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445" windowHeight="6870" firstSheet="133" activeTab="137"/>
  </bookViews>
  <sheets>
    <sheet name="1-D MAPK12_Sheet1" sheetId="2" r:id="rId1"/>
    <sheet name="1-F MAPK12_Sheet1" sheetId="3" r:id="rId2"/>
    <sheet name="1-H A549 Number of colonies_克隆形" sheetId="4" r:id="rId3"/>
    <sheet name="1-H PC-9 Number of colonies_克隆形" sheetId="5" r:id="rId4"/>
    <sheet name="1-I A549 Migration Fold Change_" sheetId="6" r:id="rId5"/>
    <sheet name="1-I PC-9 Migration Fold Change_" sheetId="7" r:id="rId6"/>
    <sheet name="1-J Cell death_Sheet1" sheetId="8" r:id="rId7"/>
    <sheet name="1-K H1299 Number of colonies_克隆" sheetId="9" r:id="rId8"/>
    <sheet name="1-K H1703 Number of colonies_克隆" sheetId="10" r:id="rId9"/>
    <sheet name="1-L H1299 Migration Fold Change" sheetId="11" r:id="rId10"/>
    <sheet name="1-L H1703 Migration Fold Change" sheetId="12" r:id="rId11"/>
    <sheet name="1-M Cell death_Sheet1" sheetId="13" r:id="rId12"/>
    <sheet name="1-N H1299 Relative expression G" sheetId="14" r:id="rId13"/>
    <sheet name="1-N H1730 Relative expression G" sheetId="15" r:id="rId14"/>
    <sheet name="2A-H1299 Relative expression GA" sheetId="16" r:id="rId15"/>
    <sheet name="2A-H1703 Relative expression GA" sheetId="17" r:id="rId16"/>
    <sheet name="2B_Sheet1" sheetId="18" r:id="rId17"/>
    <sheet name="2C_Sheet1" sheetId="19" r:id="rId18"/>
    <sheet name="2D-H1299 Relative MitoTracker-R" sheetId="20" r:id="rId19"/>
    <sheet name="2D-H1703 Relative MitoTracker-R" sheetId="21" r:id="rId20"/>
    <sheet name="3A-H1299 Relative expression GA" sheetId="22" r:id="rId21"/>
    <sheet name="3A-H1703 Relative expression GA" sheetId="23" r:id="rId22"/>
    <sheet name="3B-H1299 Fe2+ level_Sheet1" sheetId="24" r:id="rId23"/>
    <sheet name="3B-H1299 GSH level_Sheet1" sheetId="25" r:id="rId24"/>
    <sheet name="3B-H1299 MDA level_Sheet1" sheetId="26" r:id="rId25"/>
    <sheet name="3B-H1703 Fe2+ level_Sheet1" sheetId="27" r:id="rId26"/>
    <sheet name="3B-H1703 GSH level_Sheet1" sheetId="28" r:id="rId27"/>
    <sheet name="3B-H1703 MDA level_Sheet1" sheetId="29" r:id="rId28"/>
    <sheet name="3C-H1299 Lipid ROS production (" sheetId="30" r:id="rId29"/>
    <sheet name="3C-H1703 Lipid ROS production (" sheetId="31" r:id="rId30"/>
    <sheet name="3D-H1299 Cell viability (% )_检测" sheetId="32" r:id="rId31"/>
    <sheet name="3D-H1703 Cell viability (% )_检测" sheetId="33" r:id="rId32"/>
    <sheet name="3E-A549 Relative expression GAP" sheetId="34" r:id="rId33"/>
    <sheet name="3E-PC-9 Relative expression GAP" sheetId="35" r:id="rId34"/>
    <sheet name="3F-A549 FE2+ level_Sheet1" sheetId="36" r:id="rId35"/>
    <sheet name="3F-A549 GSH level_Sheet1" sheetId="37" r:id="rId36"/>
    <sheet name="3F-A549 MDA level_Sheet1" sheetId="38" r:id="rId37"/>
    <sheet name="3F-PC-9 FE2+ level_Sheet1" sheetId="39" r:id="rId38"/>
    <sheet name="3F-PC-9 GSH level_Sheet1" sheetId="40" r:id="rId39"/>
    <sheet name="3F-PC-9 MDA level_Sheet1" sheetId="41" r:id="rId40"/>
    <sheet name="3G-A549 Lipid ROS production (%" sheetId="42" r:id="rId41"/>
    <sheet name="3G-PC-9 Lipid ROS production (%" sheetId="43" r:id="rId42"/>
    <sheet name="4A-LC3_Sheet1" sheetId="44" r:id="rId43"/>
    <sheet name="4A-p62_Sheet1" sheetId="45" r:id="rId44"/>
    <sheet name="4B-ACSL4_Sheet1" sheetId="46" r:id="rId45"/>
    <sheet name="4B-FTH1_Sheet1" sheetId="47" r:id="rId46"/>
    <sheet name="4B-GPX4_Sheet1" sheetId="48" r:id="rId47"/>
    <sheet name="4C-Fe2+ level_Sheet1" sheetId="49" r:id="rId48"/>
    <sheet name="4C-GSH level_Sheet1" sheetId="50" r:id="rId49"/>
    <sheet name="4C-MDA level_Sheet1" sheetId="51" r:id="rId50"/>
    <sheet name="4D-LC3_Sheet1" sheetId="52" r:id="rId51"/>
    <sheet name="4D-p62_Sheet1" sheetId="53" r:id="rId52"/>
    <sheet name="4E-ATG5_Sheet1" sheetId="54" r:id="rId53"/>
    <sheet name="4E-ATG7_Sheet1" sheetId="55" r:id="rId54"/>
    <sheet name="4E-Beclin 1_Sheet1" sheetId="56" r:id="rId55"/>
    <sheet name="4F-Number of LC3 puncta_Sheet1" sheetId="57" r:id="rId56"/>
    <sheet name="4G-LC3_Sheet1" sheetId="58" r:id="rId57"/>
    <sheet name="4G-p62_Sheet1" sheetId="59" r:id="rId58"/>
    <sheet name="4H-ACSL4_Sheet1" sheetId="60" r:id="rId59"/>
    <sheet name="4H-FTH1_Sheet1" sheetId="61" r:id="rId60"/>
    <sheet name="4H-GPX4_Sheet1" sheetId="62" r:id="rId61"/>
    <sheet name="4I-Fe2+ level_Sheet1" sheetId="63" r:id="rId62"/>
    <sheet name="4I-GSH level_Sheet1" sheetId="64" r:id="rId63"/>
    <sheet name="4I-MDA level_Sheet1" sheetId="65" r:id="rId64"/>
    <sheet name="5C-MAPK12_shUSP32" sheetId="66" r:id="rId65"/>
    <sheet name="5C-MAPK12_shUSP33" sheetId="67" r:id="rId66"/>
    <sheet name="5C-MAPK12_shUSP20" sheetId="68" r:id="rId67"/>
    <sheet name="5C-MAPK12_shUSP4" sheetId="69" r:id="rId68"/>
    <sheet name="5C-MAPK12_shCYLD" sheetId="70" r:id="rId69"/>
    <sheet name="5C-MAPK12_shUSP7" sheetId="71" r:id="rId70"/>
    <sheet name="5D-Relative mRNA level_shUSP32" sheetId="72" r:id="rId71"/>
    <sheet name="5D-Relative mRNA level_shUSP33" sheetId="73" r:id="rId72"/>
    <sheet name="5D-Relative mRNA level_shUSP20" sheetId="74" r:id="rId73"/>
    <sheet name="5D-Relative mRNA level_shUSP4" sheetId="75" r:id="rId74"/>
    <sheet name="5D-Relative mRNA level_shCYLD" sheetId="76" r:id="rId75"/>
    <sheet name="5D-Relative mRNA level_shUSP7" sheetId="77" r:id="rId76"/>
    <sheet name="5F-1703 MAPK12_Sheet1" sheetId="78" r:id="rId77"/>
    <sheet name="5F-H1299 MAPK12_Sheet1" sheetId="79" r:id="rId78"/>
    <sheet name="5I-shNC MAPK12_Sheet1" sheetId="80" r:id="rId79"/>
    <sheet name="5I-shUSP32 MAPK12_Sheet1" sheetId="81" r:id="rId80"/>
    <sheet name="5J-USP32 MAPK12_Sheet1" sheetId="82" r:id="rId81"/>
    <sheet name="5J-Vector MAPK12_Sheet1" sheetId="83" r:id="rId82"/>
    <sheet name="5K-UB_Sheet1" sheetId="84" r:id="rId83"/>
    <sheet name="5K-USP32_Sheet1" sheetId="85" r:id="rId84"/>
    <sheet name="5L-Relative expression GAPDH_Sh" sheetId="86" r:id="rId85"/>
    <sheet name="5M-UB_Sheet1" sheetId="87" r:id="rId86"/>
    <sheet name="5M-USP32_Sheet1" sheetId="88" r:id="rId87"/>
    <sheet name="5O-HA_Sheet1" sheetId="89" r:id="rId88"/>
    <sheet name="5P-Ctrl+USP32WT UB_Sheet1" sheetId="90" r:id="rId89"/>
    <sheet name="5P-Ctrl+USP32WT USP32_Sheet1" sheetId="91" r:id="rId90"/>
    <sheet name="5P-USP32C743A UB_Sheet1" sheetId="92" r:id="rId91"/>
    <sheet name="5P-USP32C743A USP32_Sheet1" sheetId="93" r:id="rId92"/>
    <sheet name="5Q-USP32C743A MAPK12_Sheet1" sheetId="94" r:id="rId93"/>
    <sheet name="5Q-Vector MAPK12_Sheet1" sheetId="95" r:id="rId94"/>
    <sheet name="5R-HA_WT" sheetId="96" r:id="rId95"/>
    <sheet name="5R-HA_Lys48" sheetId="97" r:id="rId96"/>
    <sheet name="5R-HA_Lys63" sheetId="98" r:id="rId97"/>
    <sheet name="5S-MAPK12_Sheet1" sheetId="99" r:id="rId98"/>
    <sheet name="5S-USP32_Sheet1" sheetId="100" r:id="rId99"/>
    <sheet name="6A-USP32_Sheet1" sheetId="101" r:id="rId100"/>
    <sheet name="6B-A549 USP32_Sheet1" sheetId="102" r:id="rId101"/>
    <sheet name="6B-H1703 USP32_Sheet1" sheetId="103" r:id="rId102"/>
    <sheet name="6E-Number of colonies_克隆形成实验数据" sheetId="104" r:id="rId103"/>
    <sheet name="6F-Migration Fold Change_Transw" sheetId="105" r:id="rId104"/>
    <sheet name="6G-Fe2+_Sheet1" sheetId="106" r:id="rId105"/>
    <sheet name="6G-GSH_Sheet1" sheetId="107" r:id="rId106"/>
    <sheet name="6G-MDA_Sheet1" sheetId="108" r:id="rId107"/>
    <sheet name="6H-ACSL4_Sheet1" sheetId="109" r:id="rId108"/>
    <sheet name="6H-FTH1_Sheet1" sheetId="110" r:id="rId109"/>
    <sheet name="6H-GPX4_Sheet1" sheetId="111" r:id="rId110"/>
    <sheet name="6H-NCOA4_Sheet1" sheetId="112" r:id="rId111"/>
    <sheet name="6I-LC3_Sheet1" sheetId="113" r:id="rId112"/>
    <sheet name="6I-p62_Sheet1" sheetId="114" r:id="rId113"/>
    <sheet name="6K-tumor volume_Sheet1" sheetId="115" r:id="rId114"/>
    <sheet name="6L-tumor weight_Sheet1" sheetId="116" r:id="rId115"/>
    <sheet name="6M-MAPK12_Sheet1" sheetId="117" r:id="rId116"/>
    <sheet name="6M-USP32_Sheet1" sheetId="118" r:id="rId117"/>
    <sheet name="6N-ACSL4_Sheet1" sheetId="119" r:id="rId118"/>
    <sheet name="6N-FTH1_Sheet1" sheetId="120" r:id="rId119"/>
    <sheet name="6N-GPX4_Sheet1" sheetId="121" r:id="rId120"/>
    <sheet name="6N-NCOA4_Sheet1" sheetId="122" r:id="rId121"/>
    <sheet name="6O-ATG5_Sheet1" sheetId="123" r:id="rId122"/>
    <sheet name="6O-ATG7_Sheet1" sheetId="124" r:id="rId123"/>
    <sheet name="6O-p62_Sheet1" sheetId="125" r:id="rId124"/>
    <sheet name="6P_Sheet1" sheetId="126" r:id="rId125"/>
    <sheet name="7B-UB_Sheet1" sheetId="127" r:id="rId126"/>
    <sheet name="7B-USP32_Sheet1" sheetId="128" r:id="rId127"/>
    <sheet name="7C-MAPK12_Sheet1" sheetId="129" r:id="rId128"/>
    <sheet name="7C-USP32_Sheet1" sheetId="130" r:id="rId129"/>
    <sheet name="7E-Migration Fold Change_Transw" sheetId="131" r:id="rId130"/>
    <sheet name="7E-Number of colonies_克隆形成实验数据" sheetId="132" r:id="rId131"/>
    <sheet name="7F-GPX4_Sheet1" sheetId="133" r:id="rId132"/>
    <sheet name="7F-NCOA4_Sheet1" sheetId="134" r:id="rId133"/>
    <sheet name="7F-p62_Sheet1" sheetId="135" r:id="rId134"/>
    <sheet name="7G-Fe2+_Sheet1" sheetId="136" r:id="rId135"/>
    <sheet name="7G-GSH_Sheet1" sheetId="137" r:id="rId136"/>
    <sheet name="7G-MDA_Sheet1" sheetId="138" r:id="rId137"/>
    <sheet name="7I-Tumor volume_Sheet1" sheetId="139" r:id="rId138"/>
    <sheet name="7J-Tumor weight_Sheet1" sheetId="140" r:id="rId139"/>
    <sheet name="7K-GPX4_Sheet1" sheetId="141" r:id="rId140"/>
    <sheet name="7K-NCOA4_Sheet1" sheetId="142" r:id="rId141"/>
    <sheet name="7K-p62_Sheet1" sheetId="143" r:id="rId142"/>
    <sheet name="7L-MAPK12_Sheet1" sheetId="144" r:id="rId143"/>
    <sheet name="7L-USP32_Sheet1" sheetId="145" r:id="rId144"/>
    <sheet name="7M_Sheet1" sheetId="146" r:id="rId145"/>
    <sheet name="S1A-A549 MAPK12_Sheet1" sheetId="147" r:id="rId146"/>
    <sheet name="S1A-PC-9 MAPK12_Sheet1" sheetId="148" r:id="rId147"/>
    <sheet name="S1B-MAPK12_Sheet1" sheetId="149" r:id="rId148"/>
    <sheet name="S1C-H1299 MAPK12_H1299" sheetId="150" r:id="rId149"/>
    <sheet name="S1C-H1703 MAPK12_H1703" sheetId="151" r:id="rId150"/>
    <sheet name="S1D-H1299 Relative expression G" sheetId="152" r:id="rId151"/>
    <sheet name="S1D-H1703 Relative expression G" sheetId="153" r:id="rId152"/>
    <sheet name="S1E-A549 Relative expression_Sh" sheetId="154" r:id="rId153"/>
    <sheet name="S1E-PC-9 Relative expression_Sh" sheetId="155" r:id="rId154"/>
    <sheet name="S1F_Sheet1" sheetId="156" r:id="rId155"/>
    <sheet name="S1G-A549 Relative MitoTracker-R" sheetId="157" r:id="rId156"/>
    <sheet name="S1G-PC-9 Relative MitoTracker-R" sheetId="158" r:id="rId157"/>
    <sheet name="S1H-A549 Relative CFDA-SE(%)_Sh" sheetId="159" r:id="rId158"/>
    <sheet name="S1H-PC-9 Relative CFDA-SE(%)_Sh" sheetId="160" r:id="rId159"/>
    <sheet name="S3A-H1299 USP32_Sheet1" sheetId="161" r:id="rId160"/>
    <sheet name="S3A-PC-9 USP32_Sheet1" sheetId="162" r:id="rId161"/>
    <sheet name="S3C-Fe2+_Sheet1" sheetId="163" r:id="rId162"/>
    <sheet name="S3C-GSH_Sheet1" sheetId="164" r:id="rId163"/>
    <sheet name="S3C-MDA_Sheet1" sheetId="165" r:id="rId164"/>
    <sheet name="S3D-Number of colonies_克隆形成实验数据" sheetId="166" r:id="rId165"/>
    <sheet name="S3E-Migration Fold Change_Trans" sheetId="167" r:id="rId16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</authors>
  <commentList>
    <comment ref="B9" authorId="0">
      <text>
        <r>
          <rPr>
            <sz val="9"/>
            <rFont val="宋体"/>
            <charset val="134"/>
          </rPr>
          <t>每组对转移的细胞数进行计数后，把对照组转移细胞数均一化为</t>
        </r>
        <r>
          <rPr>
            <sz val="9"/>
            <rFont val="Tahoma"/>
            <charset val="134"/>
          </rPr>
          <t>1</t>
        </r>
        <r>
          <rPr>
            <sz val="9"/>
            <rFont val="宋体"/>
            <charset val="134"/>
          </rPr>
          <t>，实验组与其进行比较得出</t>
        </r>
        <r>
          <rPr>
            <sz val="9"/>
            <rFont val="Tahoma"/>
            <charset val="134"/>
          </rPr>
          <t>FC</t>
        </r>
        <r>
          <rPr>
            <sz val="9"/>
            <rFont val="宋体"/>
            <charset val="134"/>
          </rPr>
          <t>。</t>
        </r>
      </text>
    </comment>
  </commentList>
</comments>
</file>

<file path=xl/comments2.xml><?xml version="1.0" encoding="utf-8"?>
<comments xmlns="http://schemas.openxmlformats.org/spreadsheetml/2006/main">
  <authors>
    <author>作者</author>
  </authors>
  <commentList>
    <comment ref="B9" authorId="0">
      <text>
        <r>
          <rPr>
            <sz val="9"/>
            <rFont val="宋体"/>
            <charset val="134"/>
          </rPr>
          <t>每组对转移的细胞数进行计数后，把对照组转移细胞数均一化为</t>
        </r>
        <r>
          <rPr>
            <sz val="9"/>
            <rFont val="Tahoma"/>
            <charset val="134"/>
          </rPr>
          <t>1</t>
        </r>
        <r>
          <rPr>
            <sz val="9"/>
            <rFont val="宋体"/>
            <charset val="134"/>
          </rPr>
          <t>，实验组与其进行比较得出</t>
        </r>
        <r>
          <rPr>
            <sz val="9"/>
            <rFont val="Tahoma"/>
            <charset val="134"/>
          </rPr>
          <t>FC</t>
        </r>
        <r>
          <rPr>
            <sz val="9"/>
            <rFont val="宋体"/>
            <charset val="134"/>
          </rPr>
          <t>。</t>
        </r>
      </text>
    </comment>
  </commentList>
</comments>
</file>

<file path=xl/comments3.xml><?xml version="1.0" encoding="utf-8"?>
<comments xmlns="http://schemas.openxmlformats.org/spreadsheetml/2006/main">
  <authors>
    <author>作者</author>
  </authors>
  <commentList>
    <comment ref="B9" authorId="0">
      <text>
        <r>
          <rPr>
            <sz val="9"/>
            <rFont val="宋体"/>
            <charset val="134"/>
          </rPr>
          <t>每组对转移的细胞数进行计数后，把对照组转移细胞数均一化为</t>
        </r>
        <r>
          <rPr>
            <sz val="9"/>
            <rFont val="Tahoma"/>
            <charset val="134"/>
          </rPr>
          <t>1</t>
        </r>
        <r>
          <rPr>
            <sz val="9"/>
            <rFont val="宋体"/>
            <charset val="134"/>
          </rPr>
          <t>，实验组与其进行比较得出</t>
        </r>
        <r>
          <rPr>
            <sz val="9"/>
            <rFont val="Tahoma"/>
            <charset val="134"/>
          </rPr>
          <t>FC</t>
        </r>
        <r>
          <rPr>
            <sz val="9"/>
            <rFont val="宋体"/>
            <charset val="134"/>
          </rPr>
          <t>。</t>
        </r>
      </text>
    </comment>
  </commentList>
</comments>
</file>

<file path=xl/comments4.xml><?xml version="1.0" encoding="utf-8"?>
<comments xmlns="http://schemas.openxmlformats.org/spreadsheetml/2006/main">
  <authors>
    <author>作者</author>
  </authors>
  <commentList>
    <comment ref="B9" authorId="0">
      <text>
        <r>
          <rPr>
            <sz val="9"/>
            <rFont val="宋体"/>
            <charset val="134"/>
          </rPr>
          <t>每组对转移的细胞数进行计数后，把对照组转移细胞数均一化为</t>
        </r>
        <r>
          <rPr>
            <sz val="9"/>
            <rFont val="Tahoma"/>
            <charset val="134"/>
          </rPr>
          <t>1</t>
        </r>
        <r>
          <rPr>
            <sz val="9"/>
            <rFont val="宋体"/>
            <charset val="134"/>
          </rPr>
          <t>，实验组与其进行比较得出</t>
        </r>
        <r>
          <rPr>
            <sz val="9"/>
            <rFont val="Tahoma"/>
            <charset val="134"/>
          </rPr>
          <t>FC</t>
        </r>
        <r>
          <rPr>
            <sz val="9"/>
            <rFont val="宋体"/>
            <charset val="134"/>
          </rPr>
          <t>。</t>
        </r>
      </text>
    </comment>
  </commentList>
</comments>
</file>

<file path=xl/comments5.xml><?xml version="1.0" encoding="utf-8"?>
<comments xmlns="http://schemas.openxmlformats.org/spreadsheetml/2006/main">
  <authors>
    <author>作者</author>
  </authors>
  <commentList>
    <comment ref="B9" authorId="0">
      <text>
        <r>
          <rPr>
            <sz val="9"/>
            <rFont val="宋体"/>
            <charset val="134"/>
          </rPr>
          <t>每组对转移的细胞数进行计数后，把对照组转移细胞数均一化为</t>
        </r>
        <r>
          <rPr>
            <sz val="9"/>
            <rFont val="Tahoma"/>
            <charset val="134"/>
          </rPr>
          <t>1</t>
        </r>
        <r>
          <rPr>
            <sz val="9"/>
            <rFont val="宋体"/>
            <charset val="134"/>
          </rPr>
          <t>，实验组与其进行比较得出</t>
        </r>
        <r>
          <rPr>
            <sz val="9"/>
            <rFont val="Tahoma"/>
            <charset val="134"/>
          </rPr>
          <t>FC</t>
        </r>
        <r>
          <rPr>
            <sz val="9"/>
            <rFont val="宋体"/>
            <charset val="134"/>
          </rPr>
          <t>。</t>
        </r>
      </text>
    </comment>
  </commentList>
</comments>
</file>

<file path=xl/comments6.xml><?xml version="1.0" encoding="utf-8"?>
<comments xmlns="http://schemas.openxmlformats.org/spreadsheetml/2006/main">
  <authors>
    <author>作者</author>
  </authors>
  <commentList>
    <comment ref="B9" authorId="0">
      <text>
        <r>
          <rPr>
            <sz val="9"/>
            <rFont val="宋体"/>
            <charset val="134"/>
          </rPr>
          <t>每组对转移的细胞数进行计数后，把对照组转移细胞数均一化为</t>
        </r>
        <r>
          <rPr>
            <sz val="9"/>
            <rFont val="Tahoma"/>
            <charset val="134"/>
          </rPr>
          <t>1</t>
        </r>
        <r>
          <rPr>
            <sz val="9"/>
            <rFont val="宋体"/>
            <charset val="134"/>
          </rPr>
          <t>，实验组与其进行比较得出</t>
        </r>
        <r>
          <rPr>
            <sz val="9"/>
            <rFont val="Tahoma"/>
            <charset val="134"/>
          </rPr>
          <t>FC</t>
        </r>
        <r>
          <rPr>
            <sz val="9"/>
            <rFont val="宋体"/>
            <charset val="134"/>
          </rPr>
          <t>。</t>
        </r>
      </text>
    </comment>
  </commentList>
</comments>
</file>

<file path=xl/comments7.xml><?xml version="1.0" encoding="utf-8"?>
<comments xmlns="http://schemas.openxmlformats.org/spreadsheetml/2006/main">
  <authors>
    <author>作者</author>
  </authors>
  <commentList>
    <comment ref="B9" authorId="0">
      <text>
        <r>
          <rPr>
            <sz val="9"/>
            <rFont val="宋体"/>
            <charset val="134"/>
          </rPr>
          <t>每组对转移的细胞数进行计数后，把对照组转移细胞数均一化为</t>
        </r>
        <r>
          <rPr>
            <sz val="9"/>
            <rFont val="Tahoma"/>
            <charset val="134"/>
          </rPr>
          <t>1</t>
        </r>
        <r>
          <rPr>
            <sz val="9"/>
            <rFont val="宋体"/>
            <charset val="134"/>
          </rPr>
          <t>，实验组与其进行比较得出</t>
        </r>
        <r>
          <rPr>
            <sz val="9"/>
            <rFont val="Tahoma"/>
            <charset val="134"/>
          </rPr>
          <t>FC</t>
        </r>
        <r>
          <rPr>
            <sz val="9"/>
            <rFont val="宋体"/>
            <charset val="134"/>
          </rPr>
          <t>。</t>
        </r>
      </text>
    </comment>
  </commentList>
</comments>
</file>

<file path=xl/sharedStrings.xml><?xml version="1.0" encoding="utf-8"?>
<sst xmlns="http://schemas.openxmlformats.org/spreadsheetml/2006/main" count="5324" uniqueCount="274">
  <si>
    <t>Area</t>
  </si>
  <si>
    <t>Mean</t>
  </si>
  <si>
    <t>Min</t>
  </si>
  <si>
    <t>Max</t>
  </si>
  <si>
    <t>Case1</t>
  </si>
  <si>
    <t>Case2</t>
  </si>
  <si>
    <t>Case3</t>
  </si>
  <si>
    <t>N</t>
  </si>
  <si>
    <t>T</t>
  </si>
  <si>
    <t>target</t>
  </si>
  <si>
    <t>MAPK12</t>
  </si>
  <si>
    <t>standard</t>
  </si>
  <si>
    <t>GAPDH</t>
  </si>
  <si>
    <t>Gene/standard</t>
  </si>
  <si>
    <t>The values of the column chart</t>
  </si>
  <si>
    <t>MIN</t>
  </si>
  <si>
    <t>16HBE</t>
  </si>
  <si>
    <t>A549</t>
  </si>
  <si>
    <t>PC-9</t>
  </si>
  <si>
    <t>NCI-H1299</t>
  </si>
  <si>
    <t>NCI-H1703</t>
  </si>
  <si>
    <t>Cloning number, mean value, standard deviation and pairwise T-test of each experimental group</t>
  </si>
  <si>
    <t>group</t>
  </si>
  <si>
    <t xml:space="preserve">Vector </t>
  </si>
  <si>
    <t xml:space="preserve">MAPK12 </t>
  </si>
  <si>
    <t>Number of clones</t>
  </si>
  <si>
    <t>T-Test</t>
  </si>
  <si>
    <t>P value</t>
  </si>
  <si>
    <t>vs</t>
  </si>
  <si>
    <t>STDEV</t>
  </si>
  <si>
    <t>Transwell chamber, microscopic photograph, 100X magnification, cell counting data</t>
  </si>
  <si>
    <t>100X Magnification Cell Counting</t>
  </si>
  <si>
    <t>Vector</t>
  </si>
  <si>
    <t>replicate1</t>
  </si>
  <si>
    <t>replicate2</t>
  </si>
  <si>
    <t>replicate3</t>
  </si>
  <si>
    <t>field 1</t>
  </si>
  <si>
    <t>Migratory cells per field</t>
  </si>
  <si>
    <t>Average</t>
  </si>
  <si>
    <t>Stdev.</t>
  </si>
  <si>
    <t>Migration Fold Change</t>
  </si>
  <si>
    <t>T-Test分析</t>
  </si>
  <si>
    <t>AVERAGE</t>
  </si>
  <si>
    <t>STDEV.</t>
  </si>
  <si>
    <r>
      <rPr>
        <b/>
        <sz val="10"/>
        <rFont val="Arial"/>
        <charset val="0"/>
      </rPr>
      <t>T-Test</t>
    </r>
    <r>
      <rPr>
        <b/>
        <sz val="10"/>
        <rFont val="微软雅黑"/>
        <charset val="134"/>
      </rPr>
      <t>分析</t>
    </r>
  </si>
  <si>
    <t>P VALUE</t>
  </si>
  <si>
    <t>Cloning number, mean value, standard deviation, and pairwise T-tests among each experimental group</t>
  </si>
  <si>
    <t>group　</t>
  </si>
  <si>
    <t>shCtrl</t>
  </si>
  <si>
    <t>sh-2</t>
  </si>
  <si>
    <t>sh-2+MAPK12</t>
  </si>
  <si>
    <t>sh2</t>
  </si>
  <si>
    <t>H1299</t>
  </si>
  <si>
    <t>H1730</t>
  </si>
  <si>
    <t>Bcl-2</t>
  </si>
  <si>
    <t>Bax</t>
  </si>
  <si>
    <t>caspase-9</t>
  </si>
  <si>
    <t>CCCP</t>
  </si>
  <si>
    <t>p62</t>
  </si>
  <si>
    <t>LC3B</t>
  </si>
  <si>
    <t>mRFP+GFP- mRFP+GFP+ (%)</t>
  </si>
  <si>
    <t>Number of LC3 puncta</t>
  </si>
  <si>
    <t>H1703</t>
  </si>
  <si>
    <t>Autolysosome</t>
  </si>
  <si>
    <t>Autophagosome</t>
  </si>
  <si>
    <t>fluorescenceintensity</t>
  </si>
  <si>
    <t xml:space="preserve"> </t>
  </si>
  <si>
    <t>NCOA4</t>
  </si>
  <si>
    <t>ACSL4</t>
  </si>
  <si>
    <t>FTH1</t>
  </si>
  <si>
    <t>GPX4</t>
  </si>
  <si>
    <t>原始数据</t>
  </si>
  <si>
    <t>Temperature(¡C)</t>
  </si>
  <si>
    <t xml:space="preserve">sample info	</t>
  </si>
  <si>
    <t>A</t>
  </si>
  <si>
    <t>B</t>
  </si>
  <si>
    <t>C</t>
  </si>
  <si>
    <t>D</t>
  </si>
  <si>
    <t>E</t>
  </si>
  <si>
    <t>F</t>
  </si>
  <si>
    <t>G</t>
  </si>
  <si>
    <t>H</t>
  </si>
  <si>
    <t>standard substance</t>
  </si>
  <si>
    <t>Nonlinear Curve Fit (Logistic) (2024/5/27 17:43:41)</t>
  </si>
  <si>
    <t>Parameters</t>
  </si>
  <si>
    <t>standard curve</t>
  </si>
  <si>
    <t>Value</t>
  </si>
  <si>
    <t>Standard Error</t>
  </si>
  <si>
    <t>t-Value</t>
  </si>
  <si>
    <t>Prob&gt;|t|</t>
  </si>
  <si>
    <t>Dependency</t>
  </si>
  <si>
    <t>A1</t>
  </si>
  <si>
    <t>A2</t>
  </si>
  <si>
    <t>Concentration(μg/mL)</t>
  </si>
  <si>
    <t>OD600</t>
  </si>
  <si>
    <t>Mean OD</t>
  </si>
  <si>
    <t>x0</t>
  </si>
  <si>
    <t>p</t>
  </si>
  <si>
    <t>EC20</t>
  </si>
  <si>
    <t>EC50</t>
  </si>
  <si>
    <t>EC80</t>
  </si>
  <si>
    <t>EC10</t>
  </si>
  <si>
    <t>EC90</t>
  </si>
  <si>
    <t>Statistics</t>
  </si>
  <si>
    <t>Number of Points</t>
  </si>
  <si>
    <t>Degrees of Freedom</t>
  </si>
  <si>
    <t>Reduced Chi-Sqr</t>
  </si>
  <si>
    <t>https://www.elabscience.cn/p-cell_ferrous_iron_colorimetric_assay_kit-e_bc_k881_m</t>
  </si>
  <si>
    <t>Residual Sum of Squares</t>
  </si>
  <si>
    <t>R-Square (COD)</t>
  </si>
  <si>
    <t>Adj. R-Square</t>
  </si>
  <si>
    <t>Fit Status</t>
  </si>
  <si>
    <t>Failed(-200)</t>
  </si>
  <si>
    <t>result</t>
  </si>
  <si>
    <t>Summary</t>
  </si>
  <si>
    <t>sample</t>
  </si>
  <si>
    <t>conc(μg/mL)</t>
  </si>
  <si>
    <t>conc Average(μg/mL)</t>
  </si>
  <si>
    <t>Relative FE2+ Expression</t>
  </si>
  <si>
    <t>ANOVA</t>
  </si>
  <si>
    <t>DF</t>
  </si>
  <si>
    <t>Sum of Squares</t>
  </si>
  <si>
    <t>Mean Square</t>
  </si>
  <si>
    <t>F Value</t>
  </si>
  <si>
    <t>Prob&gt;F</t>
  </si>
  <si>
    <t>Regression</t>
  </si>
  <si>
    <t>Residual</t>
  </si>
  <si>
    <t>Uncorrected Total</t>
  </si>
  <si>
    <t>Corrected Total</t>
  </si>
  <si>
    <t>Nonlinear Curve Fit (Logistic) (2024/5/27 14:44:20)</t>
  </si>
  <si>
    <t>OD450</t>
  </si>
  <si>
    <t>https://www.elabscience.cn/search-category=ELISA%E8%AF%95%E5%89%82%E7%9B%92&amp;keywords=GSH</t>
  </si>
  <si>
    <t>Relative GSH Expression</t>
  </si>
  <si>
    <t>Nonlinear Curve Fit (Logistic) (2024/5/27 17:32:37)</t>
  </si>
  <si>
    <t>Relative MDA Expression</t>
  </si>
  <si>
    <t>Relative green fluorescence intensity  
(Oxidized  ROS)</t>
  </si>
  <si>
    <t xml:space="preserve">CCK8 OD450readout	</t>
  </si>
  <si>
    <t>time（h）</t>
  </si>
  <si>
    <t>post drug CCK8  OD450</t>
  </si>
  <si>
    <t xml:space="preserve">OD experiment/OD Control		</t>
  </si>
  <si>
    <t xml:space="preserve">survival		</t>
  </si>
  <si>
    <t>survival		AVERAGE</t>
  </si>
  <si>
    <t>survival		ST</t>
  </si>
  <si>
    <t>Control</t>
  </si>
  <si>
    <t>MAPK12+ Erastin</t>
  </si>
  <si>
    <t>MAPK12+Erastin</t>
  </si>
  <si>
    <t>shMAPK12</t>
  </si>
  <si>
    <t>shCtrl+CQ</t>
  </si>
  <si>
    <t>shMAPK12+CQ</t>
  </si>
  <si>
    <t>LC3 Ⅱ/Ⅰ</t>
  </si>
  <si>
    <t>Concentration(μmol/L)</t>
  </si>
  <si>
    <t>https://789.bio/ea/KK8GWP</t>
  </si>
  <si>
    <t>conc(μmol/L)</t>
  </si>
  <si>
    <t>conc Average(μmol/L)</t>
  </si>
  <si>
    <t>Relative Fe2+ Expression</t>
  </si>
  <si>
    <r>
      <rPr>
        <sz val="11"/>
        <color theme="1"/>
        <rFont val="宋体"/>
        <charset val="134"/>
        <scheme val="minor"/>
      </rPr>
      <t>Concentration(</t>
    </r>
    <r>
      <rPr>
        <sz val="11"/>
        <color theme="1"/>
        <rFont val="Calibri"/>
        <charset val="134"/>
      </rPr>
      <t>μ</t>
    </r>
    <r>
      <rPr>
        <sz val="11"/>
        <color theme="1"/>
        <rFont val="宋体"/>
        <charset val="134"/>
        <scheme val="minor"/>
      </rPr>
      <t>g/mL)</t>
    </r>
  </si>
  <si>
    <t>Concentration(ng/mL)</t>
  </si>
  <si>
    <t>科研用 MDA ELISA试剂盒 | Elabscience 官方网站</t>
  </si>
  <si>
    <t>conc(ng/mL)</t>
  </si>
  <si>
    <t>conc Average(ng/mL)</t>
  </si>
  <si>
    <t>Vector+Erastin</t>
  </si>
  <si>
    <t>ATG5</t>
  </si>
  <si>
    <t>ATG7</t>
  </si>
  <si>
    <t>Beclin 1</t>
  </si>
  <si>
    <r>
      <rPr>
        <b/>
        <sz val="10"/>
        <rFont val="Arial"/>
        <charset val="0"/>
      </rPr>
      <t>+</t>
    </r>
    <r>
      <rPr>
        <b/>
        <sz val="10"/>
        <rFont val="Arial"/>
        <charset val="0"/>
      </rPr>
      <t xml:space="preserve">
</t>
    </r>
    <r>
      <rPr>
        <b/>
        <sz val="10"/>
        <rFont val="Arial"/>
        <charset val="0"/>
      </rPr>
      <t>-</t>
    </r>
    <r>
      <rPr>
        <b/>
        <sz val="10"/>
        <rFont val="Arial"/>
        <charset val="0"/>
      </rPr>
      <t xml:space="preserve">
</t>
    </r>
    <r>
      <rPr>
        <b/>
        <sz val="10"/>
        <rFont val="Arial"/>
        <charset val="0"/>
      </rPr>
      <t>-</t>
    </r>
  </si>
  <si>
    <r>
      <rPr>
        <b/>
        <sz val="10"/>
        <rFont val="Arial"/>
        <charset val="0"/>
      </rPr>
      <t>-</t>
    </r>
    <r>
      <rPr>
        <b/>
        <sz val="10"/>
        <rFont val="Arial"/>
        <charset val="0"/>
      </rPr>
      <t xml:space="preserve">
</t>
    </r>
    <r>
      <rPr>
        <b/>
        <sz val="10"/>
        <rFont val="Arial"/>
        <charset val="0"/>
      </rPr>
      <t>+</t>
    </r>
    <r>
      <rPr>
        <b/>
        <sz val="10"/>
        <rFont val="Arial"/>
        <charset val="0"/>
      </rPr>
      <t xml:space="preserve">
</t>
    </r>
    <r>
      <rPr>
        <b/>
        <sz val="10"/>
        <rFont val="Arial"/>
        <charset val="0"/>
      </rPr>
      <t>-</t>
    </r>
  </si>
  <si>
    <r>
      <rPr>
        <b/>
        <sz val="10"/>
        <rFont val="Arial"/>
        <charset val="0"/>
      </rPr>
      <t>-</t>
    </r>
    <r>
      <rPr>
        <b/>
        <sz val="10"/>
        <rFont val="Arial"/>
        <charset val="0"/>
      </rPr>
      <t xml:space="preserve">
</t>
    </r>
    <r>
      <rPr>
        <b/>
        <sz val="10"/>
        <rFont val="Arial"/>
        <charset val="0"/>
      </rPr>
      <t>+</t>
    </r>
    <r>
      <rPr>
        <b/>
        <sz val="10"/>
        <rFont val="Arial"/>
        <charset val="0"/>
      </rPr>
      <t xml:space="preserve">
</t>
    </r>
    <r>
      <rPr>
        <b/>
        <sz val="10"/>
        <rFont val="Arial"/>
        <charset val="0"/>
      </rPr>
      <t>+</t>
    </r>
  </si>
  <si>
    <r>
      <rPr>
        <b/>
        <sz val="10"/>
        <rFont val="Arial"/>
        <charset val="0"/>
      </rPr>
      <t>+</t>
    </r>
    <r>
      <rPr>
        <b/>
        <sz val="10"/>
        <rFont val="Arial"/>
        <charset val="0"/>
      </rPr>
      <t xml:space="preserve">
</t>
    </r>
    <r>
      <rPr>
        <b/>
        <sz val="10"/>
        <rFont val="Arial"/>
        <charset val="0"/>
      </rPr>
      <t>-</t>
    </r>
    <r>
      <rPr>
        <b/>
        <sz val="10"/>
        <rFont val="Arial"/>
        <charset val="0"/>
      </rPr>
      <t xml:space="preserve">
</t>
    </r>
    <r>
      <rPr>
        <b/>
        <sz val="10"/>
        <rFont val="Arial"/>
        <charset val="0"/>
      </rPr>
      <t>+</t>
    </r>
  </si>
  <si>
    <t>shCtrl+shNC</t>
  </si>
  <si>
    <t>shMAPK12+shNC</t>
  </si>
  <si>
    <t>shCtrl+shATG5</t>
  </si>
  <si>
    <t>shMAPK12+shATG5</t>
  </si>
  <si>
    <t>shNC</t>
  </si>
  <si>
    <t>shUSP32</t>
  </si>
  <si>
    <t>shUSP33</t>
  </si>
  <si>
    <t>shUSP20</t>
  </si>
  <si>
    <t>shUSP4</t>
  </si>
  <si>
    <t>shCYLD</t>
  </si>
  <si>
    <t>shUSP7</t>
  </si>
  <si>
    <t>1. Amplification Curve</t>
  </si>
  <si>
    <t>2. original data</t>
  </si>
  <si>
    <t>Well Position</t>
  </si>
  <si>
    <t>Omit</t>
  </si>
  <si>
    <t>Name</t>
  </si>
  <si>
    <t>Target Name</t>
  </si>
  <si>
    <t>CT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</si>
  <si>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</si>
  <si>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</si>
  <si>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</si>
  <si>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</si>
  <si>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</si>
  <si>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</si>
  <si>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</si>
  <si>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</si>
  <si>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</si>
  <si>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</si>
  <si>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</si>
  <si>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</si>
  <si>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</si>
  <si>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</si>
  <si>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</si>
  <si>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</si>
  <si>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</si>
  <si>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</si>
  <si>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</si>
  <si>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</si>
  <si>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</si>
  <si>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</si>
  <si>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3. data analysis（2-∆∆Ct Method）</t>
  </si>
  <si>
    <t>Sample name</t>
  </si>
  <si>
    <t>data analysis</t>
  </si>
  <si>
    <t>variation between replicate wells</t>
  </si>
  <si>
    <t>∆Ct</t>
  </si>
  <si>
    <t>-∆∆Ct</t>
  </si>
  <si>
    <r>
      <rPr>
        <sz val="11"/>
        <rFont val="Arial"/>
        <charset val="134"/>
      </rPr>
      <t>2</t>
    </r>
    <r>
      <rPr>
        <vertAlign val="superscript"/>
        <sz val="11"/>
        <rFont val="Arial"/>
        <charset val="134"/>
      </rPr>
      <t>-∆∆Ct</t>
    </r>
  </si>
  <si>
    <t>expressive abundance</t>
  </si>
  <si>
    <t>reference gene</t>
  </si>
  <si>
    <t>target gene</t>
  </si>
  <si>
    <t>4. Melting Curve</t>
  </si>
  <si>
    <t>CHX (min)</t>
  </si>
  <si>
    <t>UB</t>
  </si>
  <si>
    <t>USP32</t>
  </si>
  <si>
    <t>shUSP32+MG132</t>
  </si>
  <si>
    <t>Myc-MAPK12</t>
  </si>
  <si>
    <t>Myc-MAPK12+Flag-USP32</t>
  </si>
  <si>
    <t>Myc-MAPK12+Flag-USP32 (C743A)</t>
  </si>
  <si>
    <t>IB:HA</t>
  </si>
  <si>
    <t>IB: Myc</t>
  </si>
  <si>
    <t>Ctrl</t>
  </si>
  <si>
    <t>Ctrl+MAPK12</t>
  </si>
  <si>
    <t>USP32WT</t>
  </si>
  <si>
    <t>USP32WT+MAPK12</t>
  </si>
  <si>
    <r>
      <rPr>
        <sz val="10.5"/>
        <color rgb="FF000000"/>
        <rFont val="宋体"/>
        <charset val="134"/>
        <scheme val="minor"/>
      </rPr>
      <t>USP32</t>
    </r>
    <r>
      <rPr>
        <vertAlign val="superscript"/>
        <sz val="10.5"/>
        <color rgb="FF000000"/>
        <rFont val="宋体"/>
        <charset val="134"/>
        <scheme val="minor"/>
      </rPr>
      <t>C743A</t>
    </r>
  </si>
  <si>
    <r>
      <rPr>
        <sz val="10.5"/>
        <color rgb="FF000000"/>
        <rFont val="宋体"/>
        <charset val="134"/>
        <scheme val="minor"/>
      </rPr>
      <t>USP32</t>
    </r>
    <r>
      <rPr>
        <vertAlign val="superscript"/>
        <sz val="10.5"/>
        <color rgb="FF000000"/>
        <rFont val="宋体"/>
        <charset val="134"/>
        <scheme val="minor"/>
      </rPr>
      <t>C743A</t>
    </r>
    <r>
      <rPr>
        <sz val="10.5"/>
        <color rgb="FF000000"/>
        <rFont val="宋体"/>
        <charset val="134"/>
        <scheme val="minor"/>
      </rPr>
      <t>+MAPK12</t>
    </r>
  </si>
  <si>
    <t>+</t>
  </si>
  <si>
    <t>Flag-USP32</t>
  </si>
  <si>
    <t>-</t>
  </si>
  <si>
    <t>IB: HA</t>
  </si>
  <si>
    <t>WT</t>
  </si>
  <si>
    <t>Lys48R</t>
  </si>
  <si>
    <t>Case4</t>
  </si>
  <si>
    <t>field</t>
  </si>
  <si>
    <t>FE2+ levels</t>
  </si>
  <si>
    <t>GSH levels</t>
  </si>
  <si>
    <t>LC3Ⅱ/Ⅰ</t>
  </si>
  <si>
    <t>1</t>
  </si>
  <si>
    <t>2</t>
  </si>
  <si>
    <t>3</t>
  </si>
  <si>
    <t>4</t>
  </si>
  <si>
    <t>GPX4 positive cells(fold change)</t>
  </si>
  <si>
    <t>Ki67 positive cells(fold change)</t>
  </si>
  <si>
    <t>p62 positive cells(fold change)</t>
  </si>
  <si>
    <t>Ub4ix</t>
  </si>
  <si>
    <t>DMSO</t>
  </si>
  <si>
    <t>Ub4ix (10 Μm)</t>
  </si>
  <si>
    <t>G1</t>
  </si>
  <si>
    <t>G2</t>
  </si>
  <si>
    <t>G3</t>
  </si>
  <si>
    <t>G4</t>
  </si>
  <si>
    <t>MDA levels</t>
  </si>
  <si>
    <t>C1</t>
  </si>
  <si>
    <t>C2</t>
  </si>
  <si>
    <t>C3</t>
  </si>
  <si>
    <t>C4</t>
  </si>
  <si>
    <t>C5</t>
  </si>
  <si>
    <t>C6</t>
  </si>
  <si>
    <t>sh1</t>
  </si>
  <si>
    <t>MAPK11</t>
  </si>
  <si>
    <t>MAPK14</t>
  </si>
  <si>
    <t>Relative CFDA-SE(%)</t>
  </si>
  <si>
    <t>a</t>
  </si>
  <si>
    <t>b</t>
  </si>
  <si>
    <t>c</t>
  </si>
  <si>
    <t>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</si>
</sst>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00_ "/>
    <numFmt numFmtId="178" formatCode="0.00_ "/>
    <numFmt numFmtId="179" formatCode="#,##0.00_);[Red]\(#,##0.00\)"/>
    <numFmt numFmtId="180" formatCode="0.00000_ "/>
    <numFmt numFmtId="181" formatCode="0.000_);[Red]\(0.000\)"/>
    <numFmt numFmtId="182" formatCode="0.0000"/>
    <numFmt numFmtId="183" formatCode="0.000_ "/>
    <numFmt numFmtId="184" formatCode="0.0%"/>
    <numFmt numFmtId="185" formatCode="0.000"/>
    <numFmt numFmtId="186" formatCode="0_);[Red]\(0\)"/>
  </numFmts>
  <fonts count="56">
    <font>
      <sz val="11"/>
      <color theme="1"/>
      <name val="宋体"/>
      <charset val="134"/>
      <scheme val="minor"/>
    </font>
    <font>
      <sz val="14"/>
      <name val="微软雅黑"/>
      <charset val="134"/>
    </font>
    <font>
      <sz val="11"/>
      <color theme="1"/>
      <name val="微软雅黑"/>
      <charset val="134"/>
    </font>
    <font>
      <sz val="10"/>
      <name val="微软雅黑"/>
      <charset val="134"/>
    </font>
    <font>
      <b/>
      <sz val="10"/>
      <name val="微软雅黑"/>
      <charset val="134"/>
    </font>
    <font>
      <sz val="10"/>
      <name val="Arial"/>
      <charset val="0"/>
    </font>
    <font>
      <b/>
      <sz val="10"/>
      <name val="Arial"/>
      <charset val="0"/>
    </font>
    <font>
      <sz val="12"/>
      <name val="Helvetica"/>
      <charset val="134"/>
    </font>
    <font>
      <sz val="11"/>
      <name val="Helvetica"/>
      <charset val="134"/>
    </font>
    <font>
      <b/>
      <sz val="11"/>
      <name val="Helvetica"/>
      <charset val="134"/>
    </font>
    <font>
      <sz val="10"/>
      <name val="Arial"/>
      <charset val="134"/>
    </font>
    <font>
      <sz val="11"/>
      <color rgb="FF000000"/>
      <name val="宋体"/>
      <charset val="134"/>
    </font>
    <font>
      <sz val="9"/>
      <name val="微软雅黑"/>
      <charset val="134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0"/>
      <color theme="1"/>
      <name val="宋体"/>
      <charset val="134"/>
      <scheme val="minor"/>
    </font>
    <font>
      <sz val="10.5"/>
      <color rgb="FF000000"/>
      <name val="宋体"/>
      <charset val="134"/>
      <scheme val="minor"/>
    </font>
    <font>
      <sz val="8"/>
      <color theme="1"/>
      <name val="宋体"/>
      <charset val="134"/>
      <scheme val="minor"/>
    </font>
    <font>
      <sz val="12"/>
      <color theme="1"/>
      <name val="微软雅黑"/>
      <charset val="134"/>
    </font>
    <font>
      <b/>
      <sz val="11"/>
      <color theme="1"/>
      <name val="微软雅黑"/>
      <charset val="134"/>
    </font>
    <font>
      <b/>
      <sz val="11"/>
      <name val="微软雅黑"/>
      <charset val="134"/>
    </font>
    <font>
      <b/>
      <sz val="12"/>
      <color theme="1"/>
      <name val="微软雅黑"/>
      <charset val="134"/>
    </font>
    <font>
      <sz val="11"/>
      <color theme="1"/>
      <name val="Arial"/>
      <charset val="134"/>
    </font>
    <font>
      <sz val="11"/>
      <name val="微软雅黑"/>
      <charset val="134"/>
    </font>
    <font>
      <sz val="11"/>
      <name val="Arial"/>
      <charset val="134"/>
    </font>
    <font>
      <b/>
      <sz val="11"/>
      <color rgb="FF7030A0"/>
      <name val="微软雅黑"/>
      <charset val="134"/>
    </font>
    <font>
      <b/>
      <sz val="11"/>
      <color rgb="FF7030A0"/>
      <name val="Arial"/>
      <charset val="134"/>
    </font>
    <font>
      <sz val="11"/>
      <color rgb="FF0070C0"/>
      <name val="微软雅黑"/>
      <charset val="134"/>
    </font>
    <font>
      <b/>
      <sz val="12"/>
      <color rgb="FF000000"/>
      <name val="微软雅黑"/>
      <charset val="134"/>
    </font>
    <font>
      <sz val="10"/>
      <color theme="1"/>
      <name val="微软雅黑"/>
      <charset val="134"/>
    </font>
    <font>
      <b/>
      <sz val="10"/>
      <color theme="1"/>
      <name val="微软雅黑"/>
      <charset val="134"/>
    </font>
    <font>
      <sz val="12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0.5"/>
      <color rgb="FF000000"/>
      <name val="宋体"/>
      <charset val="134"/>
      <scheme val="minor"/>
    </font>
    <font>
      <vertAlign val="superscript"/>
      <sz val="11"/>
      <name val="Arial"/>
      <charset val="134"/>
    </font>
    <font>
      <sz val="11"/>
      <color theme="1"/>
      <name val="Calibri"/>
      <charset val="134"/>
    </font>
    <font>
      <sz val="9"/>
      <name val="宋体"/>
      <charset val="134"/>
    </font>
    <font>
      <sz val="9"/>
      <name val="Tahoma"/>
      <charset val="134"/>
    </font>
  </fonts>
  <fills count="48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BFFD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8" tint="0.7998596148564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24" borderId="25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26" applyNumberFormat="0" applyFill="0" applyAlignment="0" applyProtection="0">
      <alignment vertical="center"/>
    </xf>
    <xf numFmtId="0" fontId="38" fillId="0" borderId="26" applyNumberFormat="0" applyFill="0" applyAlignment="0" applyProtection="0">
      <alignment vertical="center"/>
    </xf>
    <xf numFmtId="0" fontId="39" fillId="0" borderId="27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25" borderId="28" applyNumberFormat="0" applyAlignment="0" applyProtection="0">
      <alignment vertical="center"/>
    </xf>
    <xf numFmtId="0" fontId="41" fillId="26" borderId="29" applyNumberFormat="0" applyAlignment="0" applyProtection="0">
      <alignment vertical="center"/>
    </xf>
    <xf numFmtId="0" fontId="42" fillId="26" borderId="28" applyNumberFormat="0" applyAlignment="0" applyProtection="0">
      <alignment vertical="center"/>
    </xf>
    <xf numFmtId="0" fontId="43" fillId="27" borderId="30" applyNumberFormat="0" applyAlignment="0" applyProtection="0">
      <alignment vertical="center"/>
    </xf>
    <xf numFmtId="0" fontId="44" fillId="0" borderId="31" applyNumberFormat="0" applyFill="0" applyAlignment="0" applyProtection="0">
      <alignment vertical="center"/>
    </xf>
    <xf numFmtId="0" fontId="45" fillId="0" borderId="32" applyNumberFormat="0" applyFill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8" fillId="30" borderId="0" applyNumberFormat="0" applyBorder="0" applyAlignment="0" applyProtection="0">
      <alignment vertical="center"/>
    </xf>
    <xf numFmtId="0" fontId="49" fillId="31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49" fillId="34" borderId="0" applyNumberFormat="0" applyBorder="0" applyAlignment="0" applyProtection="0">
      <alignment vertical="center"/>
    </xf>
    <xf numFmtId="0" fontId="50" fillId="18" borderId="0" applyNumberFormat="0" applyBorder="0" applyAlignment="0" applyProtection="0">
      <alignment vertical="center"/>
    </xf>
    <xf numFmtId="0" fontId="50" fillId="17" borderId="0" applyNumberFormat="0" applyBorder="0" applyAlignment="0" applyProtection="0">
      <alignment vertical="center"/>
    </xf>
    <xf numFmtId="0" fontId="49" fillId="35" borderId="0" applyNumberFormat="0" applyBorder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49" fillId="38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2" borderId="0" applyNumberFormat="0" applyBorder="0" applyAlignment="0" applyProtection="0">
      <alignment vertical="center"/>
    </xf>
    <xf numFmtId="0" fontId="50" fillId="43" borderId="0" applyNumberFormat="0" applyBorder="0" applyAlignment="0" applyProtection="0">
      <alignment vertical="center"/>
    </xf>
    <xf numFmtId="0" fontId="50" fillId="3" borderId="0" applyNumberFormat="0" applyBorder="0" applyAlignment="0" applyProtection="0">
      <alignment vertical="center"/>
    </xf>
    <xf numFmtId="0" fontId="49" fillId="44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50" fillId="46" borderId="0" applyNumberFormat="0" applyBorder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22">
    <xf numFmtId="0" fontId="0" fillId="0" borderId="0" xfId="0">
      <alignment vertical="center"/>
    </xf>
    <xf numFmtId="0" fontId="1" fillId="2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5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2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4" fillId="0" borderId="1" xfId="50" applyFont="1" applyFill="1" applyBorder="1" applyAlignment="1">
      <alignment horizontal="center" vertical="center"/>
    </xf>
    <xf numFmtId="0" fontId="5" fillId="0" borderId="1" xfId="50" applyFont="1" applyFill="1" applyBorder="1" applyAlignment="1">
      <alignment horizontal="center" vertical="center"/>
    </xf>
    <xf numFmtId="0" fontId="3" fillId="0" borderId="1" xfId="50" applyFont="1" applyFill="1" applyBorder="1" applyAlignment="1">
      <alignment horizontal="center" vertical="center"/>
    </xf>
    <xf numFmtId="0" fontId="6" fillId="0" borderId="1" xfId="50" applyFont="1" applyFill="1" applyBorder="1" applyAlignment="1">
      <alignment horizontal="center" vertical="center"/>
    </xf>
    <xf numFmtId="0" fontId="6" fillId="3" borderId="1" xfId="50" applyFont="1" applyFill="1" applyBorder="1" applyAlignment="1">
      <alignment horizontal="center" vertical="center"/>
    </xf>
    <xf numFmtId="176" fontId="5" fillId="0" borderId="1" xfId="50" applyNumberFormat="1" applyFont="1" applyFill="1" applyBorder="1" applyAlignment="1">
      <alignment horizontal="center" vertical="center"/>
    </xf>
    <xf numFmtId="177" fontId="5" fillId="3" borderId="1" xfId="50" applyNumberFormat="1" applyFont="1" applyFill="1" applyBorder="1" applyAlignment="1">
      <alignment horizontal="center" vertical="center"/>
    </xf>
    <xf numFmtId="0" fontId="6" fillId="4" borderId="1" xfId="50" applyFont="1" applyFill="1" applyBorder="1" applyAlignment="1">
      <alignment horizontal="center" vertical="center"/>
    </xf>
    <xf numFmtId="178" fontId="5" fillId="4" borderId="1" xfId="50" applyNumberFormat="1" applyFont="1" applyFill="1" applyBorder="1" applyAlignment="1">
      <alignment horizontal="center" vertical="center"/>
    </xf>
    <xf numFmtId="177" fontId="5" fillId="4" borderId="1" xfId="50" applyNumberFormat="1" applyFont="1" applyFill="1" applyBorder="1" applyAlignment="1">
      <alignment horizontal="center" vertical="center"/>
    </xf>
    <xf numFmtId="0" fontId="5" fillId="0" borderId="0" xfId="50" applyFont="1" applyFill="1" applyBorder="1" applyAlignment="1">
      <alignment horizontal="center" vertical="center"/>
    </xf>
    <xf numFmtId="0" fontId="6" fillId="3" borderId="2" xfId="50" applyFont="1" applyFill="1" applyBorder="1" applyAlignment="1">
      <alignment horizontal="center" vertical="center"/>
    </xf>
    <xf numFmtId="0" fontId="6" fillId="3" borderId="3" xfId="50" applyFont="1" applyFill="1" applyBorder="1" applyAlignment="1">
      <alignment horizontal="center" vertical="center"/>
    </xf>
    <xf numFmtId="0" fontId="6" fillId="3" borderId="4" xfId="50" applyFont="1" applyFill="1" applyBorder="1" applyAlignment="1">
      <alignment horizontal="center" vertical="center"/>
    </xf>
    <xf numFmtId="0" fontId="6" fillId="0" borderId="0" xfId="50" applyFont="1" applyFill="1" applyBorder="1" applyAlignment="1">
      <alignment horizontal="center" vertical="center"/>
    </xf>
    <xf numFmtId="179" fontId="5" fillId="0" borderId="1" xfId="50" applyNumberFormat="1" applyFont="1" applyFill="1" applyBorder="1" applyAlignment="1">
      <alignment horizontal="center" vertical="center"/>
    </xf>
    <xf numFmtId="177" fontId="5" fillId="0" borderId="1" xfId="50" applyNumberFormat="1" applyFont="1" applyFill="1" applyBorder="1" applyAlignment="1">
      <alignment horizontal="center" vertical="center"/>
    </xf>
    <xf numFmtId="0" fontId="5" fillId="3" borderId="5" xfId="50" applyFont="1" applyFill="1" applyBorder="1" applyAlignment="1">
      <alignment horizontal="right" vertical="center"/>
    </xf>
    <xf numFmtId="0" fontId="5" fillId="3" borderId="6" xfId="50" applyFont="1" applyFill="1" applyBorder="1" applyAlignment="1">
      <alignment horizontal="center" vertical="center"/>
    </xf>
    <xf numFmtId="0" fontId="5" fillId="3" borderId="7" xfId="50" applyFont="1" applyFill="1" applyBorder="1" applyAlignment="1">
      <alignment horizontal="left" vertical="center"/>
    </xf>
    <xf numFmtId="180" fontId="5" fillId="0" borderId="1" xfId="50" applyNumberFormat="1" applyFont="1" applyFill="1" applyBorder="1" applyAlignment="1">
      <alignment horizontal="center" vertical="center"/>
    </xf>
    <xf numFmtId="0" fontId="5" fillId="0" borderId="0" xfId="50" applyFont="1" applyFill="1" applyBorder="1" applyAlignment="1">
      <alignment horizontal="left" vertical="center"/>
    </xf>
    <xf numFmtId="178" fontId="5" fillId="0" borderId="0" xfId="50" applyNumberFormat="1" applyFont="1" applyFill="1" applyBorder="1" applyAlignment="1">
      <alignment horizontal="center" vertical="center"/>
    </xf>
    <xf numFmtId="0" fontId="5" fillId="3" borderId="3" xfId="50" applyFont="1" applyFill="1" applyBorder="1" applyAlignment="1">
      <alignment horizontal="center" vertical="center"/>
    </xf>
    <xf numFmtId="0" fontId="5" fillId="3" borderId="3" xfId="5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/>
    </xf>
    <xf numFmtId="0" fontId="5" fillId="3" borderId="1" xfId="50" applyFont="1" applyFill="1" applyBorder="1" applyAlignment="1">
      <alignment horizontal="center" vertical="center"/>
    </xf>
    <xf numFmtId="179" fontId="5" fillId="0" borderId="0" xfId="50" applyNumberFormat="1" applyFont="1" applyFill="1" applyBorder="1" applyAlignment="1">
      <alignment horizontal="center" vertical="center"/>
    </xf>
    <xf numFmtId="177" fontId="5" fillId="0" borderId="0" xfId="50" applyNumberFormat="1" applyFont="1" applyFill="1" applyBorder="1" applyAlignment="1">
      <alignment horizontal="center" vertical="center"/>
    </xf>
    <xf numFmtId="0" fontId="5" fillId="0" borderId="0" xfId="50" applyFont="1" applyFill="1" applyBorder="1" applyAlignment="1">
      <alignment horizontal="right" vertical="center"/>
    </xf>
    <xf numFmtId="180" fontId="5" fillId="0" borderId="0" xfId="5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7" fillId="5" borderId="0" xfId="49" applyFont="1" applyFill="1" applyAlignment="1">
      <alignment horizontal="center" vertical="center"/>
    </xf>
    <xf numFmtId="0" fontId="8" fillId="0" borderId="0" xfId="49" applyFont="1" applyAlignment="1">
      <alignment horizontal="center" vertical="center"/>
    </xf>
    <xf numFmtId="0" fontId="7" fillId="5" borderId="0" xfId="49" applyFont="1" applyFill="1" applyAlignment="1">
      <alignment horizontal="left" vertical="center"/>
    </xf>
    <xf numFmtId="0" fontId="9" fillId="6" borderId="1" xfId="49" applyFont="1" applyFill="1" applyBorder="1" applyAlignment="1">
      <alignment horizontal="center" vertical="center"/>
    </xf>
    <xf numFmtId="0" fontId="9" fillId="0" borderId="1" xfId="49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0" xfId="49" applyFont="1" applyAlignment="1">
      <alignment horizontal="center" vertical="center"/>
    </xf>
    <xf numFmtId="181" fontId="8" fillId="0" borderId="0" xfId="49" applyNumberFormat="1" applyFont="1" applyAlignment="1">
      <alignment horizontal="center" vertical="center"/>
    </xf>
    <xf numFmtId="0" fontId="9" fillId="0" borderId="0" xfId="49" applyFont="1" applyFill="1" applyBorder="1" applyAlignment="1">
      <alignment horizontal="center" vertical="center"/>
    </xf>
    <xf numFmtId="0" fontId="9" fillId="0" borderId="0" xfId="50" applyFont="1" applyFill="1" applyBorder="1" applyAlignment="1">
      <alignment horizontal="center" vertical="center" wrapText="1"/>
    </xf>
    <xf numFmtId="181" fontId="9" fillId="0" borderId="0" xfId="49" applyNumberFormat="1" applyFont="1" applyFill="1" applyBorder="1" applyAlignment="1">
      <alignment horizontal="center" vertical="center"/>
    </xf>
    <xf numFmtId="176" fontId="9" fillId="0" borderId="0" xfId="49" applyNumberFormat="1" applyFont="1" applyFill="1" applyBorder="1" applyAlignment="1">
      <alignment horizontal="center" vertical="center"/>
    </xf>
    <xf numFmtId="0" fontId="9" fillId="0" borderId="0" xfId="51" applyFont="1" applyFill="1" applyBorder="1" applyAlignment="1">
      <alignment horizontal="right" vertical="center"/>
    </xf>
    <xf numFmtId="0" fontId="9" fillId="0" borderId="0" xfId="49" applyFont="1" applyFill="1" applyBorder="1" applyAlignment="1">
      <alignment horizontal="left" vertical="center"/>
    </xf>
    <xf numFmtId="180" fontId="9" fillId="0" borderId="0" xfId="49" applyNumberFormat="1" applyFont="1" applyFill="1" applyBorder="1" applyAlignment="1">
      <alignment horizontal="center" vertical="center"/>
    </xf>
    <xf numFmtId="0" fontId="8" fillId="0" borderId="0" xfId="49" applyFont="1" applyFill="1" applyBorder="1" applyAlignment="1">
      <alignment horizontal="center" vertical="center"/>
    </xf>
    <xf numFmtId="181" fontId="8" fillId="0" borderId="0" xfId="49" applyNumberFormat="1" applyFont="1" applyFill="1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/>
    </xf>
    <xf numFmtId="177" fontId="0" fillId="0" borderId="0" xfId="0" applyNumberForma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177" fontId="0" fillId="0" borderId="0" xfId="0" applyNumberFormat="1" applyFill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1" fillId="9" borderId="1" xfId="0" applyFont="1" applyFill="1" applyBorder="1" applyAlignment="1">
      <alignment horizontal="center" vertical="center"/>
    </xf>
    <xf numFmtId="0" fontId="0" fillId="10" borderId="1" xfId="0" applyFont="1" applyFill="1" applyBorder="1" applyAlignment="1">
      <alignment vertical="center"/>
    </xf>
    <xf numFmtId="0" fontId="12" fillId="11" borderId="1" xfId="0" applyFont="1" applyFill="1" applyBorder="1" applyAlignment="1">
      <alignment horizontal="center" vertical="center"/>
    </xf>
    <xf numFmtId="0" fontId="11" fillId="9" borderId="8" xfId="0" applyFont="1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12" fillId="11" borderId="7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11" fontId="0" fillId="0" borderId="0" xfId="0" applyNumberForma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82" fontId="11" fillId="0" borderId="7" xfId="0" applyNumberFormat="1" applyFont="1" applyFill="1" applyBorder="1" applyAlignment="1">
      <alignment horizontal="center" vertical="center"/>
    </xf>
    <xf numFmtId="182" fontId="11" fillId="0" borderId="9" xfId="0" applyNumberFormat="1" applyFont="1" applyFill="1" applyBorder="1" applyAlignment="1">
      <alignment horizontal="center" vertical="center"/>
    </xf>
    <xf numFmtId="0" fontId="13" fillId="0" borderId="0" xfId="6" applyFont="1">
      <alignment vertical="center"/>
    </xf>
    <xf numFmtId="0" fontId="14" fillId="0" borderId="0" xfId="6" applyFont="1">
      <alignment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11" fontId="0" fillId="0" borderId="0" xfId="0" applyNumberFormat="1" applyFill="1" applyAlignment="1">
      <alignment horizontal="center" vertical="center"/>
    </xf>
    <xf numFmtId="0" fontId="0" fillId="0" borderId="1" xfId="0" applyFill="1" applyBorder="1" applyAlignment="1">
      <alignment horizontal="center"/>
    </xf>
    <xf numFmtId="2" fontId="0" fillId="0" borderId="1" xfId="0" applyNumberFormat="1" applyFill="1" applyBorder="1" applyAlignment="1">
      <alignment horizontal="center" vertical="center"/>
    </xf>
    <xf numFmtId="2" fontId="0" fillId="0" borderId="0" xfId="0" applyNumberFormat="1" applyFill="1" applyBorder="1" applyAlignment="1">
      <alignment horizontal="center" vertical="center"/>
    </xf>
    <xf numFmtId="178" fontId="0" fillId="0" borderId="0" xfId="0" applyNumberForma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0" fontId="0" fillId="10" borderId="1" xfId="0" applyFont="1" applyFill="1" applyBorder="1" applyAlignment="1">
      <alignment horizontal="center" vertical="center"/>
    </xf>
    <xf numFmtId="182" fontId="0" fillId="0" borderId="1" xfId="0" applyNumberFormat="1" applyFill="1" applyBorder="1" applyAlignment="1">
      <alignment horizontal="center" vertical="center"/>
    </xf>
    <xf numFmtId="177" fontId="11" fillId="0" borderId="1" xfId="0" applyNumberFormat="1" applyFont="1" applyFill="1" applyBorder="1" applyAlignment="1">
      <alignment horizontal="center" vertical="center"/>
    </xf>
    <xf numFmtId="177" fontId="11" fillId="0" borderId="7" xfId="0" applyNumberFormat="1" applyFont="1" applyFill="1" applyBorder="1" applyAlignment="1">
      <alignment horizontal="center" vertical="center"/>
    </xf>
    <xf numFmtId="177" fontId="11" fillId="0" borderId="8" xfId="0" applyNumberFormat="1" applyFont="1" applyFill="1" applyBorder="1" applyAlignment="1">
      <alignment horizontal="center" vertical="center"/>
    </xf>
    <xf numFmtId="177" fontId="11" fillId="0" borderId="9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16" fillId="3" borderId="7" xfId="0" applyFont="1" applyFill="1" applyBorder="1" applyAlignment="1">
      <alignment horizontal="center" vertical="center"/>
    </xf>
    <xf numFmtId="0" fontId="16" fillId="12" borderId="1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vertical="center"/>
    </xf>
    <xf numFmtId="0" fontId="15" fillId="0" borderId="0" xfId="0" applyFont="1" applyFill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0" fontId="0" fillId="0" borderId="0" xfId="0" applyFont="1" applyFill="1" applyAlignment="1"/>
    <xf numFmtId="0" fontId="0" fillId="0" borderId="1" xfId="0" applyFont="1" applyFill="1" applyBorder="1" applyAlignment="1">
      <alignment horizontal="right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/>
    <xf numFmtId="183" fontId="0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vertical="center"/>
    </xf>
    <xf numFmtId="0" fontId="0" fillId="13" borderId="1" xfId="0" applyFont="1" applyFill="1" applyBorder="1" applyAlignment="1">
      <alignment horizontal="center" vertical="center"/>
    </xf>
    <xf numFmtId="0" fontId="0" fillId="13" borderId="1" xfId="0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183" fontId="0" fillId="0" borderId="1" xfId="0" applyNumberFormat="1" applyFill="1" applyBorder="1" applyAlignment="1">
      <alignment horizontal="center" vertical="center"/>
    </xf>
    <xf numFmtId="177" fontId="0" fillId="0" borderId="0" xfId="0" applyNumberForma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/>
    <xf numFmtId="0" fontId="15" fillId="14" borderId="2" xfId="0" applyFont="1" applyFill="1" applyBorder="1" applyAlignment="1">
      <alignment horizontal="center" vertical="center"/>
    </xf>
    <xf numFmtId="0" fontId="0" fillId="14" borderId="3" xfId="0" applyFill="1" applyBorder="1" applyAlignment="1">
      <alignment horizontal="center" vertical="center"/>
    </xf>
    <xf numFmtId="0" fontId="0" fillId="14" borderId="4" xfId="0" applyFill="1" applyBorder="1" applyAlignment="1">
      <alignment horizontal="center" vertical="center"/>
    </xf>
    <xf numFmtId="0" fontId="15" fillId="15" borderId="2" xfId="0" applyFont="1" applyFill="1" applyBorder="1" applyAlignment="1">
      <alignment horizontal="center" vertical="center"/>
    </xf>
    <xf numFmtId="0" fontId="0" fillId="15" borderId="3" xfId="0" applyFill="1" applyBorder="1" applyAlignment="1">
      <alignment horizontal="center" vertical="center"/>
    </xf>
    <xf numFmtId="0" fontId="0" fillId="15" borderId="4" xfId="0" applyFill="1" applyBorder="1" applyAlignment="1">
      <alignment horizontal="center" vertical="center"/>
    </xf>
    <xf numFmtId="0" fontId="0" fillId="0" borderId="10" xfId="0" applyFill="1" applyBorder="1" applyAlignment="1">
      <alignment vertical="center"/>
    </xf>
    <xf numFmtId="0" fontId="0" fillId="0" borderId="11" xfId="0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0" fillId="0" borderId="13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7" borderId="0" xfId="0" applyFont="1" applyFill="1" applyAlignment="1">
      <alignment vertical="center"/>
    </xf>
    <xf numFmtId="0" fontId="16" fillId="13" borderId="1" xfId="0" applyFont="1" applyFill="1" applyBorder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9" fillId="2" borderId="0" xfId="0" applyFont="1" applyFill="1" applyAlignment="1">
      <alignment vertical="center"/>
    </xf>
    <xf numFmtId="0" fontId="20" fillId="0" borderId="0" xfId="49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1" fillId="2" borderId="0" xfId="0" applyFont="1" applyFill="1" applyAlignment="1">
      <alignment vertical="center"/>
    </xf>
    <xf numFmtId="0" fontId="18" fillId="2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/>
    </xf>
    <xf numFmtId="0" fontId="19" fillId="2" borderId="0" xfId="0" applyFont="1" applyFill="1" applyAlignment="1">
      <alignment horizontal="center" vertical="center"/>
    </xf>
    <xf numFmtId="0" fontId="20" fillId="0" borderId="0" xfId="49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183" fontId="10" fillId="0" borderId="1" xfId="0" applyNumberFormat="1" applyFont="1" applyFill="1" applyBorder="1" applyAlignment="1">
      <alignment horizontal="center"/>
    </xf>
    <xf numFmtId="183" fontId="10" fillId="0" borderId="0" xfId="0" applyNumberFormat="1" applyFont="1" applyFill="1" applyBorder="1" applyAlignment="1">
      <alignment horizontal="center"/>
    </xf>
    <xf numFmtId="0" fontId="22" fillId="7" borderId="1" xfId="0" applyFont="1" applyFill="1" applyBorder="1" applyAlignment="1">
      <alignment horizontal="center" vertical="center"/>
    </xf>
    <xf numFmtId="0" fontId="3" fillId="0" borderId="0" xfId="49" applyFont="1" applyFill="1" applyAlignment="1">
      <alignment vertical="center"/>
    </xf>
    <xf numFmtId="0" fontId="3" fillId="0" borderId="0" xfId="49" applyFont="1" applyFill="1" applyAlignment="1">
      <alignment horizontal="center" vertical="center"/>
    </xf>
    <xf numFmtId="0" fontId="23" fillId="7" borderId="14" xfId="49" applyFont="1" applyFill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0" fontId="23" fillId="7" borderId="8" xfId="49" applyFont="1" applyFill="1" applyBorder="1" applyAlignment="1">
      <alignment horizontal="center" vertical="center"/>
    </xf>
    <xf numFmtId="0" fontId="24" fillId="7" borderId="1" xfId="0" applyFont="1" applyFill="1" applyBorder="1" applyAlignment="1">
      <alignment horizontal="center" vertical="center"/>
    </xf>
    <xf numFmtId="0" fontId="25" fillId="7" borderId="1" xfId="0" applyFont="1" applyFill="1" applyBorder="1" applyAlignment="1">
      <alignment horizontal="center" vertical="center"/>
    </xf>
    <xf numFmtId="0" fontId="23" fillId="7" borderId="1" xfId="0" applyFont="1" applyFill="1" applyBorder="1" applyAlignment="1">
      <alignment horizontal="center" vertical="center"/>
    </xf>
    <xf numFmtId="183" fontId="24" fillId="7" borderId="1" xfId="49" applyNumberFormat="1" applyFont="1" applyFill="1" applyBorder="1" applyAlignment="1" applyProtection="1">
      <alignment horizontal="center" vertical="center"/>
      <protection hidden="1"/>
    </xf>
    <xf numFmtId="183" fontId="24" fillId="7" borderId="1" xfId="0" applyNumberFormat="1" applyFont="1" applyFill="1" applyBorder="1" applyAlignment="1" applyProtection="1">
      <alignment horizontal="center" vertical="center"/>
      <protection hidden="1"/>
    </xf>
    <xf numFmtId="183" fontId="26" fillId="7" borderId="14" xfId="49" applyNumberFormat="1" applyFont="1" applyFill="1" applyBorder="1" applyAlignment="1">
      <alignment horizontal="center" vertical="center"/>
    </xf>
    <xf numFmtId="183" fontId="24" fillId="7" borderId="14" xfId="0" applyNumberFormat="1" applyFont="1" applyFill="1" applyBorder="1" applyAlignment="1" applyProtection="1">
      <alignment horizontal="center" vertical="center"/>
      <protection hidden="1"/>
    </xf>
    <xf numFmtId="0" fontId="2" fillId="0" borderId="14" xfId="0" applyFont="1" applyFill="1" applyBorder="1" applyAlignment="1">
      <alignment horizontal="center" vertical="center"/>
    </xf>
    <xf numFmtId="0" fontId="23" fillId="7" borderId="15" xfId="49" applyFont="1" applyFill="1" applyBorder="1" applyAlignment="1">
      <alignment horizontal="center" vertical="center"/>
    </xf>
    <xf numFmtId="183" fontId="26" fillId="7" borderId="15" xfId="49" applyNumberFormat="1" applyFont="1" applyFill="1" applyBorder="1" applyAlignment="1">
      <alignment horizontal="center" vertical="center"/>
    </xf>
    <xf numFmtId="183" fontId="24" fillId="7" borderId="15" xfId="0" applyNumberFormat="1" applyFont="1" applyFill="1" applyBorder="1" applyAlignment="1" applyProtection="1">
      <alignment horizontal="center" vertical="center"/>
      <protection hidden="1"/>
    </xf>
    <xf numFmtId="0" fontId="22" fillId="7" borderId="15" xfId="0" applyFont="1" applyFill="1" applyBorder="1" applyAlignment="1">
      <alignment horizontal="center" vertical="center"/>
    </xf>
    <xf numFmtId="0" fontId="22" fillId="7" borderId="8" xfId="0" applyFont="1" applyFill="1" applyBorder="1" applyAlignment="1">
      <alignment horizontal="center" vertical="center"/>
    </xf>
    <xf numFmtId="183" fontId="26" fillId="7" borderId="14" xfId="49" applyNumberFormat="1" applyFont="1" applyFill="1" applyBorder="1" applyAlignment="1" applyProtection="1">
      <alignment horizontal="center" vertical="center"/>
      <protection hidden="1"/>
    </xf>
    <xf numFmtId="183" fontId="26" fillId="7" borderId="15" xfId="49" applyNumberFormat="1" applyFont="1" applyFill="1" applyBorder="1" applyAlignment="1" applyProtection="1">
      <alignment horizontal="center" vertical="center"/>
      <protection hidden="1"/>
    </xf>
    <xf numFmtId="183" fontId="26" fillId="7" borderId="8" xfId="49" applyNumberFormat="1" applyFont="1" applyFill="1" applyBorder="1" applyAlignment="1" applyProtection="1">
      <alignment horizontal="center" vertical="center"/>
      <protection hidden="1"/>
    </xf>
    <xf numFmtId="183" fontId="24" fillId="7" borderId="8" xfId="0" applyNumberFormat="1" applyFont="1" applyFill="1" applyBorder="1" applyAlignment="1" applyProtection="1">
      <alignment horizontal="center" vertical="center"/>
      <protection hidden="1"/>
    </xf>
    <xf numFmtId="183" fontId="22" fillId="7" borderId="8" xfId="0" applyNumberFormat="1" applyFont="1" applyFill="1" applyBorder="1" applyAlignment="1">
      <alignment horizontal="center" vertical="center"/>
    </xf>
    <xf numFmtId="183" fontId="22" fillId="7" borderId="15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vertical="center"/>
    </xf>
    <xf numFmtId="0" fontId="27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15" fillId="16" borderId="1" xfId="0" applyFont="1" applyFill="1" applyBorder="1" applyAlignment="1">
      <alignment horizontal="center" vertical="center"/>
    </xf>
    <xf numFmtId="0" fontId="0" fillId="16" borderId="1" xfId="0" applyFill="1" applyBorder="1" applyAlignment="1">
      <alignment horizontal="center" vertical="center"/>
    </xf>
    <xf numFmtId="0" fontId="15" fillId="17" borderId="1" xfId="0" applyFont="1" applyFill="1" applyBorder="1" applyAlignment="1">
      <alignment horizontal="center" vertical="center"/>
    </xf>
    <xf numFmtId="0" fontId="0" fillId="17" borderId="1" xfId="0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5" fillId="0" borderId="0" xfId="0" applyFont="1" applyAlignment="1"/>
    <xf numFmtId="0" fontId="3" fillId="0" borderId="0" xfId="50" applyFont="1" applyFill="1" applyAlignment="1">
      <alignment horizontal="center" vertical="center"/>
    </xf>
    <xf numFmtId="0" fontId="5" fillId="0" borderId="0" xfId="50" applyFont="1" applyFill="1" applyAlignment="1">
      <alignment horizontal="center" vertical="center"/>
    </xf>
    <xf numFmtId="179" fontId="5" fillId="0" borderId="0" xfId="50" applyNumberFormat="1" applyFont="1" applyFill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5" fillId="12" borderId="1" xfId="0" applyFont="1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0" xfId="0" applyFont="1" applyFill="1" applyAlignment="1">
      <alignment vertical="center"/>
    </xf>
    <xf numFmtId="0" fontId="16" fillId="7" borderId="1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15" fillId="18" borderId="2" xfId="0" applyFont="1" applyFill="1" applyBorder="1" applyAlignment="1">
      <alignment horizontal="center" vertical="center"/>
    </xf>
    <xf numFmtId="0" fontId="0" fillId="18" borderId="3" xfId="0" applyFill="1" applyBorder="1" applyAlignment="1">
      <alignment horizontal="center" vertical="center"/>
    </xf>
    <xf numFmtId="0" fontId="0" fillId="18" borderId="4" xfId="0" applyFill="1" applyBorder="1" applyAlignment="1">
      <alignment horizontal="center" vertical="center"/>
    </xf>
    <xf numFmtId="0" fontId="28" fillId="2" borderId="0" xfId="0" applyFont="1" applyFill="1" applyAlignment="1">
      <alignment vertical="center"/>
    </xf>
    <xf numFmtId="0" fontId="2" fillId="0" borderId="15" xfId="0" applyFont="1" applyFill="1" applyBorder="1" applyAlignment="1">
      <alignment horizontal="center" vertical="center"/>
    </xf>
    <xf numFmtId="183" fontId="26" fillId="7" borderId="8" xfId="49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183" fontId="10" fillId="0" borderId="1" xfId="0" applyNumberFormat="1" applyFont="1" applyFill="1" applyBorder="1" applyAlignment="1" applyProtection="1">
      <alignment horizontal="center"/>
    </xf>
    <xf numFmtId="183" fontId="10" fillId="0" borderId="0" xfId="0" applyNumberFormat="1" applyFont="1" applyFill="1" applyAlignment="1">
      <alignment horizontal="center"/>
    </xf>
    <xf numFmtId="0" fontId="0" fillId="0" borderId="0" xfId="0" applyFill="1" applyBorder="1" applyAlignment="1"/>
    <xf numFmtId="177" fontId="0" fillId="0" borderId="7" xfId="0" applyNumberFormat="1" applyFill="1" applyBorder="1" applyAlignment="1">
      <alignment horizont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/>
    </xf>
    <xf numFmtId="0" fontId="11" fillId="0" borderId="16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77" fontId="0" fillId="0" borderId="0" xfId="0" applyNumberFormat="1" applyFill="1" applyAlignment="1">
      <alignment horizontal="center" vertical="center"/>
    </xf>
    <xf numFmtId="0" fontId="0" fillId="19" borderId="1" xfId="0" applyFont="1" applyFill="1" applyBorder="1" applyAlignment="1">
      <alignment horizontal="center" vertical="center"/>
    </xf>
    <xf numFmtId="0" fontId="0" fillId="19" borderId="1" xfId="0" applyFont="1" applyFill="1" applyBorder="1" applyAlignment="1">
      <alignment vertical="center"/>
    </xf>
    <xf numFmtId="0" fontId="12" fillId="20" borderId="1" xfId="0" applyFont="1" applyFill="1" applyBorder="1" applyAlignment="1">
      <alignment horizontal="center" vertical="center"/>
    </xf>
    <xf numFmtId="0" fontId="0" fillId="19" borderId="1" xfId="0" applyFill="1" applyBorder="1" applyAlignment="1">
      <alignment horizontal="center" vertical="center"/>
    </xf>
    <xf numFmtId="0" fontId="12" fillId="20" borderId="7" xfId="0" applyFont="1" applyFill="1" applyBorder="1" applyAlignment="1">
      <alignment horizontal="center" vertical="center"/>
    </xf>
    <xf numFmtId="183" fontId="0" fillId="0" borderId="1" xfId="0" applyNumberFormat="1" applyFill="1" applyBorder="1" applyAlignment="1">
      <alignment vertical="center"/>
    </xf>
    <xf numFmtId="0" fontId="0" fillId="0" borderId="0" xfId="0" applyFill="1" applyBorder="1" applyAlignment="1">
      <alignment horizontal="center" vertical="center" wrapText="1"/>
    </xf>
    <xf numFmtId="0" fontId="0" fillId="10" borderId="8" xfId="0" applyFill="1" applyBorder="1" applyAlignment="1">
      <alignment horizontal="center" vertical="center"/>
    </xf>
    <xf numFmtId="0" fontId="12" fillId="11" borderId="7" xfId="0" applyFont="1" applyFill="1" applyBorder="1" applyAlignment="1">
      <alignment horizontal="center" vertical="center" wrapText="1"/>
    </xf>
    <xf numFmtId="0" fontId="12" fillId="11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49" fontId="15" fillId="15" borderId="2" xfId="0" applyNumberFormat="1" applyFont="1" applyFill="1" applyBorder="1" applyAlignment="1">
      <alignment horizontal="center" vertical="center"/>
    </xf>
    <xf numFmtId="49" fontId="0" fillId="15" borderId="3" xfId="0" applyNumberFormat="1" applyFill="1" applyBorder="1" applyAlignment="1">
      <alignment horizontal="center" vertical="center"/>
    </xf>
    <xf numFmtId="49" fontId="0" fillId="15" borderId="4" xfId="0" applyNumberFormat="1" applyFill="1" applyBorder="1" applyAlignment="1">
      <alignment horizontal="center" vertical="center"/>
    </xf>
    <xf numFmtId="0" fontId="16" fillId="7" borderId="1" xfId="0" applyFont="1" applyFill="1" applyBorder="1" applyAlignment="1">
      <alignment vertical="center"/>
    </xf>
    <xf numFmtId="0" fontId="18" fillId="21" borderId="0" xfId="52" applyFont="1" applyFill="1" applyAlignment="1">
      <alignment horizontal="center" vertical="center"/>
    </xf>
    <xf numFmtId="0" fontId="29" fillId="0" borderId="0" xfId="52" applyFont="1" applyAlignment="1">
      <alignment horizontal="center" vertical="center"/>
    </xf>
    <xf numFmtId="0" fontId="21" fillId="21" borderId="0" xfId="52" applyFont="1" applyFill="1" applyAlignment="1">
      <alignment horizontal="left" vertical="center"/>
    </xf>
    <xf numFmtId="0" fontId="18" fillId="14" borderId="0" xfId="52" applyFont="1" applyFill="1" applyAlignment="1">
      <alignment horizontal="center" vertical="center"/>
    </xf>
    <xf numFmtId="0" fontId="18" fillId="3" borderId="0" xfId="52" applyFont="1" applyFill="1" applyAlignment="1">
      <alignment horizontal="center" vertical="center"/>
    </xf>
    <xf numFmtId="0" fontId="18" fillId="22" borderId="0" xfId="52" applyFont="1" applyFill="1" applyAlignment="1">
      <alignment horizontal="center" vertical="center"/>
    </xf>
    <xf numFmtId="0" fontId="30" fillId="0" borderId="1" xfId="52" applyFont="1" applyBorder="1" applyAlignment="1">
      <alignment horizontal="center" vertical="center"/>
    </xf>
    <xf numFmtId="0" fontId="30" fillId="0" borderId="1" xfId="53" applyFont="1" applyBorder="1" applyAlignment="1">
      <alignment horizontal="center" vertical="center"/>
    </xf>
    <xf numFmtId="0" fontId="29" fillId="0" borderId="1" xfId="52" applyFont="1" applyBorder="1" applyAlignment="1">
      <alignment horizontal="center" vertical="center"/>
    </xf>
    <xf numFmtId="0" fontId="30" fillId="0" borderId="0" xfId="52" applyFont="1" applyAlignment="1">
      <alignment horizontal="center" vertical="center"/>
    </xf>
    <xf numFmtId="0" fontId="30" fillId="0" borderId="0" xfId="53" applyFont="1" applyAlignment="1">
      <alignment horizontal="center" vertical="center"/>
    </xf>
    <xf numFmtId="181" fontId="29" fillId="0" borderId="1" xfId="52" applyNumberFormat="1" applyFont="1" applyBorder="1" applyAlignment="1">
      <alignment horizontal="center" vertical="center"/>
    </xf>
    <xf numFmtId="183" fontId="29" fillId="0" borderId="1" xfId="53" applyNumberFormat="1" applyFont="1" applyBorder="1" applyAlignment="1">
      <alignment horizontal="center" vertical="center"/>
    </xf>
    <xf numFmtId="184" fontId="29" fillId="0" borderId="1" xfId="53" applyNumberFormat="1" applyFont="1" applyBorder="1" applyAlignment="1">
      <alignment horizontal="center" vertical="center"/>
    </xf>
    <xf numFmtId="185" fontId="0" fillId="0" borderId="0" xfId="49" applyNumberFormat="1" applyAlignment="1"/>
    <xf numFmtId="183" fontId="29" fillId="0" borderId="0" xfId="53" applyNumberFormat="1" applyFont="1" applyAlignment="1">
      <alignment horizontal="center" vertical="center"/>
    </xf>
    <xf numFmtId="184" fontId="29" fillId="0" borderId="0" xfId="53" applyNumberFormat="1" applyFont="1" applyAlignment="1">
      <alignment horizontal="center" vertical="center"/>
    </xf>
    <xf numFmtId="181" fontId="0" fillId="0" borderId="1" xfId="49" applyNumberFormat="1" applyBorder="1" applyAlignment="1">
      <alignment horizontal="center" vertical="center"/>
    </xf>
    <xf numFmtId="43" fontId="29" fillId="0" borderId="0" xfId="52" applyNumberFormat="1" applyFont="1" applyAlignment="1">
      <alignment horizontal="center" vertical="center"/>
    </xf>
    <xf numFmtId="0" fontId="30" fillId="0" borderId="0" xfId="52" applyFont="1" applyBorder="1" applyAlignment="1">
      <alignment horizontal="center" vertical="center"/>
    </xf>
    <xf numFmtId="0" fontId="30" fillId="0" borderId="0" xfId="53" applyFont="1" applyBorder="1" applyAlignment="1">
      <alignment horizontal="center" vertical="center"/>
    </xf>
    <xf numFmtId="0" fontId="29" fillId="0" borderId="0" xfId="52" applyFont="1" applyBorder="1" applyAlignment="1">
      <alignment vertical="center"/>
    </xf>
    <xf numFmtId="181" fontId="0" fillId="0" borderId="1" xfId="49" applyNumberFormat="1" applyFont="1" applyBorder="1" applyAlignment="1">
      <alignment horizontal="center" vertical="center"/>
    </xf>
    <xf numFmtId="0" fontId="29" fillId="0" borderId="0" xfId="52" applyFont="1" applyBorder="1" applyAlignment="1">
      <alignment horizontal="center" vertical="center"/>
    </xf>
    <xf numFmtId="183" fontId="29" fillId="0" borderId="0" xfId="53" applyNumberFormat="1" applyFont="1" applyBorder="1" applyAlignment="1">
      <alignment horizontal="center" vertical="center"/>
    </xf>
    <xf numFmtId="184" fontId="29" fillId="0" borderId="0" xfId="53" applyNumberFormat="1" applyFont="1" applyBorder="1" applyAlignment="1">
      <alignment horizontal="center" vertical="center"/>
    </xf>
    <xf numFmtId="185" fontId="0" fillId="0" borderId="0" xfId="49" applyNumberFormat="1" applyBorder="1" applyAlignment="1">
      <alignment horizontal="center" vertical="center"/>
    </xf>
    <xf numFmtId="183" fontId="30" fillId="0" borderId="0" xfId="53" applyNumberFormat="1" applyFont="1" applyBorder="1" applyAlignment="1">
      <alignment horizontal="center" vertical="center"/>
    </xf>
    <xf numFmtId="183" fontId="29" fillId="0" borderId="0" xfId="52" applyNumberFormat="1" applyFont="1" applyAlignment="1">
      <alignment horizontal="center" vertical="center"/>
    </xf>
    <xf numFmtId="0" fontId="0" fillId="13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/>
    </xf>
    <xf numFmtId="0" fontId="10" fillId="0" borderId="0" xfId="0" applyFont="1" applyFill="1" applyAlignment="1"/>
    <xf numFmtId="0" fontId="3" fillId="2" borderId="0" xfId="50" applyFont="1" applyFill="1" applyBorder="1" applyAlignment="1">
      <alignment horizontal="center" vertical="center"/>
    </xf>
    <xf numFmtId="0" fontId="4" fillId="0" borderId="17" xfId="50" applyFont="1" applyFill="1" applyBorder="1" applyAlignment="1">
      <alignment horizontal="center" vertical="center"/>
    </xf>
    <xf numFmtId="0" fontId="5" fillId="0" borderId="18" xfId="50" applyFont="1" applyFill="1" applyBorder="1" applyAlignment="1">
      <alignment horizontal="center" vertical="center"/>
    </xf>
    <xf numFmtId="0" fontId="5" fillId="0" borderId="19" xfId="50" applyFont="1" applyFill="1" applyBorder="1" applyAlignment="1">
      <alignment horizontal="center" vertical="center"/>
    </xf>
    <xf numFmtId="0" fontId="4" fillId="0" borderId="20" xfId="50" applyFont="1" applyFill="1" applyBorder="1" applyAlignment="1">
      <alignment horizontal="center" vertical="center"/>
    </xf>
    <xf numFmtId="0" fontId="3" fillId="0" borderId="21" xfId="50" applyFont="1" applyFill="1" applyBorder="1" applyAlignment="1">
      <alignment horizontal="center" vertical="center"/>
    </xf>
    <xf numFmtId="0" fontId="6" fillId="0" borderId="22" xfId="50" applyFont="1" applyFill="1" applyBorder="1" applyAlignment="1">
      <alignment horizontal="center" vertical="center"/>
    </xf>
    <xf numFmtId="0" fontId="5" fillId="0" borderId="23" xfId="50" applyFont="1" applyFill="1" applyBorder="1" applyAlignment="1">
      <alignment horizontal="center" vertical="center"/>
    </xf>
    <xf numFmtId="0" fontId="5" fillId="0" borderId="24" xfId="50" applyFont="1" applyFill="1" applyBorder="1" applyAlignment="1">
      <alignment horizontal="center" vertical="center"/>
    </xf>
    <xf numFmtId="0" fontId="6" fillId="3" borderId="17" xfId="50" applyFont="1" applyFill="1" applyBorder="1" applyAlignment="1">
      <alignment horizontal="center" vertical="center"/>
    </xf>
    <xf numFmtId="176" fontId="5" fillId="0" borderId="18" xfId="50" applyNumberFormat="1" applyFont="1" applyFill="1" applyBorder="1" applyAlignment="1">
      <alignment horizontal="center" vertical="center"/>
    </xf>
    <xf numFmtId="176" fontId="5" fillId="0" borderId="19" xfId="50" applyNumberFormat="1" applyFont="1" applyFill="1" applyBorder="1" applyAlignment="1">
      <alignment horizontal="center" vertical="center"/>
    </xf>
    <xf numFmtId="0" fontId="6" fillId="3" borderId="20" xfId="50" applyFont="1" applyFill="1" applyBorder="1" applyAlignment="1">
      <alignment horizontal="center" vertical="center"/>
    </xf>
    <xf numFmtId="176" fontId="5" fillId="0" borderId="21" xfId="50" applyNumberFormat="1" applyFont="1" applyFill="1" applyBorder="1" applyAlignment="1">
      <alignment horizontal="center" vertical="center"/>
    </xf>
    <xf numFmtId="0" fontId="6" fillId="3" borderId="22" xfId="50" applyFont="1" applyFill="1" applyBorder="1" applyAlignment="1">
      <alignment horizontal="center" vertical="center"/>
    </xf>
    <xf numFmtId="177" fontId="5" fillId="3" borderId="23" xfId="50" applyNumberFormat="1" applyFont="1" applyFill="1" applyBorder="1" applyAlignment="1">
      <alignment horizontal="center" vertical="center"/>
    </xf>
    <xf numFmtId="177" fontId="5" fillId="3" borderId="24" xfId="50" applyNumberFormat="1" applyFont="1" applyFill="1" applyBorder="1" applyAlignment="1">
      <alignment horizontal="center" vertical="center"/>
    </xf>
    <xf numFmtId="0" fontId="6" fillId="4" borderId="17" xfId="50" applyFont="1" applyFill="1" applyBorder="1" applyAlignment="1">
      <alignment horizontal="center" vertical="center"/>
    </xf>
    <xf numFmtId="178" fontId="5" fillId="4" borderId="18" xfId="50" applyNumberFormat="1" applyFont="1" applyFill="1" applyBorder="1" applyAlignment="1">
      <alignment horizontal="center" vertical="center"/>
    </xf>
    <xf numFmtId="178" fontId="5" fillId="4" borderId="19" xfId="50" applyNumberFormat="1" applyFont="1" applyFill="1" applyBorder="1" applyAlignment="1">
      <alignment horizontal="center" vertical="center"/>
    </xf>
    <xf numFmtId="0" fontId="6" fillId="4" borderId="20" xfId="50" applyFont="1" applyFill="1" applyBorder="1" applyAlignment="1">
      <alignment horizontal="center" vertical="center"/>
    </xf>
    <xf numFmtId="178" fontId="5" fillId="4" borderId="21" xfId="50" applyNumberFormat="1" applyFont="1" applyFill="1" applyBorder="1" applyAlignment="1">
      <alignment horizontal="center" vertical="center"/>
    </xf>
    <xf numFmtId="0" fontId="6" fillId="4" borderId="22" xfId="50" applyFont="1" applyFill="1" applyBorder="1" applyAlignment="1">
      <alignment horizontal="center" vertical="center"/>
    </xf>
    <xf numFmtId="177" fontId="5" fillId="4" borderId="23" xfId="50" applyNumberFormat="1" applyFont="1" applyFill="1" applyBorder="1" applyAlignment="1">
      <alignment horizontal="center" vertical="center"/>
    </xf>
    <xf numFmtId="177" fontId="5" fillId="4" borderId="24" xfId="50" applyNumberFormat="1" applyFont="1" applyFill="1" applyBorder="1" applyAlignment="1">
      <alignment horizontal="center" vertical="center"/>
    </xf>
    <xf numFmtId="0" fontId="23" fillId="0" borderId="0" xfId="50" applyFont="1" applyFill="1" applyBorder="1" applyAlignment="1">
      <alignment vertical="center"/>
    </xf>
    <xf numFmtId="0" fontId="23" fillId="0" borderId="0" xfId="50" applyFont="1" applyFill="1" applyBorder="1" applyAlignment="1">
      <alignment horizontal="center" vertical="center"/>
    </xf>
    <xf numFmtId="186" fontId="5" fillId="0" borderId="1" xfId="50" applyNumberFormat="1" applyFont="1" applyFill="1" applyBorder="1" applyAlignment="1">
      <alignment horizontal="center" vertical="center"/>
    </xf>
    <xf numFmtId="180" fontId="5" fillId="0" borderId="7" xfId="50" applyNumberFormat="1" applyFont="1" applyFill="1" applyBorder="1" applyAlignment="1">
      <alignment horizontal="center" vertical="center"/>
    </xf>
    <xf numFmtId="178" fontId="3" fillId="2" borderId="0" xfId="50" applyNumberFormat="1" applyFont="1" applyFill="1" applyBorder="1" applyAlignment="1">
      <alignment horizontal="center" vertical="center"/>
    </xf>
    <xf numFmtId="0" fontId="6" fillId="0" borderId="20" xfId="50" applyFont="1" applyFill="1" applyBorder="1" applyAlignment="1">
      <alignment horizontal="center" vertical="center"/>
    </xf>
    <xf numFmtId="0" fontId="5" fillId="0" borderId="21" xfId="50" applyFont="1" applyFill="1" applyBorder="1" applyAlignment="1">
      <alignment horizontal="center" vertical="center"/>
    </xf>
    <xf numFmtId="0" fontId="3" fillId="14" borderId="0" xfId="50" applyFont="1" applyFill="1" applyBorder="1" applyAlignment="1">
      <alignment horizontal="center" vertical="center"/>
    </xf>
    <xf numFmtId="0" fontId="31" fillId="5" borderId="0" xfId="49" applyFont="1" applyFill="1" applyAlignment="1">
      <alignment horizontal="left" vertical="center"/>
    </xf>
    <xf numFmtId="0" fontId="20" fillId="6" borderId="1" xfId="49" applyFont="1" applyFill="1" applyBorder="1" applyAlignment="1">
      <alignment horizontal="center" vertical="center"/>
    </xf>
    <xf numFmtId="0" fontId="20" fillId="0" borderId="1" xfId="49" applyFont="1" applyBorder="1" applyAlignment="1">
      <alignment horizontal="center" vertical="center"/>
    </xf>
    <xf numFmtId="0" fontId="9" fillId="6" borderId="5" xfId="49" applyFont="1" applyFill="1" applyBorder="1" applyAlignment="1">
      <alignment horizontal="center" vertical="center"/>
    </xf>
    <xf numFmtId="0" fontId="9" fillId="6" borderId="14" xfId="50" applyFont="1" applyFill="1" applyBorder="1" applyAlignment="1">
      <alignment horizontal="center" vertical="center" wrapText="1"/>
    </xf>
    <xf numFmtId="181" fontId="9" fillId="6" borderId="1" xfId="49" applyNumberFormat="1" applyFont="1" applyFill="1" applyBorder="1" applyAlignment="1">
      <alignment horizontal="center" vertical="center"/>
    </xf>
    <xf numFmtId="176" fontId="9" fillId="0" borderId="1" xfId="49" applyNumberFormat="1" applyFont="1" applyBorder="1" applyAlignment="1">
      <alignment horizontal="center" vertical="center"/>
    </xf>
    <xf numFmtId="181" fontId="9" fillId="0" borderId="0" xfId="49" applyNumberFormat="1" applyFont="1" applyAlignment="1">
      <alignment horizontal="center" vertical="center"/>
    </xf>
    <xf numFmtId="0" fontId="9" fillId="7" borderId="5" xfId="51" applyFont="1" applyFill="1" applyBorder="1" applyAlignment="1">
      <alignment horizontal="right" vertical="center"/>
    </xf>
    <xf numFmtId="0" fontId="9" fillId="7" borderId="6" xfId="49" applyFont="1" applyFill="1" applyBorder="1" applyAlignment="1">
      <alignment horizontal="center" vertical="center"/>
    </xf>
    <xf numFmtId="0" fontId="9" fillId="7" borderId="7" xfId="49" applyFont="1" applyFill="1" applyBorder="1" applyAlignment="1">
      <alignment horizontal="left" vertical="center"/>
    </xf>
    <xf numFmtId="180" fontId="9" fillId="0" borderId="7" xfId="49" applyNumberFormat="1" applyFont="1" applyBorder="1" applyAlignment="1">
      <alignment horizontal="center" vertical="center"/>
    </xf>
    <xf numFmtId="0" fontId="15" fillId="23" borderId="1" xfId="0" applyFont="1" applyFill="1" applyBorder="1" applyAlignment="1">
      <alignment horizontal="center" vertical="center"/>
    </xf>
    <xf numFmtId="0" fontId="0" fillId="23" borderId="1" xfId="0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  <cellStyle name="常规 3" xfId="51"/>
    <cellStyle name="常规 4" xfId="52"/>
    <cellStyle name="常规 4 2" xfId="53"/>
  </cellStyles>
  <dxfs count="18">
    <dxf>
      <fill>
        <patternFill patternType="solid">
          <bgColor theme="7" tint="0.599963377788629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9" Type="http://schemas.openxmlformats.org/officeDocument/2006/relationships/worksheet" Target="worksheets/sheet99.xml"/><Relationship Id="rId98" Type="http://schemas.openxmlformats.org/officeDocument/2006/relationships/worksheet" Target="worksheets/sheet98.xml"/><Relationship Id="rId97" Type="http://schemas.openxmlformats.org/officeDocument/2006/relationships/worksheet" Target="worksheets/sheet97.xml"/><Relationship Id="rId96" Type="http://schemas.openxmlformats.org/officeDocument/2006/relationships/worksheet" Target="worksheets/sheet96.xml"/><Relationship Id="rId95" Type="http://schemas.openxmlformats.org/officeDocument/2006/relationships/worksheet" Target="worksheets/sheet95.xml"/><Relationship Id="rId94" Type="http://schemas.openxmlformats.org/officeDocument/2006/relationships/worksheet" Target="worksheets/sheet94.xml"/><Relationship Id="rId93" Type="http://schemas.openxmlformats.org/officeDocument/2006/relationships/worksheet" Target="worksheets/sheet93.xml"/><Relationship Id="rId92" Type="http://schemas.openxmlformats.org/officeDocument/2006/relationships/worksheet" Target="worksheets/sheet92.xml"/><Relationship Id="rId91" Type="http://schemas.openxmlformats.org/officeDocument/2006/relationships/worksheet" Target="worksheets/sheet91.xml"/><Relationship Id="rId90" Type="http://schemas.openxmlformats.org/officeDocument/2006/relationships/worksheet" Target="worksheets/sheet90.xml"/><Relationship Id="rId9" Type="http://schemas.openxmlformats.org/officeDocument/2006/relationships/worksheet" Target="worksheets/sheet9.xml"/><Relationship Id="rId89" Type="http://schemas.openxmlformats.org/officeDocument/2006/relationships/worksheet" Target="worksheets/sheet89.xml"/><Relationship Id="rId88" Type="http://schemas.openxmlformats.org/officeDocument/2006/relationships/worksheet" Target="worksheets/sheet88.xml"/><Relationship Id="rId87" Type="http://schemas.openxmlformats.org/officeDocument/2006/relationships/worksheet" Target="worksheets/sheet87.xml"/><Relationship Id="rId86" Type="http://schemas.openxmlformats.org/officeDocument/2006/relationships/worksheet" Target="worksheets/sheet86.xml"/><Relationship Id="rId85" Type="http://schemas.openxmlformats.org/officeDocument/2006/relationships/worksheet" Target="worksheets/sheet85.xml"/><Relationship Id="rId84" Type="http://schemas.openxmlformats.org/officeDocument/2006/relationships/worksheet" Target="worksheets/sheet84.xml"/><Relationship Id="rId83" Type="http://schemas.openxmlformats.org/officeDocument/2006/relationships/worksheet" Target="worksheets/sheet83.xml"/><Relationship Id="rId82" Type="http://schemas.openxmlformats.org/officeDocument/2006/relationships/worksheet" Target="worksheets/sheet82.xml"/><Relationship Id="rId81" Type="http://schemas.openxmlformats.org/officeDocument/2006/relationships/worksheet" Target="worksheets/sheet81.xml"/><Relationship Id="rId80" Type="http://schemas.openxmlformats.org/officeDocument/2006/relationships/worksheet" Target="worksheets/sheet80.xml"/><Relationship Id="rId8" Type="http://schemas.openxmlformats.org/officeDocument/2006/relationships/worksheet" Target="worksheets/sheet8.xml"/><Relationship Id="rId79" Type="http://schemas.openxmlformats.org/officeDocument/2006/relationships/worksheet" Target="worksheets/sheet79.xml"/><Relationship Id="rId78" Type="http://schemas.openxmlformats.org/officeDocument/2006/relationships/worksheet" Target="worksheets/sheet78.xml"/><Relationship Id="rId77" Type="http://schemas.openxmlformats.org/officeDocument/2006/relationships/worksheet" Target="worksheets/sheet77.xml"/><Relationship Id="rId76" Type="http://schemas.openxmlformats.org/officeDocument/2006/relationships/worksheet" Target="worksheets/sheet76.xml"/><Relationship Id="rId75" Type="http://schemas.openxmlformats.org/officeDocument/2006/relationships/worksheet" Target="worksheets/sheet75.xml"/><Relationship Id="rId74" Type="http://schemas.openxmlformats.org/officeDocument/2006/relationships/worksheet" Target="worksheets/sheet74.xml"/><Relationship Id="rId73" Type="http://schemas.openxmlformats.org/officeDocument/2006/relationships/worksheet" Target="worksheets/sheet73.xml"/><Relationship Id="rId72" Type="http://schemas.openxmlformats.org/officeDocument/2006/relationships/worksheet" Target="worksheets/sheet72.xml"/><Relationship Id="rId71" Type="http://schemas.openxmlformats.org/officeDocument/2006/relationships/worksheet" Target="worksheets/sheet71.xml"/><Relationship Id="rId70" Type="http://schemas.openxmlformats.org/officeDocument/2006/relationships/worksheet" Target="worksheets/sheet70.xml"/><Relationship Id="rId7" Type="http://schemas.openxmlformats.org/officeDocument/2006/relationships/worksheet" Target="worksheets/sheet7.xml"/><Relationship Id="rId69" Type="http://schemas.openxmlformats.org/officeDocument/2006/relationships/worksheet" Target="worksheets/sheet69.xml"/><Relationship Id="rId68" Type="http://schemas.openxmlformats.org/officeDocument/2006/relationships/worksheet" Target="worksheets/sheet68.xml"/><Relationship Id="rId67" Type="http://schemas.openxmlformats.org/officeDocument/2006/relationships/worksheet" Target="worksheets/sheet67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9" Type="http://schemas.openxmlformats.org/officeDocument/2006/relationships/styles" Target="styles.xml"/><Relationship Id="rId168" Type="http://schemas.openxmlformats.org/officeDocument/2006/relationships/sharedStrings" Target="sharedStrings.xml"/><Relationship Id="rId167" Type="http://schemas.openxmlformats.org/officeDocument/2006/relationships/theme" Target="theme/theme1.xml"/><Relationship Id="rId166" Type="http://schemas.openxmlformats.org/officeDocument/2006/relationships/worksheet" Target="worksheets/sheet166.xml"/><Relationship Id="rId165" Type="http://schemas.openxmlformats.org/officeDocument/2006/relationships/worksheet" Target="worksheets/sheet165.xml"/><Relationship Id="rId164" Type="http://schemas.openxmlformats.org/officeDocument/2006/relationships/worksheet" Target="worksheets/sheet164.xml"/><Relationship Id="rId163" Type="http://schemas.openxmlformats.org/officeDocument/2006/relationships/worksheet" Target="worksheets/sheet163.xml"/><Relationship Id="rId162" Type="http://schemas.openxmlformats.org/officeDocument/2006/relationships/worksheet" Target="worksheets/sheet162.xml"/><Relationship Id="rId161" Type="http://schemas.openxmlformats.org/officeDocument/2006/relationships/worksheet" Target="worksheets/sheet161.xml"/><Relationship Id="rId160" Type="http://schemas.openxmlformats.org/officeDocument/2006/relationships/worksheet" Target="worksheets/sheet160.xml"/><Relationship Id="rId16" Type="http://schemas.openxmlformats.org/officeDocument/2006/relationships/worksheet" Target="worksheets/sheet16.xml"/><Relationship Id="rId159" Type="http://schemas.openxmlformats.org/officeDocument/2006/relationships/worksheet" Target="worksheets/sheet159.xml"/><Relationship Id="rId158" Type="http://schemas.openxmlformats.org/officeDocument/2006/relationships/worksheet" Target="worksheets/sheet158.xml"/><Relationship Id="rId157" Type="http://schemas.openxmlformats.org/officeDocument/2006/relationships/worksheet" Target="worksheets/sheet157.xml"/><Relationship Id="rId156" Type="http://schemas.openxmlformats.org/officeDocument/2006/relationships/worksheet" Target="worksheets/sheet156.xml"/><Relationship Id="rId155" Type="http://schemas.openxmlformats.org/officeDocument/2006/relationships/worksheet" Target="worksheets/sheet155.xml"/><Relationship Id="rId154" Type="http://schemas.openxmlformats.org/officeDocument/2006/relationships/worksheet" Target="worksheets/sheet154.xml"/><Relationship Id="rId153" Type="http://schemas.openxmlformats.org/officeDocument/2006/relationships/worksheet" Target="worksheets/sheet153.xml"/><Relationship Id="rId152" Type="http://schemas.openxmlformats.org/officeDocument/2006/relationships/worksheet" Target="worksheets/sheet152.xml"/><Relationship Id="rId151" Type="http://schemas.openxmlformats.org/officeDocument/2006/relationships/worksheet" Target="worksheets/sheet151.xml"/><Relationship Id="rId150" Type="http://schemas.openxmlformats.org/officeDocument/2006/relationships/worksheet" Target="worksheets/sheet150.xml"/><Relationship Id="rId15" Type="http://schemas.openxmlformats.org/officeDocument/2006/relationships/worksheet" Target="worksheets/sheet15.xml"/><Relationship Id="rId149" Type="http://schemas.openxmlformats.org/officeDocument/2006/relationships/worksheet" Target="worksheets/sheet149.xml"/><Relationship Id="rId148" Type="http://schemas.openxmlformats.org/officeDocument/2006/relationships/worksheet" Target="worksheets/sheet148.xml"/><Relationship Id="rId147" Type="http://schemas.openxmlformats.org/officeDocument/2006/relationships/worksheet" Target="worksheets/sheet147.xml"/><Relationship Id="rId146" Type="http://schemas.openxmlformats.org/officeDocument/2006/relationships/worksheet" Target="worksheets/sheet146.xml"/><Relationship Id="rId145" Type="http://schemas.openxmlformats.org/officeDocument/2006/relationships/worksheet" Target="worksheets/sheet145.xml"/><Relationship Id="rId144" Type="http://schemas.openxmlformats.org/officeDocument/2006/relationships/worksheet" Target="worksheets/sheet144.xml"/><Relationship Id="rId143" Type="http://schemas.openxmlformats.org/officeDocument/2006/relationships/worksheet" Target="worksheets/sheet143.xml"/><Relationship Id="rId142" Type="http://schemas.openxmlformats.org/officeDocument/2006/relationships/worksheet" Target="worksheets/sheet142.xml"/><Relationship Id="rId141" Type="http://schemas.openxmlformats.org/officeDocument/2006/relationships/worksheet" Target="worksheets/sheet141.xml"/><Relationship Id="rId140" Type="http://schemas.openxmlformats.org/officeDocument/2006/relationships/worksheet" Target="worksheets/sheet140.xml"/><Relationship Id="rId14" Type="http://schemas.openxmlformats.org/officeDocument/2006/relationships/worksheet" Target="worksheets/sheet14.xml"/><Relationship Id="rId139" Type="http://schemas.openxmlformats.org/officeDocument/2006/relationships/worksheet" Target="worksheets/sheet139.xml"/><Relationship Id="rId138" Type="http://schemas.openxmlformats.org/officeDocument/2006/relationships/worksheet" Target="worksheets/sheet138.xml"/><Relationship Id="rId137" Type="http://schemas.openxmlformats.org/officeDocument/2006/relationships/worksheet" Target="worksheets/sheet137.xml"/><Relationship Id="rId136" Type="http://schemas.openxmlformats.org/officeDocument/2006/relationships/worksheet" Target="worksheets/sheet136.xml"/><Relationship Id="rId135" Type="http://schemas.openxmlformats.org/officeDocument/2006/relationships/worksheet" Target="worksheets/sheet135.xml"/><Relationship Id="rId134" Type="http://schemas.openxmlformats.org/officeDocument/2006/relationships/worksheet" Target="worksheets/sheet134.xml"/><Relationship Id="rId133" Type="http://schemas.openxmlformats.org/officeDocument/2006/relationships/worksheet" Target="worksheets/sheet133.xml"/><Relationship Id="rId132" Type="http://schemas.openxmlformats.org/officeDocument/2006/relationships/worksheet" Target="worksheets/sheet132.xml"/><Relationship Id="rId131" Type="http://schemas.openxmlformats.org/officeDocument/2006/relationships/worksheet" Target="worksheets/sheet131.xml"/><Relationship Id="rId130" Type="http://schemas.openxmlformats.org/officeDocument/2006/relationships/worksheet" Target="worksheets/sheet130.xml"/><Relationship Id="rId13" Type="http://schemas.openxmlformats.org/officeDocument/2006/relationships/worksheet" Target="worksheets/sheet13.xml"/><Relationship Id="rId129" Type="http://schemas.openxmlformats.org/officeDocument/2006/relationships/worksheet" Target="worksheets/sheet129.xml"/><Relationship Id="rId128" Type="http://schemas.openxmlformats.org/officeDocument/2006/relationships/worksheet" Target="worksheets/sheet128.xml"/><Relationship Id="rId127" Type="http://schemas.openxmlformats.org/officeDocument/2006/relationships/worksheet" Target="worksheets/sheet127.xml"/><Relationship Id="rId126" Type="http://schemas.openxmlformats.org/officeDocument/2006/relationships/worksheet" Target="worksheets/sheet126.xml"/><Relationship Id="rId125" Type="http://schemas.openxmlformats.org/officeDocument/2006/relationships/worksheet" Target="worksheets/sheet125.xml"/><Relationship Id="rId124" Type="http://schemas.openxmlformats.org/officeDocument/2006/relationships/worksheet" Target="worksheets/sheet124.xml"/><Relationship Id="rId123" Type="http://schemas.openxmlformats.org/officeDocument/2006/relationships/worksheet" Target="worksheets/sheet123.xml"/><Relationship Id="rId122" Type="http://schemas.openxmlformats.org/officeDocument/2006/relationships/worksheet" Target="worksheets/sheet122.xml"/><Relationship Id="rId121" Type="http://schemas.openxmlformats.org/officeDocument/2006/relationships/worksheet" Target="worksheets/sheet121.xml"/><Relationship Id="rId120" Type="http://schemas.openxmlformats.org/officeDocument/2006/relationships/worksheet" Target="worksheets/sheet120.xml"/><Relationship Id="rId12" Type="http://schemas.openxmlformats.org/officeDocument/2006/relationships/worksheet" Target="worksheets/sheet12.xml"/><Relationship Id="rId119" Type="http://schemas.openxmlformats.org/officeDocument/2006/relationships/worksheet" Target="worksheets/sheet119.xml"/><Relationship Id="rId118" Type="http://schemas.openxmlformats.org/officeDocument/2006/relationships/worksheet" Target="worksheets/sheet118.xml"/><Relationship Id="rId117" Type="http://schemas.openxmlformats.org/officeDocument/2006/relationships/worksheet" Target="worksheets/sheet117.xml"/><Relationship Id="rId116" Type="http://schemas.openxmlformats.org/officeDocument/2006/relationships/worksheet" Target="worksheets/sheet116.xml"/><Relationship Id="rId115" Type="http://schemas.openxmlformats.org/officeDocument/2006/relationships/worksheet" Target="worksheets/sheet115.xml"/><Relationship Id="rId114" Type="http://schemas.openxmlformats.org/officeDocument/2006/relationships/worksheet" Target="worksheets/sheet114.xml"/><Relationship Id="rId113" Type="http://schemas.openxmlformats.org/officeDocument/2006/relationships/worksheet" Target="worksheets/sheet113.xml"/><Relationship Id="rId112" Type="http://schemas.openxmlformats.org/officeDocument/2006/relationships/worksheet" Target="worksheets/sheet112.xml"/><Relationship Id="rId111" Type="http://schemas.openxmlformats.org/officeDocument/2006/relationships/worksheet" Target="worksheets/sheet111.xml"/><Relationship Id="rId110" Type="http://schemas.openxmlformats.org/officeDocument/2006/relationships/worksheet" Target="worksheets/sheet110.xml"/><Relationship Id="rId11" Type="http://schemas.openxmlformats.org/officeDocument/2006/relationships/worksheet" Target="worksheets/sheet11.xml"/><Relationship Id="rId109" Type="http://schemas.openxmlformats.org/officeDocument/2006/relationships/worksheet" Target="worksheets/sheet109.xml"/><Relationship Id="rId108" Type="http://schemas.openxmlformats.org/officeDocument/2006/relationships/worksheet" Target="worksheets/sheet108.xml"/><Relationship Id="rId107" Type="http://schemas.openxmlformats.org/officeDocument/2006/relationships/worksheet" Target="worksheets/sheet107.xml"/><Relationship Id="rId106" Type="http://schemas.openxmlformats.org/officeDocument/2006/relationships/worksheet" Target="worksheets/sheet106.xml"/><Relationship Id="rId105" Type="http://schemas.openxmlformats.org/officeDocument/2006/relationships/worksheet" Target="worksheets/sheet105.xml"/><Relationship Id="rId104" Type="http://schemas.openxmlformats.org/officeDocument/2006/relationships/worksheet" Target="worksheets/sheet104.xml"/><Relationship Id="rId103" Type="http://schemas.openxmlformats.org/officeDocument/2006/relationships/worksheet" Target="worksheets/sheet103.xml"/><Relationship Id="rId102" Type="http://schemas.openxmlformats.org/officeDocument/2006/relationships/worksheet" Target="worksheets/sheet102.xml"/><Relationship Id="rId101" Type="http://schemas.openxmlformats.org/officeDocument/2006/relationships/worksheet" Target="worksheets/sheet101.xml"/><Relationship Id="rId100" Type="http://schemas.openxmlformats.org/officeDocument/2006/relationships/worksheet" Target="worksheets/sheet100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9.xml.rels><?xml version="1.0" encoding="UTF-8" standalone="yes"?>
<Relationships xmlns="http://schemas.openxmlformats.org/package/2006/relationships"><Relationship Id="rId4" Type="http://schemas.openxmlformats.org/officeDocument/2006/relationships/image" Target="../media/image7.png"/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20.xml.rels><?xml version="1.0" encoding="UTF-8" standalone="yes"?>
<Relationships xmlns="http://schemas.openxmlformats.org/package/2006/relationships"><Relationship Id="rId4" Type="http://schemas.openxmlformats.org/officeDocument/2006/relationships/image" Target="../media/image11.png"/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21.xml.rels><?xml version="1.0" encoding="UTF-8" standalone="yes"?>
<Relationships xmlns="http://schemas.openxmlformats.org/package/2006/relationships"><Relationship Id="rId4" Type="http://schemas.openxmlformats.org/officeDocument/2006/relationships/image" Target="../media/image15.png"/><Relationship Id="rId3" Type="http://schemas.openxmlformats.org/officeDocument/2006/relationships/image" Target="../media/image14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/Relationships>
</file>

<file path=xl/drawings/_rels/drawing22.xml.rels><?xml version="1.0" encoding="UTF-8" standalone="yes"?>
<Relationships xmlns="http://schemas.openxmlformats.org/package/2006/relationships"><Relationship Id="rId4" Type="http://schemas.openxmlformats.org/officeDocument/2006/relationships/image" Target="../media/image19.png"/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23.xml.rels><?xml version="1.0" encoding="UTF-8" standalone="yes"?>
<Relationships xmlns="http://schemas.openxmlformats.org/package/2006/relationships"><Relationship Id="rId4" Type="http://schemas.openxmlformats.org/officeDocument/2006/relationships/image" Target="../media/image21.png"/><Relationship Id="rId3" Type="http://schemas.openxmlformats.org/officeDocument/2006/relationships/image" Target="../media/image18.png"/><Relationship Id="rId2" Type="http://schemas.openxmlformats.org/officeDocument/2006/relationships/image" Target="../media/image20.png"/><Relationship Id="rId1" Type="http://schemas.openxmlformats.org/officeDocument/2006/relationships/image" Target="../media/image16.png"/></Relationships>
</file>

<file path=xl/drawings/_rels/drawing24.xml.rels><?xml version="1.0" encoding="UTF-8" standalone="yes"?>
<Relationships xmlns="http://schemas.openxmlformats.org/package/2006/relationships"><Relationship Id="rId4" Type="http://schemas.openxmlformats.org/officeDocument/2006/relationships/image" Target="../media/image25.png"/><Relationship Id="rId3" Type="http://schemas.openxmlformats.org/officeDocument/2006/relationships/image" Target="../media/image24.png"/><Relationship Id="rId2" Type="http://schemas.openxmlformats.org/officeDocument/2006/relationships/image" Target="../media/image23.png"/><Relationship Id="rId1" Type="http://schemas.openxmlformats.org/officeDocument/2006/relationships/image" Target="../media/image2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1.xml.rels><?xml version="1.0" encoding="UTF-8" standalone="yes"?>
<Relationships xmlns="http://schemas.openxmlformats.org/package/2006/relationships"><Relationship Id="rId4" Type="http://schemas.openxmlformats.org/officeDocument/2006/relationships/image" Target="../media/image29.png"/><Relationship Id="rId3" Type="http://schemas.openxmlformats.org/officeDocument/2006/relationships/image" Target="../media/image28.png"/><Relationship Id="rId2" Type="http://schemas.openxmlformats.org/officeDocument/2006/relationships/image" Target="../media/image27.png"/><Relationship Id="rId1" Type="http://schemas.openxmlformats.org/officeDocument/2006/relationships/image" Target="../media/image26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862330</xdr:colOff>
      <xdr:row>23</xdr:row>
      <xdr:rowOff>32385</xdr:rowOff>
    </xdr:from>
    <xdr:to>
      <xdr:col>12</xdr:col>
      <xdr:colOff>6350</xdr:colOff>
      <xdr:row>47</xdr:row>
      <xdr:rowOff>159385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5255" y="4070985"/>
          <a:ext cx="6135370" cy="42418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684530</xdr:colOff>
      <xdr:row>19</xdr:row>
      <xdr:rowOff>152400</xdr:rowOff>
    </xdr:from>
    <xdr:to>
      <xdr:col>12</xdr:col>
      <xdr:colOff>43180</xdr:colOff>
      <xdr:row>44</xdr:row>
      <xdr:rowOff>161290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7455" y="3476625"/>
          <a:ext cx="6350000" cy="432371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311785</xdr:colOff>
      <xdr:row>23</xdr:row>
      <xdr:rowOff>85090</xdr:rowOff>
    </xdr:from>
    <xdr:to>
      <xdr:col>12</xdr:col>
      <xdr:colOff>537210</xdr:colOff>
      <xdr:row>48</xdr:row>
      <xdr:rowOff>137795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74360" y="4123690"/>
          <a:ext cx="6207125" cy="43389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862330</xdr:colOff>
      <xdr:row>23</xdr:row>
      <xdr:rowOff>32385</xdr:rowOff>
    </xdr:from>
    <xdr:to>
      <xdr:col>12</xdr:col>
      <xdr:colOff>6350</xdr:colOff>
      <xdr:row>47</xdr:row>
      <xdr:rowOff>159385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5255" y="4070985"/>
          <a:ext cx="6135370" cy="42418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684530</xdr:colOff>
      <xdr:row>19</xdr:row>
      <xdr:rowOff>152400</xdr:rowOff>
    </xdr:from>
    <xdr:to>
      <xdr:col>12</xdr:col>
      <xdr:colOff>43180</xdr:colOff>
      <xdr:row>44</xdr:row>
      <xdr:rowOff>161290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7455" y="3476625"/>
          <a:ext cx="6350000" cy="432371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311785</xdr:colOff>
      <xdr:row>23</xdr:row>
      <xdr:rowOff>85090</xdr:rowOff>
    </xdr:from>
    <xdr:to>
      <xdr:col>12</xdr:col>
      <xdr:colOff>537210</xdr:colOff>
      <xdr:row>48</xdr:row>
      <xdr:rowOff>137795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74360" y="4123690"/>
          <a:ext cx="6207125" cy="43389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862330</xdr:colOff>
      <xdr:row>23</xdr:row>
      <xdr:rowOff>32385</xdr:rowOff>
    </xdr:from>
    <xdr:to>
      <xdr:col>12</xdr:col>
      <xdr:colOff>6350</xdr:colOff>
      <xdr:row>47</xdr:row>
      <xdr:rowOff>159385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5255" y="4251960"/>
          <a:ext cx="6135370" cy="42418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684530</xdr:colOff>
      <xdr:row>19</xdr:row>
      <xdr:rowOff>152400</xdr:rowOff>
    </xdr:from>
    <xdr:to>
      <xdr:col>12</xdr:col>
      <xdr:colOff>43180</xdr:colOff>
      <xdr:row>44</xdr:row>
      <xdr:rowOff>161290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7455" y="3476625"/>
          <a:ext cx="6350000" cy="432371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311785</xdr:colOff>
      <xdr:row>23</xdr:row>
      <xdr:rowOff>85090</xdr:rowOff>
    </xdr:from>
    <xdr:to>
      <xdr:col>12</xdr:col>
      <xdr:colOff>537210</xdr:colOff>
      <xdr:row>48</xdr:row>
      <xdr:rowOff>137795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74360" y="4123690"/>
          <a:ext cx="6207125" cy="43389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862330</xdr:colOff>
      <xdr:row>23</xdr:row>
      <xdr:rowOff>32385</xdr:rowOff>
    </xdr:from>
    <xdr:to>
      <xdr:col>12</xdr:col>
      <xdr:colOff>6350</xdr:colOff>
      <xdr:row>47</xdr:row>
      <xdr:rowOff>159385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5255" y="4251960"/>
          <a:ext cx="6135370" cy="42418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684530</xdr:colOff>
      <xdr:row>19</xdr:row>
      <xdr:rowOff>152400</xdr:rowOff>
    </xdr:from>
    <xdr:to>
      <xdr:col>12</xdr:col>
      <xdr:colOff>43180</xdr:colOff>
      <xdr:row>44</xdr:row>
      <xdr:rowOff>161290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7455" y="3476625"/>
          <a:ext cx="6350000" cy="432371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311785</xdr:colOff>
      <xdr:row>23</xdr:row>
      <xdr:rowOff>85090</xdr:rowOff>
    </xdr:from>
    <xdr:to>
      <xdr:col>12</xdr:col>
      <xdr:colOff>537210</xdr:colOff>
      <xdr:row>48</xdr:row>
      <xdr:rowOff>137795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74360" y="4123690"/>
          <a:ext cx="6207125" cy="43389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113665</xdr:colOff>
      <xdr:row>22</xdr:row>
      <xdr:rowOff>144145</xdr:rowOff>
    </xdr:from>
    <xdr:to>
      <xdr:col>12</xdr:col>
      <xdr:colOff>647700</xdr:colOff>
      <xdr:row>50</xdr:row>
      <xdr:rowOff>146050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80915" y="3973195"/>
          <a:ext cx="6934835" cy="48025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1176020</xdr:colOff>
      <xdr:row>20</xdr:row>
      <xdr:rowOff>62230</xdr:rowOff>
    </xdr:from>
    <xdr:to>
      <xdr:col>14</xdr:col>
      <xdr:colOff>648335</xdr:colOff>
      <xdr:row>45</xdr:row>
      <xdr:rowOff>80645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995795" y="3529330"/>
          <a:ext cx="6339840" cy="432371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720090</xdr:colOff>
      <xdr:row>22</xdr:row>
      <xdr:rowOff>62230</xdr:rowOff>
    </xdr:from>
    <xdr:to>
      <xdr:col>12</xdr:col>
      <xdr:colOff>357505</xdr:colOff>
      <xdr:row>47</xdr:row>
      <xdr:rowOff>114935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87340" y="3891280"/>
          <a:ext cx="6200140" cy="43389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344805</xdr:colOff>
      <xdr:row>22</xdr:row>
      <xdr:rowOff>20955</xdr:rowOff>
    </xdr:from>
    <xdr:to>
      <xdr:col>13</xdr:col>
      <xdr:colOff>193040</xdr:colOff>
      <xdr:row>50</xdr:row>
      <xdr:rowOff>22860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2055" y="3850005"/>
          <a:ext cx="6934835" cy="48025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1040765</xdr:colOff>
      <xdr:row>21</xdr:row>
      <xdr:rowOff>172085</xdr:rowOff>
    </xdr:from>
    <xdr:to>
      <xdr:col>11</xdr:col>
      <xdr:colOff>408305</xdr:colOff>
      <xdr:row>47</xdr:row>
      <xdr:rowOff>28575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98365" y="3820160"/>
          <a:ext cx="6339840" cy="432371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332740</xdr:colOff>
      <xdr:row>23</xdr:row>
      <xdr:rowOff>11430</xdr:rowOff>
    </xdr:from>
    <xdr:to>
      <xdr:col>11</xdr:col>
      <xdr:colOff>655955</xdr:colOff>
      <xdr:row>48</xdr:row>
      <xdr:rowOff>64135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99990" y="4011930"/>
          <a:ext cx="6200140" cy="43389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650240</xdr:colOff>
      <xdr:row>13</xdr:row>
      <xdr:rowOff>156845</xdr:rowOff>
    </xdr:to>
    <xdr:pic>
      <xdr:nvPicPr>
        <xdr:cNvPr id="2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95350" y="371475"/>
          <a:ext cx="3745865" cy="2214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824231</xdr:colOff>
      <xdr:row>1</xdr:row>
      <xdr:rowOff>26563</xdr:rowOff>
    </xdr:from>
    <xdr:to>
      <xdr:col>10</xdr:col>
      <xdr:colOff>126366</xdr:colOff>
      <xdr:row>14</xdr:row>
      <xdr:rowOff>42438</xdr:rowOff>
    </xdr:to>
    <xdr:pic>
      <xdr:nvPicPr>
        <xdr:cNvPr id="3" name="图片 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577205" y="397510"/>
          <a:ext cx="3683635" cy="2244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59</xdr:row>
      <xdr:rowOff>342900</xdr:rowOff>
    </xdr:from>
    <xdr:to>
      <xdr:col>5</xdr:col>
      <xdr:colOff>48895</xdr:colOff>
      <xdr:row>73</xdr:row>
      <xdr:rowOff>0</xdr:rowOff>
    </xdr:to>
    <xdr:pic>
      <xdr:nvPicPr>
        <xdr:cNvPr id="4" name="图片 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95350" y="11258550"/>
          <a:ext cx="3906520" cy="2327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780414</xdr:colOff>
      <xdr:row>60</xdr:row>
      <xdr:rowOff>31167</xdr:rowOff>
    </xdr:from>
    <xdr:to>
      <xdr:col>10</xdr:col>
      <xdr:colOff>253364</xdr:colOff>
      <xdr:row>73</xdr:row>
      <xdr:rowOff>47042</xdr:rowOff>
    </xdr:to>
    <xdr:pic>
      <xdr:nvPicPr>
        <xdr:cNvPr id="5" name="图片 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532755" y="11289665"/>
          <a:ext cx="3854450" cy="23437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559</xdr:rowOff>
    </xdr:from>
    <xdr:to>
      <xdr:col>4</xdr:col>
      <xdr:colOff>203835</xdr:colOff>
      <xdr:row>13</xdr:row>
      <xdr:rowOff>155499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95350" y="371475"/>
          <a:ext cx="3299460" cy="2212340"/>
        </a:xfrm>
        <a:prstGeom prst="rect">
          <a:avLst/>
        </a:prstGeom>
      </xdr:spPr>
    </xdr:pic>
    <xdr:clientData/>
  </xdr:twoCellAnchor>
  <xdr:twoCellAnchor editAs="oneCell">
    <xdr:from>
      <xdr:col>6</xdr:col>
      <xdr:colOff>5208</xdr:colOff>
      <xdr:row>1</xdr:row>
      <xdr:rowOff>0</xdr:rowOff>
    </xdr:from>
    <xdr:to>
      <xdr:col>9</xdr:col>
      <xdr:colOff>393828</xdr:colOff>
      <xdr:row>14</xdr:row>
      <xdr:rowOff>5080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586730" y="371475"/>
          <a:ext cx="3160395" cy="2233930"/>
        </a:xfrm>
        <a:prstGeom prst="rect">
          <a:avLst/>
        </a:prstGeom>
      </xdr:spPr>
    </xdr:pic>
    <xdr:clientData/>
  </xdr:twoCellAnchor>
  <xdr:twoCellAnchor editAs="oneCell">
    <xdr:from>
      <xdr:col>0</xdr:col>
      <xdr:colOff>884463</xdr:colOff>
      <xdr:row>60</xdr:row>
      <xdr:rowOff>42983</xdr:rowOff>
    </xdr:from>
    <xdr:to>
      <xdr:col>4</xdr:col>
      <xdr:colOff>428533</xdr:colOff>
      <xdr:row>74</xdr:row>
      <xdr:rowOff>131248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83920" y="11301095"/>
          <a:ext cx="3535045" cy="2595245"/>
        </a:xfrm>
        <a:prstGeom prst="rect">
          <a:avLst/>
        </a:prstGeom>
      </xdr:spPr>
    </xdr:pic>
    <xdr:clientData/>
  </xdr:twoCellAnchor>
  <xdr:twoCellAnchor editAs="oneCell">
    <xdr:from>
      <xdr:col>5</xdr:col>
      <xdr:colOff>764001</xdr:colOff>
      <xdr:row>60</xdr:row>
      <xdr:rowOff>45223</xdr:rowOff>
    </xdr:from>
    <xdr:to>
      <xdr:col>9</xdr:col>
      <xdr:colOff>720821</xdr:colOff>
      <xdr:row>74</xdr:row>
      <xdr:rowOff>123328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516880" y="11303635"/>
          <a:ext cx="3557270" cy="2585085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148590</xdr:colOff>
      <xdr:row>13</xdr:row>
      <xdr:rowOff>163195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95350" y="371475"/>
          <a:ext cx="3244215" cy="2220595"/>
        </a:xfrm>
        <a:prstGeom prst="rect">
          <a:avLst/>
        </a:prstGeom>
      </xdr:spPr>
    </xdr:pic>
    <xdr:clientData/>
  </xdr:twoCellAnchor>
  <xdr:twoCellAnchor editAs="oneCell">
    <xdr:from>
      <xdr:col>5</xdr:col>
      <xdr:colOff>786013</xdr:colOff>
      <xdr:row>1</xdr:row>
      <xdr:rowOff>1120</xdr:rowOff>
    </xdr:from>
    <xdr:to>
      <xdr:col>9</xdr:col>
      <xdr:colOff>441208</xdr:colOff>
      <xdr:row>13</xdr:row>
      <xdr:rowOff>167490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538470" y="372110"/>
          <a:ext cx="3255645" cy="2223770"/>
        </a:xfrm>
        <a:prstGeom prst="rect">
          <a:avLst/>
        </a:prstGeom>
      </xdr:spPr>
    </xdr:pic>
    <xdr:clientData/>
  </xdr:twoCellAnchor>
  <xdr:twoCellAnchor editAs="oneCell">
    <xdr:from>
      <xdr:col>0</xdr:col>
      <xdr:colOff>884464</xdr:colOff>
      <xdr:row>60</xdr:row>
      <xdr:rowOff>40020</xdr:rowOff>
    </xdr:from>
    <xdr:to>
      <xdr:col>4</xdr:col>
      <xdr:colOff>549184</xdr:colOff>
      <xdr:row>75</xdr:row>
      <xdr:rowOff>40655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83920" y="11298555"/>
          <a:ext cx="3655695" cy="2686685"/>
        </a:xfrm>
        <a:prstGeom prst="rect">
          <a:avLst/>
        </a:prstGeom>
      </xdr:spPr>
    </xdr:pic>
    <xdr:clientData/>
  </xdr:twoCellAnchor>
  <xdr:twoCellAnchor editAs="oneCell">
    <xdr:from>
      <xdr:col>5</xdr:col>
      <xdr:colOff>775767</xdr:colOff>
      <xdr:row>60</xdr:row>
      <xdr:rowOff>43943</xdr:rowOff>
    </xdr:from>
    <xdr:to>
      <xdr:col>10</xdr:col>
      <xdr:colOff>241097</xdr:colOff>
      <xdr:row>75</xdr:row>
      <xdr:rowOff>113793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528310" y="11302365"/>
          <a:ext cx="3846830" cy="275590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</xdr:colOff>
      <xdr:row>1</xdr:row>
      <xdr:rowOff>1</xdr:rowOff>
    </xdr:from>
    <xdr:to>
      <xdr:col>4</xdr:col>
      <xdr:colOff>190501</xdr:colOff>
      <xdr:row>13</xdr:row>
      <xdr:rowOff>152401</xdr:rowOff>
    </xdr:to>
    <xdr:pic>
      <xdr:nvPicPr>
        <xdr:cNvPr id="2" name="图片 1" descr="1-A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95350" y="371475"/>
          <a:ext cx="3286125" cy="2209800"/>
        </a:xfrm>
        <a:prstGeom prst="rect">
          <a:avLst/>
        </a:prstGeom>
      </xdr:spPr>
    </xdr:pic>
    <xdr:clientData/>
  </xdr:twoCellAnchor>
  <xdr:twoCellAnchor editAs="oneCell">
    <xdr:from>
      <xdr:col>5</xdr:col>
      <xdr:colOff>803889</xdr:colOff>
      <xdr:row>1</xdr:row>
      <xdr:rowOff>30843</xdr:rowOff>
    </xdr:from>
    <xdr:to>
      <xdr:col>9</xdr:col>
      <xdr:colOff>462894</xdr:colOff>
      <xdr:row>14</xdr:row>
      <xdr:rowOff>6713</xdr:rowOff>
    </xdr:to>
    <xdr:pic>
      <xdr:nvPicPr>
        <xdr:cNvPr id="3" name="图片 2" descr="5-A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556250" y="401955"/>
          <a:ext cx="3259455" cy="22047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4</xdr:col>
      <xdr:colOff>531495</xdr:colOff>
      <xdr:row>74</xdr:row>
      <xdr:rowOff>76200</xdr:rowOff>
    </xdr:to>
    <xdr:pic>
      <xdr:nvPicPr>
        <xdr:cNvPr id="4" name="图片 3" descr="1-M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95350" y="11258550"/>
          <a:ext cx="3627120" cy="2583180"/>
        </a:xfrm>
        <a:prstGeom prst="rect">
          <a:avLst/>
        </a:prstGeom>
      </xdr:spPr>
    </xdr:pic>
    <xdr:clientData/>
  </xdr:twoCellAnchor>
  <xdr:twoCellAnchor editAs="oneCell">
    <xdr:from>
      <xdr:col>6</xdr:col>
      <xdr:colOff>67996</xdr:colOff>
      <xdr:row>60</xdr:row>
      <xdr:rowOff>33655</xdr:rowOff>
    </xdr:from>
    <xdr:to>
      <xdr:col>10</xdr:col>
      <xdr:colOff>124511</xdr:colOff>
      <xdr:row>74</xdr:row>
      <xdr:rowOff>109855</xdr:rowOff>
    </xdr:to>
    <xdr:pic>
      <xdr:nvPicPr>
        <xdr:cNvPr id="5" name="图片 4" descr="5-M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649595" y="11292205"/>
          <a:ext cx="3609340" cy="258318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4</xdr:col>
      <xdr:colOff>191771</xdr:colOff>
      <xdr:row>13</xdr:row>
      <xdr:rowOff>153670</xdr:rowOff>
    </xdr:to>
    <xdr:pic>
      <xdr:nvPicPr>
        <xdr:cNvPr id="2" name="图片 1" descr="1-A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95350" y="371475"/>
          <a:ext cx="3287395" cy="2211070"/>
        </a:xfrm>
        <a:prstGeom prst="rect">
          <a:avLst/>
        </a:prstGeom>
      </xdr:spPr>
    </xdr:pic>
    <xdr:clientData/>
  </xdr:twoCellAnchor>
  <xdr:twoCellAnchor editAs="oneCell">
    <xdr:from>
      <xdr:col>5</xdr:col>
      <xdr:colOff>764518</xdr:colOff>
      <xdr:row>1</xdr:row>
      <xdr:rowOff>33655</xdr:rowOff>
    </xdr:from>
    <xdr:to>
      <xdr:col>9</xdr:col>
      <xdr:colOff>435588</xdr:colOff>
      <xdr:row>14</xdr:row>
      <xdr:rowOff>10160</xdr:rowOff>
    </xdr:to>
    <xdr:pic>
      <xdr:nvPicPr>
        <xdr:cNvPr id="3" name="图片 2" descr="6-A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516880" y="405130"/>
          <a:ext cx="3271520" cy="220535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4</xdr:col>
      <xdr:colOff>531495</xdr:colOff>
      <xdr:row>74</xdr:row>
      <xdr:rowOff>76200</xdr:rowOff>
    </xdr:to>
    <xdr:pic>
      <xdr:nvPicPr>
        <xdr:cNvPr id="4" name="图片 3" descr="1-M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95350" y="11258550"/>
          <a:ext cx="3627120" cy="2583180"/>
        </a:xfrm>
        <a:prstGeom prst="rect">
          <a:avLst/>
        </a:prstGeom>
      </xdr:spPr>
    </xdr:pic>
    <xdr:clientData/>
  </xdr:twoCellAnchor>
  <xdr:twoCellAnchor editAs="oneCell">
    <xdr:from>
      <xdr:col>5</xdr:col>
      <xdr:colOff>774844</xdr:colOff>
      <xdr:row>60</xdr:row>
      <xdr:rowOff>33655</xdr:rowOff>
    </xdr:from>
    <xdr:to>
      <xdr:col>10</xdr:col>
      <xdr:colOff>3954</xdr:colOff>
      <xdr:row>74</xdr:row>
      <xdr:rowOff>109855</xdr:rowOff>
    </xdr:to>
    <xdr:pic>
      <xdr:nvPicPr>
        <xdr:cNvPr id="5" name="图片 4" descr="6-M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527675" y="11292205"/>
          <a:ext cx="3610610" cy="258318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33655</xdr:rowOff>
    </xdr:from>
    <xdr:to>
      <xdr:col>4</xdr:col>
      <xdr:colOff>217170</xdr:colOff>
      <xdr:row>14</xdr:row>
      <xdr:rowOff>29210</xdr:rowOff>
    </xdr:to>
    <xdr:pic>
      <xdr:nvPicPr>
        <xdr:cNvPr id="2" name="图片 1" descr="7-A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95350" y="405130"/>
          <a:ext cx="3312795" cy="2224405"/>
        </a:xfrm>
        <a:prstGeom prst="rect">
          <a:avLst/>
        </a:prstGeom>
      </xdr:spPr>
    </xdr:pic>
    <xdr:clientData/>
  </xdr:twoCellAnchor>
  <xdr:twoCellAnchor editAs="oneCell">
    <xdr:from>
      <xdr:col>6</xdr:col>
      <xdr:colOff>92400</xdr:colOff>
      <xdr:row>1</xdr:row>
      <xdr:rowOff>0</xdr:rowOff>
    </xdr:from>
    <xdr:to>
      <xdr:col>9</xdr:col>
      <xdr:colOff>612465</xdr:colOff>
      <xdr:row>14</xdr:row>
      <xdr:rowOff>4445</xdr:rowOff>
    </xdr:to>
    <xdr:pic>
      <xdr:nvPicPr>
        <xdr:cNvPr id="3" name="图片 2" descr="8-A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673725" y="371475"/>
          <a:ext cx="3291840" cy="223329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4</xdr:col>
      <xdr:colOff>534035</xdr:colOff>
      <xdr:row>74</xdr:row>
      <xdr:rowOff>76200</xdr:rowOff>
    </xdr:to>
    <xdr:pic>
      <xdr:nvPicPr>
        <xdr:cNvPr id="4" name="图片 3" descr="7-M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95350" y="11258550"/>
          <a:ext cx="3629660" cy="2583180"/>
        </a:xfrm>
        <a:prstGeom prst="rect">
          <a:avLst/>
        </a:prstGeom>
      </xdr:spPr>
    </xdr:pic>
    <xdr:clientData/>
  </xdr:twoCellAnchor>
  <xdr:twoCellAnchor editAs="oneCell">
    <xdr:from>
      <xdr:col>5</xdr:col>
      <xdr:colOff>816390</xdr:colOff>
      <xdr:row>60</xdr:row>
      <xdr:rowOff>11430</xdr:rowOff>
    </xdr:from>
    <xdr:to>
      <xdr:col>10</xdr:col>
      <xdr:colOff>46770</xdr:colOff>
      <xdr:row>74</xdr:row>
      <xdr:rowOff>87630</xdr:rowOff>
    </xdr:to>
    <xdr:pic>
      <xdr:nvPicPr>
        <xdr:cNvPr id="5" name="图片 4" descr="8-M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568950" y="11269980"/>
          <a:ext cx="3611880" cy="258318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862330</xdr:colOff>
      <xdr:row>23</xdr:row>
      <xdr:rowOff>32385</xdr:rowOff>
    </xdr:from>
    <xdr:to>
      <xdr:col>12</xdr:col>
      <xdr:colOff>6350</xdr:colOff>
      <xdr:row>47</xdr:row>
      <xdr:rowOff>159385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5255" y="4070985"/>
          <a:ext cx="6135370" cy="42418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685165</xdr:colOff>
      <xdr:row>20</xdr:row>
      <xdr:rowOff>48260</xdr:rowOff>
    </xdr:from>
    <xdr:to>
      <xdr:col>12</xdr:col>
      <xdr:colOff>43815</xdr:colOff>
      <xdr:row>45</xdr:row>
      <xdr:rowOff>66675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090" y="3553460"/>
          <a:ext cx="6350000" cy="4323715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311785</xdr:colOff>
      <xdr:row>23</xdr:row>
      <xdr:rowOff>85090</xdr:rowOff>
    </xdr:from>
    <xdr:to>
      <xdr:col>12</xdr:col>
      <xdr:colOff>537210</xdr:colOff>
      <xdr:row>48</xdr:row>
      <xdr:rowOff>137795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74360" y="4123690"/>
          <a:ext cx="6207125" cy="43389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862330</xdr:colOff>
      <xdr:row>23</xdr:row>
      <xdr:rowOff>32385</xdr:rowOff>
    </xdr:from>
    <xdr:to>
      <xdr:col>12</xdr:col>
      <xdr:colOff>6350</xdr:colOff>
      <xdr:row>47</xdr:row>
      <xdr:rowOff>159385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5255" y="4070985"/>
          <a:ext cx="6135370" cy="42418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685165</xdr:colOff>
      <xdr:row>20</xdr:row>
      <xdr:rowOff>48260</xdr:rowOff>
    </xdr:from>
    <xdr:to>
      <xdr:col>12</xdr:col>
      <xdr:colOff>43815</xdr:colOff>
      <xdr:row>45</xdr:row>
      <xdr:rowOff>66675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090" y="3553460"/>
          <a:ext cx="6350000" cy="4323715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311785</xdr:colOff>
      <xdr:row>23</xdr:row>
      <xdr:rowOff>85090</xdr:rowOff>
    </xdr:from>
    <xdr:to>
      <xdr:col>12</xdr:col>
      <xdr:colOff>537210</xdr:colOff>
      <xdr:row>48</xdr:row>
      <xdr:rowOff>137795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74360" y="4123690"/>
          <a:ext cx="6207125" cy="43389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0</xdr:row>
      <xdr:rowOff>369793</xdr:rowOff>
    </xdr:from>
    <xdr:to>
      <xdr:col>4</xdr:col>
      <xdr:colOff>471805</xdr:colOff>
      <xdr:row>13</xdr:row>
      <xdr:rowOff>167863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95350" y="369570"/>
          <a:ext cx="3567430" cy="2226945"/>
        </a:xfrm>
        <a:prstGeom prst="rect">
          <a:avLst/>
        </a:prstGeom>
      </xdr:spPr>
    </xdr:pic>
    <xdr:clientData/>
  </xdr:twoCellAnchor>
  <xdr:twoCellAnchor editAs="oneCell">
    <xdr:from>
      <xdr:col>5</xdr:col>
      <xdr:colOff>758414</xdr:colOff>
      <xdr:row>1</xdr:row>
      <xdr:rowOff>25100</xdr:rowOff>
    </xdr:from>
    <xdr:to>
      <xdr:col>9</xdr:col>
      <xdr:colOff>738094</xdr:colOff>
      <xdr:row>13</xdr:row>
      <xdr:rowOff>160990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511165" y="396240"/>
          <a:ext cx="3580130" cy="219329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5</xdr:col>
      <xdr:colOff>0</xdr:colOff>
      <xdr:row>65</xdr:row>
      <xdr:rowOff>67310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95350" y="9715500"/>
          <a:ext cx="3857625" cy="2574290"/>
        </a:xfrm>
        <a:prstGeom prst="rect">
          <a:avLst/>
        </a:prstGeom>
      </xdr:spPr>
    </xdr:pic>
    <xdr:clientData/>
  </xdr:twoCellAnchor>
  <xdr:twoCellAnchor editAs="oneCell">
    <xdr:from>
      <xdr:col>6</xdr:col>
      <xdr:colOff>3138</xdr:colOff>
      <xdr:row>51</xdr:row>
      <xdr:rowOff>6725</xdr:rowOff>
    </xdr:from>
    <xdr:to>
      <xdr:col>10</xdr:col>
      <xdr:colOff>224118</xdr:colOff>
      <xdr:row>65</xdr:row>
      <xdr:rowOff>69590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584190" y="9721850"/>
          <a:ext cx="3773805" cy="2569845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862330</xdr:colOff>
      <xdr:row>23</xdr:row>
      <xdr:rowOff>32385</xdr:rowOff>
    </xdr:from>
    <xdr:to>
      <xdr:col>12</xdr:col>
      <xdr:colOff>6350</xdr:colOff>
      <xdr:row>47</xdr:row>
      <xdr:rowOff>159385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5255" y="4080510"/>
          <a:ext cx="6135370" cy="42418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685165</xdr:colOff>
      <xdr:row>20</xdr:row>
      <xdr:rowOff>48260</xdr:rowOff>
    </xdr:from>
    <xdr:to>
      <xdr:col>12</xdr:col>
      <xdr:colOff>43815</xdr:colOff>
      <xdr:row>45</xdr:row>
      <xdr:rowOff>66675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090" y="3553460"/>
          <a:ext cx="6350000" cy="4323715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311785</xdr:colOff>
      <xdr:row>23</xdr:row>
      <xdr:rowOff>85090</xdr:rowOff>
    </xdr:from>
    <xdr:to>
      <xdr:col>12</xdr:col>
      <xdr:colOff>537210</xdr:colOff>
      <xdr:row>48</xdr:row>
      <xdr:rowOff>137795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74360" y="4123690"/>
          <a:ext cx="6207125" cy="43389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elabscience.cn/p-cell_ferrous_iron_colorimetric_assay_kit-e_bc_k881_m" TargetMode="External"/><Relationship Id="rId1" Type="http://schemas.openxmlformats.org/officeDocument/2006/relationships/drawing" Target="../drawings/drawing1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elabscience.cn/search-category=ELISA%E8%AF%95%E5%89%82%E7%9B%92&amp;keywords=GSH" TargetMode="External"/><Relationship Id="rId1" Type="http://schemas.openxmlformats.org/officeDocument/2006/relationships/drawing" Target="../drawings/drawing2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elabscience.cn/search-category=ELISA%E8%AF%95%E5%89%82%E7%9B%92&amp;keywords=GSH" TargetMode="External"/><Relationship Id="rId1" Type="http://schemas.openxmlformats.org/officeDocument/2006/relationships/drawing" Target="../drawings/drawing3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elabscience.cn/p-cell_ferrous_iron_colorimetric_assay_kit-e_bc_k881_m" TargetMode="External"/><Relationship Id="rId1" Type="http://schemas.openxmlformats.org/officeDocument/2006/relationships/drawing" Target="../drawings/drawing4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elabscience.cn/search-category=ELISA%E8%AF%95%E5%89%82%E7%9B%92&amp;keywords=GSH" TargetMode="External"/><Relationship Id="rId1" Type="http://schemas.openxmlformats.org/officeDocument/2006/relationships/drawing" Target="../drawings/drawing5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elabscience.cn/search-category=ELISA%E8%AF%95%E5%89%82%E7%9B%92&amp;keywords=GSH" TargetMode="External"/><Relationship Id="rId1" Type="http://schemas.openxmlformats.org/officeDocument/2006/relationships/drawing" Target="../drawings/drawing6.x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elabscience.cn/p-cell_ferrous_iron_colorimetric_assay_kit-e_bc_k881_m" TargetMode="External"/><Relationship Id="rId1" Type="http://schemas.openxmlformats.org/officeDocument/2006/relationships/drawing" Target="../drawings/drawing7.xm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elabscience.cn/search-category=ELISA%E8%AF%95%E5%89%82%E7%9B%92&amp;keywords=GSH" TargetMode="External"/><Relationship Id="rId1" Type="http://schemas.openxmlformats.org/officeDocument/2006/relationships/drawing" Target="../drawings/drawing8.xm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elabscience.cn/search-category=ELISA%E8%AF%95%E5%89%82%E7%9B%92&amp;keywords=GSH" TargetMode="External"/><Relationship Id="rId1" Type="http://schemas.openxmlformats.org/officeDocument/2006/relationships/drawing" Target="../drawings/drawing9.xm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elabscience.cn/p-cell_ferrous_iron_colorimetric_assay_kit-e_bc_k881_m" TargetMode="External"/><Relationship Id="rId1" Type="http://schemas.openxmlformats.org/officeDocument/2006/relationships/drawing" Target="../drawings/drawing10.xm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elabscience.cn/search-category=ELISA%E8%AF%95%E5%89%82%E7%9B%92&amp;keywords=GSH" TargetMode="External"/><Relationship Id="rId1" Type="http://schemas.openxmlformats.org/officeDocument/2006/relationships/drawing" Target="../drawings/drawing11.xm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elabscience.cn/search-category=ELISA%E8%AF%95%E5%89%82%E7%9B%92&amp;keywords=GSH" TargetMode="External"/><Relationship Id="rId1" Type="http://schemas.openxmlformats.org/officeDocument/2006/relationships/drawing" Target="../drawings/drawing12.xm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hyperlink" Target="https://789.bio/ea/KK8GWP" TargetMode="External"/><Relationship Id="rId1" Type="http://schemas.openxmlformats.org/officeDocument/2006/relationships/drawing" Target="../drawings/drawing13.xml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elabscience.cn/search-category=ELISA%E8%AF%95%E5%89%82%E7%9B%92&amp;keywords=GSH" TargetMode="External"/><Relationship Id="rId1" Type="http://schemas.openxmlformats.org/officeDocument/2006/relationships/drawing" Target="../drawings/drawing14.xml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elabscience.cn/p-mda_malondialdehyde_elisa_kit-41952.html" TargetMode="External"/><Relationship Id="rId1" Type="http://schemas.openxmlformats.org/officeDocument/2006/relationships/drawing" Target="../drawings/drawing15.xml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hyperlink" Target="https://789.bio/ea/KK8GWP" TargetMode="External"/><Relationship Id="rId1" Type="http://schemas.openxmlformats.org/officeDocument/2006/relationships/drawing" Target="../drawings/drawing16.xml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elabscience.cn/search-category=ELISA%E8%AF%95%E5%89%82%E7%9B%92&amp;keywords=GSH" TargetMode="External"/><Relationship Id="rId1" Type="http://schemas.openxmlformats.org/officeDocument/2006/relationships/drawing" Target="../drawings/drawing17.xml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elabscience.cn/p-mda_malondialdehyde_elisa_kit-41952.html" TargetMode="External"/><Relationship Id="rId1" Type="http://schemas.openxmlformats.org/officeDocument/2006/relationships/drawing" Target="../drawings/drawing18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10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comments" Target="../comments5.xml"/></Relationships>
</file>

<file path=xl/worksheets/_rels/sheet105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elabscience.cn/p-cell_ferrous_iron_colorimetric_assay_kit-e_bc_k881_m" TargetMode="External"/><Relationship Id="rId1" Type="http://schemas.openxmlformats.org/officeDocument/2006/relationships/drawing" Target="../drawings/drawing25.xml"/></Relationships>
</file>

<file path=xl/worksheets/_rels/sheet106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elabscience.cn/search-category=ELISA%E8%AF%95%E5%89%82%E7%9B%92&amp;keywords=GSH" TargetMode="External"/><Relationship Id="rId1" Type="http://schemas.openxmlformats.org/officeDocument/2006/relationships/drawing" Target="../drawings/drawing26.xml"/></Relationships>
</file>

<file path=xl/worksheets/_rels/sheet107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elabscience.cn/search-category=ELISA%E8%AF%95%E5%89%82%E7%9B%92&amp;keywords=GSH" TargetMode="External"/><Relationship Id="rId1" Type="http://schemas.openxmlformats.org/officeDocument/2006/relationships/drawing" Target="../drawings/drawing27.xml"/></Relationships>
</file>

<file path=xl/worksheets/_rels/sheet13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comments" Target="../comments6.xml"/></Relationships>
</file>

<file path=xl/worksheets/_rels/sheet135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elabscience.cn/p-cell_ferrous_iron_colorimetric_assay_kit-e_bc_k881_m" TargetMode="External"/><Relationship Id="rId1" Type="http://schemas.openxmlformats.org/officeDocument/2006/relationships/drawing" Target="../drawings/drawing28.xml"/></Relationships>
</file>

<file path=xl/worksheets/_rels/sheet136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elabscience.cn/search-category=ELISA%E8%AF%95%E5%89%82%E7%9B%92&amp;keywords=GSH" TargetMode="External"/><Relationship Id="rId1" Type="http://schemas.openxmlformats.org/officeDocument/2006/relationships/drawing" Target="../drawings/drawing29.xml"/></Relationships>
</file>

<file path=xl/worksheets/_rels/sheet137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elabscience.cn/search-category=ELISA%E8%AF%95%E5%89%82%E7%9B%92&amp;keywords=GSH" TargetMode="External"/><Relationship Id="rId1" Type="http://schemas.openxmlformats.org/officeDocument/2006/relationships/drawing" Target="../drawings/drawing30.xml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16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elabscience.cn/p-cell_ferrous_iron_colorimetric_assay_kit-e_bc_k881_m" TargetMode="External"/><Relationship Id="rId1" Type="http://schemas.openxmlformats.org/officeDocument/2006/relationships/drawing" Target="../drawings/drawing32.xml"/></Relationships>
</file>

<file path=xl/worksheets/_rels/sheet16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elabscience.cn/search-category=ELISA%E8%AF%95%E5%89%82%E7%9B%92&amp;keywords=GSH" TargetMode="External"/><Relationship Id="rId1" Type="http://schemas.openxmlformats.org/officeDocument/2006/relationships/drawing" Target="../drawings/drawing33.xml"/></Relationships>
</file>

<file path=xl/worksheets/_rels/sheet164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elabscience.cn/search-category=ELISA%E8%AF%95%E5%89%82%E7%9B%92&amp;keywords=GSH" TargetMode="External"/><Relationship Id="rId1" Type="http://schemas.openxmlformats.org/officeDocument/2006/relationships/drawing" Target="../drawings/drawing34.xml"/></Relationships>
</file>

<file path=xl/worksheets/_rels/sheet16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comments" Target="../comments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Z38"/>
  <sheetViews>
    <sheetView zoomScale="70" zoomScaleNormal="70" workbookViewId="0">
      <selection activeCell="G4" sqref="G4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6" width="8.75" style="61" customWidth="1"/>
    <col min="27" max="16384" width="12.25" style="61"/>
  </cols>
  <sheetData>
    <row r="1" ht="15" customHeight="1" spans="1:26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  <c r="I1" s="58"/>
      <c r="J1" s="58"/>
      <c r="K1" s="58"/>
      <c r="L1" s="58"/>
      <c r="M1" s="58"/>
    </row>
    <row r="2" spans="1:26">
      <c r="A2" s="70">
        <v>1</v>
      </c>
      <c r="B2" s="70">
        <v>527</v>
      </c>
      <c r="C2" s="70">
        <v>101.989</v>
      </c>
      <c r="D2" s="70">
        <v>16</v>
      </c>
      <c r="E2" s="70">
        <v>255</v>
      </c>
      <c r="F2" s="58"/>
      <c r="G2" s="58"/>
      <c r="H2" s="58"/>
      <c r="I2" s="208" t="s">
        <v>4</v>
      </c>
      <c r="J2" s="208"/>
      <c r="K2" s="208"/>
      <c r="L2" s="208"/>
      <c r="M2" s="208"/>
      <c r="N2" s="208"/>
      <c r="O2" s="208" t="s">
        <v>5</v>
      </c>
      <c r="P2" s="208"/>
      <c r="Q2" s="208"/>
      <c r="R2" s="208"/>
      <c r="S2" s="208"/>
      <c r="T2" s="208"/>
      <c r="U2" s="208" t="s">
        <v>6</v>
      </c>
      <c r="V2" s="208"/>
      <c r="W2" s="208"/>
      <c r="X2" s="208"/>
      <c r="Y2" s="208"/>
      <c r="Z2" s="208"/>
    </row>
    <row r="3" spans="1:26">
      <c r="A3" s="70">
        <v>2</v>
      </c>
      <c r="B3" s="70">
        <v>527</v>
      </c>
      <c r="C3" s="70">
        <v>145.727</v>
      </c>
      <c r="D3" s="70">
        <v>19</v>
      </c>
      <c r="E3" s="70">
        <v>255</v>
      </c>
      <c r="F3" s="58"/>
      <c r="G3" s="70"/>
      <c r="H3" s="70"/>
      <c r="I3" s="203" t="s">
        <v>7</v>
      </c>
      <c r="J3" s="203"/>
      <c r="K3" s="203"/>
      <c r="L3" s="108" t="s">
        <v>8</v>
      </c>
      <c r="M3" s="108"/>
      <c r="N3" s="108"/>
      <c r="O3" s="203" t="s">
        <v>7</v>
      </c>
      <c r="P3" s="203"/>
      <c r="Q3" s="203"/>
      <c r="R3" s="108" t="s">
        <v>8</v>
      </c>
      <c r="S3" s="108"/>
      <c r="T3" s="108"/>
      <c r="U3" s="203" t="s">
        <v>7</v>
      </c>
      <c r="V3" s="203"/>
      <c r="W3" s="203"/>
      <c r="X3" s="108" t="s">
        <v>8</v>
      </c>
      <c r="Y3" s="108"/>
      <c r="Z3" s="108"/>
    </row>
    <row r="4" spans="1:26">
      <c r="A4" s="70">
        <v>3</v>
      </c>
      <c r="B4" s="70">
        <v>527</v>
      </c>
      <c r="C4" s="70">
        <v>126.266</v>
      </c>
      <c r="D4" s="70">
        <v>40</v>
      </c>
      <c r="E4" s="70">
        <v>250</v>
      </c>
      <c r="F4" s="58"/>
      <c r="G4" s="110" t="s">
        <v>9</v>
      </c>
      <c r="H4" s="110" t="s">
        <v>10</v>
      </c>
      <c r="I4" s="70">
        <f>C2</f>
        <v>101.989</v>
      </c>
      <c r="J4" s="70">
        <f>C14</f>
        <v>83.011</v>
      </c>
      <c r="K4" s="70">
        <f>C26</f>
        <v>84.99</v>
      </c>
      <c r="L4" s="70">
        <f>C3</f>
        <v>145.727</v>
      </c>
      <c r="M4" s="70">
        <f>C15</f>
        <v>147.634</v>
      </c>
      <c r="N4" s="121">
        <f>C27</f>
        <v>132.187</v>
      </c>
      <c r="O4" s="121">
        <f>C4</f>
        <v>126.266</v>
      </c>
      <c r="P4" s="121">
        <f>C16</f>
        <v>117.755</v>
      </c>
      <c r="Q4" s="121">
        <f>C28</f>
        <v>81.897</v>
      </c>
      <c r="R4" s="121">
        <f>C5</f>
        <v>139.397</v>
      </c>
      <c r="S4" s="121">
        <f>C17</f>
        <v>133.199</v>
      </c>
      <c r="T4" s="121">
        <f>C29</f>
        <v>121.962</v>
      </c>
      <c r="U4" s="121">
        <f>C6</f>
        <v>122.622</v>
      </c>
      <c r="V4" s="121">
        <f>C18</f>
        <v>116.668</v>
      </c>
      <c r="W4" s="121">
        <f>C30</f>
        <v>115.613</v>
      </c>
      <c r="X4" s="121">
        <f>C7</f>
        <v>162.08</v>
      </c>
      <c r="Y4" s="121">
        <f>C19</f>
        <v>150.227</v>
      </c>
      <c r="Z4" s="121">
        <f>C31</f>
        <v>141.822</v>
      </c>
    </row>
    <row r="5" spans="1:26">
      <c r="A5" s="70">
        <v>4</v>
      </c>
      <c r="B5" s="70">
        <v>527</v>
      </c>
      <c r="C5" s="70">
        <v>139.397</v>
      </c>
      <c r="D5" s="70">
        <v>44</v>
      </c>
      <c r="E5" s="70">
        <v>255</v>
      </c>
      <c r="F5" s="58"/>
      <c r="G5" s="70" t="s">
        <v>11</v>
      </c>
      <c r="H5" s="70" t="s">
        <v>12</v>
      </c>
      <c r="I5" s="70">
        <f>C8</f>
        <v>124.006</v>
      </c>
      <c r="J5" s="70">
        <f>C20</f>
        <v>119.634</v>
      </c>
      <c r="K5" s="70">
        <f>C32</f>
        <v>110.435</v>
      </c>
      <c r="L5" s="70">
        <f>C9</f>
        <v>119.017</v>
      </c>
      <c r="M5" s="70">
        <f>C21</f>
        <v>114.563</v>
      </c>
      <c r="N5" s="121">
        <f>C33</f>
        <v>106.888</v>
      </c>
      <c r="O5" s="121">
        <f>C10</f>
        <v>127.195</v>
      </c>
      <c r="P5" s="121">
        <f>C22</f>
        <v>120.14</v>
      </c>
      <c r="Q5" s="121">
        <f>C34</f>
        <v>116.622</v>
      </c>
      <c r="R5" s="121">
        <f>C11</f>
        <v>114.454</v>
      </c>
      <c r="S5" s="121">
        <f>C23</f>
        <v>107.658</v>
      </c>
      <c r="T5" s="121">
        <f>C35</f>
        <v>106.943</v>
      </c>
      <c r="U5" s="121">
        <f>C12</f>
        <v>134.598</v>
      </c>
      <c r="V5" s="121">
        <f>C24</f>
        <v>127.641</v>
      </c>
      <c r="W5" s="121">
        <f>C36</f>
        <v>118.202</v>
      </c>
      <c r="X5" s="121">
        <f>C13</f>
        <v>119.725</v>
      </c>
      <c r="Y5" s="121">
        <f>C25</f>
        <v>118.343</v>
      </c>
      <c r="Z5" s="121">
        <f>C37</f>
        <v>100.575</v>
      </c>
    </row>
    <row r="6" spans="1:26">
      <c r="A6" s="70">
        <v>5</v>
      </c>
      <c r="B6" s="70">
        <v>527</v>
      </c>
      <c r="C6" s="70">
        <v>122.622</v>
      </c>
      <c r="D6" s="70">
        <v>22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0.864130480830333</v>
      </c>
      <c r="J6" s="110">
        <f t="shared" si="0"/>
        <v>0.703334039398433</v>
      </c>
      <c r="K6" s="110">
        <f t="shared" si="0"/>
        <v>0.720101673374285</v>
      </c>
      <c r="L6" s="70">
        <f t="shared" ref="L6:N6" si="1">L4/AVERAGE($L$5:$N$5)</f>
        <v>1.28405900113961</v>
      </c>
      <c r="M6" s="70">
        <f t="shared" si="1"/>
        <v>1.30086234242278</v>
      </c>
      <c r="N6" s="70">
        <f t="shared" si="1"/>
        <v>1.16475263460883</v>
      </c>
      <c r="O6" s="121">
        <f t="shared" ref="O6:Q6" si="2">O4/AVERAGE($O$5:$Q$5)</f>
        <v>1.04077679506095</v>
      </c>
      <c r="P6" s="121">
        <f t="shared" si="2"/>
        <v>0.970622903255055</v>
      </c>
      <c r="Q6" s="121">
        <f t="shared" si="2"/>
        <v>0.675055020235907</v>
      </c>
      <c r="R6" s="121">
        <f t="shared" ref="R6:T6" si="3">R4/AVERAGE($R$5:$T$5)</f>
        <v>1.27088480649132</v>
      </c>
      <c r="S6" s="121">
        <f t="shared" si="3"/>
        <v>1.21437753567033</v>
      </c>
      <c r="T6" s="121">
        <f t="shared" si="3"/>
        <v>1.11192961662944</v>
      </c>
      <c r="U6" s="121">
        <f t="shared" ref="U6:W6" si="4">U4/AVERAGE($U$5:$W$5)</f>
        <v>0.966946254478355</v>
      </c>
      <c r="V6" s="121">
        <f t="shared" si="4"/>
        <v>0.91999547893103</v>
      </c>
      <c r="W6" s="121">
        <f t="shared" si="4"/>
        <v>0.911676186320612</v>
      </c>
      <c r="X6" s="121">
        <f t="shared" ref="X6:Z6" si="5">X4/AVERAGE($X$5:$Z$5)</f>
        <v>1.43584837129366</v>
      </c>
      <c r="Y6" s="121">
        <f t="shared" si="5"/>
        <v>1.3308439861447</v>
      </c>
      <c r="Z6" s="121">
        <f t="shared" si="5"/>
        <v>1.25638504265554</v>
      </c>
    </row>
    <row r="7" spans="1:26">
      <c r="A7" s="70">
        <v>6</v>
      </c>
      <c r="B7" s="70">
        <v>527</v>
      </c>
      <c r="C7" s="70">
        <v>162.08</v>
      </c>
      <c r="D7" s="70">
        <v>30</v>
      </c>
      <c r="E7" s="70">
        <v>255</v>
      </c>
      <c r="F7" s="58"/>
      <c r="G7" s="110"/>
      <c r="H7" s="110" t="s">
        <v>14</v>
      </c>
      <c r="I7" s="110">
        <f t="shared" ref="I7:N7" si="6">I6/AVERAGE($I$6:$K$6)</f>
        <v>1.13325308344754</v>
      </c>
      <c r="J7" s="110">
        <f t="shared" si="6"/>
        <v>0.92237860661506</v>
      </c>
      <c r="K7" s="110">
        <f t="shared" si="6"/>
        <v>0.944368309937405</v>
      </c>
      <c r="L7" s="110">
        <f t="shared" si="6"/>
        <v>1.68396307577505</v>
      </c>
      <c r="M7" s="110">
        <f t="shared" si="6"/>
        <v>1.70599960699784</v>
      </c>
      <c r="N7" s="110">
        <f t="shared" si="6"/>
        <v>1.52750023741295</v>
      </c>
      <c r="O7" s="110">
        <f t="shared" ref="O7:T7" si="7">O6/AVERAGE($O$6:$Q$6)</f>
        <v>1.16224940015587</v>
      </c>
      <c r="P7" s="110">
        <f t="shared" si="7"/>
        <v>1.0839076086623</v>
      </c>
      <c r="Q7" s="110">
        <f t="shared" si="7"/>
        <v>0.753842991181831</v>
      </c>
      <c r="R7" s="110">
        <f t="shared" si="7"/>
        <v>1.41921410144932</v>
      </c>
      <c r="S7" s="110">
        <f t="shared" si="7"/>
        <v>1.35611167456221</v>
      </c>
      <c r="T7" s="110">
        <f t="shared" si="7"/>
        <v>1.2417067099074</v>
      </c>
      <c r="U7" s="110">
        <f t="shared" ref="U7:Z7" si="8">U6/AVERAGE($U$6:$W$6)</f>
        <v>1.03652547315745</v>
      </c>
      <c r="V7" s="110">
        <f t="shared" si="8"/>
        <v>0.986196228265188</v>
      </c>
      <c r="W7" s="110">
        <f t="shared" si="8"/>
        <v>0.977278298577358</v>
      </c>
      <c r="X7" s="110">
        <f t="shared" si="8"/>
        <v>1.53916870306346</v>
      </c>
      <c r="Y7" s="110">
        <f t="shared" si="8"/>
        <v>1.42660844493531</v>
      </c>
      <c r="Z7" s="110">
        <f t="shared" si="8"/>
        <v>1.34679160788417</v>
      </c>
    </row>
    <row r="8" spans="1:26">
      <c r="A8" s="70">
        <v>7</v>
      </c>
      <c r="B8" s="70">
        <v>527</v>
      </c>
      <c r="C8" s="70">
        <v>124.006</v>
      </c>
      <c r="D8" s="70">
        <v>14</v>
      </c>
      <c r="E8" s="70">
        <v>255</v>
      </c>
      <c r="F8" s="58"/>
      <c r="G8" s="58"/>
      <c r="H8" s="58"/>
      <c r="I8" s="58"/>
      <c r="J8" s="60"/>
      <c r="K8" s="60"/>
      <c r="L8" s="60"/>
      <c r="M8" s="60"/>
      <c r="N8" s="5"/>
      <c r="O8" s="5"/>
      <c r="P8" s="5"/>
    </row>
    <row r="9" ht="15" customHeight="1" spans="1:26">
      <c r="A9" s="70">
        <v>8</v>
      </c>
      <c r="B9" s="70">
        <v>527</v>
      </c>
      <c r="C9" s="70">
        <v>119.017</v>
      </c>
      <c r="D9" s="70">
        <v>12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5"/>
      <c r="O9" s="5"/>
      <c r="P9" s="5"/>
    </row>
    <row r="10" ht="15" customHeight="1" spans="1:26">
      <c r="A10" s="70">
        <v>9</v>
      </c>
      <c r="B10" s="70">
        <v>527</v>
      </c>
      <c r="C10" s="70">
        <v>127.195</v>
      </c>
      <c r="D10" s="70">
        <v>15</v>
      </c>
      <c r="E10" s="70">
        <v>255</v>
      </c>
      <c r="F10" s="58"/>
      <c r="G10" s="58"/>
      <c r="H10" s="58" t="s">
        <v>14</v>
      </c>
      <c r="I10" s="58">
        <f t="shared" ref="I10:N10" si="9">I7</f>
        <v>1.13325308344754</v>
      </c>
      <c r="J10" s="58">
        <f t="shared" si="9"/>
        <v>0.92237860661506</v>
      </c>
      <c r="K10" s="58">
        <f t="shared" si="9"/>
        <v>0.944368309937405</v>
      </c>
      <c r="L10" s="58">
        <f t="shared" si="9"/>
        <v>1.68396307577505</v>
      </c>
      <c r="M10" s="58">
        <f t="shared" si="9"/>
        <v>1.70599960699784</v>
      </c>
      <c r="N10" s="58">
        <f t="shared" si="9"/>
        <v>1.52750023741295</v>
      </c>
      <c r="O10" s="5"/>
      <c r="P10" s="5"/>
    </row>
    <row r="11" ht="15" customHeight="1" spans="1:26">
      <c r="A11" s="70">
        <v>10</v>
      </c>
      <c r="B11" s="70">
        <v>527</v>
      </c>
      <c r="C11" s="70">
        <v>114.454</v>
      </c>
      <c r="D11" s="70">
        <v>5</v>
      </c>
      <c r="E11" s="70">
        <v>255</v>
      </c>
      <c r="F11" s="58"/>
      <c r="G11" s="58"/>
      <c r="H11" s="58"/>
      <c r="I11" s="112">
        <f t="shared" ref="I11:N11" si="10">O7</f>
        <v>1.16224940015587</v>
      </c>
      <c r="J11" s="112">
        <f t="shared" si="10"/>
        <v>1.0839076086623</v>
      </c>
      <c r="K11" s="112">
        <f t="shared" si="10"/>
        <v>0.753842991181831</v>
      </c>
      <c r="L11" s="112">
        <f t="shared" si="10"/>
        <v>1.41921410144932</v>
      </c>
      <c r="M11" s="112">
        <f t="shared" si="10"/>
        <v>1.35611167456221</v>
      </c>
      <c r="N11" s="112">
        <f t="shared" si="10"/>
        <v>1.2417067099074</v>
      </c>
      <c r="O11" s="5"/>
      <c r="P11" s="5"/>
    </row>
    <row r="12" ht="15" customHeight="1" spans="1:26">
      <c r="A12" s="70">
        <v>11</v>
      </c>
      <c r="B12" s="70">
        <v>527</v>
      </c>
      <c r="C12" s="70">
        <v>134.598</v>
      </c>
      <c r="D12" s="70">
        <v>27</v>
      </c>
      <c r="E12" s="70">
        <v>255</v>
      </c>
      <c r="F12" s="58"/>
      <c r="G12" s="58"/>
      <c r="H12" s="58"/>
      <c r="I12" s="58">
        <f t="shared" ref="I12:N12" si="11">U7</f>
        <v>1.03652547315745</v>
      </c>
      <c r="J12" s="58">
        <f t="shared" si="11"/>
        <v>0.986196228265188</v>
      </c>
      <c r="K12" s="58">
        <f t="shared" si="11"/>
        <v>0.977278298577358</v>
      </c>
      <c r="L12" s="58">
        <f t="shared" si="11"/>
        <v>1.53916870306346</v>
      </c>
      <c r="M12" s="58">
        <f t="shared" si="11"/>
        <v>1.42660844493531</v>
      </c>
      <c r="N12" s="58">
        <f t="shared" si="11"/>
        <v>1.34679160788417</v>
      </c>
      <c r="O12" s="5"/>
      <c r="P12" s="5"/>
    </row>
    <row r="13" ht="15" customHeight="1" spans="1:26">
      <c r="A13" s="70">
        <v>12</v>
      </c>
      <c r="B13" s="70">
        <v>527</v>
      </c>
      <c r="C13" s="70">
        <v>119.725</v>
      </c>
      <c r="D13" s="70">
        <v>18</v>
      </c>
      <c r="E13" s="110">
        <v>255</v>
      </c>
      <c r="F13" s="113"/>
      <c r="I13" s="113"/>
      <c r="J13" s="115"/>
      <c r="K13" s="5"/>
      <c r="L13" s="5"/>
      <c r="M13" s="5"/>
      <c r="N13" s="5"/>
      <c r="O13" s="5"/>
      <c r="P13" s="5"/>
    </row>
    <row r="14" ht="15" customHeight="1" spans="1:26">
      <c r="A14" s="70">
        <v>13</v>
      </c>
      <c r="B14" s="70">
        <v>629</v>
      </c>
      <c r="C14" s="70">
        <v>83.011</v>
      </c>
      <c r="D14" s="70">
        <v>15</v>
      </c>
      <c r="E14" s="70">
        <v>255</v>
      </c>
      <c r="J14" s="5"/>
      <c r="K14" s="5"/>
      <c r="L14" s="5"/>
      <c r="M14" s="5"/>
      <c r="N14" s="5"/>
      <c r="O14" s="5"/>
      <c r="P14" s="5"/>
    </row>
    <row r="15" ht="15" customHeight="1" spans="1:26">
      <c r="A15" s="70">
        <v>14</v>
      </c>
      <c r="B15" s="70">
        <v>629</v>
      </c>
      <c r="C15" s="70">
        <v>147.634</v>
      </c>
      <c r="D15" s="70">
        <v>23</v>
      </c>
      <c r="E15" s="70">
        <v>255</v>
      </c>
      <c r="J15" s="5"/>
      <c r="K15" s="5"/>
      <c r="L15" s="5"/>
      <c r="M15" s="5"/>
      <c r="N15" s="5"/>
      <c r="O15" s="5"/>
      <c r="P15" s="5"/>
    </row>
    <row r="16" ht="15" customHeight="1" spans="1:26">
      <c r="A16" s="70">
        <v>15</v>
      </c>
      <c r="B16" s="70">
        <v>629</v>
      </c>
      <c r="C16" s="70">
        <v>117.755</v>
      </c>
      <c r="D16" s="70">
        <v>28</v>
      </c>
      <c r="E16" s="70">
        <v>250</v>
      </c>
      <c r="J16" s="5"/>
      <c r="K16" s="5"/>
      <c r="L16" s="5"/>
      <c r="M16" s="5"/>
      <c r="N16" s="5"/>
      <c r="O16" s="5"/>
      <c r="P16" s="5"/>
    </row>
    <row r="17" ht="15" customHeight="1" spans="1:16">
      <c r="A17" s="70">
        <v>16</v>
      </c>
      <c r="B17" s="70">
        <v>629</v>
      </c>
      <c r="C17" s="70">
        <v>133.199</v>
      </c>
      <c r="D17" s="70">
        <v>29</v>
      </c>
      <c r="E17" s="70">
        <v>255</v>
      </c>
      <c r="I17" s="209"/>
      <c r="J17" s="5"/>
      <c r="K17" s="5"/>
      <c r="L17" s="5"/>
      <c r="M17" s="5"/>
      <c r="N17" s="5"/>
      <c r="O17" s="5"/>
      <c r="P17" s="5"/>
    </row>
    <row r="18" ht="15" customHeight="1" spans="1:16">
      <c r="A18" s="70">
        <v>17</v>
      </c>
      <c r="B18" s="70">
        <v>629</v>
      </c>
      <c r="C18" s="70">
        <v>116.668</v>
      </c>
      <c r="D18" s="70">
        <v>20</v>
      </c>
      <c r="E18" s="110">
        <v>255</v>
      </c>
      <c r="F18" s="113"/>
      <c r="G18" s="113"/>
      <c r="H18" s="113"/>
      <c r="J18" s="5"/>
      <c r="K18" s="5"/>
      <c r="L18" s="5"/>
      <c r="M18" s="5"/>
      <c r="N18" s="5"/>
      <c r="O18" s="5"/>
      <c r="P18" s="5"/>
    </row>
    <row r="19" ht="15" customHeight="1" spans="1:16">
      <c r="A19" s="70">
        <v>18</v>
      </c>
      <c r="B19" s="70">
        <v>629</v>
      </c>
      <c r="C19" s="70">
        <v>150.227</v>
      </c>
      <c r="D19" s="70">
        <v>13</v>
      </c>
      <c r="E19" s="110">
        <v>255</v>
      </c>
      <c r="F19" s="113"/>
      <c r="G19" s="113"/>
      <c r="H19" s="113"/>
      <c r="J19" s="5"/>
      <c r="K19" s="5"/>
      <c r="L19" s="5"/>
      <c r="M19" s="5"/>
      <c r="N19" s="5"/>
      <c r="O19" s="5"/>
      <c r="P19" s="5"/>
    </row>
    <row r="20" ht="15" customHeight="1" spans="1:16">
      <c r="A20" s="70">
        <v>19</v>
      </c>
      <c r="B20" s="70">
        <v>629</v>
      </c>
      <c r="C20" s="70">
        <v>119.634</v>
      </c>
      <c r="D20" s="70">
        <v>15</v>
      </c>
      <c r="E20" s="110">
        <v>255</v>
      </c>
      <c r="F20" s="113"/>
      <c r="G20" s="113"/>
      <c r="H20" s="113"/>
    </row>
    <row r="21" ht="15" customHeight="1" spans="1:16">
      <c r="A21" s="70">
        <v>20</v>
      </c>
      <c r="B21" s="70">
        <v>629</v>
      </c>
      <c r="C21" s="70">
        <v>114.563</v>
      </c>
      <c r="D21" s="70">
        <v>0</v>
      </c>
      <c r="E21" s="70">
        <v>255</v>
      </c>
    </row>
    <row r="22" ht="15" customHeight="1" spans="1:16">
      <c r="A22" s="70">
        <v>21</v>
      </c>
      <c r="B22" s="70">
        <v>629</v>
      </c>
      <c r="C22" s="70">
        <v>120.14</v>
      </c>
      <c r="D22" s="70">
        <v>0</v>
      </c>
      <c r="E22" s="70">
        <v>255</v>
      </c>
    </row>
    <row r="23" ht="15" customHeight="1" spans="1:16">
      <c r="A23" s="70">
        <v>22</v>
      </c>
      <c r="B23" s="70">
        <v>629</v>
      </c>
      <c r="C23" s="70">
        <v>107.658</v>
      </c>
      <c r="D23" s="70">
        <v>0</v>
      </c>
      <c r="E23" s="70">
        <v>255</v>
      </c>
    </row>
    <row r="24" ht="15" customHeight="1" spans="1:16">
      <c r="A24" s="70">
        <v>23</v>
      </c>
      <c r="B24" s="70">
        <v>629</v>
      </c>
      <c r="C24" s="70">
        <v>127.641</v>
      </c>
      <c r="D24" s="70">
        <v>17</v>
      </c>
      <c r="E24" s="70">
        <v>255</v>
      </c>
    </row>
    <row r="25" ht="15" customHeight="1" spans="1:16">
      <c r="A25" s="70">
        <v>24</v>
      </c>
      <c r="B25" s="70">
        <v>629</v>
      </c>
      <c r="C25" s="70">
        <v>118.343</v>
      </c>
      <c r="D25" s="70">
        <v>14</v>
      </c>
      <c r="E25" s="70">
        <v>255</v>
      </c>
    </row>
    <row r="26" ht="15" customHeight="1" spans="1:16">
      <c r="A26" s="70">
        <v>25</v>
      </c>
      <c r="B26" s="70">
        <v>731</v>
      </c>
      <c r="C26" s="70">
        <v>84.99</v>
      </c>
      <c r="D26" s="70">
        <v>0</v>
      </c>
      <c r="E26" s="70">
        <v>255</v>
      </c>
    </row>
    <row r="27" ht="15" customHeight="1" spans="1:16">
      <c r="A27" s="70">
        <v>26</v>
      </c>
      <c r="B27" s="70">
        <v>731</v>
      </c>
      <c r="C27" s="70">
        <v>132.187</v>
      </c>
      <c r="D27" s="70">
        <v>0</v>
      </c>
      <c r="E27" s="70">
        <v>255</v>
      </c>
    </row>
    <row r="28" ht="15" customHeight="1" spans="1:16">
      <c r="A28" s="70">
        <v>27</v>
      </c>
      <c r="B28" s="110">
        <v>731</v>
      </c>
      <c r="C28" s="110">
        <v>81.897</v>
      </c>
      <c r="D28" s="210">
        <v>19</v>
      </c>
      <c r="E28" s="110">
        <v>250</v>
      </c>
      <c r="F28" s="113"/>
    </row>
    <row r="29" ht="15" customHeight="1" spans="1:16">
      <c r="A29" s="70">
        <v>28</v>
      </c>
      <c r="B29" s="110">
        <v>731</v>
      </c>
      <c r="C29" s="110">
        <v>121.962</v>
      </c>
      <c r="D29" s="110">
        <v>29</v>
      </c>
      <c r="E29" s="110">
        <v>255</v>
      </c>
      <c r="F29" s="113"/>
    </row>
    <row r="30" ht="15" customHeight="1" spans="1:16">
      <c r="A30" s="70">
        <v>29</v>
      </c>
      <c r="B30" s="110">
        <v>731</v>
      </c>
      <c r="C30" s="110">
        <v>115.613</v>
      </c>
      <c r="D30" s="110">
        <v>0</v>
      </c>
      <c r="E30" s="110">
        <v>255</v>
      </c>
      <c r="F30" s="113"/>
    </row>
    <row r="31" ht="15" customHeight="1" spans="1:16">
      <c r="A31" s="70">
        <v>30</v>
      </c>
      <c r="B31" s="70">
        <v>731</v>
      </c>
      <c r="C31" s="70">
        <v>141.822</v>
      </c>
      <c r="D31" s="70">
        <v>13</v>
      </c>
      <c r="E31" s="70">
        <v>255</v>
      </c>
      <c r="F31" s="113"/>
    </row>
    <row r="32" ht="15" customHeight="1" spans="1:16">
      <c r="A32" s="70">
        <v>31</v>
      </c>
      <c r="B32" s="70">
        <v>731</v>
      </c>
      <c r="C32" s="70">
        <v>110.435</v>
      </c>
      <c r="D32" s="70">
        <v>14</v>
      </c>
      <c r="E32" s="70">
        <v>255</v>
      </c>
      <c r="F32" s="113"/>
    </row>
    <row r="33" ht="15" customHeight="1" spans="1:6">
      <c r="A33" s="70">
        <v>32</v>
      </c>
      <c r="B33" s="70">
        <v>731</v>
      </c>
      <c r="C33" s="70">
        <v>106.888</v>
      </c>
      <c r="D33" s="70">
        <v>12</v>
      </c>
      <c r="E33" s="70">
        <v>255</v>
      </c>
      <c r="F33" s="113"/>
    </row>
    <row r="34" spans="1:6">
      <c r="A34" s="70">
        <v>33</v>
      </c>
      <c r="B34" s="70">
        <v>731</v>
      </c>
      <c r="C34" s="70">
        <v>116.622</v>
      </c>
      <c r="D34" s="70">
        <v>13</v>
      </c>
      <c r="E34" s="70">
        <v>255</v>
      </c>
    </row>
    <row r="35" spans="1:6">
      <c r="A35" s="70">
        <v>34</v>
      </c>
      <c r="B35" s="70">
        <v>731</v>
      </c>
      <c r="C35" s="70">
        <v>106.943</v>
      </c>
      <c r="D35" s="70">
        <v>5</v>
      </c>
      <c r="E35" s="70">
        <v>255</v>
      </c>
    </row>
    <row r="36" spans="1:6">
      <c r="A36" s="70">
        <v>35</v>
      </c>
      <c r="B36" s="70">
        <v>731</v>
      </c>
      <c r="C36" s="70">
        <v>118.202</v>
      </c>
      <c r="D36" s="70">
        <v>0</v>
      </c>
      <c r="E36" s="70">
        <v>255</v>
      </c>
    </row>
    <row r="37" spans="1:6">
      <c r="A37" s="70">
        <v>36</v>
      </c>
      <c r="B37" s="70">
        <v>731</v>
      </c>
      <c r="C37" s="70">
        <v>100.575</v>
      </c>
      <c r="D37" s="70">
        <v>0</v>
      </c>
      <c r="E37" s="70">
        <v>255</v>
      </c>
    </row>
    <row r="38" spans="1:6">
      <c r="A38" s="60"/>
      <c r="B38" s="60"/>
      <c r="C38" s="60"/>
      <c r="D38" s="60"/>
      <c r="E38" s="60"/>
    </row>
  </sheetData>
  <mergeCells count="9">
    <mergeCell ref="I2:N2"/>
    <mergeCell ref="O2:T2"/>
    <mergeCell ref="U2:Z2"/>
    <mergeCell ref="I3:K3"/>
    <mergeCell ref="L3:N3"/>
    <mergeCell ref="O3:Q3"/>
    <mergeCell ref="R3:T3"/>
    <mergeCell ref="U3:W3"/>
    <mergeCell ref="X3:Z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X33"/>
  <sheetViews>
    <sheetView zoomScale="85" zoomScaleNormal="85" topLeftCell="I1" workbookViewId="0">
      <selection activeCell="O44" sqref="O44"/>
    </sheetView>
  </sheetViews>
  <sheetFormatPr defaultColWidth="12.25" defaultRowHeight="13.5"/>
  <cols>
    <col min="1" max="1" width="12.25" style="61"/>
    <col min="2" max="2" width="10.5" style="61" customWidth="1"/>
    <col min="3" max="3" width="12.25" style="61" customWidth="1"/>
    <col min="4" max="4" width="11.375" style="61" customWidth="1"/>
    <col min="5" max="9" width="12.25" style="61" customWidth="1"/>
    <col min="10" max="25" width="8.75" style="61" customWidth="1"/>
    <col min="26" max="16384" width="12.25" style="61"/>
  </cols>
  <sheetData>
    <row r="1" ht="15" customHeight="1" spans="1:24">
      <c r="A1" s="70"/>
      <c r="B1" s="70" t="s">
        <v>0</v>
      </c>
      <c r="C1" s="70" t="s">
        <v>1</v>
      </c>
      <c r="D1" s="70" t="s">
        <v>15</v>
      </c>
      <c r="E1" s="70" t="s">
        <v>3</v>
      </c>
      <c r="F1" s="58"/>
      <c r="G1" s="58"/>
      <c r="H1" s="58"/>
      <c r="I1" s="58"/>
      <c r="J1" s="58"/>
      <c r="K1" s="58"/>
      <c r="L1" s="58"/>
      <c r="M1" s="58"/>
      <c r="N1" s="58"/>
    </row>
    <row r="2" spans="1:24">
      <c r="A2" s="70">
        <v>1</v>
      </c>
      <c r="B2" s="70">
        <v>392</v>
      </c>
      <c r="C2" s="70">
        <v>55.541</v>
      </c>
      <c r="D2" s="70">
        <v>45</v>
      </c>
      <c r="E2" s="70">
        <v>232</v>
      </c>
      <c r="F2" s="58"/>
      <c r="G2" s="58"/>
      <c r="H2" s="58"/>
      <c r="I2" s="58"/>
      <c r="J2" s="58"/>
      <c r="K2" s="58"/>
      <c r="L2" s="58"/>
      <c r="M2" s="58"/>
      <c r="N2" s="58"/>
    </row>
    <row r="3" spans="1:24">
      <c r="A3" s="70">
        <v>2</v>
      </c>
      <c r="B3" s="70">
        <v>392</v>
      </c>
      <c r="C3" s="70">
        <v>94.599</v>
      </c>
      <c r="D3" s="70">
        <v>32</v>
      </c>
      <c r="E3" s="70">
        <v>216</v>
      </c>
      <c r="F3" s="58"/>
      <c r="G3" s="58"/>
      <c r="H3" s="70"/>
      <c r="I3" s="70"/>
      <c r="J3" s="203" t="s">
        <v>16</v>
      </c>
      <c r="K3" s="203"/>
      <c r="L3" s="203"/>
      <c r="M3" s="108" t="s">
        <v>17</v>
      </c>
      <c r="N3" s="108"/>
      <c r="O3" s="108"/>
      <c r="P3" s="193" t="s">
        <v>18</v>
      </c>
      <c r="Q3" s="194"/>
      <c r="R3" s="194"/>
      <c r="S3" s="195" t="s">
        <v>19</v>
      </c>
      <c r="T3" s="196"/>
      <c r="U3" s="196"/>
      <c r="V3" s="320" t="s">
        <v>20</v>
      </c>
      <c r="W3" s="321"/>
      <c r="X3" s="321"/>
    </row>
    <row r="4" spans="1:24">
      <c r="A4" s="70">
        <v>3</v>
      </c>
      <c r="B4" s="70">
        <v>392</v>
      </c>
      <c r="C4" s="70">
        <v>116.702</v>
      </c>
      <c r="D4" s="70">
        <v>30</v>
      </c>
      <c r="E4" s="110">
        <v>243</v>
      </c>
      <c r="F4" s="112"/>
      <c r="G4" s="112"/>
      <c r="H4" s="110" t="s">
        <v>9</v>
      </c>
      <c r="I4" s="110" t="s">
        <v>10</v>
      </c>
      <c r="J4" s="70">
        <f>C2</f>
        <v>55.541</v>
      </c>
      <c r="K4" s="70">
        <f>C12</f>
        <v>70.555</v>
      </c>
      <c r="L4" s="70">
        <f>C22</f>
        <v>44.638</v>
      </c>
      <c r="M4" s="70">
        <f>C3</f>
        <v>94.599</v>
      </c>
      <c r="N4" s="70">
        <f>C13</f>
        <v>86.049</v>
      </c>
      <c r="O4" s="121">
        <f>C23</f>
        <v>76.48</v>
      </c>
      <c r="P4" s="121">
        <f>C4</f>
        <v>116.702</v>
      </c>
      <c r="Q4" s="121">
        <f>C14</f>
        <v>109.58</v>
      </c>
      <c r="R4" s="121">
        <f>C24</f>
        <v>102.229</v>
      </c>
      <c r="S4" s="121">
        <f>C5</f>
        <v>141.617</v>
      </c>
      <c r="T4" s="121">
        <f>C15</f>
        <v>140.059</v>
      </c>
      <c r="U4" s="121">
        <f>C25</f>
        <v>135.982</v>
      </c>
      <c r="V4" s="121">
        <f>C6</f>
        <v>181.446</v>
      </c>
      <c r="W4" s="121">
        <f>C16</f>
        <v>163.927</v>
      </c>
      <c r="X4" s="121">
        <f>C26</f>
        <v>168.205</v>
      </c>
    </row>
    <row r="5" spans="1:24">
      <c r="A5" s="70">
        <v>4</v>
      </c>
      <c r="B5" s="70">
        <v>392</v>
      </c>
      <c r="C5" s="70">
        <v>141.617</v>
      </c>
      <c r="D5" s="70">
        <v>35</v>
      </c>
      <c r="E5" s="70">
        <v>255</v>
      </c>
      <c r="F5" s="58"/>
      <c r="G5" s="58"/>
      <c r="H5" s="70" t="s">
        <v>11</v>
      </c>
      <c r="I5" s="70" t="s">
        <v>12</v>
      </c>
      <c r="J5" s="70">
        <f>C7</f>
        <v>183.783</v>
      </c>
      <c r="K5" s="70">
        <f>C17</f>
        <v>176.041</v>
      </c>
      <c r="L5" s="70">
        <f>C27</f>
        <v>164.954</v>
      </c>
      <c r="M5" s="70">
        <f>C8</f>
        <v>191.755</v>
      </c>
      <c r="N5" s="70">
        <f>C18</f>
        <v>174.798</v>
      </c>
      <c r="O5" s="121">
        <f>C28</f>
        <v>162.616</v>
      </c>
      <c r="P5" s="121">
        <f>C9</f>
        <v>185.582</v>
      </c>
      <c r="Q5" s="121">
        <f>C19</f>
        <v>175.773</v>
      </c>
      <c r="R5" s="121">
        <f>C29</f>
        <v>156.77</v>
      </c>
      <c r="S5" s="121">
        <f>C10</f>
        <v>178.546</v>
      </c>
      <c r="T5" s="121">
        <f>C20</f>
        <v>171.022</v>
      </c>
      <c r="U5" s="121">
        <f>C30</f>
        <v>161.184</v>
      </c>
      <c r="V5" s="121">
        <f>C11</f>
        <v>186.401</v>
      </c>
      <c r="W5" s="121">
        <f>C21</f>
        <v>175.192</v>
      </c>
      <c r="X5" s="121">
        <f>C31</f>
        <v>163.57</v>
      </c>
    </row>
    <row r="6" spans="1:24">
      <c r="A6" s="70">
        <v>5</v>
      </c>
      <c r="B6" s="70">
        <v>392</v>
      </c>
      <c r="C6" s="70">
        <v>181.446</v>
      </c>
      <c r="D6" s="70">
        <v>12</v>
      </c>
      <c r="E6" s="70">
        <v>255</v>
      </c>
      <c r="F6" s="58"/>
      <c r="G6" s="58"/>
      <c r="H6" s="70"/>
      <c r="I6" s="70" t="s">
        <v>13</v>
      </c>
      <c r="J6" s="110">
        <f t="shared" ref="J6:L6" si="0">J4/AVERAGE($J$5:$L$5)</f>
        <v>0.317511404822611</v>
      </c>
      <c r="K6" s="110">
        <f t="shared" si="0"/>
        <v>0.403341984610635</v>
      </c>
      <c r="L6" s="110">
        <f t="shared" si="0"/>
        <v>0.255182191326618</v>
      </c>
      <c r="M6" s="70">
        <f t="shared" ref="M6:O6" si="1">M4/AVERAGE($M$5:$O$5)</f>
        <v>0.536306926520639</v>
      </c>
      <c r="N6" s="70">
        <f t="shared" si="1"/>
        <v>0.487834699311562</v>
      </c>
      <c r="O6" s="70">
        <f t="shared" si="1"/>
        <v>0.433585489701778</v>
      </c>
      <c r="P6" s="121">
        <f t="shared" ref="P6:R6" si="2">P4/AVERAGE($P$5:$R$5)</f>
        <v>0.675717249698432</v>
      </c>
      <c r="Q6" s="121">
        <f t="shared" si="2"/>
        <v>0.634480096501809</v>
      </c>
      <c r="R6" s="121">
        <f t="shared" si="2"/>
        <v>0.591917008443908</v>
      </c>
      <c r="S6" s="121">
        <f t="shared" ref="S6:U6" si="3">S4/AVERAGE($S$5:$U$5)</f>
        <v>0.831814657602907</v>
      </c>
      <c r="T6" s="121">
        <f t="shared" si="3"/>
        <v>0.822663445272853</v>
      </c>
      <c r="U6" s="121">
        <f t="shared" si="3"/>
        <v>0.798716402481048</v>
      </c>
      <c r="V6" s="121">
        <f t="shared" ref="V6:X6" si="4">V4/AVERAGE($V$5:$X$5)</f>
        <v>1.0365124732702</v>
      </c>
      <c r="W6" s="121">
        <f t="shared" si="4"/>
        <v>0.936434973522506</v>
      </c>
      <c r="X6" s="121">
        <f t="shared" si="4"/>
        <v>0.9608731003517</v>
      </c>
    </row>
    <row r="7" spans="1:24">
      <c r="A7" s="70">
        <v>6</v>
      </c>
      <c r="B7" s="70">
        <v>392</v>
      </c>
      <c r="C7" s="70">
        <v>183.783</v>
      </c>
      <c r="D7" s="70">
        <v>3</v>
      </c>
      <c r="E7" s="110">
        <v>255</v>
      </c>
      <c r="F7" s="112"/>
      <c r="G7" s="112"/>
      <c r="H7" s="110"/>
      <c r="I7" s="110" t="s">
        <v>14</v>
      </c>
      <c r="J7" s="110">
        <f t="shared" ref="J7:X7" si="5">J6/AVERAGE($J$6:$L$6)</f>
        <v>0.975921609052678</v>
      </c>
      <c r="K7" s="110">
        <f t="shared" si="5"/>
        <v>1.2397354949805</v>
      </c>
      <c r="L7" s="110">
        <f t="shared" si="5"/>
        <v>0.784342895966825</v>
      </c>
      <c r="M7" s="110">
        <f t="shared" si="5"/>
        <v>1.64842431083233</v>
      </c>
      <c r="N7" s="110">
        <f t="shared" si="5"/>
        <v>1.49943724059252</v>
      </c>
      <c r="O7" s="110">
        <f t="shared" si="5"/>
        <v>1.33269369964225</v>
      </c>
      <c r="P7" s="110">
        <f t="shared" si="5"/>
        <v>2.07692402721335</v>
      </c>
      <c r="Q7" s="110">
        <f t="shared" si="5"/>
        <v>1.95017510327191</v>
      </c>
      <c r="R7" s="110">
        <f t="shared" si="5"/>
        <v>1.81935070845395</v>
      </c>
      <c r="S7" s="110">
        <f t="shared" si="5"/>
        <v>2.55671414239424</v>
      </c>
      <c r="T7" s="110">
        <f t="shared" si="5"/>
        <v>2.52858644138483</v>
      </c>
      <c r="U7" s="110">
        <f t="shared" si="5"/>
        <v>2.45498141120807</v>
      </c>
      <c r="V7" s="110">
        <f t="shared" si="5"/>
        <v>3.18588531105574</v>
      </c>
      <c r="W7" s="110">
        <f t="shared" si="5"/>
        <v>2.87828125935779</v>
      </c>
      <c r="X7" s="110">
        <f t="shared" si="5"/>
        <v>2.95339571413055</v>
      </c>
    </row>
    <row r="8" spans="1:24">
      <c r="A8" s="70">
        <v>7</v>
      </c>
      <c r="B8" s="70">
        <v>392</v>
      </c>
      <c r="C8" s="70">
        <v>191.755</v>
      </c>
      <c r="D8" s="70">
        <v>39</v>
      </c>
      <c r="E8" s="70">
        <v>255</v>
      </c>
      <c r="F8" s="58"/>
      <c r="G8" s="58"/>
      <c r="H8" s="58"/>
      <c r="I8" s="58"/>
      <c r="J8" s="58"/>
      <c r="K8" s="60"/>
      <c r="L8" s="60"/>
      <c r="M8" s="60"/>
      <c r="N8" s="60"/>
      <c r="O8" s="5"/>
      <c r="P8" s="5"/>
      <c r="Q8" s="5"/>
    </row>
    <row r="9" ht="15" customHeight="1" spans="1:24">
      <c r="A9" s="70">
        <v>8</v>
      </c>
      <c r="B9" s="70">
        <v>392</v>
      </c>
      <c r="C9" s="70">
        <v>185.582</v>
      </c>
      <c r="D9" s="70">
        <v>28</v>
      </c>
      <c r="E9" s="70">
        <v>255</v>
      </c>
      <c r="F9" s="58"/>
      <c r="G9" s="58"/>
      <c r="H9" s="58"/>
      <c r="I9" s="58"/>
      <c r="J9" s="112"/>
      <c r="K9" s="111"/>
      <c r="L9" s="60"/>
      <c r="M9" s="60"/>
      <c r="N9" s="60"/>
      <c r="O9" s="5"/>
      <c r="P9" s="5"/>
      <c r="Q9" s="5"/>
    </row>
    <row r="10" ht="15" customHeight="1" spans="1:24">
      <c r="A10" s="70">
        <v>9</v>
      </c>
      <c r="B10" s="70">
        <v>392</v>
      </c>
      <c r="C10" s="70">
        <v>178.546</v>
      </c>
      <c r="D10" s="70">
        <v>31</v>
      </c>
      <c r="E10" s="70">
        <v>255</v>
      </c>
      <c r="F10" s="58"/>
      <c r="G10" s="58"/>
      <c r="H10" s="58"/>
      <c r="I10" s="58"/>
      <c r="J10" s="58"/>
      <c r="K10" s="60"/>
      <c r="L10" s="60"/>
      <c r="M10" s="60"/>
      <c r="N10" s="60"/>
      <c r="O10" s="5"/>
      <c r="P10" s="5"/>
      <c r="Q10" s="5"/>
    </row>
    <row r="11" ht="15" customHeight="1" spans="1:24">
      <c r="A11" s="70">
        <v>10</v>
      </c>
      <c r="B11" s="70">
        <v>392</v>
      </c>
      <c r="C11" s="70">
        <v>186.401</v>
      </c>
      <c r="D11" s="70">
        <v>34</v>
      </c>
      <c r="E11" s="70">
        <v>255</v>
      </c>
      <c r="F11" s="58"/>
      <c r="G11" s="58"/>
      <c r="H11" s="58"/>
      <c r="I11" s="58"/>
      <c r="J11" s="112"/>
      <c r="K11" s="111"/>
      <c r="L11" s="60"/>
      <c r="M11" s="60"/>
      <c r="N11" s="60"/>
      <c r="O11" s="5"/>
      <c r="P11" s="5"/>
      <c r="Q11" s="5"/>
    </row>
    <row r="12" ht="15" customHeight="1" spans="1:24">
      <c r="A12" s="70">
        <v>11</v>
      </c>
      <c r="B12" s="70">
        <v>490</v>
      </c>
      <c r="C12" s="70">
        <v>70.555</v>
      </c>
      <c r="D12" s="70">
        <v>16</v>
      </c>
      <c r="E12" s="70">
        <v>232</v>
      </c>
      <c r="F12" s="58"/>
      <c r="G12" s="58"/>
      <c r="H12" s="58"/>
      <c r="I12" s="58"/>
      <c r="J12" s="58"/>
      <c r="K12" s="60"/>
      <c r="L12" s="60"/>
      <c r="M12" s="60"/>
      <c r="N12" s="60"/>
      <c r="O12" s="5"/>
      <c r="P12" s="5"/>
      <c r="Q12" s="5"/>
    </row>
    <row r="13" ht="15" customHeight="1" spans="1:24">
      <c r="A13" s="70">
        <v>12</v>
      </c>
      <c r="B13" s="70">
        <v>490</v>
      </c>
      <c r="C13" s="70">
        <v>86.049</v>
      </c>
      <c r="D13" s="110">
        <v>27</v>
      </c>
      <c r="E13" s="70">
        <v>216</v>
      </c>
      <c r="J13" s="113"/>
      <c r="K13" s="115"/>
      <c r="L13" s="5"/>
      <c r="M13" s="5"/>
      <c r="N13" s="5"/>
      <c r="O13" s="5"/>
      <c r="P13" s="5"/>
      <c r="Q13" s="5"/>
    </row>
    <row r="14" ht="15" customHeight="1" spans="1:24">
      <c r="A14" s="70">
        <v>13</v>
      </c>
      <c r="B14" s="70">
        <v>490</v>
      </c>
      <c r="C14" s="70">
        <v>109.58</v>
      </c>
      <c r="D14" s="70">
        <v>22</v>
      </c>
      <c r="E14" s="70">
        <v>243</v>
      </c>
      <c r="K14" s="5"/>
      <c r="L14" s="5"/>
      <c r="M14" s="5"/>
      <c r="N14" s="5"/>
      <c r="O14" s="5"/>
      <c r="P14" s="5"/>
      <c r="Q14" s="5"/>
    </row>
    <row r="15" ht="15" customHeight="1" spans="1:24">
      <c r="A15" s="70">
        <v>14</v>
      </c>
      <c r="B15" s="70">
        <v>490</v>
      </c>
      <c r="C15" s="70">
        <v>140.059</v>
      </c>
      <c r="D15" s="70">
        <v>27</v>
      </c>
      <c r="E15" s="70">
        <v>255</v>
      </c>
      <c r="K15" s="5"/>
      <c r="L15" s="5"/>
      <c r="M15" s="5"/>
      <c r="N15" s="5"/>
      <c r="O15" s="5"/>
      <c r="P15" s="5"/>
      <c r="Q15" s="5"/>
    </row>
    <row r="16" ht="15" customHeight="1" spans="1:24">
      <c r="A16" s="70">
        <v>15</v>
      </c>
      <c r="B16" s="70">
        <v>490</v>
      </c>
      <c r="C16" s="70">
        <v>163.927</v>
      </c>
      <c r="D16" s="70">
        <v>4</v>
      </c>
      <c r="E16" s="70">
        <v>255</v>
      </c>
      <c r="K16" s="5"/>
      <c r="L16" s="5"/>
      <c r="M16" s="5"/>
      <c r="N16" s="5"/>
      <c r="O16" s="5"/>
      <c r="P16" s="5"/>
      <c r="Q16" s="5"/>
    </row>
    <row r="17" ht="15" customHeight="1" spans="1:17">
      <c r="A17" s="70">
        <v>16</v>
      </c>
      <c r="B17" s="70">
        <v>490</v>
      </c>
      <c r="C17" s="70">
        <v>176.041</v>
      </c>
      <c r="D17" s="70">
        <v>9</v>
      </c>
      <c r="E17" s="70">
        <v>255</v>
      </c>
      <c r="J17" s="209"/>
      <c r="K17" s="5"/>
      <c r="L17" s="5"/>
      <c r="M17" s="5"/>
      <c r="N17" s="5"/>
      <c r="O17" s="5"/>
      <c r="P17" s="5"/>
      <c r="Q17" s="5"/>
    </row>
    <row r="18" ht="15" customHeight="1" spans="1:17">
      <c r="A18" s="70">
        <v>17</v>
      </c>
      <c r="B18" s="70">
        <v>490</v>
      </c>
      <c r="C18" s="70">
        <v>174.798</v>
      </c>
      <c r="D18" s="110">
        <v>19</v>
      </c>
      <c r="E18" s="110">
        <v>255</v>
      </c>
      <c r="F18" s="113"/>
      <c r="G18" s="113"/>
      <c r="H18" s="113"/>
      <c r="I18" s="113"/>
      <c r="K18" s="5"/>
      <c r="L18" s="5"/>
      <c r="M18" s="5"/>
      <c r="N18" s="5"/>
      <c r="O18" s="5"/>
      <c r="P18" s="5"/>
      <c r="Q18" s="5"/>
    </row>
    <row r="19" ht="15" customHeight="1" spans="1:17">
      <c r="A19" s="70">
        <v>18</v>
      </c>
      <c r="B19" s="70">
        <v>490</v>
      </c>
      <c r="C19" s="70">
        <v>175.773</v>
      </c>
      <c r="D19" s="110">
        <v>28</v>
      </c>
      <c r="E19" s="110">
        <v>255</v>
      </c>
      <c r="F19" s="113"/>
      <c r="G19" s="113"/>
      <c r="H19" s="113"/>
      <c r="I19" s="113"/>
      <c r="K19" s="5"/>
      <c r="L19" s="5"/>
      <c r="M19" s="5"/>
      <c r="N19" s="5"/>
      <c r="O19" s="5"/>
      <c r="P19" s="5"/>
      <c r="Q19" s="5"/>
    </row>
    <row r="20" ht="15" customHeight="1" spans="1:17">
      <c r="A20" s="70">
        <v>19</v>
      </c>
      <c r="B20" s="70">
        <v>490</v>
      </c>
      <c r="C20" s="70">
        <v>171.022</v>
      </c>
      <c r="D20" s="110">
        <v>22</v>
      </c>
      <c r="E20" s="110">
        <v>255</v>
      </c>
      <c r="F20" s="113"/>
      <c r="G20" s="113"/>
      <c r="H20" s="113"/>
      <c r="I20" s="113"/>
    </row>
    <row r="21" ht="15" customHeight="1" spans="1:17">
      <c r="A21" s="70">
        <v>20</v>
      </c>
      <c r="B21" s="70">
        <v>490</v>
      </c>
      <c r="C21" s="70">
        <v>175.192</v>
      </c>
      <c r="D21" s="70">
        <v>24</v>
      </c>
      <c r="E21" s="70">
        <v>255</v>
      </c>
    </row>
    <row r="22" ht="15" customHeight="1" spans="1:17">
      <c r="A22" s="70">
        <v>21</v>
      </c>
      <c r="B22" s="70">
        <v>560</v>
      </c>
      <c r="C22" s="70">
        <v>44.638</v>
      </c>
      <c r="D22" s="70">
        <v>15</v>
      </c>
      <c r="E22" s="70">
        <v>255</v>
      </c>
    </row>
    <row r="23" ht="15" customHeight="1" spans="1:17">
      <c r="A23" s="70">
        <v>22</v>
      </c>
      <c r="B23" s="70">
        <v>560</v>
      </c>
      <c r="C23" s="70">
        <v>76.48</v>
      </c>
      <c r="D23" s="70">
        <v>19</v>
      </c>
      <c r="E23" s="70">
        <v>216</v>
      </c>
    </row>
    <row r="24" ht="15" customHeight="1" spans="1:17">
      <c r="A24" s="70">
        <v>23</v>
      </c>
      <c r="B24" s="70">
        <v>560</v>
      </c>
      <c r="C24" s="70">
        <v>102.229</v>
      </c>
      <c r="D24" s="70">
        <v>31</v>
      </c>
      <c r="E24" s="70">
        <v>243</v>
      </c>
    </row>
    <row r="25" ht="15" customHeight="1" spans="1:17">
      <c r="A25" s="70">
        <v>24</v>
      </c>
      <c r="B25" s="70">
        <v>560</v>
      </c>
      <c r="C25" s="70">
        <v>135.982</v>
      </c>
      <c r="D25" s="70">
        <v>35</v>
      </c>
      <c r="E25" s="70">
        <v>255</v>
      </c>
    </row>
    <row r="26" ht="15" customHeight="1" spans="1:17">
      <c r="A26" s="70">
        <v>25</v>
      </c>
      <c r="B26" s="70">
        <v>560</v>
      </c>
      <c r="C26" s="70">
        <v>168.205</v>
      </c>
      <c r="D26" s="70">
        <v>6</v>
      </c>
      <c r="E26" s="70">
        <v>255</v>
      </c>
    </row>
    <row r="27" ht="15" customHeight="1" spans="1:17">
      <c r="A27" s="70">
        <v>26</v>
      </c>
      <c r="B27" s="70">
        <v>560</v>
      </c>
      <c r="C27" s="70">
        <v>164.954</v>
      </c>
      <c r="D27" s="70">
        <v>15</v>
      </c>
      <c r="E27" s="70">
        <v>255</v>
      </c>
    </row>
    <row r="28" ht="15" customHeight="1" spans="1:17">
      <c r="A28" s="70">
        <v>27</v>
      </c>
      <c r="B28" s="110">
        <v>560</v>
      </c>
      <c r="C28" s="110">
        <v>162.616</v>
      </c>
      <c r="D28" s="110">
        <v>25</v>
      </c>
      <c r="E28" s="70">
        <v>255</v>
      </c>
    </row>
    <row r="29" ht="15" customHeight="1" spans="1:17">
      <c r="A29" s="70">
        <v>28</v>
      </c>
      <c r="B29" s="110">
        <v>560</v>
      </c>
      <c r="C29" s="110">
        <v>156.77</v>
      </c>
      <c r="D29" s="110">
        <v>18</v>
      </c>
      <c r="E29" s="70">
        <v>255</v>
      </c>
    </row>
    <row r="30" ht="15" customHeight="1" spans="1:17">
      <c r="A30" s="70">
        <v>29</v>
      </c>
      <c r="B30" s="110">
        <v>560</v>
      </c>
      <c r="C30" s="110">
        <v>161.184</v>
      </c>
      <c r="D30" s="110">
        <v>19</v>
      </c>
      <c r="E30" s="70">
        <v>255</v>
      </c>
    </row>
    <row r="31" ht="15" customHeight="1" spans="1:17">
      <c r="A31" s="70">
        <v>30</v>
      </c>
      <c r="B31" s="110">
        <v>560</v>
      </c>
      <c r="C31" s="110">
        <v>163.57</v>
      </c>
      <c r="D31" s="110">
        <v>23</v>
      </c>
      <c r="E31" s="70">
        <v>255</v>
      </c>
    </row>
    <row r="32" ht="15" customHeight="1" spans="1:17">
      <c r="B32" s="113"/>
      <c r="C32" s="113"/>
      <c r="D32" s="113"/>
    </row>
    <row r="33" ht="15" customHeight="1" spans="2:4">
      <c r="B33" s="113"/>
      <c r="C33" s="113"/>
      <c r="D33" s="113"/>
    </row>
  </sheetData>
  <mergeCells count="5">
    <mergeCell ref="J3:L3"/>
    <mergeCell ref="M3:O3"/>
    <mergeCell ref="P3:R3"/>
    <mergeCell ref="S3:U3"/>
    <mergeCell ref="V3:X3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O8"/>
  <sheetViews>
    <sheetView topLeftCell="B1" workbookViewId="0">
      <selection activeCell="B4" sqref="B4"/>
    </sheetView>
  </sheetViews>
  <sheetFormatPr defaultColWidth="9" defaultRowHeight="14.25" outlineLevelRow="7"/>
  <cols>
    <col min="1" max="1" width="6.75" style="41" customWidth="1"/>
    <col min="2" max="2" width="10.375" style="41" customWidth="1"/>
    <col min="3" max="3" width="16.25" style="41" customWidth="1"/>
    <col min="4" max="4" width="18.875" style="41" customWidth="1"/>
    <col min="5" max="5" width="19.75" style="41" customWidth="1"/>
    <col min="6" max="6" width="17.375" style="41" customWidth="1"/>
    <col min="7" max="7" width="16.875" style="41" customWidth="1"/>
    <col min="8" max="8" width="17.75" style="41" customWidth="1"/>
    <col min="9" max="9" width="15.125" style="41" customWidth="1"/>
    <col min="10" max="10" width="20" style="41" customWidth="1"/>
    <col min="11" max="11" width="11.875" style="41" customWidth="1"/>
    <col min="12" max="12" width="11.375" style="41" customWidth="1"/>
    <col min="13" max="13" width="10.75" style="41" customWidth="1"/>
    <col min="14" max="16384" width="9" style="41"/>
  </cols>
  <sheetData>
    <row r="1" s="40" customFormat="1" ht="32.25" customHeight="1" spans="2:15">
      <c r="B1" s="308" t="s">
        <v>21</v>
      </c>
      <c r="C1" s="42"/>
      <c r="D1" s="42"/>
      <c r="E1" s="42"/>
    </row>
    <row r="3" ht="21" customHeight="1" spans="2:15">
      <c r="B3" s="309" t="s">
        <v>22</v>
      </c>
      <c r="C3" s="43" t="s">
        <v>23</v>
      </c>
      <c r="D3" s="43"/>
      <c r="E3" s="43"/>
      <c r="F3" s="43" t="s">
        <v>24</v>
      </c>
      <c r="G3" s="43"/>
      <c r="H3" s="43"/>
      <c r="I3" s="46"/>
      <c r="J3" s="46"/>
      <c r="K3" s="46"/>
    </row>
    <row r="4" ht="21" customHeight="1" spans="2:15">
      <c r="B4" s="310" t="s">
        <v>25</v>
      </c>
      <c r="C4" s="45">
        <v>40</v>
      </c>
      <c r="D4" s="45">
        <v>39</v>
      </c>
      <c r="E4" s="45">
        <v>45</v>
      </c>
      <c r="F4" s="45">
        <v>89</v>
      </c>
      <c r="G4" s="45">
        <v>95</v>
      </c>
      <c r="H4" s="45">
        <v>96</v>
      </c>
      <c r="I4" s="46"/>
      <c r="J4" s="46"/>
      <c r="K4" s="46"/>
    </row>
    <row r="5" ht="15" spans="2:15">
      <c r="B5" s="46"/>
      <c r="C5" s="46"/>
      <c r="D5" s="46"/>
      <c r="E5" s="46"/>
      <c r="F5" s="46"/>
      <c r="G5" s="46"/>
      <c r="H5" s="46"/>
      <c r="I5" s="46"/>
      <c r="J5" s="46"/>
      <c r="K5" s="46"/>
      <c r="O5" s="47"/>
    </row>
    <row r="6" ht="15" spans="2:15">
      <c r="B6" s="309" t="s">
        <v>22</v>
      </c>
      <c r="C6" s="311" t="str">
        <f>C3</f>
        <v>Vector </v>
      </c>
      <c r="D6" s="43" t="str">
        <f>F3</f>
        <v>MAPK12 </v>
      </c>
      <c r="E6" s="46"/>
      <c r="F6" s="46"/>
      <c r="G6" s="312" t="s">
        <v>26</v>
      </c>
      <c r="H6" s="312"/>
      <c r="I6" s="312"/>
      <c r="J6" s="313" t="s">
        <v>27</v>
      </c>
      <c r="K6" s="46"/>
    </row>
    <row r="7" ht="15" spans="2:15">
      <c r="B7" s="310" t="s">
        <v>25</v>
      </c>
      <c r="C7" s="314">
        <f>AVERAGE(C4:E4)</f>
        <v>41.3333333333333</v>
      </c>
      <c r="D7" s="314">
        <f>AVERAGE(F4:H4)</f>
        <v>93.3333333333333</v>
      </c>
      <c r="E7" s="46"/>
      <c r="F7" s="315"/>
      <c r="G7" s="316" t="str">
        <f>C6</f>
        <v>Vector </v>
      </c>
      <c r="H7" s="317" t="s">
        <v>28</v>
      </c>
      <c r="I7" s="318" t="str">
        <f>D6</f>
        <v>MAPK12 </v>
      </c>
      <c r="J7" s="319">
        <f>TTEST(C4:E4,F4:H4,2,3)</f>
        <v>6.5605744597471e-5</v>
      </c>
      <c r="K7" s="46"/>
    </row>
    <row r="8" ht="15" spans="2:15">
      <c r="B8" s="44" t="s">
        <v>29</v>
      </c>
      <c r="C8" s="314">
        <f>STDEV(C4:E4)</f>
        <v>3.21455025366432</v>
      </c>
      <c r="D8" s="314">
        <f>STDEV(F4:H4)</f>
        <v>3.78593889720018</v>
      </c>
      <c r="F8" s="47"/>
    </row>
  </sheetData>
  <mergeCells count="3">
    <mergeCell ref="C3:E3"/>
    <mergeCell ref="F3:H3"/>
    <mergeCell ref="G6:I6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O8"/>
  <sheetViews>
    <sheetView topLeftCell="B1" workbookViewId="0">
      <selection activeCell="G25" sqref="G25:G26"/>
    </sheetView>
  </sheetViews>
  <sheetFormatPr defaultColWidth="9" defaultRowHeight="14.25" outlineLevelRow="7"/>
  <cols>
    <col min="1" max="1" width="6.75" style="41" customWidth="1"/>
    <col min="2" max="2" width="10.375" style="41" customWidth="1"/>
    <col min="3" max="3" width="16.25" style="41" customWidth="1"/>
    <col min="4" max="4" width="18.875" style="41" customWidth="1"/>
    <col min="5" max="5" width="19.75" style="41" customWidth="1"/>
    <col min="6" max="6" width="17.375" style="41" customWidth="1"/>
    <col min="7" max="7" width="16.875" style="41" customWidth="1"/>
    <col min="8" max="8" width="17.75" style="41" customWidth="1"/>
    <col min="9" max="9" width="15.125" style="41" customWidth="1"/>
    <col min="10" max="10" width="20" style="41" customWidth="1"/>
    <col min="11" max="11" width="11.875" style="41" customWidth="1"/>
    <col min="12" max="12" width="11.375" style="41" customWidth="1"/>
    <col min="13" max="13" width="10.75" style="41" customWidth="1"/>
    <col min="14" max="16384" width="9" style="41"/>
  </cols>
  <sheetData>
    <row r="1" s="40" customFormat="1" ht="32.25" customHeight="1" spans="2:15">
      <c r="B1" s="308" t="s">
        <v>21</v>
      </c>
      <c r="C1" s="42"/>
      <c r="D1" s="42"/>
      <c r="E1" s="42"/>
    </row>
    <row r="3" ht="21" customHeight="1" spans="2:15">
      <c r="B3" s="309" t="s">
        <v>22</v>
      </c>
      <c r="C3" s="43" t="s">
        <v>23</v>
      </c>
      <c r="D3" s="43"/>
      <c r="E3" s="43"/>
      <c r="F3" s="43" t="s">
        <v>24</v>
      </c>
      <c r="G3" s="43"/>
      <c r="H3" s="43"/>
      <c r="I3" s="46"/>
      <c r="J3" s="46"/>
      <c r="K3" s="46"/>
    </row>
    <row r="4" ht="21" customHeight="1" spans="2:15">
      <c r="B4" s="310" t="s">
        <v>25</v>
      </c>
      <c r="C4" s="45">
        <v>35</v>
      </c>
      <c r="D4" s="45">
        <v>39</v>
      </c>
      <c r="E4" s="45">
        <v>43</v>
      </c>
      <c r="F4" s="45">
        <v>80</v>
      </c>
      <c r="G4" s="45">
        <v>86</v>
      </c>
      <c r="H4" s="45">
        <v>94</v>
      </c>
      <c r="I4" s="46"/>
      <c r="J4" s="46"/>
      <c r="K4" s="46"/>
    </row>
    <row r="5" ht="15" spans="2:15">
      <c r="B5" s="46"/>
      <c r="C5" s="46"/>
      <c r="D5" s="46"/>
      <c r="E5" s="46"/>
      <c r="F5" s="46"/>
      <c r="G5" s="46"/>
      <c r="H5" s="46"/>
      <c r="I5" s="46"/>
      <c r="J5" s="46"/>
      <c r="K5" s="46"/>
      <c r="O5" s="47"/>
    </row>
    <row r="6" ht="15" spans="2:15">
      <c r="B6" s="309" t="s">
        <v>22</v>
      </c>
      <c r="C6" s="311" t="str">
        <f>C3</f>
        <v>Vector </v>
      </c>
      <c r="D6" s="43" t="str">
        <f>F3</f>
        <v>MAPK12 </v>
      </c>
      <c r="E6" s="46"/>
      <c r="F6" s="46"/>
      <c r="G6" s="312" t="s">
        <v>26</v>
      </c>
      <c r="H6" s="312"/>
      <c r="I6" s="312"/>
      <c r="J6" s="313" t="s">
        <v>27</v>
      </c>
      <c r="K6" s="46"/>
    </row>
    <row r="7" ht="15" spans="2:15">
      <c r="B7" s="310" t="s">
        <v>25</v>
      </c>
      <c r="C7" s="314">
        <f>AVERAGE(C4:E4)</f>
        <v>39</v>
      </c>
      <c r="D7" s="314">
        <f>AVERAGE(F4:H4)</f>
        <v>86.6666666666667</v>
      </c>
      <c r="E7" s="46"/>
      <c r="F7" s="315"/>
      <c r="G7" s="316" t="str">
        <f>C6</f>
        <v>Vector </v>
      </c>
      <c r="H7" s="317" t="s">
        <v>28</v>
      </c>
      <c r="I7" s="318" t="str">
        <f>D6</f>
        <v>MAPK12 </v>
      </c>
      <c r="J7" s="319">
        <f>TTEST(C4:E4,F4:H4,2,3)</f>
        <v>0.00156204995669521</v>
      </c>
      <c r="K7" s="46"/>
    </row>
    <row r="8" ht="15" spans="2:15">
      <c r="B8" s="44" t="s">
        <v>29</v>
      </c>
      <c r="C8" s="314">
        <f>STDEV(C4:E4)</f>
        <v>4</v>
      </c>
      <c r="D8" s="314">
        <f>STDEV(F4:H4)</f>
        <v>7.02376916856849</v>
      </c>
      <c r="F8" s="47"/>
    </row>
  </sheetData>
  <mergeCells count="3">
    <mergeCell ref="C3:E3"/>
    <mergeCell ref="F3:H3"/>
    <mergeCell ref="G6:I6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V24"/>
  <sheetViews>
    <sheetView workbookViewId="0">
      <selection activeCell="B1" sqref="B1:L1"/>
    </sheetView>
  </sheetViews>
  <sheetFormatPr defaultColWidth="9" defaultRowHeight="16.5"/>
  <cols>
    <col min="1" max="1" width="2.75" style="4" customWidth="1"/>
    <col min="2" max="2" width="20.875" style="4" customWidth="1"/>
    <col min="3" max="11" width="12.125" style="4" customWidth="1"/>
    <col min="12" max="12" width="9.125" style="4" customWidth="1"/>
    <col min="13" max="16384" width="9" style="4"/>
  </cols>
  <sheetData>
    <row r="1" s="1" customFormat="1" ht="27.95" customHeight="1" spans="2:22">
      <c r="B1" s="6" t="s">
        <v>30</v>
      </c>
      <c r="C1" s="6"/>
      <c r="D1" s="6"/>
      <c r="E1" s="6"/>
      <c r="F1" s="6"/>
      <c r="G1" s="6"/>
      <c r="H1" s="6"/>
      <c r="I1" s="6"/>
      <c r="J1" s="6"/>
      <c r="K1" s="6"/>
      <c r="L1" s="6"/>
    </row>
    <row r="2" s="2" customFormat="1" ht="15.95" customHeight="1" spans="2:22"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ht="13.5" customHeight="1" spans="2:22">
      <c r="B3" s="276" t="s">
        <v>31</v>
      </c>
      <c r="C3" s="277" t="s">
        <v>32</v>
      </c>
      <c r="D3" s="277"/>
      <c r="E3" s="277"/>
      <c r="F3" s="277" t="s">
        <v>10</v>
      </c>
      <c r="G3" s="277"/>
      <c r="H3" s="278"/>
    </row>
    <row r="4" spans="2:22">
      <c r="B4" s="279"/>
      <c r="C4" s="10" t="s">
        <v>33</v>
      </c>
      <c r="D4" s="10" t="s">
        <v>34</v>
      </c>
      <c r="E4" s="10" t="s">
        <v>35</v>
      </c>
      <c r="F4" s="10" t="s">
        <v>33</v>
      </c>
      <c r="G4" s="10" t="s">
        <v>34</v>
      </c>
      <c r="H4" s="280" t="s">
        <v>35</v>
      </c>
    </row>
    <row r="5" customHeight="1" spans="2:22">
      <c r="B5" s="305" t="s">
        <v>36</v>
      </c>
      <c r="C5" s="9">
        <v>45</v>
      </c>
      <c r="D5" s="9">
        <v>48</v>
      </c>
      <c r="E5" s="9">
        <v>45</v>
      </c>
      <c r="F5" s="9">
        <v>90</v>
      </c>
      <c r="G5" s="9">
        <v>95</v>
      </c>
      <c r="H5" s="306">
        <v>102</v>
      </c>
    </row>
    <row r="6" customHeight="1" spans="2:22">
      <c r="B6" s="284" t="s">
        <v>37</v>
      </c>
      <c r="C6" s="285">
        <f t="shared" ref="C6:H6" si="0">AVERAGE(C5:C5)</f>
        <v>45</v>
      </c>
      <c r="D6" s="285">
        <f t="shared" si="0"/>
        <v>48</v>
      </c>
      <c r="E6" s="285">
        <f t="shared" si="0"/>
        <v>45</v>
      </c>
      <c r="F6" s="285">
        <f t="shared" si="0"/>
        <v>90</v>
      </c>
      <c r="G6" s="285">
        <f t="shared" si="0"/>
        <v>95</v>
      </c>
      <c r="H6" s="285">
        <f t="shared" si="0"/>
        <v>102</v>
      </c>
    </row>
    <row r="7" customHeight="1" spans="2:22">
      <c r="B7" s="287" t="s">
        <v>38</v>
      </c>
      <c r="C7" s="13">
        <f>AVERAGE(C6:E6)</f>
        <v>46</v>
      </c>
      <c r="D7" s="13"/>
      <c r="E7" s="13"/>
      <c r="F7" s="13">
        <f>AVERAGE(F6:H6)</f>
        <v>95.6666666666667</v>
      </c>
      <c r="G7" s="13"/>
      <c r="H7" s="288"/>
    </row>
    <row r="8" customHeight="1" spans="2:22">
      <c r="B8" s="289" t="s">
        <v>39</v>
      </c>
      <c r="C8" s="290">
        <f>STDEV(C6:E6)</f>
        <v>1.73205080756888</v>
      </c>
      <c r="D8" s="290"/>
      <c r="E8" s="290"/>
      <c r="F8" s="290">
        <f>STDEV(F6:H6)</f>
        <v>6.02771377334171</v>
      </c>
      <c r="G8" s="290"/>
      <c r="H8" s="291"/>
    </row>
    <row r="9" customHeight="1" spans="2:22">
      <c r="B9" s="292" t="s">
        <v>40</v>
      </c>
      <c r="C9" s="293">
        <f t="shared" ref="C9:H9" si="1">C6/$C$7</f>
        <v>0.978260869565217</v>
      </c>
      <c r="D9" s="293">
        <f t="shared" si="1"/>
        <v>1.04347826086957</v>
      </c>
      <c r="E9" s="293">
        <f t="shared" si="1"/>
        <v>0.978260869565217</v>
      </c>
      <c r="F9" s="293">
        <f t="shared" si="1"/>
        <v>1.95652173913043</v>
      </c>
      <c r="G9" s="293">
        <f t="shared" si="1"/>
        <v>2.06521739130435</v>
      </c>
      <c r="H9" s="294">
        <f t="shared" si="1"/>
        <v>2.21739130434783</v>
      </c>
    </row>
    <row r="10" customHeight="1" spans="2:22">
      <c r="B10" s="295" t="s">
        <v>38</v>
      </c>
      <c r="C10" s="16">
        <f>AVERAGE(C9:E9)</f>
        <v>1</v>
      </c>
      <c r="D10" s="16"/>
      <c r="E10" s="16"/>
      <c r="F10" s="16">
        <f>AVERAGE(F9:H9)</f>
        <v>2.07971014492754</v>
      </c>
      <c r="G10" s="16"/>
      <c r="H10" s="296"/>
      <c r="I10" s="307">
        <f>C10-F10</f>
        <v>-1.07971014492754</v>
      </c>
    </row>
    <row r="11" customHeight="1" spans="2:22">
      <c r="B11" s="297" t="s">
        <v>39</v>
      </c>
      <c r="C11" s="298">
        <f>STDEV(C9:E9)</f>
        <v>0.0376532784254104</v>
      </c>
      <c r="D11" s="298"/>
      <c r="E11" s="298"/>
      <c r="F11" s="298">
        <f>STDEV(F9:H9)</f>
        <v>0.131037255942211</v>
      </c>
      <c r="G11" s="298"/>
      <c r="H11" s="299"/>
    </row>
    <row r="12" s="3" customFormat="1" spans="2:22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="1" customFormat="1" ht="26.1" customHeight="1" spans="2:22">
      <c r="B13" s="6" t="s">
        <v>41</v>
      </c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="2" customFormat="1" ht="14.1" customHeight="1" spans="2:22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="4" customFormat="1" ht="18.75" customHeight="1" spans="2:22">
      <c r="B15" s="12" t="str">
        <f>B6</f>
        <v>Migratory cells per field</v>
      </c>
      <c r="C15" s="12" t="s">
        <v>42</v>
      </c>
      <c r="D15" s="12" t="s">
        <v>43</v>
      </c>
      <c r="E15" s="30"/>
      <c r="F15" s="19" t="s">
        <v>44</v>
      </c>
      <c r="G15" s="20"/>
      <c r="H15" s="21"/>
      <c r="I15" s="12" t="s">
        <v>45</v>
      </c>
      <c r="O15" s="300"/>
      <c r="P15" s="300"/>
      <c r="Q15" s="300"/>
      <c r="R15" s="300"/>
      <c r="U15" s="301"/>
      <c r="V15" s="301"/>
    </row>
    <row r="16" s="4" customFormat="1" ht="18.75" customHeight="1" spans="2:22">
      <c r="B16" s="12" t="str">
        <f>C3</f>
        <v>Vector</v>
      </c>
      <c r="C16" s="302">
        <f>C7</f>
        <v>46</v>
      </c>
      <c r="D16" s="24">
        <f>C8</f>
        <v>1.73205080756888</v>
      </c>
      <c r="E16" s="30"/>
      <c r="F16" s="25" t="str">
        <f>B16</f>
        <v>Vector</v>
      </c>
      <c r="G16" s="26" t="s">
        <v>28</v>
      </c>
      <c r="H16" s="27" t="str">
        <f>B17</f>
        <v>MAPK12</v>
      </c>
      <c r="I16" s="303">
        <f>IF(FTEST(C6:E6,F6:H6)&gt;0.05,TTEST(C6:E6,F6:H6,2,2),TTEST(C6:E6,F6:H6,2,3))</f>
        <v>0.000163657567795692</v>
      </c>
    </row>
    <row r="17" s="4" customFormat="1" ht="18.75" customHeight="1" spans="2:9">
      <c r="B17" s="12" t="str">
        <f>F3</f>
        <v>MAPK12</v>
      </c>
      <c r="C17" s="13">
        <f>F7</f>
        <v>95.6666666666667</v>
      </c>
      <c r="D17" s="24">
        <f>F8</f>
        <v>6.02771377334171</v>
      </c>
      <c r="E17" s="30"/>
      <c r="F17" s="18"/>
      <c r="G17" s="18"/>
      <c r="H17" s="18"/>
      <c r="I17" s="18"/>
    </row>
    <row r="18" ht="18.75" customHeight="1" spans="2:9">
      <c r="B18" s="18"/>
      <c r="C18" s="18"/>
      <c r="D18" s="18"/>
      <c r="E18" s="18"/>
      <c r="F18" s="18"/>
      <c r="G18" s="18"/>
      <c r="H18" s="18"/>
      <c r="I18" s="18"/>
    </row>
    <row r="19" spans="2:9">
      <c r="B19" s="12" t="str">
        <f>B9</f>
        <v>Migration Fold Change</v>
      </c>
      <c r="C19" s="12" t="s">
        <v>42</v>
      </c>
      <c r="D19" s="12" t="s">
        <v>43</v>
      </c>
      <c r="E19" s="18"/>
      <c r="F19" s="19" t="s">
        <v>44</v>
      </c>
      <c r="G19" s="20"/>
      <c r="H19" s="21"/>
      <c r="I19" s="12" t="s">
        <v>45</v>
      </c>
    </row>
    <row r="20" ht="21" customHeight="1" spans="2:9">
      <c r="B20" s="12" t="str">
        <f>C3</f>
        <v>Vector</v>
      </c>
      <c r="C20" s="23">
        <f>C10</f>
        <v>1</v>
      </c>
      <c r="D20" s="24">
        <f>C11</f>
        <v>0.0376532784254104</v>
      </c>
      <c r="E20" s="18"/>
      <c r="F20" s="25" t="str">
        <f>B20</f>
        <v>Vector</v>
      </c>
      <c r="G20" s="26" t="s">
        <v>28</v>
      </c>
      <c r="H20" s="27" t="str">
        <f>B21</f>
        <v>MAPK12</v>
      </c>
      <c r="I20" s="303">
        <f>IF(FTEST(C9:E9,F9:H9)&gt;0.05,TTEST(C9:E9,F9:H9,2,2),TTEST(C9:E9,F9:H9,2,3))</f>
        <v>0.000163657567795692</v>
      </c>
    </row>
    <row r="21" s="4" customFormat="1" ht="18.75" customHeight="1" spans="2:9">
      <c r="B21" s="12" t="str">
        <f>F3</f>
        <v>MAPK12</v>
      </c>
      <c r="C21" s="23">
        <f>F10</f>
        <v>2.07971014492754</v>
      </c>
      <c r="D21" s="24">
        <f>F11</f>
        <v>0.131037255942211</v>
      </c>
      <c r="E21" s="30"/>
      <c r="F21" s="18"/>
      <c r="G21" s="18"/>
      <c r="H21" s="18"/>
      <c r="I21" s="18"/>
    </row>
    <row r="22" s="4" customFormat="1" ht="18.75" customHeight="1" spans="2:9">
      <c r="B22" s="18"/>
      <c r="C22" s="35"/>
      <c r="D22" s="35"/>
      <c r="E22" s="30"/>
      <c r="F22" s="18"/>
      <c r="G22" s="18"/>
      <c r="H22" s="18"/>
      <c r="I22" s="18"/>
    </row>
    <row r="23" s="275" customFormat="1" ht="24" customHeight="1" spans="2:9">
      <c r="E23" s="304"/>
    </row>
    <row r="24" ht="18.75" customHeight="1"/>
  </sheetData>
  <mergeCells count="15">
    <mergeCell ref="B1:L1"/>
    <mergeCell ref="C3:E3"/>
    <mergeCell ref="F3:H3"/>
    <mergeCell ref="C7:E7"/>
    <mergeCell ref="F7:H7"/>
    <mergeCell ref="C8:E8"/>
    <mergeCell ref="F8:H8"/>
    <mergeCell ref="C10:E10"/>
    <mergeCell ref="F10:H10"/>
    <mergeCell ref="C11:E11"/>
    <mergeCell ref="F11:H11"/>
    <mergeCell ref="B13:L13"/>
    <mergeCell ref="F15:H15"/>
    <mergeCell ref="F19:H19"/>
    <mergeCell ref="B3:B4"/>
  </mergeCells>
  <pageMargins left="0.7" right="0.7" top="0.75" bottom="0.75" header="0.3" footer="0.3"/>
  <pageSetup paperSize="9" orientation="portrait" horizontalDpi="200" verticalDpi="300"/>
  <headerFooter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V24"/>
  <sheetViews>
    <sheetView workbookViewId="0">
      <selection activeCell="G4" sqref="G4"/>
    </sheetView>
  </sheetViews>
  <sheetFormatPr defaultColWidth="9" defaultRowHeight="16.5"/>
  <cols>
    <col min="1" max="1" width="2.75" style="4" customWidth="1"/>
    <col min="2" max="2" width="20.875" style="4" customWidth="1"/>
    <col min="3" max="11" width="12.125" style="4" customWidth="1"/>
    <col min="12" max="12" width="9.125" style="4" customWidth="1"/>
    <col min="13" max="16384" width="9" style="4"/>
  </cols>
  <sheetData>
    <row r="1" s="1" customFormat="1" ht="27.95" customHeight="1" spans="2:22">
      <c r="B1" s="6" t="s">
        <v>30</v>
      </c>
      <c r="C1" s="6"/>
      <c r="D1" s="6"/>
      <c r="E1" s="6"/>
      <c r="F1" s="6"/>
      <c r="G1" s="6"/>
      <c r="H1" s="6"/>
      <c r="I1" s="6"/>
      <c r="J1" s="6"/>
      <c r="K1" s="6"/>
      <c r="L1" s="6"/>
    </row>
    <row r="2" s="2" customFormat="1" ht="15.95" customHeight="1" spans="2:22"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ht="13.5" customHeight="1" spans="2:22">
      <c r="B3" s="276" t="s">
        <v>31</v>
      </c>
      <c r="C3" s="277" t="s">
        <v>32</v>
      </c>
      <c r="D3" s="277"/>
      <c r="E3" s="277"/>
      <c r="F3" s="277" t="s">
        <v>10</v>
      </c>
      <c r="G3" s="277"/>
      <c r="H3" s="278"/>
    </row>
    <row r="4" spans="2:22">
      <c r="B4" s="279"/>
      <c r="C4" s="10" t="s">
        <v>33</v>
      </c>
      <c r="D4" s="10" t="s">
        <v>34</v>
      </c>
      <c r="E4" s="10" t="s">
        <v>35</v>
      </c>
      <c r="F4" s="10" t="s">
        <v>33</v>
      </c>
      <c r="G4" s="10" t="s">
        <v>34</v>
      </c>
      <c r="H4" s="280" t="s">
        <v>35</v>
      </c>
    </row>
    <row r="5" customHeight="1" spans="2:22">
      <c r="B5" s="305" t="s">
        <v>36</v>
      </c>
      <c r="C5" s="9">
        <v>42</v>
      </c>
      <c r="D5" s="9">
        <v>43</v>
      </c>
      <c r="E5" s="9">
        <v>44</v>
      </c>
      <c r="F5" s="9">
        <v>98</v>
      </c>
      <c r="G5" s="9">
        <v>90</v>
      </c>
      <c r="H5" s="306">
        <v>100</v>
      </c>
    </row>
    <row r="6" customHeight="1" spans="2:22">
      <c r="B6" s="284" t="s">
        <v>37</v>
      </c>
      <c r="C6" s="285">
        <f t="shared" ref="C6:H6" si="0">AVERAGE(C5:C5)</f>
        <v>42</v>
      </c>
      <c r="D6" s="285">
        <f t="shared" si="0"/>
        <v>43</v>
      </c>
      <c r="E6" s="285">
        <f t="shared" si="0"/>
        <v>44</v>
      </c>
      <c r="F6" s="285">
        <f t="shared" si="0"/>
        <v>98</v>
      </c>
      <c r="G6" s="285">
        <f t="shared" si="0"/>
        <v>90</v>
      </c>
      <c r="H6" s="285">
        <f t="shared" si="0"/>
        <v>100</v>
      </c>
    </row>
    <row r="7" customHeight="1" spans="2:22">
      <c r="B7" s="287" t="s">
        <v>38</v>
      </c>
      <c r="C7" s="13">
        <f>AVERAGE(C6:E6)</f>
        <v>43</v>
      </c>
      <c r="D7" s="13"/>
      <c r="E7" s="13"/>
      <c r="F7" s="13">
        <f>AVERAGE(F6:H6)</f>
        <v>96</v>
      </c>
      <c r="G7" s="13"/>
      <c r="H7" s="288"/>
    </row>
    <row r="8" customHeight="1" spans="2:22">
      <c r="B8" s="289" t="s">
        <v>39</v>
      </c>
      <c r="C8" s="290">
        <f>STDEV(C6:E6)</f>
        <v>1</v>
      </c>
      <c r="D8" s="290"/>
      <c r="E8" s="290"/>
      <c r="F8" s="290">
        <f>STDEV(F6:H6)</f>
        <v>5.29150262212918</v>
      </c>
      <c r="G8" s="290"/>
      <c r="H8" s="291"/>
    </row>
    <row r="9" customHeight="1" spans="2:22">
      <c r="B9" s="292" t="s">
        <v>40</v>
      </c>
      <c r="C9" s="293">
        <f t="shared" ref="C9:H9" si="1">C6/$C$7</f>
        <v>0.976744186046512</v>
      </c>
      <c r="D9" s="293">
        <f t="shared" si="1"/>
        <v>1</v>
      </c>
      <c r="E9" s="293">
        <f t="shared" si="1"/>
        <v>1.02325581395349</v>
      </c>
      <c r="F9" s="293">
        <f t="shared" si="1"/>
        <v>2.27906976744186</v>
      </c>
      <c r="G9" s="293">
        <f t="shared" si="1"/>
        <v>2.09302325581395</v>
      </c>
      <c r="H9" s="294">
        <f t="shared" si="1"/>
        <v>2.32558139534884</v>
      </c>
    </row>
    <row r="10" customHeight="1" spans="2:22">
      <c r="B10" s="295" t="s">
        <v>38</v>
      </c>
      <c r="C10" s="16">
        <f>AVERAGE(C9:E9)</f>
        <v>1</v>
      </c>
      <c r="D10" s="16"/>
      <c r="E10" s="16"/>
      <c r="F10" s="16">
        <f>AVERAGE(F9:H9)</f>
        <v>2.23255813953488</v>
      </c>
      <c r="G10" s="16"/>
      <c r="H10" s="296"/>
      <c r="I10" s="307">
        <f>C10-F10</f>
        <v>-1.23255813953488</v>
      </c>
    </row>
    <row r="11" customHeight="1" spans="2:22">
      <c r="B11" s="297" t="s">
        <v>39</v>
      </c>
      <c r="C11" s="298">
        <f>STDEV(C9:E9)</f>
        <v>0.0232558139534884</v>
      </c>
      <c r="D11" s="298"/>
      <c r="E11" s="298"/>
      <c r="F11" s="298">
        <f>STDEV(F9:H9)</f>
        <v>0.123058200514632</v>
      </c>
      <c r="G11" s="298"/>
      <c r="H11" s="299"/>
    </row>
    <row r="12" s="3" customFormat="1" spans="2:22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="1" customFormat="1" ht="26.1" customHeight="1" spans="2:22">
      <c r="B13" s="6" t="s">
        <v>41</v>
      </c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="2" customFormat="1" ht="14.1" customHeight="1" spans="2:22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="4" customFormat="1" ht="18.75" customHeight="1" spans="2:22">
      <c r="B15" s="12" t="str">
        <f>B6</f>
        <v>Migratory cells per field</v>
      </c>
      <c r="C15" s="12" t="s">
        <v>42</v>
      </c>
      <c r="D15" s="12" t="s">
        <v>43</v>
      </c>
      <c r="E15" s="30"/>
      <c r="F15" s="19" t="s">
        <v>44</v>
      </c>
      <c r="G15" s="20"/>
      <c r="H15" s="21"/>
      <c r="I15" s="12" t="s">
        <v>45</v>
      </c>
      <c r="O15" s="300"/>
      <c r="P15" s="300"/>
      <c r="Q15" s="300"/>
      <c r="R15" s="300"/>
      <c r="U15" s="301"/>
      <c r="V15" s="301"/>
    </row>
    <row r="16" s="4" customFormat="1" ht="18.75" customHeight="1" spans="2:22">
      <c r="B16" s="12" t="str">
        <f>C3</f>
        <v>Vector</v>
      </c>
      <c r="C16" s="302">
        <f>C7</f>
        <v>43</v>
      </c>
      <c r="D16" s="24">
        <f>C8</f>
        <v>1</v>
      </c>
      <c r="E16" s="30"/>
      <c r="F16" s="25" t="str">
        <f>B16</f>
        <v>Vector</v>
      </c>
      <c r="G16" s="26" t="s">
        <v>28</v>
      </c>
      <c r="H16" s="27" t="str">
        <f>B17</f>
        <v>MAPK12</v>
      </c>
      <c r="I16" s="303">
        <f>IF(FTEST(C6:E6,F6:H6)&gt;0.05,TTEST(C6:E6,F6:H6,2,2),TTEST(C6:E6,F6:H6,2,3))</f>
        <v>6.94548776700615e-5</v>
      </c>
    </row>
    <row r="17" s="4" customFormat="1" ht="18.75" customHeight="1" spans="2:9">
      <c r="B17" s="12" t="str">
        <f>F3</f>
        <v>MAPK12</v>
      </c>
      <c r="C17" s="13">
        <f>F7</f>
        <v>96</v>
      </c>
      <c r="D17" s="24">
        <f>F8</f>
        <v>5.29150262212918</v>
      </c>
      <c r="E17" s="30"/>
      <c r="F17" s="18"/>
      <c r="G17" s="18"/>
      <c r="H17" s="18"/>
      <c r="I17" s="18"/>
    </row>
    <row r="18" ht="18.75" customHeight="1" spans="2:9">
      <c r="B18" s="18"/>
      <c r="C18" s="18"/>
      <c r="D18" s="18"/>
      <c r="E18" s="18"/>
      <c r="F18" s="18"/>
      <c r="G18" s="18"/>
      <c r="H18" s="18"/>
      <c r="I18" s="18"/>
    </row>
    <row r="19" spans="2:9">
      <c r="B19" s="12" t="str">
        <f>B9</f>
        <v>Migration Fold Change</v>
      </c>
      <c r="C19" s="12" t="s">
        <v>42</v>
      </c>
      <c r="D19" s="12" t="s">
        <v>43</v>
      </c>
      <c r="E19" s="18"/>
      <c r="F19" s="19" t="s">
        <v>44</v>
      </c>
      <c r="G19" s="20"/>
      <c r="H19" s="21"/>
      <c r="I19" s="12" t="s">
        <v>45</v>
      </c>
    </row>
    <row r="20" ht="21" customHeight="1" spans="2:9">
      <c r="B20" s="12" t="str">
        <f>C3</f>
        <v>Vector</v>
      </c>
      <c r="C20" s="23">
        <f>C10</f>
        <v>1</v>
      </c>
      <c r="D20" s="24">
        <f>C11</f>
        <v>0.0232558139534884</v>
      </c>
      <c r="E20" s="18"/>
      <c r="F20" s="25" t="str">
        <f>B20</f>
        <v>Vector</v>
      </c>
      <c r="G20" s="26" t="s">
        <v>28</v>
      </c>
      <c r="H20" s="27" t="str">
        <f>B21</f>
        <v>MAPK12</v>
      </c>
      <c r="I20" s="303">
        <f>IF(FTEST(C9:E9,F9:H9)&gt;0.05,TTEST(C9:E9,F9:H9,2,2),TTEST(C9:E9,F9:H9,2,3))</f>
        <v>6.94548776700612e-5</v>
      </c>
    </row>
    <row r="21" s="4" customFormat="1" ht="18.75" customHeight="1" spans="2:9">
      <c r="B21" s="12" t="str">
        <f>F3</f>
        <v>MAPK12</v>
      </c>
      <c r="C21" s="23">
        <f>F10</f>
        <v>2.23255813953488</v>
      </c>
      <c r="D21" s="24">
        <f>F11</f>
        <v>0.123058200514632</v>
      </c>
      <c r="E21" s="30"/>
      <c r="F21" s="18"/>
      <c r="G21" s="18"/>
      <c r="H21" s="18"/>
      <c r="I21" s="18"/>
    </row>
    <row r="22" s="4" customFormat="1" ht="18.75" customHeight="1" spans="2:9">
      <c r="B22" s="18"/>
      <c r="C22" s="35"/>
      <c r="D22" s="35"/>
      <c r="E22" s="30"/>
      <c r="F22" s="18"/>
      <c r="G22" s="18"/>
      <c r="H22" s="18"/>
      <c r="I22" s="18"/>
    </row>
    <row r="23" s="275" customFormat="1" ht="24" customHeight="1" spans="2:9">
      <c r="E23" s="304"/>
    </row>
    <row r="24" ht="18.75" customHeight="1"/>
  </sheetData>
  <mergeCells count="15">
    <mergeCell ref="B1:L1"/>
    <mergeCell ref="C3:E3"/>
    <mergeCell ref="F3:H3"/>
    <mergeCell ref="C7:E7"/>
    <mergeCell ref="F7:H7"/>
    <mergeCell ref="C8:E8"/>
    <mergeCell ref="F8:H8"/>
    <mergeCell ref="C10:E10"/>
    <mergeCell ref="F10:H10"/>
    <mergeCell ref="C11:E11"/>
    <mergeCell ref="F11:H11"/>
    <mergeCell ref="B13:L13"/>
    <mergeCell ref="F15:H15"/>
    <mergeCell ref="F19:H19"/>
    <mergeCell ref="B3:B4"/>
  </mergeCells>
  <pageMargins left="0.7" right="0.7" top="0.75" bottom="0.75" header="0.3" footer="0.3"/>
  <pageSetup paperSize="9" orientation="portrait" horizontalDpi="200" verticalDpi="300"/>
  <headerFooter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selection activeCell="I6" sqref="I6"/>
    </sheetView>
  </sheetViews>
  <sheetFormatPr defaultColWidth="9" defaultRowHeight="13.5" outlineLevelRow="6" outlineLevelCol="6"/>
  <cols>
    <col min="1" max="16384" width="9" style="191"/>
  </cols>
  <sheetData>
    <row r="1" spans="1:7">
      <c r="A1" s="155" t="s">
        <v>32</v>
      </c>
      <c r="B1" s="155"/>
      <c r="C1" s="155"/>
      <c r="D1" s="155" t="s">
        <v>10</v>
      </c>
      <c r="E1" s="155"/>
      <c r="F1" s="155"/>
      <c r="G1" s="191" t="s">
        <v>17</v>
      </c>
    </row>
    <row r="2" spans="1:7">
      <c r="A2" s="274">
        <v>5.38</v>
      </c>
      <c r="B2" s="274">
        <v>6.11</v>
      </c>
      <c r="C2" s="274">
        <v>5.46</v>
      </c>
      <c r="D2" s="274">
        <v>2.44</v>
      </c>
      <c r="E2" s="274">
        <v>2.08</v>
      </c>
      <c r="F2" s="274">
        <v>2.55</v>
      </c>
    </row>
    <row r="6" spans="1:7">
      <c r="A6" s="155" t="s">
        <v>32</v>
      </c>
      <c r="B6" s="155"/>
      <c r="C6" s="155"/>
      <c r="D6" s="155" t="s">
        <v>10</v>
      </c>
      <c r="E6" s="155"/>
      <c r="F6" s="155"/>
      <c r="G6" s="191" t="s">
        <v>18</v>
      </c>
    </row>
    <row r="7" spans="1:7">
      <c r="A7" s="274">
        <v>6.71</v>
      </c>
      <c r="B7" s="274">
        <v>5.84</v>
      </c>
      <c r="C7" s="274">
        <v>5.68</v>
      </c>
      <c r="D7" s="274">
        <v>3.44</v>
      </c>
      <c r="E7" s="274">
        <v>2.98</v>
      </c>
      <c r="F7" s="274">
        <v>3.74</v>
      </c>
    </row>
  </sheetData>
  <mergeCells count="4">
    <mergeCell ref="A1:C1"/>
    <mergeCell ref="D1:F1"/>
    <mergeCell ref="A6:C6"/>
    <mergeCell ref="D6:F6"/>
  </mergeCells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L12"/>
  <sheetViews>
    <sheetView zoomScale="85" zoomScaleNormal="85" workbookViewId="0">
      <selection activeCell="B1" sqref="B1"/>
    </sheetView>
  </sheetViews>
  <sheetFormatPr defaultColWidth="9" defaultRowHeight="14.25"/>
  <cols>
    <col min="1" max="1" width="6.75" style="41" customWidth="1"/>
    <col min="2" max="10" width="10.375" style="41" customWidth="1"/>
    <col min="11" max="11" width="11.875" style="41" customWidth="1"/>
    <col min="12" max="16384" width="9" style="41"/>
  </cols>
  <sheetData>
    <row r="1" s="40" customFormat="1" ht="32.25" customHeight="1" spans="2:12">
      <c r="B1" s="42" t="s">
        <v>46</v>
      </c>
      <c r="C1" s="42"/>
      <c r="D1" s="42"/>
      <c r="E1" s="42"/>
    </row>
    <row r="3" ht="21" customHeight="1" spans="2:12">
      <c r="B3" s="43" t="s">
        <v>47</v>
      </c>
      <c r="C3" s="43" t="s">
        <v>48</v>
      </c>
      <c r="D3" s="43"/>
      <c r="E3" s="43"/>
      <c r="F3" s="43" t="s">
        <v>49</v>
      </c>
      <c r="G3" s="43"/>
      <c r="H3" s="43"/>
      <c r="I3" s="43" t="s">
        <v>50</v>
      </c>
      <c r="J3" s="43"/>
      <c r="K3" s="43"/>
    </row>
    <row r="4" ht="21" customHeight="1" spans="2:12">
      <c r="B4" s="44" t="s">
        <v>25</v>
      </c>
      <c r="C4" s="45">
        <v>175</v>
      </c>
      <c r="D4" s="45">
        <v>170</v>
      </c>
      <c r="E4" s="45">
        <v>159</v>
      </c>
      <c r="F4" s="45">
        <v>46</v>
      </c>
      <c r="G4" s="45">
        <v>49</v>
      </c>
      <c r="H4" s="45">
        <v>66</v>
      </c>
      <c r="I4" s="45">
        <v>153</v>
      </c>
      <c r="J4" s="45">
        <v>128</v>
      </c>
      <c r="K4" s="45">
        <v>139</v>
      </c>
    </row>
    <row r="5" ht="15" spans="2:12">
      <c r="B5" s="46"/>
      <c r="C5" s="46"/>
      <c r="D5" s="46"/>
      <c r="E5" s="46"/>
      <c r="F5" s="46"/>
      <c r="G5" s="46"/>
      <c r="H5" s="46"/>
      <c r="I5" s="46"/>
      <c r="J5" s="46"/>
      <c r="K5" s="46"/>
      <c r="L5" s="47"/>
    </row>
    <row r="6" ht="15" spans="2:12">
      <c r="B6" s="48"/>
      <c r="C6" s="48"/>
      <c r="D6" s="48"/>
      <c r="E6" s="48"/>
      <c r="F6" s="48"/>
      <c r="G6" s="49"/>
      <c r="H6" s="49"/>
      <c r="I6" s="49"/>
      <c r="J6" s="50"/>
      <c r="K6" s="48"/>
    </row>
    <row r="7" ht="15" spans="2:12">
      <c r="B7" s="48"/>
      <c r="C7" s="51"/>
      <c r="D7" s="51"/>
      <c r="E7" s="48"/>
      <c r="F7" s="50"/>
      <c r="G7" s="52"/>
      <c r="H7" s="48"/>
      <c r="I7" s="53"/>
      <c r="J7" s="54"/>
      <c r="K7" s="48"/>
    </row>
    <row r="8" ht="15" spans="2:12">
      <c r="B8" s="48"/>
      <c r="C8" s="51"/>
      <c r="D8" s="51"/>
      <c r="E8" s="55"/>
      <c r="F8" s="56"/>
      <c r="G8" s="55"/>
      <c r="H8" s="55"/>
      <c r="I8" s="55"/>
      <c r="J8" s="55"/>
      <c r="K8" s="55"/>
    </row>
    <row r="9" spans="2:12">
      <c r="B9" s="55"/>
      <c r="C9" s="55"/>
      <c r="D9" s="55"/>
      <c r="E9" s="55"/>
      <c r="F9" s="55"/>
      <c r="G9" s="55"/>
      <c r="H9" s="55"/>
      <c r="I9" s="55"/>
      <c r="J9" s="55"/>
      <c r="K9" s="55"/>
    </row>
    <row r="10" spans="2:12">
      <c r="B10" s="55"/>
      <c r="C10" s="55"/>
      <c r="D10" s="55"/>
      <c r="E10" s="55"/>
      <c r="F10" s="55"/>
      <c r="G10" s="55"/>
      <c r="H10" s="55"/>
      <c r="I10" s="55"/>
      <c r="J10" s="55"/>
      <c r="K10" s="55"/>
    </row>
    <row r="11" spans="2:12">
      <c r="B11" s="55"/>
      <c r="C11" s="55"/>
      <c r="D11" s="55"/>
      <c r="E11" s="55"/>
      <c r="F11" s="55"/>
      <c r="G11" s="55"/>
      <c r="H11" s="55"/>
      <c r="I11" s="55"/>
      <c r="J11" s="55"/>
      <c r="K11" s="55"/>
    </row>
    <row r="12" spans="2:12">
      <c r="B12" s="55"/>
      <c r="C12" s="55"/>
      <c r="D12" s="55"/>
      <c r="E12" s="55"/>
      <c r="F12" s="55"/>
      <c r="G12" s="55"/>
      <c r="H12" s="55"/>
      <c r="I12" s="55"/>
      <c r="J12" s="55"/>
      <c r="K12" s="55"/>
    </row>
  </sheetData>
  <mergeCells count="4">
    <mergeCell ref="C3:E3"/>
    <mergeCell ref="F3:H3"/>
    <mergeCell ref="I3:K3"/>
    <mergeCell ref="G6:I6"/>
  </mergeCells>
  <pageMargins left="0.7" right="0.7" top="0.75" bottom="0.75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L12"/>
  <sheetViews>
    <sheetView zoomScale="85" zoomScaleNormal="85" workbookViewId="0">
      <selection activeCell="G24" sqref="G24"/>
    </sheetView>
  </sheetViews>
  <sheetFormatPr defaultColWidth="9" defaultRowHeight="14.25"/>
  <cols>
    <col min="1" max="1" width="6.75" style="41" customWidth="1"/>
    <col min="2" max="10" width="10.375" style="41" customWidth="1"/>
    <col min="11" max="11" width="11.875" style="41" customWidth="1"/>
    <col min="12" max="16384" width="9" style="41"/>
  </cols>
  <sheetData>
    <row r="1" s="40" customFormat="1" ht="32.25" customHeight="1" spans="2:12">
      <c r="B1" s="42" t="s">
        <v>46</v>
      </c>
      <c r="C1" s="42"/>
      <c r="D1" s="42"/>
      <c r="E1" s="42"/>
    </row>
    <row r="3" ht="21" customHeight="1" spans="2:12">
      <c r="B3" s="43" t="s">
        <v>47</v>
      </c>
      <c r="C3" s="43" t="s">
        <v>48</v>
      </c>
      <c r="D3" s="43"/>
      <c r="E3" s="43"/>
      <c r="F3" s="43" t="s">
        <v>49</v>
      </c>
      <c r="G3" s="43"/>
      <c r="H3" s="43"/>
      <c r="I3" s="43" t="s">
        <v>50</v>
      </c>
      <c r="J3" s="43"/>
      <c r="K3" s="43"/>
    </row>
    <row r="4" ht="21" customHeight="1" spans="2:12">
      <c r="B4" s="44" t="s">
        <v>25</v>
      </c>
      <c r="C4" s="45">
        <v>135</v>
      </c>
      <c r="D4" s="45">
        <v>139</v>
      </c>
      <c r="E4" s="45">
        <v>125</v>
      </c>
      <c r="F4" s="45">
        <v>48</v>
      </c>
      <c r="G4" s="45">
        <v>66</v>
      </c>
      <c r="H4" s="45">
        <v>51</v>
      </c>
      <c r="I4" s="45">
        <v>121</v>
      </c>
      <c r="J4" s="45">
        <v>108</v>
      </c>
      <c r="K4" s="45">
        <v>130</v>
      </c>
    </row>
    <row r="5" ht="15" spans="2:12">
      <c r="B5" s="46"/>
      <c r="C5" s="46"/>
      <c r="D5" s="46"/>
      <c r="E5" s="46"/>
      <c r="F5" s="46"/>
      <c r="G5" s="46"/>
      <c r="H5" s="46"/>
      <c r="I5" s="46"/>
      <c r="J5" s="46"/>
      <c r="K5" s="46"/>
      <c r="L5" s="47"/>
    </row>
    <row r="6" ht="15" spans="2:12">
      <c r="B6" s="48"/>
      <c r="C6" s="48"/>
      <c r="D6" s="48"/>
      <c r="E6" s="48"/>
      <c r="F6" s="48"/>
      <c r="G6" s="49"/>
      <c r="H6" s="49"/>
      <c r="I6" s="49"/>
      <c r="J6" s="50"/>
      <c r="K6" s="48"/>
    </row>
    <row r="7" ht="15" spans="2:12">
      <c r="B7" s="48"/>
      <c r="C7" s="51"/>
      <c r="D7" s="51"/>
      <c r="E7" s="48"/>
      <c r="F7" s="50"/>
      <c r="G7" s="52"/>
      <c r="H7" s="48"/>
      <c r="I7" s="53"/>
      <c r="J7" s="54"/>
      <c r="K7" s="48"/>
    </row>
    <row r="8" ht="15" spans="2:12">
      <c r="B8" s="48"/>
      <c r="C8" s="51"/>
      <c r="D8" s="51"/>
      <c r="E8" s="55"/>
      <c r="F8" s="56"/>
      <c r="G8" s="55"/>
      <c r="H8" s="55"/>
      <c r="I8" s="55"/>
      <c r="J8" s="55"/>
      <c r="K8" s="55"/>
    </row>
    <row r="9" spans="2:12">
      <c r="B9" s="55"/>
      <c r="C9" s="55"/>
      <c r="D9" s="55"/>
      <c r="E9" s="55"/>
      <c r="F9" s="55"/>
      <c r="G9" s="55"/>
      <c r="H9" s="55"/>
      <c r="I9" s="55"/>
      <c r="J9" s="55"/>
      <c r="K9" s="55"/>
    </row>
    <row r="10" spans="2:12">
      <c r="B10" s="55"/>
      <c r="C10" s="55"/>
      <c r="D10" s="55"/>
      <c r="E10" s="55"/>
      <c r="F10" s="55"/>
      <c r="G10" s="55"/>
      <c r="H10" s="55"/>
      <c r="I10" s="55"/>
      <c r="J10" s="55"/>
      <c r="K10" s="55"/>
    </row>
    <row r="11" spans="2:12">
      <c r="B11" s="55"/>
      <c r="C11" s="55"/>
      <c r="D11" s="55"/>
      <c r="E11" s="55"/>
      <c r="F11" s="55"/>
      <c r="G11" s="55"/>
      <c r="H11" s="55"/>
      <c r="I11" s="55"/>
      <c r="J11" s="55"/>
      <c r="K11" s="55"/>
    </row>
    <row r="12" spans="2:12">
      <c r="B12" s="55"/>
      <c r="C12" s="55"/>
      <c r="D12" s="55"/>
      <c r="E12" s="55"/>
      <c r="F12" s="55"/>
      <c r="G12" s="55"/>
      <c r="H12" s="55"/>
      <c r="I12" s="55"/>
      <c r="J12" s="55"/>
      <c r="K12" s="55"/>
    </row>
  </sheetData>
  <mergeCells count="4">
    <mergeCell ref="C3:E3"/>
    <mergeCell ref="F3:H3"/>
    <mergeCell ref="I3:K3"/>
    <mergeCell ref="G6:I6"/>
  </mergeCells>
  <pageMargins left="0.7" right="0.7" top="0.75" bottom="0.75" header="0.3" footer="0.3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V24"/>
  <sheetViews>
    <sheetView zoomScale="85" zoomScaleNormal="85" workbookViewId="0">
      <selection activeCell="D9" sqref="D9"/>
    </sheetView>
  </sheetViews>
  <sheetFormatPr defaultColWidth="9" defaultRowHeight="16.5"/>
  <cols>
    <col min="1" max="1" width="2.75" style="4" customWidth="1"/>
    <col min="2" max="2" width="20.875" style="4" customWidth="1"/>
    <col min="3" max="11" width="12.125" style="4" customWidth="1"/>
    <col min="12" max="12" width="9.125" style="4" customWidth="1"/>
    <col min="13" max="16384" width="9" style="4"/>
  </cols>
  <sheetData>
    <row r="1" s="1" customFormat="1" ht="27.95" customHeight="1" spans="2:22">
      <c r="B1" s="6" t="s">
        <v>30</v>
      </c>
      <c r="C1" s="6"/>
      <c r="D1" s="6"/>
      <c r="E1" s="6"/>
      <c r="F1" s="6"/>
      <c r="G1" s="6"/>
      <c r="H1" s="6"/>
      <c r="I1" s="6"/>
      <c r="J1" s="6"/>
      <c r="K1" s="6"/>
      <c r="L1" s="6"/>
    </row>
    <row r="2" s="2" customFormat="1" ht="15.95" customHeight="1" spans="2:22"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ht="13.5" customHeight="1" spans="2:22">
      <c r="B3" s="276" t="s">
        <v>31</v>
      </c>
      <c r="C3" s="277" t="s">
        <v>48</v>
      </c>
      <c r="D3" s="277"/>
      <c r="E3" s="277"/>
      <c r="F3" s="277" t="s">
        <v>49</v>
      </c>
      <c r="G3" s="277"/>
      <c r="H3" s="277"/>
      <c r="I3" s="277" t="s">
        <v>50</v>
      </c>
      <c r="J3" s="277"/>
      <c r="K3" s="278"/>
    </row>
    <row r="4" spans="2:22">
      <c r="B4" s="279"/>
      <c r="C4" s="10" t="s">
        <v>33</v>
      </c>
      <c r="D4" s="10" t="s">
        <v>34</v>
      </c>
      <c r="E4" s="10" t="s">
        <v>35</v>
      </c>
      <c r="F4" s="10" t="s">
        <v>33</v>
      </c>
      <c r="G4" s="10" t="s">
        <v>34</v>
      </c>
      <c r="H4" s="10" t="s">
        <v>35</v>
      </c>
      <c r="I4" s="10" t="s">
        <v>33</v>
      </c>
      <c r="J4" s="10" t="s">
        <v>34</v>
      </c>
      <c r="K4" s="280" t="s">
        <v>35</v>
      </c>
    </row>
    <row r="5" customHeight="1" spans="2:22">
      <c r="B5" s="281" t="s">
        <v>36</v>
      </c>
      <c r="C5" s="282">
        <v>54</v>
      </c>
      <c r="D5" s="282">
        <v>52</v>
      </c>
      <c r="E5" s="282">
        <v>56</v>
      </c>
      <c r="F5" s="282">
        <v>13</v>
      </c>
      <c r="G5" s="282">
        <v>19</v>
      </c>
      <c r="H5" s="282">
        <v>21</v>
      </c>
      <c r="I5" s="282">
        <v>42</v>
      </c>
      <c r="J5" s="282">
        <v>33</v>
      </c>
      <c r="K5" s="283">
        <v>46</v>
      </c>
    </row>
    <row r="6" customHeight="1" spans="2:22">
      <c r="B6" s="284" t="s">
        <v>37</v>
      </c>
      <c r="C6" s="285">
        <f t="shared" ref="C6:K6" si="0">AVERAGE(C5:C5)</f>
        <v>54</v>
      </c>
      <c r="D6" s="285">
        <f t="shared" si="0"/>
        <v>52</v>
      </c>
      <c r="E6" s="285">
        <f t="shared" si="0"/>
        <v>56</v>
      </c>
      <c r="F6" s="285">
        <f t="shared" si="0"/>
        <v>13</v>
      </c>
      <c r="G6" s="285">
        <f t="shared" si="0"/>
        <v>19</v>
      </c>
      <c r="H6" s="285">
        <f t="shared" si="0"/>
        <v>21</v>
      </c>
      <c r="I6" s="285">
        <f t="shared" si="0"/>
        <v>42</v>
      </c>
      <c r="J6" s="285">
        <f t="shared" si="0"/>
        <v>33</v>
      </c>
      <c r="K6" s="286">
        <f t="shared" si="0"/>
        <v>46</v>
      </c>
    </row>
    <row r="7" customHeight="1" spans="2:22">
      <c r="B7" s="287" t="s">
        <v>38</v>
      </c>
      <c r="C7" s="13">
        <f>AVERAGE(C6:E6)</f>
        <v>54</v>
      </c>
      <c r="D7" s="13"/>
      <c r="E7" s="13"/>
      <c r="F7" s="13">
        <f>AVERAGE(F6:H6)</f>
        <v>17.6666666666667</v>
      </c>
      <c r="G7" s="13"/>
      <c r="H7" s="13"/>
      <c r="I7" s="13">
        <f>AVERAGE(I6:K6)</f>
        <v>40.3333333333333</v>
      </c>
      <c r="J7" s="13"/>
      <c r="K7" s="288"/>
    </row>
    <row r="8" customHeight="1" spans="2:22">
      <c r="B8" s="289" t="s">
        <v>39</v>
      </c>
      <c r="C8" s="290">
        <f>STDEV(C6:E6)</f>
        <v>2</v>
      </c>
      <c r="D8" s="290"/>
      <c r="E8" s="290"/>
      <c r="F8" s="290">
        <f>STDEV(F6:H6)</f>
        <v>4.16333199893227</v>
      </c>
      <c r="G8" s="290"/>
      <c r="H8" s="290"/>
      <c r="I8" s="290">
        <f>STDEV(I6:K6)</f>
        <v>6.65832811847939</v>
      </c>
      <c r="J8" s="290"/>
      <c r="K8" s="291"/>
    </row>
    <row r="9" customHeight="1" spans="2:22">
      <c r="B9" s="292" t="s">
        <v>40</v>
      </c>
      <c r="C9" s="293">
        <f t="shared" ref="C9:H9" si="1">C6/$C$7</f>
        <v>1</v>
      </c>
      <c r="D9" s="293">
        <f t="shared" si="1"/>
        <v>0.962962962962963</v>
      </c>
      <c r="E9" s="293">
        <f t="shared" si="1"/>
        <v>1.03703703703704</v>
      </c>
      <c r="F9" s="293">
        <f t="shared" si="1"/>
        <v>0.240740740740741</v>
      </c>
      <c r="G9" s="293">
        <f t="shared" si="1"/>
        <v>0.351851851851852</v>
      </c>
      <c r="H9" s="293">
        <f t="shared" si="1"/>
        <v>0.388888888888889</v>
      </c>
      <c r="I9" s="293" t="e">
        <f>#N/A</f>
        <v>#N/A</v>
      </c>
      <c r="J9" s="293">
        <f>J6/$C$7</f>
        <v>0.611111111111111</v>
      </c>
      <c r="K9" s="294" t="e">
        <f>#N/A</f>
        <v>#N/A</v>
      </c>
    </row>
    <row r="10" customHeight="1" spans="2:22">
      <c r="B10" s="295" t="s">
        <v>38</v>
      </c>
      <c r="C10" s="16">
        <f>AVERAGE(C9:E9)</f>
        <v>1</v>
      </c>
      <c r="D10" s="16"/>
      <c r="E10" s="16"/>
      <c r="F10" s="16">
        <f>AVERAGE(F9:H9)</f>
        <v>0.32716049382716</v>
      </c>
      <c r="G10" s="16"/>
      <c r="H10" s="16"/>
      <c r="I10" s="16" t="e">
        <f>AVERAGE(I9:K9)</f>
        <v>#N/A</v>
      </c>
      <c r="J10" s="16"/>
      <c r="K10" s="296"/>
    </row>
    <row r="11" customHeight="1" spans="2:22">
      <c r="B11" s="297" t="s">
        <v>39</v>
      </c>
      <c r="C11" s="298">
        <f>STDEV(C9:E9)</f>
        <v>0.037037037037037</v>
      </c>
      <c r="D11" s="298"/>
      <c r="E11" s="298"/>
      <c r="F11" s="298">
        <f>STDEV(F9:H9)</f>
        <v>0.0770987407209679</v>
      </c>
      <c r="G11" s="298"/>
      <c r="H11" s="298"/>
      <c r="I11" s="298" t="e">
        <f>STDEV(I9:K9)</f>
        <v>#N/A</v>
      </c>
      <c r="J11" s="298"/>
      <c r="K11" s="299"/>
    </row>
    <row r="12" s="3" customFormat="1" spans="2:22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="1" customFormat="1" ht="26.1" customHeight="1" spans="2:22">
      <c r="B13" s="6" t="s">
        <v>41</v>
      </c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="2" customFormat="1" ht="14.1" customHeight="1" spans="2:22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="4" customFormat="1" ht="18.75" customHeight="1" spans="2:22">
      <c r="B15" s="12" t="str">
        <f>B6</f>
        <v>Migratory cells per field</v>
      </c>
      <c r="C15" s="12" t="s">
        <v>42</v>
      </c>
      <c r="D15" s="12" t="s">
        <v>43</v>
      </c>
      <c r="E15" s="30"/>
      <c r="F15" s="19" t="s">
        <v>44</v>
      </c>
      <c r="G15" s="20"/>
      <c r="H15" s="21"/>
      <c r="I15" s="12" t="s">
        <v>45</v>
      </c>
      <c r="O15" s="300"/>
      <c r="P15" s="300"/>
      <c r="Q15" s="300"/>
      <c r="R15" s="300"/>
      <c r="U15" s="301"/>
      <c r="V15" s="301"/>
    </row>
    <row r="16" s="4" customFormat="1" ht="18.75" customHeight="1" spans="2:22">
      <c r="B16" s="12" t="str">
        <f>C3</f>
        <v>shCtrl</v>
      </c>
      <c r="C16" s="302">
        <f>C7</f>
        <v>54</v>
      </c>
      <c r="D16" s="24">
        <f>C8</f>
        <v>2</v>
      </c>
      <c r="E16" s="30"/>
      <c r="F16" s="25" t="str">
        <f>B16</f>
        <v>shCtrl</v>
      </c>
      <c r="G16" s="26" t="s">
        <v>28</v>
      </c>
      <c r="H16" s="27" t="str">
        <f>B17</f>
        <v>sh-2</v>
      </c>
      <c r="I16" s="303">
        <f>IF(FTEST(C6:E6,F6:H6)&gt;0.05,TTEST(C6:E6,F6:H6,2,2),TTEST(C6:E6,F6:H6,2,3))</f>
        <v>0.000168022620426977</v>
      </c>
    </row>
    <row r="17" s="4" customFormat="1" ht="18.75" customHeight="1" spans="2:9">
      <c r="B17" s="12" t="str">
        <f>F3</f>
        <v>sh-2</v>
      </c>
      <c r="C17" s="13">
        <f>F7</f>
        <v>17.6666666666667</v>
      </c>
      <c r="D17" s="24">
        <f>F8</f>
        <v>4.16333199893227</v>
      </c>
      <c r="E17" s="30"/>
      <c r="F17" s="18"/>
      <c r="G17" s="18"/>
      <c r="H17" s="18"/>
      <c r="I17" s="18"/>
    </row>
    <row r="18" ht="18.75" customHeight="1" spans="2:9">
      <c r="B18" s="18"/>
      <c r="C18" s="18"/>
      <c r="D18" s="18"/>
      <c r="E18" s="18"/>
      <c r="F18" s="18"/>
      <c r="G18" s="18"/>
      <c r="H18" s="18"/>
      <c r="I18" s="18"/>
    </row>
    <row r="19" spans="2:9">
      <c r="B19" s="12" t="str">
        <f>B9</f>
        <v>Migration Fold Change</v>
      </c>
      <c r="C19" s="12" t="s">
        <v>42</v>
      </c>
      <c r="D19" s="12" t="s">
        <v>43</v>
      </c>
      <c r="E19" s="18"/>
      <c r="F19" s="19" t="s">
        <v>44</v>
      </c>
      <c r="G19" s="20"/>
      <c r="H19" s="21"/>
      <c r="I19" s="12" t="s">
        <v>45</v>
      </c>
    </row>
    <row r="20" ht="21" customHeight="1" spans="2:9">
      <c r="B20" s="12" t="str">
        <f>C3</f>
        <v>shCtrl</v>
      </c>
      <c r="C20" s="23">
        <f>C10</f>
        <v>1</v>
      </c>
      <c r="D20" s="24">
        <f>C11</f>
        <v>0.037037037037037</v>
      </c>
      <c r="E20" s="18"/>
      <c r="F20" s="25" t="str">
        <f>B20</f>
        <v>shCtrl</v>
      </c>
      <c r="G20" s="26" t="s">
        <v>28</v>
      </c>
      <c r="H20" s="27" t="str">
        <f>B21</f>
        <v>sh-2</v>
      </c>
      <c r="I20" s="303">
        <f>IF(FTEST(C9:E9,F9:H9)&gt;0.05,TTEST(C9:E9,F9:H9,2,2),TTEST(C9:E9,F9:H9,2,3))</f>
        <v>0.000168022620426977</v>
      </c>
    </row>
    <row r="21" s="4" customFormat="1" ht="18.75" customHeight="1" spans="2:9">
      <c r="B21" s="12" t="str">
        <f>F3</f>
        <v>sh-2</v>
      </c>
      <c r="C21" s="23">
        <f>F10</f>
        <v>0.32716049382716</v>
      </c>
      <c r="D21" s="24">
        <f>F11</f>
        <v>0.0770987407209679</v>
      </c>
      <c r="E21" s="30"/>
      <c r="F21" s="18"/>
      <c r="G21" s="18"/>
      <c r="H21" s="18"/>
      <c r="I21" s="18"/>
    </row>
    <row r="22" s="4" customFormat="1" ht="18.75" customHeight="1" spans="2:9">
      <c r="B22" s="18"/>
      <c r="C22" s="35"/>
      <c r="D22" s="35"/>
      <c r="E22" s="30"/>
      <c r="F22" s="18"/>
      <c r="G22" s="18"/>
      <c r="H22" s="18"/>
      <c r="I22" s="18"/>
    </row>
    <row r="23" s="275" customFormat="1" ht="24" customHeight="1" spans="2:9">
      <c r="E23" s="304"/>
    </row>
    <row r="24" ht="18.75" customHeight="1"/>
  </sheetData>
  <mergeCells count="20">
    <mergeCell ref="B1:L1"/>
    <mergeCell ref="C3:E3"/>
    <mergeCell ref="F3:H3"/>
    <mergeCell ref="I3:K3"/>
    <mergeCell ref="C7:E7"/>
    <mergeCell ref="F7:H7"/>
    <mergeCell ref="I7:K7"/>
    <mergeCell ref="C8:E8"/>
    <mergeCell ref="F8:H8"/>
    <mergeCell ref="I8:K8"/>
    <mergeCell ref="C10:E10"/>
    <mergeCell ref="F10:H10"/>
    <mergeCell ref="I10:K10"/>
    <mergeCell ref="C11:E11"/>
    <mergeCell ref="F11:H11"/>
    <mergeCell ref="I11:K11"/>
    <mergeCell ref="B13:L13"/>
    <mergeCell ref="F15:H15"/>
    <mergeCell ref="F19:H19"/>
    <mergeCell ref="B3:B4"/>
  </mergeCells>
  <pageMargins left="0.7" right="0.7" top="0.75" bottom="0.75" header="0.3" footer="0.3"/>
  <pageSetup paperSize="9" orientation="portrait" horizontalDpi="200" verticalDpi="300"/>
  <headerFooter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V24"/>
  <sheetViews>
    <sheetView zoomScale="85" zoomScaleNormal="85" workbookViewId="0">
      <selection activeCell="K17" sqref="K17"/>
    </sheetView>
  </sheetViews>
  <sheetFormatPr defaultColWidth="9" defaultRowHeight="16.5"/>
  <cols>
    <col min="1" max="1" width="2.75" style="4" customWidth="1"/>
    <col min="2" max="2" width="20.875" style="4" customWidth="1"/>
    <col min="3" max="11" width="12.125" style="4" customWidth="1"/>
    <col min="12" max="12" width="9.125" style="4" customWidth="1"/>
    <col min="13" max="16384" width="9" style="4"/>
  </cols>
  <sheetData>
    <row r="1" s="1" customFormat="1" ht="27.95" customHeight="1" spans="2:22">
      <c r="B1" s="6" t="s">
        <v>30</v>
      </c>
      <c r="C1" s="6"/>
      <c r="D1" s="6"/>
      <c r="E1" s="6"/>
      <c r="F1" s="6"/>
      <c r="G1" s="6"/>
      <c r="H1" s="6"/>
      <c r="I1" s="6"/>
      <c r="J1" s="6"/>
      <c r="K1" s="6"/>
      <c r="L1" s="6"/>
    </row>
    <row r="2" s="2" customFormat="1" ht="15.95" customHeight="1" spans="2:22"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ht="13.5" customHeight="1" spans="2:22">
      <c r="B3" s="276" t="s">
        <v>31</v>
      </c>
      <c r="C3" s="277" t="s">
        <v>48</v>
      </c>
      <c r="D3" s="277"/>
      <c r="E3" s="277"/>
      <c r="F3" s="277" t="s">
        <v>49</v>
      </c>
      <c r="G3" s="277"/>
      <c r="H3" s="277"/>
      <c r="I3" s="277" t="s">
        <v>50</v>
      </c>
      <c r="J3" s="277"/>
      <c r="K3" s="278"/>
    </row>
    <row r="4" spans="2:22">
      <c r="B4" s="279"/>
      <c r="C4" s="10" t="s">
        <v>33</v>
      </c>
      <c r="D4" s="10" t="s">
        <v>34</v>
      </c>
      <c r="E4" s="10" t="s">
        <v>35</v>
      </c>
      <c r="F4" s="10" t="s">
        <v>33</v>
      </c>
      <c r="G4" s="10" t="s">
        <v>34</v>
      </c>
      <c r="H4" s="10" t="s">
        <v>35</v>
      </c>
      <c r="I4" s="10" t="s">
        <v>33</v>
      </c>
      <c r="J4" s="10" t="s">
        <v>34</v>
      </c>
      <c r="K4" s="280" t="s">
        <v>35</v>
      </c>
    </row>
    <row r="5" customHeight="1" spans="2:22">
      <c r="B5" s="281" t="s">
        <v>36</v>
      </c>
      <c r="C5" s="282">
        <v>49</v>
      </c>
      <c r="D5" s="282">
        <v>53</v>
      </c>
      <c r="E5" s="282">
        <v>45</v>
      </c>
      <c r="F5" s="282">
        <v>16</v>
      </c>
      <c r="G5" s="282">
        <v>12</v>
      </c>
      <c r="H5" s="282">
        <v>15</v>
      </c>
      <c r="I5" s="282">
        <v>45</v>
      </c>
      <c r="J5" s="282">
        <v>38</v>
      </c>
      <c r="K5" s="283">
        <v>41</v>
      </c>
    </row>
    <row r="6" customHeight="1" spans="2:22">
      <c r="B6" s="284" t="s">
        <v>37</v>
      </c>
      <c r="C6" s="285">
        <f t="shared" ref="C6:K6" si="0">AVERAGE(C5:C5)</f>
        <v>49</v>
      </c>
      <c r="D6" s="285">
        <f t="shared" si="0"/>
        <v>53</v>
      </c>
      <c r="E6" s="285">
        <f t="shared" si="0"/>
        <v>45</v>
      </c>
      <c r="F6" s="285">
        <f t="shared" si="0"/>
        <v>16</v>
      </c>
      <c r="G6" s="285">
        <f t="shared" si="0"/>
        <v>12</v>
      </c>
      <c r="H6" s="285">
        <f t="shared" si="0"/>
        <v>15</v>
      </c>
      <c r="I6" s="285">
        <f t="shared" si="0"/>
        <v>45</v>
      </c>
      <c r="J6" s="285">
        <f t="shared" si="0"/>
        <v>38</v>
      </c>
      <c r="K6" s="286">
        <f t="shared" si="0"/>
        <v>41</v>
      </c>
    </row>
    <row r="7" customHeight="1" spans="2:22">
      <c r="B7" s="287" t="s">
        <v>38</v>
      </c>
      <c r="C7" s="13">
        <f>AVERAGE(C6:E6)</f>
        <v>49</v>
      </c>
      <c r="D7" s="13"/>
      <c r="E7" s="13"/>
      <c r="F7" s="13">
        <f>AVERAGE(F6:H6)</f>
        <v>14.3333333333333</v>
      </c>
      <c r="G7" s="13"/>
      <c r="H7" s="13"/>
      <c r="I7" s="13">
        <f>AVERAGE(I6:K6)</f>
        <v>41.3333333333333</v>
      </c>
      <c r="J7" s="13"/>
      <c r="K7" s="288"/>
    </row>
    <row r="8" customHeight="1" spans="2:22">
      <c r="B8" s="289" t="s">
        <v>39</v>
      </c>
      <c r="C8" s="290">
        <f>STDEV(C6:E6)</f>
        <v>4</v>
      </c>
      <c r="D8" s="290"/>
      <c r="E8" s="290"/>
      <c r="F8" s="290">
        <f>STDEV(F6:H6)</f>
        <v>2.08166599946613</v>
      </c>
      <c r="G8" s="290"/>
      <c r="H8" s="290"/>
      <c r="I8" s="290">
        <f>STDEV(I6:K6)</f>
        <v>3.51188458428425</v>
      </c>
      <c r="J8" s="290"/>
      <c r="K8" s="291"/>
    </row>
    <row r="9" customHeight="1" spans="2:22">
      <c r="B9" s="292" t="s">
        <v>40</v>
      </c>
      <c r="C9" s="293">
        <f t="shared" ref="C9:K9" si="1">C6/$C$7</f>
        <v>1</v>
      </c>
      <c r="D9" s="293">
        <f t="shared" si="1"/>
        <v>1.08163265306122</v>
      </c>
      <c r="E9" s="293">
        <f t="shared" si="1"/>
        <v>0.918367346938776</v>
      </c>
      <c r="F9" s="293">
        <f t="shared" si="1"/>
        <v>0.326530612244898</v>
      </c>
      <c r="G9" s="293">
        <f t="shared" si="1"/>
        <v>0.244897959183673</v>
      </c>
      <c r="H9" s="293">
        <f t="shared" si="1"/>
        <v>0.306122448979592</v>
      </c>
      <c r="I9" s="293">
        <f t="shared" si="1"/>
        <v>0.918367346938776</v>
      </c>
      <c r="J9" s="293">
        <f t="shared" si="1"/>
        <v>0.775510204081633</v>
      </c>
      <c r="K9" s="294">
        <f t="shared" si="1"/>
        <v>0.836734693877551</v>
      </c>
    </row>
    <row r="10" customHeight="1" spans="2:22">
      <c r="B10" s="295" t="s">
        <v>38</v>
      </c>
      <c r="C10" s="16">
        <f>AVERAGE(C9:E9)</f>
        <v>1</v>
      </c>
      <c r="D10" s="16"/>
      <c r="E10" s="16"/>
      <c r="F10" s="16">
        <f>AVERAGE(F9:H9)</f>
        <v>0.292517006802721</v>
      </c>
      <c r="G10" s="16"/>
      <c r="H10" s="16"/>
      <c r="I10" s="16">
        <f>AVERAGE(I9:K9)</f>
        <v>0.843537414965986</v>
      </c>
      <c r="J10" s="16"/>
      <c r="K10" s="296"/>
    </row>
    <row r="11" customHeight="1" spans="2:22">
      <c r="B11" s="297" t="s">
        <v>39</v>
      </c>
      <c r="C11" s="298">
        <f>STDEV(C9:E9)</f>
        <v>0.0816326530612245</v>
      </c>
      <c r="D11" s="298"/>
      <c r="E11" s="298"/>
      <c r="F11" s="298">
        <f>STDEV(F9:H9)</f>
        <v>0.0424829795809415</v>
      </c>
      <c r="G11" s="298"/>
      <c r="H11" s="298"/>
      <c r="I11" s="298">
        <f>STDEV(I9:K9)</f>
        <v>0.0716711139649846</v>
      </c>
      <c r="J11" s="298"/>
      <c r="K11" s="299"/>
    </row>
    <row r="12" s="3" customFormat="1" spans="2:22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="1" customFormat="1" ht="26.1" customHeight="1" spans="2:22">
      <c r="B13" s="6" t="s">
        <v>41</v>
      </c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="2" customFormat="1" ht="14.1" customHeight="1" spans="2:22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="4" customFormat="1" ht="18.75" customHeight="1" spans="2:22">
      <c r="B15" s="12" t="str">
        <f>B6</f>
        <v>Migratory cells per field</v>
      </c>
      <c r="C15" s="12" t="s">
        <v>42</v>
      </c>
      <c r="D15" s="12" t="s">
        <v>43</v>
      </c>
      <c r="E15" s="30"/>
      <c r="F15" s="19" t="s">
        <v>44</v>
      </c>
      <c r="G15" s="20"/>
      <c r="H15" s="21"/>
      <c r="I15" s="12" t="s">
        <v>45</v>
      </c>
      <c r="O15" s="300"/>
      <c r="P15" s="300"/>
      <c r="Q15" s="300"/>
      <c r="R15" s="300"/>
      <c r="U15" s="301"/>
      <c r="V15" s="301"/>
    </row>
    <row r="16" s="4" customFormat="1" ht="18.75" customHeight="1" spans="2:22">
      <c r="B16" s="12" t="str">
        <f>C3</f>
        <v>shCtrl</v>
      </c>
      <c r="C16" s="302">
        <f>C7</f>
        <v>49</v>
      </c>
      <c r="D16" s="24">
        <f>C8</f>
        <v>4</v>
      </c>
      <c r="E16" s="30"/>
      <c r="F16" s="25" t="str">
        <f>B16</f>
        <v>shCtrl</v>
      </c>
      <c r="G16" s="26" t="s">
        <v>28</v>
      </c>
      <c r="H16" s="27" t="str">
        <f>B17</f>
        <v>sh-2</v>
      </c>
      <c r="I16" s="303">
        <f>IF(FTEST(C6:E6,F6:H6)&gt;0.05,TTEST(C6:E6,F6:H6,2,2),TTEST(C6:E6,F6:H6,2,3))</f>
        <v>0.000183874979448816</v>
      </c>
    </row>
    <row r="17" s="4" customFormat="1" ht="18.75" customHeight="1" spans="2:9">
      <c r="B17" s="12" t="str">
        <f>F3</f>
        <v>sh-2</v>
      </c>
      <c r="C17" s="13">
        <f>F7</f>
        <v>14.3333333333333</v>
      </c>
      <c r="D17" s="24">
        <f>F8</f>
        <v>2.08166599946613</v>
      </c>
      <c r="E17" s="30"/>
      <c r="F17" s="18"/>
      <c r="G17" s="18"/>
      <c r="H17" s="18"/>
      <c r="I17" s="18"/>
    </row>
    <row r="18" ht="18.75" customHeight="1" spans="2:9">
      <c r="B18" s="18"/>
      <c r="C18" s="18"/>
      <c r="D18" s="18"/>
      <c r="E18" s="18"/>
      <c r="F18" s="18"/>
      <c r="G18" s="18"/>
      <c r="H18" s="18"/>
      <c r="I18" s="18"/>
    </row>
    <row r="19" spans="2:9">
      <c r="B19" s="12" t="str">
        <f>B9</f>
        <v>Migration Fold Change</v>
      </c>
      <c r="C19" s="12" t="s">
        <v>42</v>
      </c>
      <c r="D19" s="12" t="s">
        <v>43</v>
      </c>
      <c r="E19" s="18"/>
      <c r="F19" s="19" t="s">
        <v>44</v>
      </c>
      <c r="G19" s="20"/>
      <c r="H19" s="21"/>
      <c r="I19" s="12" t="s">
        <v>45</v>
      </c>
    </row>
    <row r="20" ht="21" customHeight="1" spans="2:9">
      <c r="B20" s="12" t="str">
        <f>C3</f>
        <v>shCtrl</v>
      </c>
      <c r="C20" s="23">
        <f>C10</f>
        <v>1</v>
      </c>
      <c r="D20" s="24">
        <f>C11</f>
        <v>0.0816326530612245</v>
      </c>
      <c r="E20" s="18"/>
      <c r="F20" s="25" t="str">
        <f>B20</f>
        <v>shCtrl</v>
      </c>
      <c r="G20" s="26" t="s">
        <v>28</v>
      </c>
      <c r="H20" s="27" t="str">
        <f>B21</f>
        <v>sh-2</v>
      </c>
      <c r="I20" s="303">
        <f>IF(FTEST(C9:E9,F9:H9)&gt;0.05,TTEST(C9:E9,F9:H9,2,2),TTEST(C9:E9,F9:H9,2,3))</f>
        <v>0.000183874979448816</v>
      </c>
    </row>
    <row r="21" s="4" customFormat="1" ht="18.75" customHeight="1" spans="2:9">
      <c r="B21" s="12" t="str">
        <f>F3</f>
        <v>sh-2</v>
      </c>
      <c r="C21" s="23">
        <f>F10</f>
        <v>0.292517006802721</v>
      </c>
      <c r="D21" s="24">
        <f>F11</f>
        <v>0.0424829795809415</v>
      </c>
      <c r="E21" s="30"/>
      <c r="F21" s="18"/>
      <c r="G21" s="18"/>
      <c r="H21" s="18"/>
      <c r="I21" s="18"/>
    </row>
    <row r="22" s="4" customFormat="1" ht="18.75" customHeight="1" spans="2:9">
      <c r="B22" s="18"/>
      <c r="C22" s="35"/>
      <c r="D22" s="35"/>
      <c r="E22" s="30"/>
      <c r="F22" s="18"/>
      <c r="G22" s="18"/>
      <c r="H22" s="18"/>
      <c r="I22" s="18"/>
    </row>
    <row r="23" s="275" customFormat="1" ht="24" customHeight="1" spans="2:9">
      <c r="E23" s="304"/>
    </row>
    <row r="24" ht="18.75" customHeight="1"/>
  </sheetData>
  <mergeCells count="20">
    <mergeCell ref="B1:L1"/>
    <mergeCell ref="C3:E3"/>
    <mergeCell ref="F3:H3"/>
    <mergeCell ref="I3:K3"/>
    <mergeCell ref="C7:E7"/>
    <mergeCell ref="F7:H7"/>
    <mergeCell ref="I7:K7"/>
    <mergeCell ref="C8:E8"/>
    <mergeCell ref="F8:H8"/>
    <mergeCell ref="I8:K8"/>
    <mergeCell ref="C10:E10"/>
    <mergeCell ref="F10:H10"/>
    <mergeCell ref="I10:K10"/>
    <mergeCell ref="C11:E11"/>
    <mergeCell ref="F11:H11"/>
    <mergeCell ref="I11:K11"/>
    <mergeCell ref="B13:L13"/>
    <mergeCell ref="F15:H15"/>
    <mergeCell ref="F19:H19"/>
    <mergeCell ref="B3:B4"/>
  </mergeCells>
  <pageMargins left="0.7" right="0.7" top="0.75" bottom="0.75" header="0.3" footer="0.3"/>
  <pageSetup paperSize="9" orientation="portrait" horizontalDpi="200" verticalDpi="300"/>
  <headerFooter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workbookViewId="0">
      <selection activeCell="J9" sqref="J9"/>
    </sheetView>
  </sheetViews>
  <sheetFormatPr defaultColWidth="9" defaultRowHeight="13.5" outlineLevelRow="5"/>
  <cols>
    <col min="1" max="16384" width="9" style="191"/>
  </cols>
  <sheetData>
    <row r="1" spans="1:10">
      <c r="A1" s="155" t="s">
        <v>48</v>
      </c>
      <c r="B1" s="155"/>
      <c r="C1" s="155"/>
      <c r="D1" s="155" t="s">
        <v>51</v>
      </c>
      <c r="E1" s="155"/>
      <c r="F1" s="155"/>
      <c r="G1" s="155" t="s">
        <v>50</v>
      </c>
      <c r="H1" s="155"/>
      <c r="I1" s="155"/>
      <c r="J1" s="191" t="s">
        <v>52</v>
      </c>
    </row>
    <row r="2" spans="1:10">
      <c r="A2" s="274">
        <v>3.55</v>
      </c>
      <c r="B2" s="274">
        <v>4.71</v>
      </c>
      <c r="C2" s="274">
        <v>5.62</v>
      </c>
      <c r="D2" s="274">
        <v>8.77</v>
      </c>
      <c r="E2" s="274">
        <v>9.15</v>
      </c>
      <c r="F2" s="274">
        <v>10.25</v>
      </c>
      <c r="G2" s="274">
        <v>3.57</v>
      </c>
      <c r="H2" s="274">
        <v>6.65</v>
      </c>
      <c r="I2" s="274">
        <v>6.69</v>
      </c>
    </row>
    <row r="5" spans="1:10">
      <c r="A5" s="155" t="s">
        <v>48</v>
      </c>
      <c r="B5" s="155"/>
      <c r="C5" s="155"/>
      <c r="D5" s="155" t="s">
        <v>51</v>
      </c>
      <c r="E5" s="155"/>
      <c r="F5" s="155"/>
      <c r="G5" s="155" t="s">
        <v>50</v>
      </c>
      <c r="H5" s="155"/>
      <c r="I5" s="155"/>
      <c r="J5" s="191" t="s">
        <v>53</v>
      </c>
    </row>
    <row r="6" spans="1:10">
      <c r="A6" s="274">
        <v>3.04</v>
      </c>
      <c r="B6" s="274">
        <v>3.73</v>
      </c>
      <c r="C6" s="274">
        <v>5.1</v>
      </c>
      <c r="D6" s="274">
        <v>8.49</v>
      </c>
      <c r="E6" s="274">
        <v>9.61</v>
      </c>
      <c r="F6" s="274">
        <v>8.97</v>
      </c>
      <c r="G6" s="274">
        <v>5.13</v>
      </c>
      <c r="H6" s="274">
        <v>3.66</v>
      </c>
      <c r="I6" s="274">
        <v>5.82</v>
      </c>
    </row>
  </sheetData>
  <mergeCells count="6">
    <mergeCell ref="A1:C1"/>
    <mergeCell ref="D1:F1"/>
    <mergeCell ref="G1:I1"/>
    <mergeCell ref="A5:C5"/>
    <mergeCell ref="D5:F5"/>
    <mergeCell ref="G5:I5"/>
  </mergeCells>
  <pageMargins left="0.7" right="0.7" top="0.75" bottom="0.75" header="0.3" footer="0.3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Q37"/>
  <sheetViews>
    <sheetView zoomScale="70" zoomScaleNormal="70" workbookViewId="0">
      <selection activeCell="H14" sqref="H14"/>
    </sheetView>
  </sheetViews>
  <sheetFormatPr defaultColWidth="12.25" defaultRowHeight="13.5"/>
  <cols>
    <col min="1" max="1" width="8.75" style="61" customWidth="1"/>
    <col min="2" max="2" width="10.5" style="61" customWidth="1"/>
    <col min="3" max="5" width="12.25" style="61" customWidth="1"/>
    <col min="6" max="6" width="11.375" style="61" customWidth="1"/>
    <col min="7" max="7" width="8.125" style="61" customWidth="1"/>
    <col min="8" max="8" width="12.625" style="61" customWidth="1"/>
    <col min="9" max="22" width="8.75" style="61" customWidth="1"/>
    <col min="23" max="16384" width="12.25" style="61"/>
  </cols>
  <sheetData>
    <row r="1" spans="1:17">
      <c r="A1" s="121"/>
      <c r="B1" s="121" t="s">
        <v>0</v>
      </c>
      <c r="C1" s="121" t="s">
        <v>1</v>
      </c>
      <c r="D1" s="121" t="s">
        <v>2</v>
      </c>
      <c r="E1" s="121" t="s">
        <v>3</v>
      </c>
    </row>
    <row r="2" ht="15" customHeight="1" spans="1:17">
      <c r="A2" s="121">
        <v>1</v>
      </c>
      <c r="B2" s="121">
        <v>810</v>
      </c>
      <c r="C2" s="121">
        <v>158.926</v>
      </c>
      <c r="D2" s="121">
        <v>43</v>
      </c>
      <c r="E2" s="121">
        <v>255</v>
      </c>
    </row>
    <row r="3" spans="1:17">
      <c r="A3" s="121">
        <v>2</v>
      </c>
      <c r="B3" s="121">
        <v>810</v>
      </c>
      <c r="C3" s="121">
        <v>90.426</v>
      </c>
      <c r="D3" s="121">
        <v>33</v>
      </c>
      <c r="E3" s="121">
        <v>196</v>
      </c>
    </row>
    <row r="4" spans="1:17">
      <c r="A4" s="121">
        <v>3</v>
      </c>
      <c r="B4" s="121">
        <v>810</v>
      </c>
      <c r="C4" s="121">
        <v>134.87</v>
      </c>
      <c r="D4" s="121">
        <v>25</v>
      </c>
      <c r="E4" s="121">
        <v>255</v>
      </c>
      <c r="H4" s="113"/>
      <c r="I4" s="129" t="s">
        <v>48</v>
      </c>
      <c r="J4" s="130"/>
      <c r="K4" s="131"/>
      <c r="L4" s="132" t="s">
        <v>49</v>
      </c>
      <c r="M4" s="133"/>
      <c r="N4" s="134"/>
      <c r="O4" s="212" t="s">
        <v>50</v>
      </c>
      <c r="P4" s="213"/>
      <c r="Q4" s="214"/>
    </row>
    <row r="5" spans="1:17">
      <c r="A5" s="121">
        <v>4</v>
      </c>
      <c r="B5" s="121">
        <v>810</v>
      </c>
      <c r="C5" s="121">
        <v>94.356</v>
      </c>
      <c r="D5" s="121">
        <v>31</v>
      </c>
      <c r="E5" s="121">
        <v>253</v>
      </c>
      <c r="G5" s="113" t="s">
        <v>9</v>
      </c>
      <c r="H5" s="113" t="s">
        <v>54</v>
      </c>
      <c r="I5" s="135">
        <f>C2</f>
        <v>158.926</v>
      </c>
      <c r="J5" s="5">
        <f>C14</f>
        <v>146.841</v>
      </c>
      <c r="K5" s="136">
        <f>C26</f>
        <v>141.18</v>
      </c>
      <c r="L5" s="135">
        <f>C3</f>
        <v>90.426</v>
      </c>
      <c r="M5" s="5">
        <f>C15</f>
        <v>84.665</v>
      </c>
      <c r="N5" s="136">
        <f>C27</f>
        <v>80.791</v>
      </c>
      <c r="O5" s="135">
        <f>C4</f>
        <v>134.87</v>
      </c>
      <c r="P5" s="5">
        <f>C16</f>
        <v>128.502</v>
      </c>
      <c r="Q5" s="136">
        <f>C28</f>
        <v>120.285</v>
      </c>
    </row>
    <row r="6" spans="1:17">
      <c r="A6" s="121">
        <v>5</v>
      </c>
      <c r="B6" s="121">
        <v>810</v>
      </c>
      <c r="C6" s="121">
        <v>146.878</v>
      </c>
      <c r="D6" s="121">
        <v>32</v>
      </c>
      <c r="E6" s="121">
        <v>255</v>
      </c>
      <c r="H6" s="113" t="s">
        <v>55</v>
      </c>
      <c r="I6" s="135">
        <f>C5</f>
        <v>94.356</v>
      </c>
      <c r="J6" s="5">
        <f>C17</f>
        <v>92.402</v>
      </c>
      <c r="K6" s="136">
        <f>C29</f>
        <v>91.436</v>
      </c>
      <c r="L6" s="135">
        <f>C6</f>
        <v>146.878</v>
      </c>
      <c r="M6" s="5">
        <f>C18</f>
        <v>142.346</v>
      </c>
      <c r="N6" s="136">
        <f>C30</f>
        <v>134.297</v>
      </c>
      <c r="O6" s="135">
        <f>C7</f>
        <v>101.794</v>
      </c>
      <c r="P6" s="5">
        <f>C19</f>
        <v>98.127</v>
      </c>
      <c r="Q6" s="136">
        <f>C31</f>
        <v>85.327</v>
      </c>
    </row>
    <row r="7" spans="1:17">
      <c r="A7" s="121">
        <v>6</v>
      </c>
      <c r="B7" s="121">
        <v>810</v>
      </c>
      <c r="C7" s="121">
        <v>101.794</v>
      </c>
      <c r="D7" s="121">
        <v>33</v>
      </c>
      <c r="E7" s="121">
        <v>255</v>
      </c>
      <c r="H7" s="113" t="s">
        <v>56</v>
      </c>
      <c r="I7" s="135">
        <f>C8</f>
        <v>58.902</v>
      </c>
      <c r="J7" s="5">
        <f>C20</f>
        <v>62.149</v>
      </c>
      <c r="K7" s="136">
        <f>C32</f>
        <v>54.327</v>
      </c>
      <c r="L7" s="135">
        <f>C9</f>
        <v>92.591</v>
      </c>
      <c r="M7" s="5">
        <f>C21</f>
        <v>83.597</v>
      </c>
      <c r="N7" s="136">
        <f>C33</f>
        <v>78.367</v>
      </c>
      <c r="O7" s="135">
        <f>C10</f>
        <v>62.678</v>
      </c>
      <c r="P7" s="5">
        <f>C22</f>
        <v>58.665</v>
      </c>
      <c r="Q7" s="136">
        <f>C34</f>
        <v>66.768</v>
      </c>
    </row>
    <row r="8" spans="1:17">
      <c r="A8" s="121">
        <v>7</v>
      </c>
      <c r="B8" s="121">
        <v>810</v>
      </c>
      <c r="C8" s="121">
        <v>58.902</v>
      </c>
      <c r="D8" s="121">
        <v>8</v>
      </c>
      <c r="E8" s="121">
        <v>168</v>
      </c>
      <c r="G8" s="113" t="s">
        <v>11</v>
      </c>
      <c r="H8" s="113" t="s">
        <v>12</v>
      </c>
      <c r="I8" s="137">
        <f>C11</f>
        <v>185.841</v>
      </c>
      <c r="J8" s="138">
        <f>C23</f>
        <v>160.542</v>
      </c>
      <c r="K8" s="139">
        <f>C35</f>
        <v>153.383</v>
      </c>
      <c r="L8" s="137">
        <f>C12</f>
        <v>190.84</v>
      </c>
      <c r="M8" s="138">
        <f>C24</f>
        <v>154.006</v>
      </c>
      <c r="N8" s="139">
        <f>C36</f>
        <v>163.359</v>
      </c>
      <c r="O8" s="137">
        <f>C13</f>
        <v>173.323</v>
      </c>
      <c r="P8" s="138">
        <f>C25</f>
        <v>160.887</v>
      </c>
      <c r="Q8" s="139">
        <f>C37</f>
        <v>150.892</v>
      </c>
    </row>
    <row r="9" spans="1:17">
      <c r="A9" s="121">
        <v>8</v>
      </c>
      <c r="B9" s="121">
        <v>810</v>
      </c>
      <c r="C9" s="121">
        <v>92.591</v>
      </c>
      <c r="D9" s="121">
        <v>14</v>
      </c>
      <c r="E9" s="121">
        <v>243</v>
      </c>
    </row>
    <row r="10" ht="15" customHeight="1" spans="1:17">
      <c r="A10" s="121">
        <v>9</v>
      </c>
      <c r="B10" s="121">
        <v>810</v>
      </c>
      <c r="C10" s="121">
        <v>62.678</v>
      </c>
      <c r="D10" s="121">
        <v>9</v>
      </c>
      <c r="E10" s="121">
        <v>187</v>
      </c>
      <c r="H10" s="113" t="s">
        <v>13</v>
      </c>
      <c r="I10" s="140">
        <f t="shared" ref="I10:K10" si="0">I5/AVERAGE($I$8:$K$8)</f>
        <v>0.954002473157437</v>
      </c>
      <c r="J10" s="141">
        <f t="shared" si="0"/>
        <v>0.881458522588571</v>
      </c>
      <c r="K10" s="142">
        <f t="shared" si="0"/>
        <v>0.847476619057719</v>
      </c>
      <c r="L10" s="140">
        <f t="shared" ref="L10:N10" si="1">L5/AVERAGE($L$8:$N$8)</f>
        <v>0.533796401058628</v>
      </c>
      <c r="M10" s="141">
        <f t="shared" si="1"/>
        <v>0.499788471187808</v>
      </c>
      <c r="N10" s="141">
        <f t="shared" si="1"/>
        <v>0.476919746952509</v>
      </c>
      <c r="O10" s="140">
        <f t="shared" ref="O10:Q10" si="2">O5/AVERAGE($O$8:$Q$8)</f>
        <v>0.834072009597981</v>
      </c>
      <c r="P10" s="141">
        <f t="shared" si="2"/>
        <v>0.794690601151923</v>
      </c>
      <c r="Q10" s="142">
        <f t="shared" si="2"/>
        <v>0.743874484129111</v>
      </c>
    </row>
    <row r="11" ht="15" customHeight="1" spans="1:17">
      <c r="A11" s="121">
        <v>10</v>
      </c>
      <c r="B11" s="121">
        <v>810</v>
      </c>
      <c r="C11" s="121">
        <v>185.841</v>
      </c>
      <c r="D11" s="121">
        <v>25</v>
      </c>
      <c r="E11" s="121">
        <v>255</v>
      </c>
      <c r="I11" s="135">
        <f t="shared" ref="I11:K11" si="3">I6/AVERAGE($I$8:$K$8)</f>
        <v>0.566401075703429</v>
      </c>
      <c r="J11" s="5">
        <f t="shared" si="3"/>
        <v>0.554671586302389</v>
      </c>
      <c r="K11" s="136">
        <f t="shared" si="3"/>
        <v>0.548872872504332</v>
      </c>
      <c r="L11" s="135">
        <f t="shared" ref="L11:N11" si="4">L6/AVERAGE($L$8:$N$8)</f>
        <v>0.867039875640735</v>
      </c>
      <c r="M11" s="5">
        <f t="shared" si="4"/>
        <v>0.840286892100629</v>
      </c>
      <c r="N11" s="5">
        <f t="shared" si="4"/>
        <v>0.792772601607619</v>
      </c>
      <c r="O11" s="135">
        <f t="shared" ref="O11:Q11" si="5">O6/AVERAGE($O$8:$Q$8)</f>
        <v>0.62952121409518</v>
      </c>
      <c r="P11" s="5">
        <f t="shared" si="5"/>
        <v>0.606843509200127</v>
      </c>
      <c r="Q11" s="136">
        <f t="shared" si="5"/>
        <v>0.5276848992583</v>
      </c>
    </row>
    <row r="12" ht="15" customHeight="1" spans="1:17">
      <c r="A12" s="121">
        <v>11</v>
      </c>
      <c r="B12" s="121">
        <v>810</v>
      </c>
      <c r="C12" s="121">
        <v>190.84</v>
      </c>
      <c r="D12" s="121">
        <v>30</v>
      </c>
      <c r="E12" s="121">
        <v>255</v>
      </c>
      <c r="H12" s="113"/>
      <c r="I12" s="137">
        <f t="shared" ref="I12:K12" si="6">I7/AVERAGE($I$8:$K$8)</f>
        <v>0.353577474257953</v>
      </c>
      <c r="J12" s="138">
        <f t="shared" si="6"/>
        <v>0.373068596102976</v>
      </c>
      <c r="K12" s="139">
        <f t="shared" si="6"/>
        <v>0.326114621642929</v>
      </c>
      <c r="L12" s="137">
        <f t="shared" ref="L12:N12" si="7">L7/AVERAGE($L$8:$N$8)</f>
        <v>0.546576676734782</v>
      </c>
      <c r="M12" s="138">
        <f t="shared" si="7"/>
        <v>0.493483928729548</v>
      </c>
      <c r="N12" s="138">
        <f t="shared" si="7"/>
        <v>0.462610560698931</v>
      </c>
      <c r="O12" s="137">
        <f t="shared" ref="O12:Q12" si="8">O7/AVERAGE($O$8:$Q$8)</f>
        <v>0.387617449526079</v>
      </c>
      <c r="P12" s="138">
        <f t="shared" si="8"/>
        <v>0.362799988456036</v>
      </c>
      <c r="Q12" s="139">
        <f t="shared" si="8"/>
        <v>0.412911099109053</v>
      </c>
    </row>
    <row r="13" ht="15" customHeight="1" spans="1:17">
      <c r="A13" s="121">
        <v>12</v>
      </c>
      <c r="B13" s="121">
        <v>810</v>
      </c>
      <c r="C13" s="121">
        <v>173.323</v>
      </c>
      <c r="D13" s="121">
        <v>27</v>
      </c>
      <c r="E13" s="121">
        <v>255</v>
      </c>
    </row>
    <row r="14" ht="15" customHeight="1" spans="1:17">
      <c r="A14" s="121">
        <v>13</v>
      </c>
      <c r="B14" s="121">
        <v>945</v>
      </c>
      <c r="C14" s="121">
        <v>146.841</v>
      </c>
      <c r="D14" s="121">
        <v>36</v>
      </c>
      <c r="E14" s="143">
        <v>255</v>
      </c>
      <c r="F14" s="113"/>
      <c r="H14" s="113" t="s">
        <v>14</v>
      </c>
      <c r="I14" s="140">
        <f t="shared" ref="I14:Q14" si="9">I10/AVERAGE($I$10:$K$10)</f>
        <v>1.0667439316071</v>
      </c>
      <c r="J14" s="141">
        <f t="shared" si="9"/>
        <v>0.985626931157386</v>
      </c>
      <c r="K14" s="142">
        <f t="shared" si="9"/>
        <v>0.947629137235511</v>
      </c>
      <c r="L14" s="141">
        <f t="shared" si="9"/>
        <v>0.596879030783217</v>
      </c>
      <c r="M14" s="141">
        <f t="shared" si="9"/>
        <v>0.558852134798189</v>
      </c>
      <c r="N14" s="141">
        <f t="shared" si="9"/>
        <v>0.533280845951461</v>
      </c>
      <c r="O14" s="140">
        <f t="shared" si="9"/>
        <v>0.932640406913448</v>
      </c>
      <c r="P14" s="141">
        <f t="shared" si="9"/>
        <v>0.888605009039756</v>
      </c>
      <c r="Q14" s="142">
        <f t="shared" si="9"/>
        <v>0.831783579339987</v>
      </c>
    </row>
    <row r="15" ht="15" customHeight="1" spans="1:17">
      <c r="A15" s="121">
        <v>14</v>
      </c>
      <c r="B15" s="121">
        <v>945</v>
      </c>
      <c r="C15" s="121">
        <v>84.665</v>
      </c>
      <c r="D15" s="121">
        <v>30</v>
      </c>
      <c r="E15" s="121">
        <v>184</v>
      </c>
      <c r="I15" s="135">
        <f t="shared" ref="I15:Q15" si="10">I11/AVERAGE($I11:$K11)</f>
        <v>1.01752014781052</v>
      </c>
      <c r="J15" s="61">
        <f t="shared" si="10"/>
        <v>0.996448521535331</v>
      </c>
      <c r="K15" s="136">
        <f t="shared" si="10"/>
        <v>0.986031330654148</v>
      </c>
      <c r="L15" s="61">
        <f t="shared" si="10"/>
        <v>1.55760746273991</v>
      </c>
      <c r="M15" s="61">
        <f t="shared" si="10"/>
        <v>1.50954664341274</v>
      </c>
      <c r="N15" s="5">
        <f t="shared" si="10"/>
        <v>1.42418884668625</v>
      </c>
      <c r="O15" s="135">
        <f t="shared" si="10"/>
        <v>1.13091331618759</v>
      </c>
      <c r="P15" s="5">
        <f t="shared" si="10"/>
        <v>1.09017359547262</v>
      </c>
      <c r="Q15" s="136">
        <f t="shared" si="10"/>
        <v>0.947967861861592</v>
      </c>
    </row>
    <row r="16" ht="15" customHeight="1" spans="1:17">
      <c r="A16" s="121">
        <v>15</v>
      </c>
      <c r="B16" s="121">
        <v>945</v>
      </c>
      <c r="C16" s="121">
        <v>128.502</v>
      </c>
      <c r="D16" s="121">
        <v>37</v>
      </c>
      <c r="E16" s="121">
        <v>255</v>
      </c>
      <c r="I16" s="137">
        <f t="shared" ref="I16:Q16" si="11">I12/AVERAGE($I12:$K12)</f>
        <v>1.00757221544321</v>
      </c>
      <c r="J16" s="138">
        <f t="shared" si="11"/>
        <v>1.06311509995552</v>
      </c>
      <c r="K16" s="139">
        <f t="shared" si="11"/>
        <v>0.929312684601261</v>
      </c>
      <c r="L16" s="138">
        <f t="shared" si="11"/>
        <v>1.55755248335045</v>
      </c>
      <c r="M16" s="138">
        <f t="shared" si="11"/>
        <v>1.40625670908239</v>
      </c>
      <c r="N16" s="138">
        <f t="shared" si="11"/>
        <v>1.31827840138593</v>
      </c>
      <c r="O16" s="137">
        <f t="shared" si="11"/>
        <v>1.10457424694004</v>
      </c>
      <c r="P16" s="138">
        <f t="shared" si="11"/>
        <v>1.03385315735565</v>
      </c>
      <c r="Q16" s="139">
        <f t="shared" si="11"/>
        <v>1.17665230734377</v>
      </c>
    </row>
    <row r="17" ht="15" customHeight="1" spans="1:7">
      <c r="A17" s="121">
        <v>16</v>
      </c>
      <c r="B17" s="121">
        <v>945</v>
      </c>
      <c r="C17" s="121">
        <v>92.402</v>
      </c>
      <c r="D17" s="121">
        <v>25</v>
      </c>
      <c r="E17" s="121">
        <v>255</v>
      </c>
    </row>
    <row r="18" ht="15" customHeight="1" spans="1:7">
      <c r="A18" s="121">
        <v>17</v>
      </c>
      <c r="B18" s="121">
        <v>945</v>
      </c>
      <c r="C18" s="121">
        <v>142.346</v>
      </c>
      <c r="D18" s="121">
        <v>34</v>
      </c>
      <c r="E18" s="121">
        <v>255</v>
      </c>
    </row>
    <row r="19" ht="15" customHeight="1" spans="1:7">
      <c r="A19" s="121">
        <v>18</v>
      </c>
      <c r="B19" s="121">
        <v>945</v>
      </c>
      <c r="C19" s="121">
        <v>98.127</v>
      </c>
      <c r="D19" s="121">
        <v>24</v>
      </c>
      <c r="E19" s="143">
        <v>255</v>
      </c>
      <c r="F19" s="113"/>
      <c r="G19" s="113"/>
    </row>
    <row r="20" ht="15" customHeight="1" spans="1:7">
      <c r="A20" s="121">
        <v>19</v>
      </c>
      <c r="B20" s="121">
        <v>945</v>
      </c>
      <c r="C20" s="121">
        <v>62.149</v>
      </c>
      <c r="D20" s="121">
        <v>12</v>
      </c>
      <c r="E20" s="143">
        <v>255</v>
      </c>
      <c r="F20" s="113"/>
      <c r="G20" s="113"/>
    </row>
    <row r="21" ht="15" customHeight="1" spans="1:7">
      <c r="A21" s="121">
        <v>20</v>
      </c>
      <c r="B21" s="121">
        <v>945</v>
      </c>
      <c r="C21" s="121">
        <v>83.597</v>
      </c>
      <c r="D21" s="121">
        <v>11</v>
      </c>
      <c r="E21" s="143">
        <v>243</v>
      </c>
      <c r="F21" s="113"/>
      <c r="G21" s="113"/>
    </row>
    <row r="22" ht="15" customHeight="1" spans="1:7">
      <c r="A22" s="121">
        <v>21</v>
      </c>
      <c r="B22" s="121">
        <v>945</v>
      </c>
      <c r="C22" s="121">
        <v>58.665</v>
      </c>
      <c r="D22" s="121">
        <v>9</v>
      </c>
      <c r="E22" s="121">
        <v>187</v>
      </c>
    </row>
    <row r="23" ht="15" customHeight="1" spans="1:7">
      <c r="A23" s="121">
        <v>22</v>
      </c>
      <c r="B23" s="121">
        <v>945</v>
      </c>
      <c r="C23" s="121">
        <v>160.542</v>
      </c>
      <c r="D23" s="121">
        <v>21</v>
      </c>
      <c r="E23" s="121">
        <v>255</v>
      </c>
    </row>
    <row r="24" ht="15" customHeight="1" spans="1:7">
      <c r="A24" s="121">
        <v>23</v>
      </c>
      <c r="B24" s="121">
        <v>945</v>
      </c>
      <c r="C24" s="121">
        <v>154.006</v>
      </c>
      <c r="D24" s="121">
        <v>10</v>
      </c>
      <c r="E24" s="121">
        <v>255</v>
      </c>
    </row>
    <row r="25" ht="15" customHeight="1" spans="1:7">
      <c r="A25" s="121">
        <v>24</v>
      </c>
      <c r="B25" s="121">
        <v>945</v>
      </c>
      <c r="C25" s="121">
        <v>160.887</v>
      </c>
      <c r="D25" s="121">
        <v>27</v>
      </c>
      <c r="E25" s="121">
        <v>255</v>
      </c>
    </row>
    <row r="26" ht="15" customHeight="1" spans="1:7">
      <c r="A26" s="121">
        <v>25</v>
      </c>
      <c r="B26" s="121">
        <v>1071</v>
      </c>
      <c r="C26" s="121">
        <v>141.18</v>
      </c>
      <c r="D26" s="121">
        <v>25</v>
      </c>
      <c r="E26" s="121">
        <v>255</v>
      </c>
    </row>
    <row r="27" ht="15" customHeight="1" spans="1:7">
      <c r="A27" s="121">
        <v>26</v>
      </c>
      <c r="B27" s="121">
        <v>1071</v>
      </c>
      <c r="C27" s="121">
        <v>80.791</v>
      </c>
      <c r="D27" s="121">
        <v>30</v>
      </c>
      <c r="E27" s="121">
        <v>196</v>
      </c>
    </row>
    <row r="28" ht="15" customHeight="1" spans="1:7">
      <c r="A28" s="121">
        <v>27</v>
      </c>
      <c r="B28" s="121">
        <v>1071</v>
      </c>
      <c r="C28" s="121">
        <v>120.285</v>
      </c>
      <c r="D28" s="121">
        <v>30</v>
      </c>
      <c r="E28" s="121">
        <v>255</v>
      </c>
    </row>
    <row r="29" ht="15" customHeight="1" spans="1:7">
      <c r="A29" s="121">
        <v>28</v>
      </c>
      <c r="B29" s="143">
        <v>1071</v>
      </c>
      <c r="C29" s="143">
        <v>91.436</v>
      </c>
      <c r="D29" s="242">
        <v>25</v>
      </c>
      <c r="E29" s="143">
        <v>255</v>
      </c>
      <c r="F29" s="113"/>
    </row>
    <row r="30" ht="15" customHeight="1" spans="1:7">
      <c r="A30" s="121">
        <v>29</v>
      </c>
      <c r="B30" s="143">
        <v>1071</v>
      </c>
      <c r="C30" s="143">
        <v>134.297</v>
      </c>
      <c r="D30" s="143">
        <v>30</v>
      </c>
      <c r="E30" s="143">
        <v>255</v>
      </c>
      <c r="F30" s="113"/>
    </row>
    <row r="31" ht="15" customHeight="1" spans="1:7">
      <c r="A31" s="121">
        <v>30</v>
      </c>
      <c r="B31" s="143">
        <v>1071</v>
      </c>
      <c r="C31" s="143">
        <v>85.327</v>
      </c>
      <c r="D31" s="143">
        <v>22</v>
      </c>
      <c r="E31" s="143">
        <v>255</v>
      </c>
      <c r="F31" s="113"/>
    </row>
    <row r="32" ht="15" customHeight="1" spans="1:7">
      <c r="A32" s="121">
        <v>31</v>
      </c>
      <c r="B32" s="143">
        <v>1071</v>
      </c>
      <c r="C32" s="143">
        <v>54.327</v>
      </c>
      <c r="D32" s="143">
        <v>10</v>
      </c>
      <c r="E32" s="143">
        <v>180</v>
      </c>
      <c r="F32" s="113"/>
    </row>
    <row r="33" ht="15" customHeight="1" spans="1:6">
      <c r="A33" s="121">
        <v>32</v>
      </c>
      <c r="B33" s="143">
        <v>1071</v>
      </c>
      <c r="C33" s="143">
        <v>78.367</v>
      </c>
      <c r="D33" s="143">
        <v>17</v>
      </c>
      <c r="E33" s="143">
        <v>243</v>
      </c>
      <c r="F33" s="113"/>
    </row>
    <row r="34" ht="15" customHeight="1" spans="1:6">
      <c r="A34" s="121">
        <v>33</v>
      </c>
      <c r="B34" s="143">
        <v>1071</v>
      </c>
      <c r="C34" s="143">
        <v>66.768</v>
      </c>
      <c r="D34" s="143">
        <v>15</v>
      </c>
      <c r="E34" s="143">
        <v>255</v>
      </c>
      <c r="F34" s="113"/>
    </row>
    <row r="35" spans="1:6">
      <c r="A35" s="121">
        <v>34</v>
      </c>
      <c r="B35" s="121">
        <v>1071</v>
      </c>
      <c r="C35" s="121">
        <v>153.383</v>
      </c>
      <c r="D35" s="121">
        <v>21</v>
      </c>
      <c r="E35" s="121">
        <v>255</v>
      </c>
    </row>
    <row r="36" spans="1:6">
      <c r="A36" s="121">
        <v>35</v>
      </c>
      <c r="B36" s="121">
        <v>1071</v>
      </c>
      <c r="C36" s="121">
        <v>163.359</v>
      </c>
      <c r="D36" s="121">
        <v>17</v>
      </c>
      <c r="E36" s="121">
        <v>255</v>
      </c>
    </row>
    <row r="37" spans="1:6">
      <c r="A37" s="121">
        <v>36</v>
      </c>
      <c r="B37" s="121">
        <v>1071</v>
      </c>
      <c r="C37" s="121">
        <v>150.892</v>
      </c>
      <c r="D37" s="121">
        <v>25</v>
      </c>
      <c r="E37" s="121">
        <v>255</v>
      </c>
    </row>
  </sheetData>
  <mergeCells count="3">
    <mergeCell ref="I4:K4"/>
    <mergeCell ref="L4:N4"/>
    <mergeCell ref="O4:Q4"/>
  </mergeCells>
  <pageMargins left="0.7" right="0.7" top="0.75" bottom="0.75" header="0.3" footer="0.3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Q37"/>
  <sheetViews>
    <sheetView zoomScale="70" zoomScaleNormal="70" workbookViewId="0">
      <selection activeCell="I14" sqref="I14:Q16"/>
    </sheetView>
  </sheetViews>
  <sheetFormatPr defaultColWidth="12.25" defaultRowHeight="13.5"/>
  <cols>
    <col min="1" max="1" width="8.75" style="61" customWidth="1"/>
    <col min="2" max="2" width="10.5" style="61" customWidth="1"/>
    <col min="3" max="5" width="12.25" style="61" customWidth="1"/>
    <col min="6" max="6" width="11.375" style="61" customWidth="1"/>
    <col min="7" max="7" width="8.125" style="61" customWidth="1"/>
    <col min="8" max="8" width="12.625" style="61" customWidth="1"/>
    <col min="9" max="22" width="8.75" style="61" customWidth="1"/>
    <col min="23" max="16384" width="12.25" style="61"/>
  </cols>
  <sheetData>
    <row r="1" spans="1:17">
      <c r="A1" s="121"/>
      <c r="B1" s="121" t="s">
        <v>0</v>
      </c>
      <c r="C1" s="121" t="s">
        <v>1</v>
      </c>
      <c r="D1" s="121" t="s">
        <v>2</v>
      </c>
      <c r="E1" s="121" t="s">
        <v>3</v>
      </c>
    </row>
    <row r="2" ht="15" customHeight="1" spans="1:17">
      <c r="A2" s="121">
        <v>1</v>
      </c>
      <c r="B2" s="121">
        <v>836</v>
      </c>
      <c r="C2" s="121">
        <v>148.126</v>
      </c>
      <c r="D2" s="121">
        <v>61</v>
      </c>
      <c r="E2" s="121">
        <v>255</v>
      </c>
    </row>
    <row r="3" spans="1:17">
      <c r="A3" s="121">
        <v>2</v>
      </c>
      <c r="B3" s="121">
        <v>836</v>
      </c>
      <c r="C3" s="121">
        <v>74.608</v>
      </c>
      <c r="D3" s="121">
        <v>47</v>
      </c>
      <c r="E3" s="121">
        <v>163</v>
      </c>
    </row>
    <row r="4" spans="1:17">
      <c r="A4" s="121">
        <v>3</v>
      </c>
      <c r="B4" s="121">
        <v>836</v>
      </c>
      <c r="C4" s="121">
        <v>123.957</v>
      </c>
      <c r="D4" s="121">
        <v>63</v>
      </c>
      <c r="E4" s="121">
        <v>234</v>
      </c>
      <c r="H4" s="113"/>
      <c r="I4" s="129" t="s">
        <v>48</v>
      </c>
      <c r="J4" s="130"/>
      <c r="K4" s="131"/>
      <c r="L4" s="132" t="s">
        <v>49</v>
      </c>
      <c r="M4" s="133"/>
      <c r="N4" s="134"/>
      <c r="O4" s="212" t="s">
        <v>50</v>
      </c>
      <c r="P4" s="213"/>
      <c r="Q4" s="214"/>
    </row>
    <row r="5" spans="1:17">
      <c r="A5" s="121">
        <v>4</v>
      </c>
      <c r="B5" s="121">
        <v>836</v>
      </c>
      <c r="C5" s="121">
        <v>99.972</v>
      </c>
      <c r="D5" s="121">
        <v>44</v>
      </c>
      <c r="E5" s="121">
        <v>248</v>
      </c>
      <c r="G5" s="113" t="s">
        <v>9</v>
      </c>
      <c r="H5" s="113" t="s">
        <v>54</v>
      </c>
      <c r="I5" s="135">
        <f>C2</f>
        <v>148.126</v>
      </c>
      <c r="J5" s="5">
        <f>C14</f>
        <v>134.377</v>
      </c>
      <c r="K5" s="136">
        <f>C26</f>
        <v>132.224</v>
      </c>
      <c r="L5" s="135">
        <f>C3</f>
        <v>74.608</v>
      </c>
      <c r="M5" s="5">
        <f>C15</f>
        <v>70.727</v>
      </c>
      <c r="N5" s="136">
        <f>C27</f>
        <v>66.303</v>
      </c>
      <c r="O5" s="135">
        <f>C4</f>
        <v>123.957</v>
      </c>
      <c r="P5" s="5">
        <f>C16</f>
        <v>97.762</v>
      </c>
      <c r="Q5" s="136">
        <f>C28</f>
        <v>112.111</v>
      </c>
    </row>
    <row r="6" spans="1:17">
      <c r="A6" s="121">
        <v>5</v>
      </c>
      <c r="B6" s="121">
        <v>836</v>
      </c>
      <c r="C6" s="121">
        <v>138.217</v>
      </c>
      <c r="D6" s="121">
        <v>55</v>
      </c>
      <c r="E6" s="121">
        <v>255</v>
      </c>
      <c r="H6" s="113" t="s">
        <v>55</v>
      </c>
      <c r="I6" s="135">
        <f>C5</f>
        <v>99.972</v>
      </c>
      <c r="J6" s="5">
        <f>C17</f>
        <v>91</v>
      </c>
      <c r="K6" s="136">
        <f>C29</f>
        <v>88.701</v>
      </c>
      <c r="L6" s="135">
        <f>C6</f>
        <v>138.217</v>
      </c>
      <c r="M6" s="5">
        <f>C18</f>
        <v>121.507</v>
      </c>
      <c r="N6" s="136">
        <f>C30</f>
        <v>119.82</v>
      </c>
      <c r="O6" s="135">
        <f>C7</f>
        <v>100.026</v>
      </c>
      <c r="P6" s="5">
        <f>C19</f>
        <v>91.286</v>
      </c>
      <c r="Q6" s="136">
        <f>C31</f>
        <v>86.347</v>
      </c>
    </row>
    <row r="7" spans="1:17">
      <c r="A7" s="121">
        <v>6</v>
      </c>
      <c r="B7" s="121">
        <v>836</v>
      </c>
      <c r="C7" s="121">
        <v>100.026</v>
      </c>
      <c r="D7" s="121">
        <v>38</v>
      </c>
      <c r="E7" s="121">
        <v>244</v>
      </c>
      <c r="H7" s="113" t="s">
        <v>56</v>
      </c>
      <c r="I7" s="135">
        <f>C8</f>
        <v>89.608</v>
      </c>
      <c r="J7" s="5">
        <f>C20</f>
        <v>80.064</v>
      </c>
      <c r="K7" s="136">
        <f>C32</f>
        <v>77.409</v>
      </c>
      <c r="L7" s="135">
        <f>C9</f>
        <v>127.237</v>
      </c>
      <c r="M7" s="5">
        <f>C21</f>
        <v>112.774</v>
      </c>
      <c r="N7" s="136">
        <f>C33</f>
        <v>105.842</v>
      </c>
      <c r="O7" s="135">
        <f>C10</f>
        <v>111.433</v>
      </c>
      <c r="P7" s="5">
        <f>C22</f>
        <v>98.904</v>
      </c>
      <c r="Q7" s="136">
        <f>C34</f>
        <v>97.689</v>
      </c>
    </row>
    <row r="8" spans="1:17">
      <c r="A8" s="121">
        <v>7</v>
      </c>
      <c r="B8" s="121">
        <v>836</v>
      </c>
      <c r="C8" s="121">
        <v>89.608</v>
      </c>
      <c r="D8" s="121">
        <v>0</v>
      </c>
      <c r="E8" s="121">
        <v>255</v>
      </c>
      <c r="G8" s="113" t="s">
        <v>11</v>
      </c>
      <c r="H8" s="113" t="s">
        <v>12</v>
      </c>
      <c r="I8" s="137">
        <f>C11</f>
        <v>170.414</v>
      </c>
      <c r="J8" s="138">
        <f>C23</f>
        <v>190.257</v>
      </c>
      <c r="K8" s="139">
        <f>C35</f>
        <v>175.178</v>
      </c>
      <c r="L8" s="137">
        <f>C12</f>
        <v>182.085</v>
      </c>
      <c r="M8" s="138">
        <f>C24</f>
        <v>182.542</v>
      </c>
      <c r="N8" s="139">
        <f>C36</f>
        <v>178.805</v>
      </c>
      <c r="O8" s="137">
        <f>C13</f>
        <v>209.042</v>
      </c>
      <c r="P8" s="138">
        <f>C25</f>
        <v>187.439</v>
      </c>
      <c r="Q8" s="139">
        <f>C37</f>
        <v>180.835</v>
      </c>
    </row>
    <row r="9" spans="1:17">
      <c r="A9" s="121">
        <v>8</v>
      </c>
      <c r="B9" s="121">
        <v>836</v>
      </c>
      <c r="C9" s="121">
        <v>127.237</v>
      </c>
      <c r="D9" s="121">
        <v>30</v>
      </c>
      <c r="E9" s="121">
        <v>255</v>
      </c>
    </row>
    <row r="10" ht="15" customHeight="1" spans="1:17">
      <c r="A10" s="121">
        <v>9</v>
      </c>
      <c r="B10" s="121">
        <v>836</v>
      </c>
      <c r="C10" s="121">
        <v>111.433</v>
      </c>
      <c r="D10" s="121">
        <v>41</v>
      </c>
      <c r="E10" s="121">
        <v>255</v>
      </c>
      <c r="H10" s="113" t="s">
        <v>13</v>
      </c>
      <c r="I10" s="140">
        <f t="shared" ref="I10:K10" si="0">I5/AVERAGE($I$8:$K$8)</f>
        <v>0.829297059432788</v>
      </c>
      <c r="J10" s="141">
        <f t="shared" si="0"/>
        <v>0.752322016090354</v>
      </c>
      <c r="K10" s="142">
        <f t="shared" si="0"/>
        <v>0.740268247211435</v>
      </c>
      <c r="L10" s="140">
        <f t="shared" ref="L10:N10" si="1">L5/AVERAGE($L$8:$N$8)</f>
        <v>0.411871218478117</v>
      </c>
      <c r="M10" s="141">
        <f t="shared" si="1"/>
        <v>0.39044627478691</v>
      </c>
      <c r="N10" s="141">
        <f t="shared" si="1"/>
        <v>0.366023715938701</v>
      </c>
      <c r="O10" s="140">
        <f t="shared" ref="O10:Q10" si="2">O5/AVERAGE($O$8:$Q$8)</f>
        <v>0.644137699284274</v>
      </c>
      <c r="P10" s="141">
        <f t="shared" si="2"/>
        <v>0.5080164069591</v>
      </c>
      <c r="Q10" s="142">
        <f t="shared" si="2"/>
        <v>0.582580423892634</v>
      </c>
    </row>
    <row r="11" ht="15" customHeight="1" spans="1:17">
      <c r="A11" s="121">
        <v>10</v>
      </c>
      <c r="B11" s="121">
        <v>836</v>
      </c>
      <c r="C11" s="121">
        <v>170.414</v>
      </c>
      <c r="D11" s="121">
        <v>0</v>
      </c>
      <c r="E11" s="121">
        <v>255</v>
      </c>
      <c r="I11" s="135">
        <f t="shared" ref="I11:K11" si="3">I6/AVERAGE($I$8:$K$8)</f>
        <v>0.559702453489696</v>
      </c>
      <c r="J11" s="5">
        <f t="shared" si="3"/>
        <v>0.509471884803368</v>
      </c>
      <c r="K11" s="136">
        <f t="shared" si="3"/>
        <v>0.496600721471907</v>
      </c>
      <c r="L11" s="135">
        <f t="shared" ref="L11:N11" si="4">L6/AVERAGE($L$8:$N$8)</f>
        <v>0.763022788499757</v>
      </c>
      <c r="M11" s="5">
        <f t="shared" si="4"/>
        <v>0.670775736430685</v>
      </c>
      <c r="N11" s="5">
        <f t="shared" si="4"/>
        <v>0.661462703705339</v>
      </c>
      <c r="O11" s="135">
        <f t="shared" ref="O11:Q11" si="5">O6/AVERAGE($O$8:$Q$8)</f>
        <v>0.519781194354565</v>
      </c>
      <c r="P11" s="5">
        <f t="shared" si="5"/>
        <v>0.474364126405643</v>
      </c>
      <c r="Q11" s="136">
        <f t="shared" si="5"/>
        <v>0.448698806199724</v>
      </c>
    </row>
    <row r="12" ht="15" customHeight="1" spans="1:17">
      <c r="A12" s="121">
        <v>11</v>
      </c>
      <c r="B12" s="121">
        <v>836</v>
      </c>
      <c r="C12" s="121">
        <v>182.085</v>
      </c>
      <c r="D12" s="121">
        <v>36</v>
      </c>
      <c r="E12" s="121">
        <v>255</v>
      </c>
      <c r="H12" s="113"/>
      <c r="I12" s="137">
        <f t="shared" ref="I12:K12" si="6">I7/AVERAGE($I$8:$K$8)</f>
        <v>0.501678644543519</v>
      </c>
      <c r="J12" s="138">
        <f t="shared" si="6"/>
        <v>0.448245681152713</v>
      </c>
      <c r="K12" s="139">
        <f t="shared" si="6"/>
        <v>0.433381419019164</v>
      </c>
      <c r="L12" s="137">
        <f t="shared" ref="L12:N12" si="7">L7/AVERAGE($L$8:$N$8)</f>
        <v>0.702408028971426</v>
      </c>
      <c r="M12" s="138">
        <f t="shared" si="7"/>
        <v>0.622565472773042</v>
      </c>
      <c r="N12" s="138">
        <f t="shared" si="7"/>
        <v>0.584297575409619</v>
      </c>
      <c r="O12" s="137">
        <f t="shared" ref="O12:Q12" si="8">O7/AVERAGE($O$8:$Q$8)</f>
        <v>0.579057223427031</v>
      </c>
      <c r="P12" s="138">
        <f t="shared" si="8"/>
        <v>0.51395076526547</v>
      </c>
      <c r="Q12" s="139">
        <f t="shared" si="8"/>
        <v>0.507637065316049</v>
      </c>
    </row>
    <row r="13" ht="15" customHeight="1" spans="1:17">
      <c r="A13" s="121">
        <v>12</v>
      </c>
      <c r="B13" s="121">
        <v>836</v>
      </c>
      <c r="C13" s="121">
        <v>209.042</v>
      </c>
      <c r="D13" s="121">
        <v>57</v>
      </c>
      <c r="E13" s="121">
        <v>255</v>
      </c>
    </row>
    <row r="14" ht="15" customHeight="1" spans="1:17">
      <c r="A14" s="121">
        <v>13</v>
      </c>
      <c r="B14" s="121">
        <v>1012</v>
      </c>
      <c r="C14" s="121">
        <v>134.377</v>
      </c>
      <c r="D14" s="121">
        <v>48</v>
      </c>
      <c r="E14" s="143">
        <v>255</v>
      </c>
      <c r="F14" s="113"/>
      <c r="H14" s="113" t="s">
        <v>14</v>
      </c>
      <c r="I14" s="140">
        <f t="shared" ref="I14:Q14" si="9">I10/AVERAGE($I$10:$K$10)</f>
        <v>1.07149522456942</v>
      </c>
      <c r="J14" s="141">
        <f t="shared" si="9"/>
        <v>0.972039437991739</v>
      </c>
      <c r="K14" s="142">
        <f t="shared" si="9"/>
        <v>0.956465337438845</v>
      </c>
      <c r="L14" s="141">
        <f t="shared" si="9"/>
        <v>0.532159180738848</v>
      </c>
      <c r="M14" s="141">
        <f t="shared" si="9"/>
        <v>0.504477031633559</v>
      </c>
      <c r="N14" s="141">
        <f t="shared" si="9"/>
        <v>0.472921806783828</v>
      </c>
      <c r="O14" s="140">
        <f t="shared" si="9"/>
        <v>0.832259635914177</v>
      </c>
      <c r="P14" s="141">
        <f t="shared" si="9"/>
        <v>0.656383798625667</v>
      </c>
      <c r="Q14" s="142">
        <f t="shared" si="9"/>
        <v>0.752724412836502</v>
      </c>
    </row>
    <row r="15" ht="15" customHeight="1" spans="1:17">
      <c r="A15" s="121">
        <v>14</v>
      </c>
      <c r="B15" s="121">
        <v>1012</v>
      </c>
      <c r="C15" s="121">
        <v>70.727</v>
      </c>
      <c r="D15" s="121">
        <v>47</v>
      </c>
      <c r="E15" s="121">
        <v>163</v>
      </c>
      <c r="I15" s="135">
        <f t="shared" ref="I15:Q15" si="10">I11/AVERAGE($I11:$K11)</f>
        <v>1.07238095919163</v>
      </c>
      <c r="J15" s="61">
        <f t="shared" si="10"/>
        <v>0.976139992062159</v>
      </c>
      <c r="K15" s="136">
        <f t="shared" si="10"/>
        <v>0.951479048746214</v>
      </c>
      <c r="L15" s="61">
        <f t="shared" si="10"/>
        <v>1.46193947286583</v>
      </c>
      <c r="M15" s="61">
        <f t="shared" si="10"/>
        <v>1.28519559482197</v>
      </c>
      <c r="N15" s="5">
        <f t="shared" si="10"/>
        <v>1.26735197290336</v>
      </c>
      <c r="O15" s="135">
        <f t="shared" si="10"/>
        <v>0.99589246446278</v>
      </c>
      <c r="P15" s="5">
        <f t="shared" si="10"/>
        <v>0.908874087846654</v>
      </c>
      <c r="Q15" s="136">
        <f t="shared" si="10"/>
        <v>0.859699744356144</v>
      </c>
    </row>
    <row r="16" ht="15" customHeight="1" spans="1:17">
      <c r="A16" s="121">
        <v>15</v>
      </c>
      <c r="B16" s="121">
        <v>1012</v>
      </c>
      <c r="C16" s="121">
        <v>97.762</v>
      </c>
      <c r="D16" s="121">
        <v>41</v>
      </c>
      <c r="E16" s="121">
        <v>234</v>
      </c>
      <c r="I16" s="137">
        <f t="shared" ref="I16:Q16" si="11">I12/AVERAGE($I12:$K12)</f>
        <v>1.08799948195126</v>
      </c>
      <c r="J16" s="138">
        <f t="shared" si="11"/>
        <v>0.972118455081532</v>
      </c>
      <c r="K16" s="139">
        <f t="shared" si="11"/>
        <v>0.939882062967205</v>
      </c>
      <c r="L16" s="138">
        <f t="shared" si="11"/>
        <v>1.52332490121179</v>
      </c>
      <c r="M16" s="138">
        <f t="shared" si="11"/>
        <v>1.35016891634712</v>
      </c>
      <c r="N16" s="138">
        <f t="shared" si="11"/>
        <v>1.26717664039594</v>
      </c>
      <c r="O16" s="137">
        <f t="shared" si="11"/>
        <v>1.25581179498282</v>
      </c>
      <c r="P16" s="138">
        <f t="shared" si="11"/>
        <v>1.11461425045526</v>
      </c>
      <c r="Q16" s="139">
        <f t="shared" si="11"/>
        <v>1.10092161603903</v>
      </c>
    </row>
    <row r="17" ht="15" customHeight="1" spans="1:7">
      <c r="A17" s="121">
        <v>16</v>
      </c>
      <c r="B17" s="121">
        <v>1012</v>
      </c>
      <c r="C17" s="121">
        <v>91</v>
      </c>
      <c r="D17" s="121">
        <v>41</v>
      </c>
      <c r="E17" s="121">
        <v>248</v>
      </c>
    </row>
    <row r="18" ht="15" customHeight="1" spans="1:7">
      <c r="A18" s="121">
        <v>17</v>
      </c>
      <c r="B18" s="121">
        <v>1012</v>
      </c>
      <c r="C18" s="121">
        <v>121.507</v>
      </c>
      <c r="D18" s="121">
        <v>40</v>
      </c>
      <c r="E18" s="121">
        <v>255</v>
      </c>
    </row>
    <row r="19" ht="15" customHeight="1" spans="1:7">
      <c r="A19" s="121">
        <v>18</v>
      </c>
      <c r="B19" s="121">
        <v>1012</v>
      </c>
      <c r="C19" s="121">
        <v>91.286</v>
      </c>
      <c r="D19" s="121">
        <v>32</v>
      </c>
      <c r="E19" s="143">
        <v>244</v>
      </c>
      <c r="F19" s="113"/>
      <c r="G19" s="113"/>
    </row>
    <row r="20" ht="15" customHeight="1" spans="1:7">
      <c r="A20" s="121">
        <v>19</v>
      </c>
      <c r="B20" s="121">
        <v>1012</v>
      </c>
      <c r="C20" s="121">
        <v>80.064</v>
      </c>
      <c r="D20" s="121">
        <v>29</v>
      </c>
      <c r="E20" s="143">
        <v>213</v>
      </c>
      <c r="F20" s="113"/>
      <c r="G20" s="113"/>
    </row>
    <row r="21" ht="15" customHeight="1" spans="1:7">
      <c r="A21" s="121">
        <v>20</v>
      </c>
      <c r="B21" s="121">
        <v>1012</v>
      </c>
      <c r="C21" s="121">
        <v>112.774</v>
      </c>
      <c r="D21" s="121">
        <v>32</v>
      </c>
      <c r="E21" s="143">
        <v>255</v>
      </c>
      <c r="F21" s="113"/>
      <c r="G21" s="113"/>
    </row>
    <row r="22" ht="15" customHeight="1" spans="1:7">
      <c r="A22" s="121">
        <v>21</v>
      </c>
      <c r="B22" s="121">
        <v>1012</v>
      </c>
      <c r="C22" s="121">
        <v>98.904</v>
      </c>
      <c r="D22" s="121">
        <v>34</v>
      </c>
      <c r="E22" s="121">
        <v>255</v>
      </c>
    </row>
    <row r="23" ht="15" customHeight="1" spans="1:7">
      <c r="A23" s="121">
        <v>22</v>
      </c>
      <c r="B23" s="121">
        <v>1012</v>
      </c>
      <c r="C23" s="121">
        <v>190.257</v>
      </c>
      <c r="D23" s="121">
        <v>27</v>
      </c>
      <c r="E23" s="121">
        <v>255</v>
      </c>
    </row>
    <row r="24" ht="15" customHeight="1" spans="1:7">
      <c r="A24" s="121">
        <v>23</v>
      </c>
      <c r="B24" s="121">
        <v>1012</v>
      </c>
      <c r="C24" s="121">
        <v>182.542</v>
      </c>
      <c r="D24" s="121">
        <v>50</v>
      </c>
      <c r="E24" s="121">
        <v>255</v>
      </c>
    </row>
    <row r="25" ht="15" customHeight="1" spans="1:7">
      <c r="A25" s="121">
        <v>24</v>
      </c>
      <c r="B25" s="121">
        <v>1012</v>
      </c>
      <c r="C25" s="121">
        <v>187.439</v>
      </c>
      <c r="D25" s="121">
        <v>33</v>
      </c>
      <c r="E25" s="121">
        <v>255</v>
      </c>
    </row>
    <row r="26" ht="15" customHeight="1" spans="1:7">
      <c r="A26" s="121">
        <v>25</v>
      </c>
      <c r="B26" s="121">
        <v>1127</v>
      </c>
      <c r="C26" s="121">
        <v>132.224</v>
      </c>
      <c r="D26" s="121">
        <v>58</v>
      </c>
      <c r="E26" s="121">
        <v>255</v>
      </c>
    </row>
    <row r="27" ht="15" customHeight="1" spans="1:7">
      <c r="A27" s="121">
        <v>26</v>
      </c>
      <c r="B27" s="121">
        <v>1127</v>
      </c>
      <c r="C27" s="121">
        <v>66.303</v>
      </c>
      <c r="D27" s="121">
        <v>41</v>
      </c>
      <c r="E27" s="121">
        <v>163</v>
      </c>
    </row>
    <row r="28" ht="15" customHeight="1" spans="1:7">
      <c r="A28" s="121">
        <v>27</v>
      </c>
      <c r="B28" s="121">
        <v>1127</v>
      </c>
      <c r="C28" s="121">
        <v>112.111</v>
      </c>
      <c r="D28" s="121">
        <v>25</v>
      </c>
      <c r="E28" s="121">
        <v>255</v>
      </c>
    </row>
    <row r="29" ht="15" customHeight="1" spans="1:7">
      <c r="A29" s="121">
        <v>28</v>
      </c>
      <c r="B29" s="143">
        <v>1127</v>
      </c>
      <c r="C29" s="143">
        <v>88.701</v>
      </c>
      <c r="D29" s="242">
        <v>42</v>
      </c>
      <c r="E29" s="143">
        <v>248</v>
      </c>
      <c r="F29" s="113"/>
    </row>
    <row r="30" ht="15" customHeight="1" spans="1:7">
      <c r="A30" s="121">
        <v>29</v>
      </c>
      <c r="B30" s="143">
        <v>1127</v>
      </c>
      <c r="C30" s="143">
        <v>119.82</v>
      </c>
      <c r="D30" s="143">
        <v>36</v>
      </c>
      <c r="E30" s="143">
        <v>255</v>
      </c>
      <c r="F30" s="113"/>
    </row>
    <row r="31" ht="15" customHeight="1" spans="1:7">
      <c r="A31" s="121">
        <v>30</v>
      </c>
      <c r="B31" s="143">
        <v>1127</v>
      </c>
      <c r="C31" s="143">
        <v>86.347</v>
      </c>
      <c r="D31" s="143">
        <v>31</v>
      </c>
      <c r="E31" s="143">
        <v>244</v>
      </c>
      <c r="F31" s="113"/>
    </row>
    <row r="32" ht="15" customHeight="1" spans="1:7">
      <c r="A32" s="121">
        <v>31</v>
      </c>
      <c r="B32" s="143">
        <v>1127</v>
      </c>
      <c r="C32" s="143">
        <v>77.409</v>
      </c>
      <c r="D32" s="143">
        <v>0</v>
      </c>
      <c r="E32" s="143">
        <v>255</v>
      </c>
      <c r="F32" s="113"/>
    </row>
    <row r="33" ht="15" customHeight="1" spans="1:6">
      <c r="A33" s="121">
        <v>32</v>
      </c>
      <c r="B33" s="143">
        <v>1127</v>
      </c>
      <c r="C33" s="143">
        <v>105.842</v>
      </c>
      <c r="D33" s="143">
        <v>27</v>
      </c>
      <c r="E33" s="143">
        <v>255</v>
      </c>
      <c r="F33" s="113"/>
    </row>
    <row r="34" ht="15" customHeight="1" spans="1:6">
      <c r="A34" s="121">
        <v>33</v>
      </c>
      <c r="B34" s="143">
        <v>1127</v>
      </c>
      <c r="C34" s="143">
        <v>97.689</v>
      </c>
      <c r="D34" s="143">
        <v>13</v>
      </c>
      <c r="E34" s="143">
        <v>255</v>
      </c>
      <c r="F34" s="113"/>
    </row>
    <row r="35" spans="1:6">
      <c r="A35" s="121">
        <v>34</v>
      </c>
      <c r="B35" s="121">
        <v>1127</v>
      </c>
      <c r="C35" s="121">
        <v>175.178</v>
      </c>
      <c r="D35" s="121">
        <v>0</v>
      </c>
      <c r="E35" s="121">
        <v>255</v>
      </c>
    </row>
    <row r="36" spans="1:6">
      <c r="A36" s="121">
        <v>35</v>
      </c>
      <c r="B36" s="121">
        <v>1127</v>
      </c>
      <c r="C36" s="121">
        <v>178.805</v>
      </c>
      <c r="D36" s="121">
        <v>46</v>
      </c>
      <c r="E36" s="121">
        <v>255</v>
      </c>
    </row>
    <row r="37" spans="1:6">
      <c r="A37" s="121">
        <v>36</v>
      </c>
      <c r="B37" s="121">
        <v>1127</v>
      </c>
      <c r="C37" s="121">
        <v>180.835</v>
      </c>
      <c r="D37" s="121">
        <v>25</v>
      </c>
      <c r="E37" s="121">
        <v>255</v>
      </c>
    </row>
  </sheetData>
  <mergeCells count="3">
    <mergeCell ref="I4:K4"/>
    <mergeCell ref="L4:N4"/>
    <mergeCell ref="O4:Q4"/>
  </mergeCells>
  <pageMargins left="0.7" right="0.7" top="0.75" bottom="0.75" header="0.3" footer="0.3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Q34"/>
  <sheetViews>
    <sheetView zoomScale="85" zoomScaleNormal="85" workbookViewId="0">
      <selection activeCell="H12" sqref="H12"/>
    </sheetView>
  </sheetViews>
  <sheetFormatPr defaultColWidth="12.25" defaultRowHeight="13.5"/>
  <cols>
    <col min="1" max="1" width="8.75" style="61" customWidth="1"/>
    <col min="2" max="2" width="10.5" style="61" customWidth="1"/>
    <col min="3" max="5" width="12.25" style="61" customWidth="1"/>
    <col min="6" max="6" width="11.375" style="61" customWidth="1"/>
    <col min="7" max="7" width="8" style="61" customWidth="1"/>
    <col min="8" max="8" width="11.875" style="61" customWidth="1"/>
    <col min="9" max="22" width="8.75" style="61" customWidth="1"/>
    <col min="23" max="16384" width="12.25" style="61"/>
  </cols>
  <sheetData>
    <row r="1" spans="1:17">
      <c r="A1" s="121"/>
      <c r="B1" s="121" t="s">
        <v>0</v>
      </c>
      <c r="C1" s="121" t="s">
        <v>1</v>
      </c>
      <c r="D1" s="121" t="s">
        <v>2</v>
      </c>
      <c r="E1" s="121" t="s">
        <v>3</v>
      </c>
    </row>
    <row r="2" ht="15" customHeight="1" spans="1:17">
      <c r="A2" s="121">
        <v>1</v>
      </c>
      <c r="B2" s="121">
        <v>1008</v>
      </c>
      <c r="C2" s="121">
        <v>109.181</v>
      </c>
      <c r="D2" s="121">
        <v>25</v>
      </c>
      <c r="E2" s="121">
        <v>255</v>
      </c>
    </row>
    <row r="3" spans="1:17">
      <c r="A3" s="121">
        <v>2</v>
      </c>
      <c r="B3" s="121">
        <v>1008</v>
      </c>
      <c r="C3" s="121">
        <v>33.954</v>
      </c>
      <c r="D3" s="121">
        <v>15</v>
      </c>
      <c r="E3" s="121">
        <v>153</v>
      </c>
    </row>
    <row r="4" spans="1:17">
      <c r="A4" s="121">
        <v>3</v>
      </c>
      <c r="B4" s="121">
        <v>1008</v>
      </c>
      <c r="C4" s="121">
        <v>35.72</v>
      </c>
      <c r="D4" s="121">
        <v>14</v>
      </c>
      <c r="E4" s="121">
        <v>255</v>
      </c>
      <c r="H4" s="113"/>
      <c r="I4" s="129" t="s">
        <v>48</v>
      </c>
      <c r="J4" s="130"/>
      <c r="K4" s="131"/>
      <c r="L4" s="132" t="s">
        <v>49</v>
      </c>
      <c r="M4" s="133"/>
      <c r="N4" s="134"/>
      <c r="O4" s="212" t="s">
        <v>57</v>
      </c>
      <c r="P4" s="213"/>
      <c r="Q4" s="214"/>
    </row>
    <row r="5" spans="1:17">
      <c r="A5" s="121">
        <v>4</v>
      </c>
      <c r="B5" s="121">
        <v>1008</v>
      </c>
      <c r="C5" s="121">
        <v>106.766</v>
      </c>
      <c r="D5" s="121">
        <v>25</v>
      </c>
      <c r="E5" s="121">
        <v>255</v>
      </c>
      <c r="G5" s="113" t="s">
        <v>9</v>
      </c>
      <c r="H5" s="113" t="s">
        <v>58</v>
      </c>
      <c r="I5" s="135">
        <f>C2</f>
        <v>109.181</v>
      </c>
      <c r="J5" s="5">
        <f>C11</f>
        <v>106.985</v>
      </c>
      <c r="K5" s="136">
        <f>C20</f>
        <v>90.121</v>
      </c>
      <c r="L5" s="135">
        <f>C3</f>
        <v>33.954</v>
      </c>
      <c r="M5" s="5">
        <f>C12</f>
        <v>32.24</v>
      </c>
      <c r="N5" s="136">
        <f>C21</f>
        <v>29.361</v>
      </c>
      <c r="O5" s="135">
        <f>C4</f>
        <v>35.72</v>
      </c>
      <c r="P5" s="5">
        <f>C13</f>
        <v>32.563</v>
      </c>
      <c r="Q5" s="136">
        <f>C22</f>
        <v>23.614</v>
      </c>
    </row>
    <row r="6" spans="1:17">
      <c r="A6" s="121">
        <v>5</v>
      </c>
      <c r="B6" s="121">
        <v>1008</v>
      </c>
      <c r="C6" s="121">
        <v>145.327</v>
      </c>
      <c r="D6" s="121">
        <v>37</v>
      </c>
      <c r="E6" s="121">
        <v>255</v>
      </c>
      <c r="H6" s="113" t="s">
        <v>59</v>
      </c>
      <c r="I6" s="135">
        <f>C5</f>
        <v>106.766</v>
      </c>
      <c r="J6" s="5">
        <f>C14</f>
        <v>105.691</v>
      </c>
      <c r="K6" s="136">
        <f>C23</f>
        <v>88.584</v>
      </c>
      <c r="L6" s="135">
        <f>C6</f>
        <v>145.327</v>
      </c>
      <c r="M6" s="5">
        <f>C15</f>
        <v>131.384</v>
      </c>
      <c r="N6" s="136">
        <f>C24</f>
        <v>123.51</v>
      </c>
      <c r="O6" s="135">
        <f>C7</f>
        <v>130.188</v>
      </c>
      <c r="P6" s="5">
        <f>C16</f>
        <v>125.806</v>
      </c>
      <c r="Q6" s="136">
        <f>C25</f>
        <v>113.803</v>
      </c>
    </row>
    <row r="7" spans="1:17">
      <c r="A7" s="121">
        <v>6</v>
      </c>
      <c r="B7" s="121">
        <v>1008</v>
      </c>
      <c r="C7" s="121">
        <v>130.188</v>
      </c>
      <c r="D7" s="121">
        <v>26</v>
      </c>
      <c r="E7" s="121">
        <v>255</v>
      </c>
      <c r="G7" s="113" t="s">
        <v>11</v>
      </c>
      <c r="H7" s="113" t="s">
        <v>12</v>
      </c>
      <c r="I7" s="137">
        <f>C8</f>
        <v>172.689</v>
      </c>
      <c r="J7" s="138">
        <f>C17</f>
        <v>155.617</v>
      </c>
      <c r="K7" s="139">
        <f>C26</f>
        <v>143.341</v>
      </c>
      <c r="L7" s="137">
        <f>C9</f>
        <v>175.009</v>
      </c>
      <c r="M7" s="138">
        <f>C18</f>
        <v>156.312</v>
      </c>
      <c r="N7" s="139">
        <f>C27</f>
        <v>145.296</v>
      </c>
      <c r="O7" s="137">
        <f>C10</f>
        <v>164.945</v>
      </c>
      <c r="P7" s="138">
        <f>C19</f>
        <v>153.002</v>
      </c>
      <c r="Q7" s="139">
        <f>C28</f>
        <v>138.092</v>
      </c>
    </row>
    <row r="8" spans="1:17">
      <c r="A8" s="121">
        <v>7</v>
      </c>
      <c r="B8" s="121">
        <v>1008</v>
      </c>
      <c r="C8" s="121">
        <v>172.689</v>
      </c>
      <c r="D8" s="121">
        <v>28</v>
      </c>
      <c r="E8" s="121">
        <v>255</v>
      </c>
      <c r="G8" s="113"/>
    </row>
    <row r="9" spans="1:17">
      <c r="A9" s="121">
        <v>8</v>
      </c>
      <c r="B9" s="121">
        <v>1008</v>
      </c>
      <c r="C9" s="121">
        <v>175.009</v>
      </c>
      <c r="D9" s="121">
        <v>28</v>
      </c>
      <c r="E9" s="121">
        <v>255</v>
      </c>
      <c r="H9" s="113" t="s">
        <v>13</v>
      </c>
      <c r="I9" s="140">
        <f t="shared" ref="I9:K9" si="0">I5/AVERAGE($I$7:$K$7)</f>
        <v>0.694466412380445</v>
      </c>
      <c r="J9" s="141">
        <f t="shared" si="0"/>
        <v>0.680498338799992</v>
      </c>
      <c r="K9" s="142">
        <f t="shared" si="0"/>
        <v>0.573231675384345</v>
      </c>
      <c r="L9" s="140">
        <f t="shared" ref="L9:N9" si="1">L5/AVERAGE($L$7:$N$7)</f>
        <v>0.213718772095834</v>
      </c>
      <c r="M9" s="141">
        <f t="shared" si="1"/>
        <v>0.202930235388163</v>
      </c>
      <c r="N9" s="141">
        <f t="shared" si="1"/>
        <v>0.184808766787588</v>
      </c>
      <c r="O9" s="140">
        <f t="shared" ref="O9:Q9" si="2">O5/AVERAGE($O$7:$Q$7)</f>
        <v>0.234979903034609</v>
      </c>
      <c r="P9" s="141">
        <f t="shared" si="2"/>
        <v>0.214211942399663</v>
      </c>
      <c r="Q9" s="142">
        <f t="shared" si="2"/>
        <v>0.155341977330886</v>
      </c>
    </row>
    <row r="10" ht="15" customHeight="1" spans="1:17">
      <c r="A10" s="121">
        <v>9</v>
      </c>
      <c r="B10" s="121">
        <v>1008</v>
      </c>
      <c r="C10" s="121">
        <v>164.945</v>
      </c>
      <c r="D10" s="121">
        <v>27</v>
      </c>
      <c r="E10" s="121">
        <v>255</v>
      </c>
      <c r="I10" s="137">
        <f t="shared" ref="I10:K10" si="3">I6/AVERAGE($I$7:$K$7)</f>
        <v>0.679105347855494</v>
      </c>
      <c r="J10" s="138">
        <f t="shared" si="3"/>
        <v>0.672267606917886</v>
      </c>
      <c r="K10" s="139">
        <f t="shared" si="3"/>
        <v>0.563455296015876</v>
      </c>
      <c r="L10" s="137">
        <f t="shared" ref="L10:N10" si="4">L6/AVERAGE($L$7:$N$7)</f>
        <v>0.914740766695271</v>
      </c>
      <c r="M10" s="138">
        <f t="shared" si="4"/>
        <v>0.826978475379602</v>
      </c>
      <c r="N10" s="138">
        <f t="shared" si="4"/>
        <v>0.777416667890571</v>
      </c>
      <c r="O10" s="137">
        <f t="shared" ref="O10:Q10" si="5">O6/AVERAGE($O$7:$Q$7)</f>
        <v>0.856426752975074</v>
      </c>
      <c r="P10" s="138">
        <f t="shared" si="5"/>
        <v>0.827600271029451</v>
      </c>
      <c r="Q10" s="139">
        <f t="shared" si="5"/>
        <v>0.7486399189543</v>
      </c>
    </row>
    <row r="11" ht="15" customHeight="1" spans="1:17">
      <c r="A11" s="121">
        <v>10</v>
      </c>
      <c r="B11" s="121">
        <v>1176</v>
      </c>
      <c r="C11" s="121">
        <v>106.985</v>
      </c>
      <c r="D11" s="121">
        <v>0</v>
      </c>
      <c r="E11" s="121">
        <v>255</v>
      </c>
      <c r="H11" s="113"/>
    </row>
    <row r="12" ht="15" customHeight="1" spans="1:17">
      <c r="A12" s="121">
        <v>11</v>
      </c>
      <c r="B12" s="121">
        <v>1176</v>
      </c>
      <c r="C12" s="121">
        <v>32.24</v>
      </c>
      <c r="D12" s="121">
        <v>14</v>
      </c>
      <c r="E12" s="121">
        <v>153</v>
      </c>
      <c r="H12" s="113" t="s">
        <v>14</v>
      </c>
      <c r="I12" s="140">
        <f t="shared" ref="I12:Q12" si="6">I9/AVERAGE($I$9:$K$9)</f>
        <v>1.06939896241107</v>
      </c>
      <c r="J12" s="141">
        <f t="shared" si="6"/>
        <v>1.04788972434351</v>
      </c>
      <c r="K12" s="142">
        <f t="shared" si="6"/>
        <v>0.88271131324542</v>
      </c>
      <c r="L12" s="141">
        <f t="shared" si="6"/>
        <v>0.3291025009311</v>
      </c>
      <c r="M12" s="141">
        <f t="shared" si="6"/>
        <v>0.312489386523492</v>
      </c>
      <c r="N12" s="141">
        <f t="shared" si="6"/>
        <v>0.284584394470107</v>
      </c>
      <c r="O12" s="140">
        <f t="shared" si="6"/>
        <v>0.361842214415121</v>
      </c>
      <c r="P12" s="141">
        <f t="shared" si="6"/>
        <v>0.329861926875688</v>
      </c>
      <c r="Q12" s="142">
        <f t="shared" si="6"/>
        <v>0.239208904008921</v>
      </c>
    </row>
    <row r="13" ht="15" customHeight="1" spans="1:17">
      <c r="A13" s="121">
        <v>12</v>
      </c>
      <c r="B13" s="121">
        <v>1176</v>
      </c>
      <c r="C13" s="121">
        <v>32.563</v>
      </c>
      <c r="D13" s="121">
        <v>0</v>
      </c>
      <c r="E13" s="121">
        <v>255</v>
      </c>
      <c r="I13" s="137">
        <f t="shared" ref="I13:Q13" si="7">I10/AVERAGE($I10:$K10)</f>
        <v>1.06396803093266</v>
      </c>
      <c r="J13" s="138">
        <f t="shared" si="7"/>
        <v>1.05325520444059</v>
      </c>
      <c r="K13" s="139">
        <f t="shared" si="7"/>
        <v>0.882776764626745</v>
      </c>
      <c r="L13" s="138">
        <f t="shared" si="7"/>
        <v>1.43314278915339</v>
      </c>
      <c r="M13" s="138">
        <f t="shared" si="7"/>
        <v>1.29564383913608</v>
      </c>
      <c r="N13" s="138">
        <f t="shared" si="7"/>
        <v>1.21799435678391</v>
      </c>
      <c r="O13" s="137">
        <f t="shared" si="7"/>
        <v>1.34178104896155</v>
      </c>
      <c r="P13" s="138">
        <f t="shared" si="7"/>
        <v>1.29661801890848</v>
      </c>
      <c r="Q13" s="139">
        <f t="shared" si="7"/>
        <v>1.17290924443859</v>
      </c>
    </row>
    <row r="14" ht="15" customHeight="1" spans="1:17">
      <c r="A14" s="121">
        <v>13</v>
      </c>
      <c r="B14" s="121">
        <v>1176</v>
      </c>
      <c r="C14" s="121">
        <v>105.691</v>
      </c>
      <c r="D14" s="121">
        <v>0</v>
      </c>
      <c r="E14" s="143">
        <v>255</v>
      </c>
      <c r="F14" s="113"/>
    </row>
    <row r="15" ht="15" customHeight="1" spans="1:17">
      <c r="A15" s="121">
        <v>14</v>
      </c>
      <c r="B15" s="121">
        <v>1176</v>
      </c>
      <c r="C15" s="121">
        <v>131.384</v>
      </c>
      <c r="D15" s="121">
        <v>28</v>
      </c>
      <c r="E15" s="121">
        <v>255</v>
      </c>
    </row>
    <row r="16" ht="15" customHeight="1" spans="1:17">
      <c r="A16" s="121">
        <v>15</v>
      </c>
      <c r="B16" s="121">
        <v>1176</v>
      </c>
      <c r="C16" s="121">
        <v>125.806</v>
      </c>
      <c r="D16" s="121">
        <v>27</v>
      </c>
      <c r="E16" s="121">
        <v>255</v>
      </c>
    </row>
    <row r="17" ht="15" customHeight="1" spans="1:7">
      <c r="A17" s="121">
        <v>16</v>
      </c>
      <c r="B17" s="121">
        <v>1176</v>
      </c>
      <c r="C17" s="121">
        <v>155.617</v>
      </c>
      <c r="D17" s="121">
        <v>21</v>
      </c>
      <c r="E17" s="121">
        <v>255</v>
      </c>
    </row>
    <row r="18" ht="15" customHeight="1" spans="1:7">
      <c r="A18" s="121">
        <v>17</v>
      </c>
      <c r="B18" s="121">
        <v>1176</v>
      </c>
      <c r="C18" s="121">
        <v>156.312</v>
      </c>
      <c r="D18" s="121">
        <v>21</v>
      </c>
      <c r="E18" s="121">
        <v>255</v>
      </c>
    </row>
    <row r="19" ht="15" customHeight="1" spans="1:7">
      <c r="A19" s="121">
        <v>18</v>
      </c>
      <c r="B19" s="121">
        <v>1176</v>
      </c>
      <c r="C19" s="121">
        <v>153.002</v>
      </c>
      <c r="D19" s="121">
        <v>0</v>
      </c>
      <c r="E19" s="143">
        <v>255</v>
      </c>
      <c r="F19" s="113"/>
      <c r="G19" s="113"/>
    </row>
    <row r="20" ht="15" customHeight="1" spans="1:7">
      <c r="A20" s="121">
        <v>19</v>
      </c>
      <c r="B20" s="121">
        <v>1400</v>
      </c>
      <c r="C20" s="121">
        <v>90.121</v>
      </c>
      <c r="D20" s="121">
        <v>19</v>
      </c>
      <c r="E20" s="143">
        <v>255</v>
      </c>
      <c r="F20" s="113"/>
      <c r="G20" s="113"/>
    </row>
    <row r="21" ht="15" customHeight="1" spans="1:7">
      <c r="A21" s="121">
        <v>20</v>
      </c>
      <c r="B21" s="121">
        <v>1400</v>
      </c>
      <c r="C21" s="121">
        <v>29.361</v>
      </c>
      <c r="D21" s="121">
        <v>13</v>
      </c>
      <c r="E21" s="143">
        <v>153</v>
      </c>
      <c r="F21" s="113"/>
      <c r="G21" s="113"/>
    </row>
    <row r="22" ht="15" customHeight="1" spans="1:7">
      <c r="A22" s="121">
        <v>21</v>
      </c>
      <c r="B22" s="121">
        <v>1400</v>
      </c>
      <c r="C22" s="121">
        <v>23.614</v>
      </c>
      <c r="D22" s="121">
        <v>12</v>
      </c>
      <c r="E22" s="121">
        <v>113</v>
      </c>
    </row>
    <row r="23" ht="15" customHeight="1" spans="1:7">
      <c r="A23" s="121">
        <v>22</v>
      </c>
      <c r="B23" s="121">
        <v>1400</v>
      </c>
      <c r="C23" s="121">
        <v>88.584</v>
      </c>
      <c r="D23" s="121">
        <v>25</v>
      </c>
      <c r="E23" s="121">
        <v>255</v>
      </c>
    </row>
    <row r="24" ht="15" customHeight="1" spans="1:7">
      <c r="A24" s="121">
        <v>23</v>
      </c>
      <c r="B24" s="121">
        <v>1400</v>
      </c>
      <c r="C24" s="121">
        <v>123.51</v>
      </c>
      <c r="D24" s="121">
        <v>24</v>
      </c>
      <c r="E24" s="121">
        <v>255</v>
      </c>
    </row>
    <row r="25" ht="15" customHeight="1" spans="1:7">
      <c r="A25" s="121">
        <v>24</v>
      </c>
      <c r="B25" s="121">
        <v>1400</v>
      </c>
      <c r="C25" s="121">
        <v>113.803</v>
      </c>
      <c r="D25" s="121">
        <v>25</v>
      </c>
      <c r="E25" s="121">
        <v>255</v>
      </c>
    </row>
    <row r="26" ht="15" customHeight="1" spans="1:7">
      <c r="A26" s="121">
        <v>25</v>
      </c>
      <c r="B26" s="121">
        <v>1400</v>
      </c>
      <c r="C26" s="121">
        <v>143.341</v>
      </c>
      <c r="D26" s="121">
        <v>0</v>
      </c>
      <c r="E26" s="121">
        <v>255</v>
      </c>
    </row>
    <row r="27" ht="15" customHeight="1" spans="1:7">
      <c r="A27" s="121">
        <v>26</v>
      </c>
      <c r="B27" s="121">
        <v>1400</v>
      </c>
      <c r="C27" s="121">
        <v>145.296</v>
      </c>
      <c r="D27" s="121">
        <v>22</v>
      </c>
      <c r="E27" s="121">
        <v>255</v>
      </c>
    </row>
    <row r="28" ht="15" customHeight="1" spans="1:7">
      <c r="A28" s="121">
        <v>27</v>
      </c>
      <c r="B28" s="121">
        <v>1400</v>
      </c>
      <c r="C28" s="121">
        <v>138.092</v>
      </c>
      <c r="D28" s="121">
        <v>21</v>
      </c>
      <c r="E28" s="121">
        <v>255</v>
      </c>
    </row>
    <row r="29" ht="15" customHeight="1" spans="1:7">
      <c r="B29" s="113"/>
      <c r="C29" s="113"/>
      <c r="D29" s="144"/>
      <c r="E29" s="113"/>
      <c r="F29" s="113"/>
    </row>
    <row r="30" ht="15" customHeight="1" spans="1:7">
      <c r="B30" s="113"/>
      <c r="C30" s="113"/>
      <c r="D30" s="113"/>
      <c r="E30" s="113"/>
      <c r="F30" s="113"/>
    </row>
    <row r="31" ht="15" customHeight="1" spans="1:7">
      <c r="B31" s="113"/>
      <c r="C31" s="113"/>
      <c r="D31" s="113"/>
      <c r="E31" s="113"/>
      <c r="F31" s="113"/>
    </row>
    <row r="32" ht="15" customHeight="1" spans="1:7">
      <c r="B32" s="113"/>
      <c r="C32" s="113"/>
      <c r="D32" s="113"/>
      <c r="E32" s="113"/>
      <c r="F32" s="113"/>
    </row>
    <row r="33" ht="15" customHeight="1" spans="2:6">
      <c r="B33" s="113"/>
      <c r="C33" s="113"/>
      <c r="D33" s="113"/>
      <c r="E33" s="113"/>
      <c r="F33" s="113"/>
    </row>
    <row r="34" ht="15" customHeight="1" spans="2:6">
      <c r="B34" s="113"/>
      <c r="C34" s="113"/>
      <c r="D34" s="113"/>
      <c r="E34" s="113"/>
      <c r="F34" s="113"/>
    </row>
  </sheetData>
  <mergeCells count="3">
    <mergeCell ref="I4:K4"/>
    <mergeCell ref="L4:N4"/>
    <mergeCell ref="O4:Q4"/>
  </mergeCells>
  <pageMargins left="0.7" right="0.7" top="0.75" bottom="0.75" header="0.3" footer="0.3"/>
  <pageSetup paperSize="9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Q34"/>
  <sheetViews>
    <sheetView zoomScale="85" zoomScaleNormal="85" workbookViewId="0">
      <selection activeCell="I13" sqref="I12:Q13"/>
    </sheetView>
  </sheetViews>
  <sheetFormatPr defaultColWidth="12.25" defaultRowHeight="13.5"/>
  <cols>
    <col min="1" max="1" width="8.75" style="61" customWidth="1"/>
    <col min="2" max="2" width="10.5" style="61" customWidth="1"/>
    <col min="3" max="5" width="12.25" style="61" customWidth="1"/>
    <col min="6" max="6" width="11.375" style="61" customWidth="1"/>
    <col min="7" max="7" width="8" style="61" customWidth="1"/>
    <col min="8" max="8" width="11.875" style="61" customWidth="1"/>
    <col min="9" max="22" width="8.75" style="61" customWidth="1"/>
    <col min="23" max="16384" width="12.25" style="61"/>
  </cols>
  <sheetData>
    <row r="1" spans="1:17">
      <c r="A1" s="121"/>
      <c r="B1" s="121" t="s">
        <v>0</v>
      </c>
      <c r="C1" s="121" t="s">
        <v>1</v>
      </c>
      <c r="D1" s="121" t="s">
        <v>2</v>
      </c>
      <c r="E1" s="121" t="s">
        <v>3</v>
      </c>
    </row>
    <row r="2" ht="15" customHeight="1" spans="1:17">
      <c r="A2" s="121">
        <v>1</v>
      </c>
      <c r="B2" s="121">
        <v>1224</v>
      </c>
      <c r="C2" s="121">
        <v>111.203</v>
      </c>
      <c r="D2" s="121">
        <v>46</v>
      </c>
      <c r="E2" s="121">
        <v>255</v>
      </c>
    </row>
    <row r="3" spans="1:17">
      <c r="A3" s="121">
        <v>2</v>
      </c>
      <c r="B3" s="121">
        <v>1224</v>
      </c>
      <c r="C3" s="121">
        <v>82.141</v>
      </c>
      <c r="D3" s="121">
        <v>45</v>
      </c>
      <c r="E3" s="121">
        <v>183</v>
      </c>
    </row>
    <row r="4" spans="1:17">
      <c r="A4" s="121">
        <v>3</v>
      </c>
      <c r="B4" s="121">
        <v>1224</v>
      </c>
      <c r="C4" s="121">
        <v>82.011</v>
      </c>
      <c r="D4" s="121">
        <v>38</v>
      </c>
      <c r="E4" s="121">
        <v>195</v>
      </c>
      <c r="H4" s="113"/>
      <c r="I4" s="129" t="s">
        <v>48</v>
      </c>
      <c r="J4" s="130"/>
      <c r="K4" s="131"/>
      <c r="L4" s="132" t="s">
        <v>49</v>
      </c>
      <c r="M4" s="133"/>
      <c r="N4" s="134"/>
      <c r="O4" s="212" t="s">
        <v>57</v>
      </c>
      <c r="P4" s="213"/>
      <c r="Q4" s="214"/>
    </row>
    <row r="5" spans="1:17">
      <c r="A5" s="121">
        <v>4</v>
      </c>
      <c r="B5" s="121">
        <v>1224</v>
      </c>
      <c r="C5" s="121">
        <v>87.712</v>
      </c>
      <c r="D5" s="121">
        <v>37</v>
      </c>
      <c r="E5" s="121">
        <v>216</v>
      </c>
      <c r="G5" s="113" t="s">
        <v>9</v>
      </c>
      <c r="H5" s="113" t="s">
        <v>58</v>
      </c>
      <c r="I5" s="135">
        <f>C2</f>
        <v>111.203</v>
      </c>
      <c r="J5" s="5">
        <f>C11</f>
        <v>104.246</v>
      </c>
      <c r="K5" s="136">
        <f>C20</f>
        <v>104.576</v>
      </c>
      <c r="L5" s="135">
        <f>C3</f>
        <v>82.141</v>
      </c>
      <c r="M5" s="5">
        <f>C12</f>
        <v>79.659</v>
      </c>
      <c r="N5" s="136">
        <f>C21</f>
        <v>80.204</v>
      </c>
      <c r="O5" s="135">
        <f>C4</f>
        <v>82.011</v>
      </c>
      <c r="P5" s="5">
        <f>C13</f>
        <v>83.29</v>
      </c>
      <c r="Q5" s="136">
        <f>C22</f>
        <v>77.294</v>
      </c>
    </row>
    <row r="6" spans="1:17">
      <c r="A6" s="121">
        <v>5</v>
      </c>
      <c r="B6" s="121">
        <v>1224</v>
      </c>
      <c r="C6" s="121">
        <v>106.403</v>
      </c>
      <c r="D6" s="121">
        <v>38</v>
      </c>
      <c r="E6" s="121">
        <v>255</v>
      </c>
      <c r="H6" s="113" t="s">
        <v>59</v>
      </c>
      <c r="I6" s="135">
        <f>C5</f>
        <v>87.712</v>
      </c>
      <c r="J6" s="5">
        <f>C14</f>
        <v>82.595</v>
      </c>
      <c r="K6" s="136">
        <f>C23</f>
        <v>84.749</v>
      </c>
      <c r="L6" s="135">
        <f>C6</f>
        <v>106.403</v>
      </c>
      <c r="M6" s="5">
        <f>C15</f>
        <v>103.888</v>
      </c>
      <c r="N6" s="136">
        <f>C24</f>
        <v>96.318</v>
      </c>
      <c r="O6" s="135">
        <f>C7</f>
        <v>104.9</v>
      </c>
      <c r="P6" s="5">
        <f>C16</f>
        <v>101.912</v>
      </c>
      <c r="Q6" s="136">
        <f>C25</f>
        <v>108.498</v>
      </c>
    </row>
    <row r="7" spans="1:17">
      <c r="A7" s="121">
        <v>6</v>
      </c>
      <c r="B7" s="121">
        <v>1224</v>
      </c>
      <c r="C7" s="121">
        <v>104.9</v>
      </c>
      <c r="D7" s="121">
        <v>42</v>
      </c>
      <c r="E7" s="121">
        <v>245</v>
      </c>
      <c r="G7" s="113" t="s">
        <v>11</v>
      </c>
      <c r="H7" s="113" t="s">
        <v>12</v>
      </c>
      <c r="I7" s="137">
        <f>C8</f>
        <v>159.033</v>
      </c>
      <c r="J7" s="138">
        <f>C17</f>
        <v>141.764</v>
      </c>
      <c r="K7" s="139">
        <f>C26</f>
        <v>137.069</v>
      </c>
      <c r="L7" s="137">
        <f>C9</f>
        <v>128.81</v>
      </c>
      <c r="M7" s="138">
        <f>C18</f>
        <v>135.924</v>
      </c>
      <c r="N7" s="139">
        <f>C27</f>
        <v>125.679</v>
      </c>
      <c r="O7" s="137">
        <f>C10</f>
        <v>145.859</v>
      </c>
      <c r="P7" s="138">
        <f>C19</f>
        <v>134.182</v>
      </c>
      <c r="Q7" s="139">
        <f>C28</f>
        <v>124.198</v>
      </c>
    </row>
    <row r="8" spans="1:17">
      <c r="A8" s="121">
        <v>7</v>
      </c>
      <c r="B8" s="121">
        <v>1224</v>
      </c>
      <c r="C8" s="121">
        <v>159.033</v>
      </c>
      <c r="D8" s="121">
        <v>20</v>
      </c>
      <c r="E8" s="121">
        <v>255</v>
      </c>
      <c r="G8" s="113"/>
    </row>
    <row r="9" spans="1:17">
      <c r="A9" s="121">
        <v>8</v>
      </c>
      <c r="B9" s="121">
        <v>1224</v>
      </c>
      <c r="C9" s="121">
        <v>128.81</v>
      </c>
      <c r="D9" s="121">
        <v>15</v>
      </c>
      <c r="E9" s="121">
        <v>255</v>
      </c>
      <c r="H9" s="113" t="s">
        <v>13</v>
      </c>
      <c r="I9" s="140">
        <f t="shared" ref="I9:K9" si="0">I5/AVERAGE($I$7:$K$7)</f>
        <v>0.761897475483367</v>
      </c>
      <c r="J9" s="141">
        <f t="shared" si="0"/>
        <v>0.714232208027113</v>
      </c>
      <c r="K9" s="142">
        <f t="shared" si="0"/>
        <v>0.716493173710679</v>
      </c>
      <c r="L9" s="140">
        <f t="shared" ref="L9:N9" si="1">L5/AVERAGE($L$7:$N$7)</f>
        <v>0.631185436960347</v>
      </c>
      <c r="M9" s="141">
        <f t="shared" si="1"/>
        <v>0.612113326144365</v>
      </c>
      <c r="N9" s="141">
        <f t="shared" si="1"/>
        <v>0.616301198986714</v>
      </c>
      <c r="O9" s="140">
        <f t="shared" ref="O9:Q9" si="2">O5/AVERAGE($O$7:$Q$7)</f>
        <v>0.60863251690213</v>
      </c>
      <c r="P9" s="141">
        <f t="shared" si="2"/>
        <v>0.618124426391318</v>
      </c>
      <c r="Q9" s="142">
        <f t="shared" si="2"/>
        <v>0.573625998481097</v>
      </c>
    </row>
    <row r="10" ht="15" customHeight="1" spans="1:17">
      <c r="A10" s="121">
        <v>9</v>
      </c>
      <c r="B10" s="121">
        <v>1224</v>
      </c>
      <c r="C10" s="121">
        <v>145.859</v>
      </c>
      <c r="D10" s="121">
        <v>17</v>
      </c>
      <c r="E10" s="121">
        <v>255</v>
      </c>
      <c r="I10" s="137">
        <f t="shared" ref="I10:K10" si="3">I6/AVERAGE($I$7:$K$7)</f>
        <v>0.60095097586933</v>
      </c>
      <c r="J10" s="138">
        <f t="shared" si="3"/>
        <v>0.565892304951743</v>
      </c>
      <c r="K10" s="139">
        <f t="shared" si="3"/>
        <v>0.580650244595379</v>
      </c>
      <c r="L10" s="137">
        <f t="shared" ref="L10:N10" si="4">L6/AVERAGE($L$7:$N$7)</f>
        <v>0.817618778063231</v>
      </c>
      <c r="M10" s="138">
        <f t="shared" si="4"/>
        <v>0.798293089625602</v>
      </c>
      <c r="N10" s="138">
        <f t="shared" si="4"/>
        <v>0.740123920053892</v>
      </c>
      <c r="O10" s="137">
        <f t="shared" ref="O10:Q10" si="5">O6/AVERAGE($O$7:$Q$7)</f>
        <v>0.77849984786228</v>
      </c>
      <c r="P10" s="138">
        <f t="shared" si="5"/>
        <v>0.756324847429367</v>
      </c>
      <c r="Q10" s="139">
        <f t="shared" si="5"/>
        <v>0.8052018731493</v>
      </c>
    </row>
    <row r="11" ht="15" customHeight="1" spans="1:17">
      <c r="A11" s="121">
        <v>10</v>
      </c>
      <c r="B11" s="121">
        <v>1416</v>
      </c>
      <c r="C11" s="121">
        <v>104.246</v>
      </c>
      <c r="D11" s="121">
        <v>43</v>
      </c>
      <c r="E11" s="121">
        <v>255</v>
      </c>
      <c r="H11" s="113"/>
    </row>
    <row r="12" ht="15" customHeight="1" spans="1:17">
      <c r="A12" s="121">
        <v>11</v>
      </c>
      <c r="B12" s="121">
        <v>1416</v>
      </c>
      <c r="C12" s="121">
        <v>79.659</v>
      </c>
      <c r="D12" s="121">
        <v>41</v>
      </c>
      <c r="E12" s="121">
        <v>183</v>
      </c>
      <c r="H12" s="113" t="s">
        <v>14</v>
      </c>
      <c r="I12" s="140">
        <f t="shared" ref="I12:Q12" si="6">I9/AVERAGE($I$9:$K$9)</f>
        <v>1.04244668385282</v>
      </c>
      <c r="J12" s="141">
        <f t="shared" si="6"/>
        <v>0.977229903913757</v>
      </c>
      <c r="K12" s="142">
        <f t="shared" si="6"/>
        <v>0.980323412233419</v>
      </c>
      <c r="L12" s="141">
        <f t="shared" si="6"/>
        <v>0.8636032889308</v>
      </c>
      <c r="M12" s="141">
        <f t="shared" si="6"/>
        <v>0.837508362363967</v>
      </c>
      <c r="N12" s="141">
        <f t="shared" si="6"/>
        <v>0.843238311992865</v>
      </c>
      <c r="O12" s="140">
        <f t="shared" si="6"/>
        <v>0.832745834375027</v>
      </c>
      <c r="P12" s="141">
        <f t="shared" si="6"/>
        <v>0.845732896137054</v>
      </c>
      <c r="Q12" s="142">
        <f t="shared" si="6"/>
        <v>0.784849063201074</v>
      </c>
    </row>
    <row r="13" ht="15" customHeight="1" spans="1:17">
      <c r="A13" s="121">
        <v>12</v>
      </c>
      <c r="B13" s="121">
        <v>1416</v>
      </c>
      <c r="C13" s="121">
        <v>83.29</v>
      </c>
      <c r="D13" s="121">
        <v>0</v>
      </c>
      <c r="E13" s="121">
        <v>255</v>
      </c>
      <c r="I13" s="137">
        <f t="shared" ref="I13:Q13" si="7">I10/AVERAGE($I10:$K10)</f>
        <v>1.03167931748322</v>
      </c>
      <c r="J13" s="138">
        <f t="shared" si="7"/>
        <v>0.971492534972712</v>
      </c>
      <c r="K13" s="139">
        <f t="shared" si="7"/>
        <v>0.996828147544069</v>
      </c>
      <c r="L13" s="138">
        <f t="shared" si="7"/>
        <v>1.40364258780595</v>
      </c>
      <c r="M13" s="138">
        <f t="shared" si="7"/>
        <v>1.37046531734993</v>
      </c>
      <c r="N13" s="138">
        <f t="shared" si="7"/>
        <v>1.27060371204095</v>
      </c>
      <c r="O13" s="137">
        <f t="shared" si="7"/>
        <v>1.33648537726642</v>
      </c>
      <c r="P13" s="138">
        <f t="shared" si="7"/>
        <v>1.29841656594829</v>
      </c>
      <c r="Q13" s="139">
        <f t="shared" si="7"/>
        <v>1.38232593386704</v>
      </c>
    </row>
    <row r="14" ht="15" customHeight="1" spans="1:17">
      <c r="A14" s="121">
        <v>13</v>
      </c>
      <c r="B14" s="121">
        <v>1416</v>
      </c>
      <c r="C14" s="121">
        <v>82.595</v>
      </c>
      <c r="D14" s="121">
        <v>39</v>
      </c>
      <c r="E14" s="143">
        <v>216</v>
      </c>
      <c r="F14" s="113"/>
    </row>
    <row r="15" ht="15" customHeight="1" spans="1:17">
      <c r="A15" s="121">
        <v>14</v>
      </c>
      <c r="B15" s="121">
        <v>1416</v>
      </c>
      <c r="C15" s="121">
        <v>103.888</v>
      </c>
      <c r="D15" s="121">
        <v>39</v>
      </c>
      <c r="E15" s="121">
        <v>255</v>
      </c>
    </row>
    <row r="16" ht="15" customHeight="1" spans="1:17">
      <c r="A16" s="121">
        <v>15</v>
      </c>
      <c r="B16" s="121">
        <v>1416</v>
      </c>
      <c r="C16" s="121">
        <v>101.912</v>
      </c>
      <c r="D16" s="121">
        <v>0</v>
      </c>
      <c r="E16" s="121">
        <v>255</v>
      </c>
    </row>
    <row r="17" ht="15" customHeight="1" spans="1:7">
      <c r="A17" s="121">
        <v>16</v>
      </c>
      <c r="B17" s="121">
        <v>1416</v>
      </c>
      <c r="C17" s="121">
        <v>141.764</v>
      </c>
      <c r="D17" s="121">
        <v>12</v>
      </c>
      <c r="E17" s="121">
        <v>255</v>
      </c>
    </row>
    <row r="18" ht="15" customHeight="1" spans="1:7">
      <c r="A18" s="121">
        <v>17</v>
      </c>
      <c r="B18" s="121">
        <v>1416</v>
      </c>
      <c r="C18" s="121">
        <v>135.924</v>
      </c>
      <c r="D18" s="121">
        <v>16</v>
      </c>
      <c r="E18" s="121">
        <v>255</v>
      </c>
    </row>
    <row r="19" ht="15" customHeight="1" spans="1:7">
      <c r="A19" s="121">
        <v>18</v>
      </c>
      <c r="B19" s="121">
        <v>1416</v>
      </c>
      <c r="C19" s="121">
        <v>134.182</v>
      </c>
      <c r="D19" s="121">
        <v>0</v>
      </c>
      <c r="E19" s="143">
        <v>255</v>
      </c>
      <c r="F19" s="113"/>
      <c r="G19" s="113"/>
    </row>
    <row r="20" ht="15" customHeight="1" spans="1:7">
      <c r="A20" s="121">
        <v>19</v>
      </c>
      <c r="B20" s="121">
        <v>1593</v>
      </c>
      <c r="C20" s="121">
        <v>104.576</v>
      </c>
      <c r="D20" s="121">
        <v>25</v>
      </c>
      <c r="E20" s="143">
        <v>255</v>
      </c>
      <c r="F20" s="113"/>
      <c r="G20" s="113"/>
    </row>
    <row r="21" ht="15" customHeight="1" spans="1:7">
      <c r="A21" s="121">
        <v>20</v>
      </c>
      <c r="B21" s="121">
        <v>1593</v>
      </c>
      <c r="C21" s="121">
        <v>80.204</v>
      </c>
      <c r="D21" s="121">
        <v>42</v>
      </c>
      <c r="E21" s="143">
        <v>218</v>
      </c>
      <c r="F21" s="113"/>
      <c r="G21" s="113"/>
    </row>
    <row r="22" ht="15" customHeight="1" spans="1:7">
      <c r="A22" s="121">
        <v>21</v>
      </c>
      <c r="B22" s="121">
        <v>1593</v>
      </c>
      <c r="C22" s="121">
        <v>77.294</v>
      </c>
      <c r="D22" s="121">
        <v>38</v>
      </c>
      <c r="E22" s="121">
        <v>195</v>
      </c>
    </row>
    <row r="23" ht="15" customHeight="1" spans="1:7">
      <c r="A23" s="121">
        <v>22</v>
      </c>
      <c r="B23" s="121">
        <v>1593</v>
      </c>
      <c r="C23" s="121">
        <v>84.749</v>
      </c>
      <c r="D23" s="121">
        <v>25</v>
      </c>
      <c r="E23" s="121">
        <v>255</v>
      </c>
    </row>
    <row r="24" ht="15" customHeight="1" spans="1:7">
      <c r="A24" s="121">
        <v>23</v>
      </c>
      <c r="B24" s="121">
        <v>1593</v>
      </c>
      <c r="C24" s="121">
        <v>96.318</v>
      </c>
      <c r="D24" s="121">
        <v>35</v>
      </c>
      <c r="E24" s="121">
        <v>255</v>
      </c>
    </row>
    <row r="25" ht="15" customHeight="1" spans="1:7">
      <c r="A25" s="121">
        <v>24</v>
      </c>
      <c r="B25" s="121">
        <v>1593</v>
      </c>
      <c r="C25" s="121">
        <v>108.498</v>
      </c>
      <c r="D25" s="121">
        <v>36</v>
      </c>
      <c r="E25" s="121">
        <v>245</v>
      </c>
    </row>
    <row r="26" ht="15" customHeight="1" spans="1:7">
      <c r="A26" s="121">
        <v>25</v>
      </c>
      <c r="B26" s="121">
        <v>1593</v>
      </c>
      <c r="C26" s="121">
        <v>137.069</v>
      </c>
      <c r="D26" s="121">
        <v>10</v>
      </c>
      <c r="E26" s="121">
        <v>255</v>
      </c>
    </row>
    <row r="27" ht="15" customHeight="1" spans="1:7">
      <c r="A27" s="121">
        <v>26</v>
      </c>
      <c r="B27" s="121">
        <v>1593</v>
      </c>
      <c r="C27" s="121">
        <v>125.679</v>
      </c>
      <c r="D27" s="121">
        <v>16</v>
      </c>
      <c r="E27" s="121">
        <v>255</v>
      </c>
    </row>
    <row r="28" ht="15" customHeight="1" spans="1:7">
      <c r="A28" s="121">
        <v>27</v>
      </c>
      <c r="B28" s="121">
        <v>1593</v>
      </c>
      <c r="C28" s="121">
        <v>124.198</v>
      </c>
      <c r="D28" s="121">
        <v>20</v>
      </c>
      <c r="E28" s="121">
        <v>255</v>
      </c>
    </row>
    <row r="29" ht="15" customHeight="1" spans="1:7">
      <c r="B29" s="113"/>
      <c r="C29" s="113"/>
      <c r="D29" s="144"/>
      <c r="E29" s="113"/>
      <c r="F29" s="113"/>
    </row>
    <row r="30" ht="15" customHeight="1" spans="1:7">
      <c r="B30" s="113"/>
      <c r="C30" s="113"/>
      <c r="D30" s="113"/>
      <c r="E30" s="113"/>
      <c r="F30" s="113"/>
    </row>
    <row r="31" ht="15" customHeight="1" spans="1:7">
      <c r="B31" s="113"/>
      <c r="C31" s="113"/>
      <c r="D31" s="113"/>
      <c r="E31" s="113"/>
      <c r="F31" s="113"/>
    </row>
    <row r="32" ht="15" customHeight="1" spans="1:7">
      <c r="B32" s="113"/>
      <c r="C32" s="113"/>
      <c r="D32" s="113"/>
      <c r="E32" s="113"/>
      <c r="F32" s="113"/>
    </row>
    <row r="33" ht="15" customHeight="1" spans="2:6">
      <c r="B33" s="113"/>
      <c r="C33" s="113"/>
      <c r="D33" s="113"/>
      <c r="E33" s="113"/>
      <c r="F33" s="113"/>
    </row>
    <row r="34" ht="15" customHeight="1" spans="2:6">
      <c r="B34" s="113"/>
      <c r="C34" s="113"/>
      <c r="D34" s="113"/>
      <c r="E34" s="113"/>
      <c r="F34" s="113"/>
    </row>
  </sheetData>
  <mergeCells count="3">
    <mergeCell ref="I4:K4"/>
    <mergeCell ref="L4:N4"/>
    <mergeCell ref="O4:Q4"/>
  </mergeCells>
  <pageMargins left="0.7" right="0.7" top="0.75" bottom="0.75" header="0.3" footer="0.3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B17" sqref="B17"/>
    </sheetView>
  </sheetViews>
  <sheetFormatPr defaultColWidth="9" defaultRowHeight="13.5"/>
  <cols>
    <col min="1" max="16384" width="9" style="191"/>
  </cols>
  <sheetData>
    <row r="1" spans="1:9">
      <c r="A1" s="191" t="s">
        <v>52</v>
      </c>
      <c r="B1" s="191" t="s">
        <v>60</v>
      </c>
    </row>
    <row r="2" spans="1:9">
      <c r="A2" s="155" t="s">
        <v>48</v>
      </c>
      <c r="B2" s="155"/>
      <c r="C2" s="155"/>
      <c r="D2" s="155" t="s">
        <v>49</v>
      </c>
      <c r="E2" s="155"/>
      <c r="F2" s="155"/>
      <c r="G2" s="155" t="s">
        <v>57</v>
      </c>
      <c r="H2" s="155"/>
      <c r="I2" s="155"/>
    </row>
    <row r="3" spans="1:9">
      <c r="A3" s="274">
        <v>85.694</v>
      </c>
      <c r="B3" s="274">
        <v>79.344</v>
      </c>
      <c r="C3" s="274">
        <v>77.946</v>
      </c>
      <c r="D3" s="274">
        <v>30.215</v>
      </c>
      <c r="E3" s="274">
        <v>21.131</v>
      </c>
      <c r="F3" s="274">
        <v>20.061</v>
      </c>
      <c r="G3" s="274">
        <v>13.021</v>
      </c>
      <c r="H3" s="274">
        <v>26.515</v>
      </c>
      <c r="I3" s="274">
        <v>21.549</v>
      </c>
    </row>
    <row r="4" spans="1:9">
      <c r="A4" s="191" t="s">
        <v>52</v>
      </c>
      <c r="B4" s="191" t="s">
        <v>61</v>
      </c>
    </row>
    <row r="5" spans="1:9">
      <c r="A5" s="155" t="s">
        <v>48</v>
      </c>
      <c r="B5" s="155"/>
      <c r="C5" s="155"/>
      <c r="D5" s="155" t="s">
        <v>49</v>
      </c>
      <c r="E5" s="155"/>
      <c r="F5" s="155"/>
      <c r="G5" s="155" t="s">
        <v>57</v>
      </c>
      <c r="H5" s="155"/>
      <c r="I5" s="155"/>
    </row>
    <row r="6" spans="1:9">
      <c r="A6" s="274">
        <v>29</v>
      </c>
      <c r="B6" s="274">
        <v>31</v>
      </c>
      <c r="C6" s="274">
        <v>33</v>
      </c>
      <c r="D6" s="274">
        <v>78</v>
      </c>
      <c r="E6" s="274">
        <v>73</v>
      </c>
      <c r="F6" s="274">
        <v>80</v>
      </c>
      <c r="G6" s="274">
        <v>68</v>
      </c>
      <c r="H6" s="274">
        <v>74</v>
      </c>
      <c r="I6" s="274">
        <v>66</v>
      </c>
    </row>
    <row r="9" spans="1:9">
      <c r="A9" s="191" t="s">
        <v>62</v>
      </c>
      <c r="B9" s="191" t="s">
        <v>60</v>
      </c>
    </row>
    <row r="10" spans="1:9">
      <c r="A10" s="155" t="s">
        <v>48</v>
      </c>
      <c r="B10" s="155"/>
      <c r="C10" s="155"/>
      <c r="D10" s="155" t="s">
        <v>49</v>
      </c>
      <c r="E10" s="155"/>
      <c r="F10" s="155"/>
      <c r="G10" s="155" t="s">
        <v>57</v>
      </c>
      <c r="H10" s="155"/>
      <c r="I10" s="155"/>
    </row>
    <row r="11" spans="1:9">
      <c r="A11" s="274">
        <v>69.634</v>
      </c>
      <c r="B11" s="274">
        <v>71.136</v>
      </c>
      <c r="C11" s="274">
        <v>73.132</v>
      </c>
      <c r="D11" s="274">
        <v>26.464</v>
      </c>
      <c r="E11" s="274">
        <v>28.51</v>
      </c>
      <c r="F11" s="274">
        <v>29.612</v>
      </c>
      <c r="G11" s="274">
        <v>18.948</v>
      </c>
      <c r="H11" s="274">
        <v>26.056</v>
      </c>
      <c r="I11" s="274">
        <v>25.015</v>
      </c>
    </row>
    <row r="12" spans="1:9">
      <c r="A12" s="191" t="s">
        <v>62</v>
      </c>
      <c r="B12" s="191" t="s">
        <v>61</v>
      </c>
    </row>
    <row r="13" spans="1:9">
      <c r="A13" s="155" t="s">
        <v>48</v>
      </c>
      <c r="B13" s="155"/>
      <c r="C13" s="155"/>
      <c r="D13" s="155" t="s">
        <v>49</v>
      </c>
      <c r="E13" s="155"/>
      <c r="F13" s="155"/>
      <c r="G13" s="155" t="s">
        <v>57</v>
      </c>
      <c r="H13" s="155"/>
      <c r="I13" s="155"/>
    </row>
    <row r="14" spans="1:9">
      <c r="A14" s="274">
        <v>15</v>
      </c>
      <c r="B14" s="274">
        <v>17</v>
      </c>
      <c r="C14" s="274">
        <v>18</v>
      </c>
      <c r="D14" s="274">
        <v>36</v>
      </c>
      <c r="E14" s="274">
        <v>40</v>
      </c>
      <c r="F14" s="274">
        <v>39</v>
      </c>
      <c r="G14" s="274">
        <v>46</v>
      </c>
      <c r="H14" s="274">
        <v>42</v>
      </c>
      <c r="I14" s="274">
        <v>38</v>
      </c>
    </row>
  </sheetData>
  <mergeCells count="12">
    <mergeCell ref="A2:C2"/>
    <mergeCell ref="D2:F2"/>
    <mergeCell ref="G2:I2"/>
    <mergeCell ref="A5:C5"/>
    <mergeCell ref="D5:F5"/>
    <mergeCell ref="G5:I5"/>
    <mergeCell ref="A10:C10"/>
    <mergeCell ref="D10:F10"/>
    <mergeCell ref="G10:I10"/>
    <mergeCell ref="A13:C13"/>
    <mergeCell ref="D13:F13"/>
    <mergeCell ref="G13:I13"/>
  </mergeCells>
  <pageMargins left="0.7" right="0.7" top="0.75" bottom="0.75" header="0.3" footer="0.3"/>
  <pageSetup paperSize="9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selection activeCell="E13" sqref="E13"/>
    </sheetView>
  </sheetViews>
  <sheetFormatPr defaultColWidth="9" defaultRowHeight="13.5"/>
  <cols>
    <col min="1" max="16384" width="9" style="191"/>
  </cols>
  <sheetData>
    <row r="1" spans="1:10">
      <c r="A1" s="191" t="s">
        <v>52</v>
      </c>
    </row>
    <row r="2" spans="1:10">
      <c r="A2" s="155"/>
      <c r="B2" s="155" t="s">
        <v>48</v>
      </c>
      <c r="C2" s="155"/>
      <c r="D2" s="155"/>
      <c r="E2" s="155" t="s">
        <v>49</v>
      </c>
      <c r="F2" s="155"/>
      <c r="G2" s="155"/>
      <c r="H2" s="155" t="s">
        <v>57</v>
      </c>
      <c r="I2" s="155"/>
      <c r="J2" s="155"/>
    </row>
    <row r="3" spans="1:10">
      <c r="A3" s="273" t="s">
        <v>63</v>
      </c>
      <c r="B3" s="274">
        <v>13</v>
      </c>
      <c r="C3" s="274">
        <v>11</v>
      </c>
      <c r="D3" s="274">
        <v>10</v>
      </c>
      <c r="E3" s="274">
        <v>5</v>
      </c>
      <c r="F3" s="274">
        <v>6</v>
      </c>
      <c r="G3" s="274">
        <v>4</v>
      </c>
      <c r="H3" s="274">
        <v>8</v>
      </c>
      <c r="I3" s="274">
        <v>6</v>
      </c>
      <c r="J3" s="274">
        <v>5</v>
      </c>
    </row>
    <row r="4" spans="1:10">
      <c r="A4" s="273" t="s">
        <v>64</v>
      </c>
      <c r="B4" s="274">
        <v>6</v>
      </c>
      <c r="C4" s="274">
        <v>5</v>
      </c>
      <c r="D4" s="274">
        <v>5</v>
      </c>
      <c r="E4" s="274">
        <v>15</v>
      </c>
      <c r="F4" s="274">
        <v>16</v>
      </c>
      <c r="G4" s="274">
        <v>17</v>
      </c>
      <c r="H4" s="274">
        <v>13</v>
      </c>
      <c r="I4" s="274">
        <v>14</v>
      </c>
      <c r="J4" s="274">
        <v>16</v>
      </c>
    </row>
    <row r="7" spans="1:10">
      <c r="A7" s="191" t="s">
        <v>62</v>
      </c>
    </row>
    <row r="8" spans="1:10">
      <c r="A8" s="155"/>
      <c r="B8" s="155" t="s">
        <v>48</v>
      </c>
      <c r="C8" s="155"/>
      <c r="D8" s="155"/>
      <c r="E8" s="155" t="s">
        <v>49</v>
      </c>
      <c r="F8" s="155"/>
      <c r="G8" s="155"/>
      <c r="H8" s="155" t="s">
        <v>57</v>
      </c>
      <c r="I8" s="155"/>
      <c r="J8" s="155"/>
    </row>
    <row r="9" spans="1:10">
      <c r="A9" s="273" t="s">
        <v>63</v>
      </c>
      <c r="B9" s="274">
        <v>15</v>
      </c>
      <c r="C9" s="274">
        <v>19</v>
      </c>
      <c r="D9" s="274">
        <v>16</v>
      </c>
      <c r="E9" s="274">
        <v>8</v>
      </c>
      <c r="F9" s="274">
        <v>6</v>
      </c>
      <c r="G9" s="274">
        <v>7</v>
      </c>
      <c r="H9" s="274">
        <v>10</v>
      </c>
      <c r="I9" s="274">
        <v>6</v>
      </c>
      <c r="J9" s="274">
        <v>7</v>
      </c>
    </row>
    <row r="10" spans="1:10">
      <c r="A10" s="273" t="s">
        <v>64</v>
      </c>
      <c r="B10" s="274">
        <v>5</v>
      </c>
      <c r="C10" s="274">
        <v>4</v>
      </c>
      <c r="D10" s="274">
        <v>7</v>
      </c>
      <c r="E10" s="274">
        <v>15</v>
      </c>
      <c r="F10" s="274">
        <v>18</v>
      </c>
      <c r="G10" s="274">
        <v>17</v>
      </c>
      <c r="H10" s="274">
        <v>20</v>
      </c>
      <c r="I10" s="274">
        <v>16</v>
      </c>
      <c r="J10" s="274">
        <v>19</v>
      </c>
    </row>
  </sheetData>
  <mergeCells count="6">
    <mergeCell ref="B2:D2"/>
    <mergeCell ref="E2:G2"/>
    <mergeCell ref="H2:J2"/>
    <mergeCell ref="B8:D8"/>
    <mergeCell ref="E8:G8"/>
    <mergeCell ref="H8:J8"/>
  </mergeCells>
  <pageMargins left="0.7" right="0.7" top="0.75" bottom="0.75" header="0.3" footer="0.3"/>
  <pageSetup paperSize="9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L8"/>
  <sheetViews>
    <sheetView zoomScale="70" zoomScaleNormal="70" workbookViewId="0">
      <selection activeCell="K14" sqref="K14"/>
    </sheetView>
  </sheetViews>
  <sheetFormatPr defaultColWidth="9" defaultRowHeight="13.5" outlineLevelRow="7"/>
  <cols>
    <col min="1" max="1" width="9" style="61"/>
    <col min="2" max="2" width="24" style="61" customWidth="1"/>
    <col min="3" max="4" width="8.625" style="61" customWidth="1"/>
    <col min="5" max="5" width="11.25" style="61" customWidth="1"/>
    <col min="6" max="7" width="8.625" style="61" customWidth="1"/>
    <col min="8" max="8" width="10.25" style="61" customWidth="1"/>
    <col min="9" max="10" width="8.625" style="61" customWidth="1"/>
    <col min="11" max="11" width="10.25" style="61" customWidth="1"/>
    <col min="12" max="17" width="8.625" style="61" customWidth="1"/>
    <col min="18" max="16384" width="9" style="61"/>
  </cols>
  <sheetData>
    <row r="2" spans="2:12">
      <c r="B2" s="121"/>
      <c r="C2" s="122" t="s">
        <v>48</v>
      </c>
      <c r="D2" s="123"/>
      <c r="E2" s="123"/>
      <c r="F2" s="122" t="s">
        <v>49</v>
      </c>
      <c r="G2" s="123"/>
      <c r="H2" s="123"/>
      <c r="I2" s="272" t="s">
        <v>57</v>
      </c>
      <c r="J2" s="123"/>
      <c r="K2" s="123"/>
    </row>
    <row r="3" spans="2:12">
      <c r="B3" s="124" t="s">
        <v>65</v>
      </c>
      <c r="C3" s="125">
        <v>62.32</v>
      </c>
      <c r="D3" s="125">
        <v>58.25</v>
      </c>
      <c r="E3" s="125">
        <v>59.241</v>
      </c>
      <c r="F3" s="125">
        <v>12.32</v>
      </c>
      <c r="G3" s="125">
        <v>19.25</v>
      </c>
      <c r="H3" s="125">
        <v>13.54</v>
      </c>
      <c r="I3" s="125">
        <v>20.215</v>
      </c>
      <c r="J3" s="125">
        <v>15.548</v>
      </c>
      <c r="K3" s="125">
        <v>21.205</v>
      </c>
    </row>
    <row r="4" spans="2:12">
      <c r="B4" s="60"/>
      <c r="C4" s="126"/>
      <c r="D4" s="126"/>
      <c r="E4" s="126"/>
      <c r="F4" s="126"/>
      <c r="G4" s="126"/>
      <c r="H4" s="126"/>
      <c r="I4" s="5"/>
      <c r="J4" s="5"/>
      <c r="K4" s="5"/>
      <c r="L4" s="5"/>
    </row>
    <row r="5" spans="2:12">
      <c r="B5" s="60"/>
      <c r="C5" s="126"/>
      <c r="D5" s="126"/>
      <c r="E5" s="126"/>
      <c r="F5" s="126"/>
      <c r="G5" s="126"/>
      <c r="H5" s="126"/>
      <c r="I5" s="126"/>
      <c r="J5" s="126"/>
      <c r="K5" s="126"/>
      <c r="L5" s="5"/>
    </row>
    <row r="6" spans="2:12">
      <c r="B6" s="5" t="s">
        <v>66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pans="2:12"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2:12">
      <c r="B8" s="5"/>
      <c r="C8" s="5"/>
      <c r="D8" s="5"/>
      <c r="E8" s="5"/>
      <c r="F8" s="5"/>
      <c r="G8" s="5"/>
      <c r="H8" s="5"/>
      <c r="I8" s="5"/>
      <c r="J8" s="5"/>
      <c r="K8" s="5"/>
      <c r="L8" s="5"/>
    </row>
  </sheetData>
  <mergeCells count="3">
    <mergeCell ref="C2:E2"/>
    <mergeCell ref="F2:H2"/>
    <mergeCell ref="I2:K2"/>
  </mergeCells>
  <pageMargins left="0.7" right="0.7" top="0.75" bottom="0.75" header="0.3" footer="0.3"/>
  <pageSetup paperSize="9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L8"/>
  <sheetViews>
    <sheetView zoomScale="70" zoomScaleNormal="70" workbookViewId="0">
      <selection activeCell="J16" sqref="J16"/>
    </sheetView>
  </sheetViews>
  <sheetFormatPr defaultColWidth="9" defaultRowHeight="13.5" outlineLevelRow="7"/>
  <cols>
    <col min="1" max="1" width="9" style="61"/>
    <col min="2" max="2" width="24" style="61" customWidth="1"/>
    <col min="3" max="4" width="8.625" style="61" customWidth="1"/>
    <col min="5" max="5" width="11.25" style="61" customWidth="1"/>
    <col min="6" max="7" width="8.625" style="61" customWidth="1"/>
    <col min="8" max="8" width="10.25" style="61" customWidth="1"/>
    <col min="9" max="10" width="8.625" style="61" customWidth="1"/>
    <col min="11" max="11" width="10.25" style="61" customWidth="1"/>
    <col min="12" max="17" width="8.625" style="61" customWidth="1"/>
    <col min="18" max="16384" width="9" style="61"/>
  </cols>
  <sheetData>
    <row r="2" spans="2:12">
      <c r="B2" s="121"/>
      <c r="C2" s="122" t="s">
        <v>48</v>
      </c>
      <c r="D2" s="123"/>
      <c r="E2" s="123"/>
      <c r="F2" s="122" t="s">
        <v>49</v>
      </c>
      <c r="G2" s="123"/>
      <c r="H2" s="123"/>
      <c r="I2" s="272" t="s">
        <v>57</v>
      </c>
      <c r="J2" s="123"/>
      <c r="K2" s="123"/>
    </row>
    <row r="3" spans="2:12">
      <c r="B3" s="124" t="s">
        <v>65</v>
      </c>
      <c r="C3" s="125">
        <v>44.21</v>
      </c>
      <c r="D3" s="125">
        <v>38.948</v>
      </c>
      <c r="E3" s="125">
        <v>44.665</v>
      </c>
      <c r="F3" s="125">
        <v>15.02</v>
      </c>
      <c r="G3" s="125">
        <v>19.021</v>
      </c>
      <c r="H3" s="125">
        <v>20.12</v>
      </c>
      <c r="I3" s="125">
        <v>16.049</v>
      </c>
      <c r="J3" s="125">
        <v>13.025</v>
      </c>
      <c r="K3" s="125">
        <v>12.849</v>
      </c>
    </row>
    <row r="4" spans="2:12">
      <c r="B4" s="60"/>
      <c r="C4" s="126"/>
      <c r="D4" s="126"/>
      <c r="E4" s="126"/>
      <c r="F4" s="126"/>
      <c r="G4" s="126"/>
      <c r="H4" s="126"/>
      <c r="I4" s="5"/>
      <c r="J4" s="5"/>
      <c r="K4" s="5"/>
      <c r="L4" s="5"/>
    </row>
    <row r="5" spans="2:12">
      <c r="B5" s="60"/>
      <c r="C5" s="126"/>
      <c r="D5" s="126"/>
      <c r="E5" s="126"/>
      <c r="F5" s="126"/>
      <c r="G5" s="126"/>
      <c r="H5" s="126"/>
      <c r="I5" s="126"/>
      <c r="J5" s="126"/>
      <c r="K5" s="126"/>
      <c r="L5" s="5"/>
    </row>
    <row r="6" spans="2:12">
      <c r="B6" s="5" t="s">
        <v>66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pans="2:12"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2:12">
      <c r="B8" s="5"/>
      <c r="C8" s="5"/>
      <c r="D8" s="5"/>
      <c r="E8" s="5"/>
      <c r="F8" s="5"/>
      <c r="G8" s="5"/>
      <c r="H8" s="5"/>
      <c r="I8" s="5"/>
      <c r="J8" s="5"/>
      <c r="K8" s="5"/>
      <c r="L8" s="5"/>
    </row>
  </sheetData>
  <mergeCells count="3">
    <mergeCell ref="C2:E2"/>
    <mergeCell ref="F2:H2"/>
    <mergeCell ref="I2:K2"/>
  </mergeCells>
  <pageMargins left="0.7" right="0.7" top="0.75" bottom="0.75" header="0.3" footer="0.3"/>
  <pageSetup paperSize="9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Q46"/>
  <sheetViews>
    <sheetView zoomScale="70" zoomScaleNormal="70" topLeftCell="A13" workbookViewId="0">
      <selection activeCell="K47" sqref="K47"/>
    </sheetView>
  </sheetViews>
  <sheetFormatPr defaultColWidth="12.25" defaultRowHeight="13.5"/>
  <cols>
    <col min="1" max="1" width="8.75" style="61" customWidth="1"/>
    <col min="2" max="2" width="10.5" style="61" customWidth="1"/>
    <col min="3" max="5" width="12.25" style="61" customWidth="1"/>
    <col min="6" max="6" width="11.375" style="61" customWidth="1"/>
    <col min="7" max="7" width="10.125" style="61" customWidth="1"/>
    <col min="8" max="8" width="12.125" style="61" customWidth="1"/>
    <col min="9" max="22" width="8.75" style="61" customWidth="1"/>
    <col min="23" max="16384" width="12.25" style="61"/>
  </cols>
  <sheetData>
    <row r="1" spans="1:17">
      <c r="A1" s="121"/>
      <c r="B1" s="121" t="s">
        <v>0</v>
      </c>
      <c r="C1" s="121" t="s">
        <v>1</v>
      </c>
      <c r="D1" s="121" t="s">
        <v>2</v>
      </c>
      <c r="E1" s="121" t="s">
        <v>3</v>
      </c>
    </row>
    <row r="2" ht="15" customHeight="1" spans="1:17">
      <c r="A2" s="121">
        <v>1</v>
      </c>
      <c r="B2" s="121">
        <v>525</v>
      </c>
      <c r="C2" s="121">
        <v>87.33</v>
      </c>
      <c r="D2" s="121">
        <v>32</v>
      </c>
      <c r="E2" s="121">
        <v>205</v>
      </c>
      <c r="H2" s="113"/>
      <c r="I2" s="129" t="s">
        <v>48</v>
      </c>
      <c r="J2" s="130"/>
      <c r="K2" s="131"/>
      <c r="L2" s="239" t="s">
        <v>49</v>
      </c>
      <c r="M2" s="240"/>
      <c r="N2" s="241"/>
      <c r="O2" s="212" t="s">
        <v>50</v>
      </c>
      <c r="P2" s="213"/>
      <c r="Q2" s="214"/>
    </row>
    <row r="3" spans="1:17">
      <c r="A3" s="121">
        <v>2</v>
      </c>
      <c r="B3" s="121">
        <v>525</v>
      </c>
      <c r="C3" s="121">
        <v>145.901</v>
      </c>
      <c r="D3" s="121">
        <v>35</v>
      </c>
      <c r="E3" s="121">
        <v>255</v>
      </c>
      <c r="G3" s="113" t="s">
        <v>9</v>
      </c>
      <c r="H3" s="113" t="s">
        <v>67</v>
      </c>
      <c r="I3" s="121">
        <f>C2</f>
        <v>87.33</v>
      </c>
      <c r="J3" s="121">
        <f>C17</f>
        <v>85.35</v>
      </c>
      <c r="K3" s="121">
        <f>C32</f>
        <v>75.207</v>
      </c>
      <c r="L3" s="121">
        <f>C3</f>
        <v>145.901</v>
      </c>
      <c r="M3" s="121">
        <f>C18</f>
        <v>133.433</v>
      </c>
      <c r="N3" s="121">
        <f>C33</f>
        <v>111.557</v>
      </c>
      <c r="O3" s="121">
        <f>C4</f>
        <v>98.85</v>
      </c>
      <c r="P3" s="121">
        <f>C19</f>
        <v>95.668</v>
      </c>
      <c r="Q3" s="121">
        <f>C34</f>
        <v>78.645</v>
      </c>
    </row>
    <row r="4" spans="1:17">
      <c r="A4" s="121">
        <v>3</v>
      </c>
      <c r="B4" s="121">
        <v>525</v>
      </c>
      <c r="C4" s="121">
        <v>98.85</v>
      </c>
      <c r="D4" s="121">
        <v>38</v>
      </c>
      <c r="E4" s="121">
        <v>238</v>
      </c>
      <c r="H4" s="113" t="s">
        <v>68</v>
      </c>
      <c r="I4" s="121">
        <f>C5</f>
        <v>90.731</v>
      </c>
      <c r="J4" s="121">
        <f>C20</f>
        <v>88.349</v>
      </c>
      <c r="K4" s="121">
        <f>C35</f>
        <v>73.45</v>
      </c>
      <c r="L4" s="121">
        <f>C6</f>
        <v>142.408</v>
      </c>
      <c r="M4" s="121">
        <f>C21</f>
        <v>135.558</v>
      </c>
      <c r="N4" s="121">
        <f>C36</f>
        <v>112.69</v>
      </c>
      <c r="O4" s="121">
        <f>C7</f>
        <v>91.2</v>
      </c>
      <c r="P4" s="121">
        <f>C22</f>
        <v>82.416</v>
      </c>
      <c r="Q4" s="121">
        <f>C37</f>
        <v>75.908</v>
      </c>
    </row>
    <row r="5" spans="1:17">
      <c r="A5" s="121">
        <v>4</v>
      </c>
      <c r="B5" s="121">
        <v>525</v>
      </c>
      <c r="C5" s="121">
        <v>90.731</v>
      </c>
      <c r="D5" s="121">
        <v>26</v>
      </c>
      <c r="E5" s="121">
        <v>255</v>
      </c>
      <c r="H5" s="113" t="s">
        <v>69</v>
      </c>
      <c r="I5" s="121">
        <f>C8</f>
        <v>162.865</v>
      </c>
      <c r="J5" s="121">
        <f>C23</f>
        <v>162.704</v>
      </c>
      <c r="K5" s="121">
        <f>C38</f>
        <v>144.347</v>
      </c>
      <c r="L5" s="121">
        <f>C9</f>
        <v>95.501</v>
      </c>
      <c r="M5" s="121">
        <f>C24</f>
        <v>81.617</v>
      </c>
      <c r="N5" s="121">
        <f>C39</f>
        <v>83.723</v>
      </c>
      <c r="O5" s="121">
        <f>C10</f>
        <v>154.65</v>
      </c>
      <c r="P5" s="121">
        <f>C25</f>
        <v>139.843</v>
      </c>
      <c r="Q5" s="121">
        <f>C40</f>
        <v>113.826</v>
      </c>
    </row>
    <row r="6" spans="1:17">
      <c r="A6" s="121">
        <v>5</v>
      </c>
      <c r="B6" s="121">
        <v>525</v>
      </c>
      <c r="C6" s="121">
        <v>142.408</v>
      </c>
      <c r="D6" s="121">
        <v>22</v>
      </c>
      <c r="E6" s="121">
        <v>255</v>
      </c>
      <c r="H6" s="209" t="s">
        <v>70</v>
      </c>
      <c r="I6" s="121">
        <f>C11</f>
        <v>154.924</v>
      </c>
      <c r="J6" s="121">
        <f>C26</f>
        <v>142.206</v>
      </c>
      <c r="K6" s="121">
        <f>C41</f>
        <v>120.734</v>
      </c>
      <c r="L6" s="121">
        <f>C12</f>
        <v>87.722</v>
      </c>
      <c r="M6" s="121">
        <f>C27</f>
        <v>83.15</v>
      </c>
      <c r="N6" s="121">
        <f>C42</f>
        <v>71.478</v>
      </c>
      <c r="O6" s="121">
        <f>C13</f>
        <v>140.002</v>
      </c>
      <c r="P6" s="121">
        <f>C28</f>
        <v>125.727</v>
      </c>
      <c r="Q6" s="121">
        <f>C43</f>
        <v>106.081</v>
      </c>
    </row>
    <row r="7" spans="1:17">
      <c r="A7" s="121">
        <v>6</v>
      </c>
      <c r="B7" s="121">
        <v>525</v>
      </c>
      <c r="C7" s="121">
        <v>91.2</v>
      </c>
      <c r="D7" s="121">
        <v>23</v>
      </c>
      <c r="E7" s="121">
        <v>254</v>
      </c>
      <c r="H7" s="113" t="s">
        <v>12</v>
      </c>
      <c r="I7" s="121">
        <f>C14</f>
        <v>158.078</v>
      </c>
      <c r="J7" s="121">
        <f>C29</f>
        <v>155.166</v>
      </c>
      <c r="K7" s="121">
        <f>C44</f>
        <v>120.629</v>
      </c>
      <c r="L7" s="121">
        <f>C15</f>
        <v>165.905</v>
      </c>
      <c r="M7" s="121">
        <f>C30</f>
        <v>157.226</v>
      </c>
      <c r="N7" s="121">
        <f>C45</f>
        <v>127.437</v>
      </c>
      <c r="O7" s="121">
        <f>C16</f>
        <v>167.834</v>
      </c>
      <c r="P7" s="121">
        <f>C31</f>
        <v>158.265</v>
      </c>
      <c r="Q7" s="121">
        <f>C46</f>
        <v>121.122</v>
      </c>
    </row>
    <row r="8" spans="1:17">
      <c r="A8" s="121">
        <v>7</v>
      </c>
      <c r="B8" s="121">
        <v>525</v>
      </c>
      <c r="C8" s="121">
        <v>162.865</v>
      </c>
      <c r="D8" s="121">
        <v>47</v>
      </c>
      <c r="E8" s="121">
        <v>255</v>
      </c>
      <c r="G8" s="113" t="s">
        <v>11</v>
      </c>
    </row>
    <row r="9" spans="1:17">
      <c r="A9" s="121">
        <v>8</v>
      </c>
      <c r="B9" s="121">
        <v>525</v>
      </c>
      <c r="C9" s="121">
        <v>95.501</v>
      </c>
      <c r="D9" s="121">
        <v>44</v>
      </c>
      <c r="E9" s="121">
        <v>235</v>
      </c>
      <c r="H9" s="113" t="s">
        <v>13</v>
      </c>
      <c r="I9" s="121">
        <f t="shared" ref="I9:K9" si="0">I3/AVERAGE($I$7:$K$7)</f>
        <v>0.603840294279662</v>
      </c>
      <c r="J9" s="121">
        <f t="shared" si="0"/>
        <v>0.590149652087131</v>
      </c>
      <c r="K9" s="121">
        <f t="shared" si="0"/>
        <v>0.520016225946302</v>
      </c>
      <c r="L9" s="121">
        <f t="shared" ref="L9:N9" si="1">L3/AVERAGE($L$7:$N$7)</f>
        <v>0.971447151151436</v>
      </c>
      <c r="M9" s="121">
        <f t="shared" si="1"/>
        <v>0.888431934802294</v>
      </c>
      <c r="N9" s="121">
        <f t="shared" si="1"/>
        <v>0.742775785231086</v>
      </c>
      <c r="O9" s="121">
        <f t="shared" ref="O9:Q9" si="2">O3/AVERAGE($O$7:$Q$7)</f>
        <v>0.663094979886901</v>
      </c>
      <c r="P9" s="121">
        <f t="shared" si="2"/>
        <v>0.641749828384624</v>
      </c>
      <c r="Q9" s="121">
        <f t="shared" si="2"/>
        <v>0.527557963512447</v>
      </c>
    </row>
    <row r="10" ht="15" customHeight="1" spans="1:17">
      <c r="A10" s="121">
        <v>9</v>
      </c>
      <c r="B10" s="121">
        <v>525</v>
      </c>
      <c r="C10" s="121">
        <v>154.65</v>
      </c>
      <c r="D10" s="121">
        <v>39</v>
      </c>
      <c r="E10" s="121">
        <v>255</v>
      </c>
      <c r="I10" s="121">
        <f t="shared" ref="I10:K10" si="3">I4/AVERAGE($I$7:$K$7)</f>
        <v>0.627356392308348</v>
      </c>
      <c r="J10" s="121">
        <f t="shared" si="3"/>
        <v>0.610886134882788</v>
      </c>
      <c r="K10" s="121">
        <f t="shared" si="3"/>
        <v>0.507867509616869</v>
      </c>
      <c r="L10" s="121">
        <f t="shared" ref="L10:N10" si="4">L4/AVERAGE($L$7:$N$7)</f>
        <v>0.948189840379254</v>
      </c>
      <c r="M10" s="121">
        <f t="shared" si="4"/>
        <v>0.902580742529429</v>
      </c>
      <c r="N10" s="121">
        <f t="shared" si="4"/>
        <v>0.750319596598072</v>
      </c>
      <c r="O10" s="121">
        <f t="shared" ref="O10:Q10" si="5">O4/AVERAGE($O$7:$Q$7)</f>
        <v>0.611778069455594</v>
      </c>
      <c r="P10" s="121">
        <f t="shared" si="5"/>
        <v>0.552854181713292</v>
      </c>
      <c r="Q10" s="121">
        <f t="shared" si="5"/>
        <v>0.509197913335912</v>
      </c>
    </row>
    <row r="11" ht="15" customHeight="1" spans="1:17">
      <c r="A11" s="121">
        <v>10</v>
      </c>
      <c r="B11" s="121">
        <v>525</v>
      </c>
      <c r="C11" s="121">
        <v>154.924</v>
      </c>
      <c r="D11" s="121">
        <v>37</v>
      </c>
      <c r="E11" s="121">
        <v>255</v>
      </c>
      <c r="H11" s="113"/>
      <c r="I11" s="121">
        <f t="shared" ref="I11:K11" si="6">I5/AVERAGE($I$7:$K$7)</f>
        <v>1.12612446499321</v>
      </c>
      <c r="J11" s="121">
        <f t="shared" si="6"/>
        <v>1.12501123600685</v>
      </c>
      <c r="K11" s="121">
        <f t="shared" si="6"/>
        <v>0.998082388164279</v>
      </c>
      <c r="L11" s="121">
        <f t="shared" ref="L11:N11" si="7">L5/AVERAGE($L$7:$N$7)</f>
        <v>0.63587072317608</v>
      </c>
      <c r="M11" s="121">
        <f t="shared" si="7"/>
        <v>0.543427407183821</v>
      </c>
      <c r="N11" s="121">
        <f t="shared" si="7"/>
        <v>0.55744970792422</v>
      </c>
      <c r="O11" s="121">
        <f t="shared" ref="O11:Q11" si="8">O5/AVERAGE($O$7:$Q$7)</f>
        <v>1.03740656185644</v>
      </c>
      <c r="P11" s="121">
        <f t="shared" si="8"/>
        <v>0.938079830777177</v>
      </c>
      <c r="Q11" s="121">
        <f t="shared" si="8"/>
        <v>0.763555378660662</v>
      </c>
    </row>
    <row r="12" ht="15" customHeight="1" spans="1:17">
      <c r="A12" s="121">
        <v>11</v>
      </c>
      <c r="B12" s="121">
        <v>525</v>
      </c>
      <c r="C12" s="121">
        <v>87.722</v>
      </c>
      <c r="D12" s="121">
        <v>32</v>
      </c>
      <c r="E12" s="121">
        <v>217</v>
      </c>
      <c r="I12" s="121">
        <f t="shared" ref="I12:K12" si="9">I6/AVERAGE($I$7:$K$7)</f>
        <v>1.07121669244226</v>
      </c>
      <c r="J12" s="121">
        <f t="shared" si="9"/>
        <v>0.983278516985385</v>
      </c>
      <c r="K12" s="121">
        <f t="shared" si="9"/>
        <v>0.834811108319716</v>
      </c>
      <c r="L12" s="121">
        <f t="shared" ref="L12:N12" si="10">L6/AVERAGE($L$7:$N$7)</f>
        <v>0.584076099501074</v>
      </c>
      <c r="M12" s="121">
        <f t="shared" si="10"/>
        <v>0.553634523534738</v>
      </c>
      <c r="N12" s="121">
        <f t="shared" si="10"/>
        <v>0.47591928410362</v>
      </c>
      <c r="O12" s="121">
        <f t="shared" ref="O12:Q12" si="11">O6/AVERAGE($O$7:$Q$7)</f>
        <v>0.939146417543005</v>
      </c>
      <c r="P12" s="121">
        <f t="shared" si="11"/>
        <v>0.843388391868897</v>
      </c>
      <c r="Q12" s="121">
        <f t="shared" si="11"/>
        <v>0.711601199407005</v>
      </c>
    </row>
    <row r="13" ht="15" customHeight="1" spans="1:17">
      <c r="A13" s="121">
        <v>12</v>
      </c>
      <c r="B13" s="121">
        <v>525</v>
      </c>
      <c r="C13" s="121">
        <v>140.002</v>
      </c>
      <c r="D13" s="121">
        <v>38</v>
      </c>
      <c r="E13" s="121">
        <v>255</v>
      </c>
    </row>
    <row r="14" ht="15" customHeight="1" spans="1:17">
      <c r="A14" s="121">
        <v>13</v>
      </c>
      <c r="B14" s="121">
        <v>525</v>
      </c>
      <c r="C14" s="121">
        <v>158.078</v>
      </c>
      <c r="D14" s="121">
        <v>45</v>
      </c>
      <c r="E14" s="143">
        <v>255</v>
      </c>
      <c r="F14" s="113"/>
      <c r="H14" s="113" t="s">
        <v>14</v>
      </c>
      <c r="I14" s="121">
        <f t="shared" ref="I14:Q14" si="12">I9/AVERAGE($I$9:$K$9)</f>
        <v>1.05689285843953</v>
      </c>
      <c r="J14" s="121">
        <f t="shared" si="12"/>
        <v>1.03293032712486</v>
      </c>
      <c r="K14" s="121">
        <f t="shared" si="12"/>
        <v>0.91017681443561</v>
      </c>
      <c r="L14" s="121">
        <f t="shared" si="12"/>
        <v>1.70030977748541</v>
      </c>
      <c r="M14" s="121">
        <f t="shared" si="12"/>
        <v>1.55500945531018</v>
      </c>
      <c r="N14" s="121">
        <f t="shared" si="12"/>
        <v>1.30006962150321</v>
      </c>
      <c r="O14" s="121">
        <f t="shared" si="12"/>
        <v>1.16060547026859</v>
      </c>
      <c r="P14" s="121">
        <f t="shared" si="12"/>
        <v>1.12324536297072</v>
      </c>
      <c r="Q14" s="121">
        <f t="shared" si="12"/>
        <v>0.923377007681064</v>
      </c>
    </row>
    <row r="15" ht="15" customHeight="1" spans="1:17">
      <c r="A15" s="121">
        <v>14</v>
      </c>
      <c r="B15" s="121">
        <v>525</v>
      </c>
      <c r="C15" s="121">
        <v>165.905</v>
      </c>
      <c r="D15" s="121">
        <v>40</v>
      </c>
      <c r="E15" s="121">
        <v>255</v>
      </c>
      <c r="I15" s="121">
        <f t="shared" ref="I15:Q15" si="13">I10/AVERAGE($I10:$K10)</f>
        <v>1.0778640161565</v>
      </c>
      <c r="J15" s="121">
        <f t="shared" si="13"/>
        <v>1.0495663881519</v>
      </c>
      <c r="K15" s="121">
        <f t="shared" si="13"/>
        <v>0.872569595691601</v>
      </c>
      <c r="L15" s="121">
        <f t="shared" si="13"/>
        <v>1.62908949675234</v>
      </c>
      <c r="M15" s="121">
        <f t="shared" si="13"/>
        <v>1.55072828774194</v>
      </c>
      <c r="N15" s="121">
        <f t="shared" si="13"/>
        <v>1.28912768516531</v>
      </c>
      <c r="O15" s="121">
        <f t="shared" si="13"/>
        <v>1.05109882520456</v>
      </c>
      <c r="P15" s="121">
        <f t="shared" si="13"/>
        <v>0.949861412040118</v>
      </c>
      <c r="Q15" s="121">
        <f t="shared" si="13"/>
        <v>0.874855368680126</v>
      </c>
    </row>
    <row r="16" ht="15" customHeight="1" spans="1:17">
      <c r="A16" s="121">
        <v>15</v>
      </c>
      <c r="B16" s="121">
        <v>525</v>
      </c>
      <c r="C16" s="121">
        <v>167.834</v>
      </c>
      <c r="D16" s="121">
        <v>38</v>
      </c>
      <c r="E16" s="121">
        <v>255</v>
      </c>
      <c r="I16" s="121">
        <f t="shared" ref="I16:Q16" si="14">I11/AVERAGE($I11:$K11)</f>
        <v>1.03974965738558</v>
      </c>
      <c r="J16" s="121">
        <f t="shared" si="14"/>
        <v>1.03872181411146</v>
      </c>
      <c r="K16" s="121">
        <f t="shared" si="14"/>
        <v>0.921528528502966</v>
      </c>
      <c r="L16" s="121">
        <f t="shared" si="14"/>
        <v>0.587098839529991</v>
      </c>
      <c r="M16" s="121">
        <f t="shared" si="14"/>
        <v>0.501746012983312</v>
      </c>
      <c r="N16" s="121">
        <f t="shared" si="14"/>
        <v>0.514692790043763</v>
      </c>
      <c r="O16" s="121">
        <f t="shared" si="14"/>
        <v>0.957836501017927</v>
      </c>
      <c r="P16" s="121">
        <f t="shared" si="14"/>
        <v>0.86612822380763</v>
      </c>
      <c r="Q16" s="121">
        <f t="shared" si="14"/>
        <v>0.704989961622157</v>
      </c>
    </row>
    <row r="17" ht="15" customHeight="1" spans="1:17">
      <c r="A17" s="121">
        <v>16</v>
      </c>
      <c r="B17" s="121">
        <v>645</v>
      </c>
      <c r="C17" s="121">
        <v>85.35</v>
      </c>
      <c r="D17" s="121">
        <v>0</v>
      </c>
      <c r="E17" s="121">
        <v>255</v>
      </c>
      <c r="I17" s="121">
        <f t="shared" ref="I17:Q17" si="15">I12/AVERAGE($I$12:$K$12)</f>
        <v>1.11225661937855</v>
      </c>
      <c r="J17" s="121">
        <f t="shared" si="15"/>
        <v>1.02094939980472</v>
      </c>
      <c r="K17" s="121">
        <f t="shared" si="15"/>
        <v>0.866793980816725</v>
      </c>
      <c r="L17" s="121">
        <f t="shared" si="15"/>
        <v>0.606452935689195</v>
      </c>
      <c r="M17" s="121">
        <f t="shared" si="15"/>
        <v>0.574845097040156</v>
      </c>
      <c r="N17" s="121">
        <f t="shared" si="15"/>
        <v>0.494152469587928</v>
      </c>
      <c r="O17" s="121">
        <f t="shared" si="15"/>
        <v>0.97512653307927</v>
      </c>
      <c r="P17" s="121">
        <f t="shared" si="15"/>
        <v>0.875699873033652</v>
      </c>
      <c r="Q17" s="121">
        <f t="shared" si="15"/>
        <v>0.738863714486808</v>
      </c>
    </row>
    <row r="18" ht="15" customHeight="1" spans="1:17">
      <c r="A18" s="121">
        <v>17</v>
      </c>
      <c r="B18" s="121">
        <v>645</v>
      </c>
      <c r="C18" s="121">
        <v>133.433</v>
      </c>
      <c r="D18" s="121">
        <v>32</v>
      </c>
      <c r="E18" s="121">
        <v>255</v>
      </c>
    </row>
    <row r="19" ht="15" customHeight="1" spans="1:17">
      <c r="A19" s="121">
        <v>18</v>
      </c>
      <c r="B19" s="121">
        <v>645</v>
      </c>
      <c r="C19" s="121">
        <v>95.668</v>
      </c>
      <c r="D19" s="121">
        <v>0</v>
      </c>
      <c r="E19" s="143">
        <v>255</v>
      </c>
      <c r="F19" s="113"/>
    </row>
    <row r="20" ht="15" customHeight="1" spans="1:17">
      <c r="A20" s="121">
        <v>19</v>
      </c>
      <c r="B20" s="121">
        <v>645</v>
      </c>
      <c r="C20" s="121">
        <v>88.349</v>
      </c>
      <c r="D20" s="121">
        <v>15</v>
      </c>
      <c r="E20" s="143">
        <v>255</v>
      </c>
      <c r="F20" s="113"/>
    </row>
    <row r="21" ht="15" customHeight="1" spans="1:17">
      <c r="A21" s="121">
        <v>20</v>
      </c>
      <c r="B21" s="121">
        <v>645</v>
      </c>
      <c r="C21" s="121">
        <v>135.558</v>
      </c>
      <c r="D21" s="121">
        <v>22</v>
      </c>
      <c r="E21" s="143">
        <v>255</v>
      </c>
      <c r="F21" s="113"/>
    </row>
    <row r="22" ht="15" customHeight="1" spans="1:17">
      <c r="A22" s="121">
        <v>21</v>
      </c>
      <c r="B22" s="121">
        <v>645</v>
      </c>
      <c r="C22" s="121">
        <v>82.416</v>
      </c>
      <c r="D22" s="121">
        <v>0</v>
      </c>
      <c r="E22" s="121">
        <v>255</v>
      </c>
    </row>
    <row r="23" ht="15" customHeight="1" spans="1:17">
      <c r="A23" s="121">
        <v>22</v>
      </c>
      <c r="B23" s="121">
        <v>645</v>
      </c>
      <c r="C23" s="121">
        <v>162.704</v>
      </c>
      <c r="D23" s="121">
        <v>45</v>
      </c>
      <c r="E23" s="121">
        <v>255</v>
      </c>
    </row>
    <row r="24" ht="15" customHeight="1" spans="1:17">
      <c r="A24" s="121">
        <v>23</v>
      </c>
      <c r="B24" s="121">
        <v>645</v>
      </c>
      <c r="C24" s="121">
        <v>81.617</v>
      </c>
      <c r="D24" s="121">
        <v>43</v>
      </c>
      <c r="E24" s="121">
        <v>255</v>
      </c>
    </row>
    <row r="25" ht="15" customHeight="1" spans="1:17">
      <c r="A25" s="121">
        <v>24</v>
      </c>
      <c r="B25" s="121">
        <v>645</v>
      </c>
      <c r="C25" s="121">
        <v>139.843</v>
      </c>
      <c r="D25" s="121">
        <v>0</v>
      </c>
      <c r="E25" s="121">
        <v>255</v>
      </c>
    </row>
    <row r="26" ht="15" customHeight="1" spans="1:17">
      <c r="A26" s="121">
        <v>25</v>
      </c>
      <c r="B26" s="121">
        <v>645</v>
      </c>
      <c r="C26" s="121">
        <v>142.206</v>
      </c>
      <c r="D26" s="121">
        <v>0</v>
      </c>
      <c r="E26" s="121">
        <v>255</v>
      </c>
    </row>
    <row r="27" ht="15" customHeight="1" spans="1:17">
      <c r="A27" s="121">
        <v>26</v>
      </c>
      <c r="B27" s="121">
        <v>645</v>
      </c>
      <c r="C27" s="121">
        <v>83.15</v>
      </c>
      <c r="D27" s="121">
        <v>32</v>
      </c>
      <c r="E27" s="121">
        <v>217</v>
      </c>
    </row>
    <row r="28" ht="15" customHeight="1" spans="1:17">
      <c r="A28" s="121">
        <v>27</v>
      </c>
      <c r="B28" s="121">
        <v>645</v>
      </c>
      <c r="C28" s="121">
        <v>125.727</v>
      </c>
      <c r="D28" s="121">
        <v>30</v>
      </c>
      <c r="E28" s="121">
        <v>255</v>
      </c>
    </row>
    <row r="29" ht="15" customHeight="1" spans="1:17">
      <c r="A29" s="121">
        <v>28</v>
      </c>
      <c r="B29" s="143">
        <v>645</v>
      </c>
      <c r="C29" s="143">
        <v>155.166</v>
      </c>
      <c r="D29" s="242">
        <v>45</v>
      </c>
      <c r="E29" s="143">
        <v>255</v>
      </c>
      <c r="F29" s="113"/>
    </row>
    <row r="30" ht="15" customHeight="1" spans="1:17">
      <c r="A30" s="121">
        <v>29</v>
      </c>
      <c r="B30" s="143">
        <v>645</v>
      </c>
      <c r="C30" s="143">
        <v>157.226</v>
      </c>
      <c r="D30" s="143">
        <v>43</v>
      </c>
      <c r="E30" s="143">
        <v>255</v>
      </c>
      <c r="F30" s="113"/>
    </row>
    <row r="31" ht="15" customHeight="1" spans="1:17">
      <c r="A31" s="121">
        <v>30</v>
      </c>
      <c r="B31" s="143">
        <v>645</v>
      </c>
      <c r="C31" s="143">
        <v>158.265</v>
      </c>
      <c r="D31" s="143">
        <v>17</v>
      </c>
      <c r="E31" s="143">
        <v>255</v>
      </c>
      <c r="F31" s="113"/>
    </row>
    <row r="32" ht="15" customHeight="1" spans="1:17">
      <c r="A32" s="121">
        <v>31</v>
      </c>
      <c r="B32" s="143">
        <v>903</v>
      </c>
      <c r="C32" s="143">
        <v>75.207</v>
      </c>
      <c r="D32" s="143">
        <v>0</v>
      </c>
      <c r="E32" s="143">
        <v>255</v>
      </c>
      <c r="F32" s="113"/>
    </row>
    <row r="33" ht="15" customHeight="1" spans="1:6">
      <c r="A33" s="121">
        <v>32</v>
      </c>
      <c r="B33" s="143">
        <v>903</v>
      </c>
      <c r="C33" s="143">
        <v>111.557</v>
      </c>
      <c r="D33" s="143">
        <v>29</v>
      </c>
      <c r="E33" s="143">
        <v>255</v>
      </c>
      <c r="F33" s="113"/>
    </row>
    <row r="34" ht="15" customHeight="1" spans="1:6">
      <c r="A34" s="121">
        <v>33</v>
      </c>
      <c r="B34" s="143">
        <v>903</v>
      </c>
      <c r="C34" s="143">
        <v>78.645</v>
      </c>
      <c r="D34" s="143">
        <v>0</v>
      </c>
      <c r="E34" s="143">
        <v>255</v>
      </c>
      <c r="F34" s="113"/>
    </row>
    <row r="35" spans="1:6">
      <c r="A35" s="121">
        <v>34</v>
      </c>
      <c r="B35" s="121">
        <v>903</v>
      </c>
      <c r="C35" s="121">
        <v>73.45</v>
      </c>
      <c r="D35" s="121">
        <v>17</v>
      </c>
      <c r="E35" s="121">
        <v>255</v>
      </c>
    </row>
    <row r="36" spans="1:6">
      <c r="A36" s="121">
        <v>35</v>
      </c>
      <c r="B36" s="121">
        <v>903</v>
      </c>
      <c r="C36" s="121">
        <v>112.69</v>
      </c>
      <c r="D36" s="121">
        <v>18</v>
      </c>
      <c r="E36" s="121">
        <v>255</v>
      </c>
    </row>
    <row r="37" spans="1:6">
      <c r="A37" s="121">
        <v>36</v>
      </c>
      <c r="B37" s="121">
        <v>903</v>
      </c>
      <c r="C37" s="121">
        <v>75.908</v>
      </c>
      <c r="D37" s="121">
        <v>0</v>
      </c>
      <c r="E37" s="121">
        <v>255</v>
      </c>
    </row>
    <row r="38" spans="1:6">
      <c r="A38" s="121">
        <v>37</v>
      </c>
      <c r="B38" s="121">
        <v>903</v>
      </c>
      <c r="C38" s="121">
        <v>144.347</v>
      </c>
      <c r="D38" s="121">
        <v>0</v>
      </c>
      <c r="E38" s="121">
        <v>255</v>
      </c>
    </row>
    <row r="39" spans="1:6">
      <c r="A39" s="121">
        <v>38</v>
      </c>
      <c r="B39" s="121">
        <v>903</v>
      </c>
      <c r="C39" s="121">
        <v>83.723</v>
      </c>
      <c r="D39" s="121">
        <v>37</v>
      </c>
      <c r="E39" s="121">
        <v>255</v>
      </c>
    </row>
    <row r="40" spans="1:6">
      <c r="A40" s="121">
        <v>39</v>
      </c>
      <c r="B40" s="121">
        <v>903</v>
      </c>
      <c r="C40" s="121">
        <v>113.826</v>
      </c>
      <c r="D40" s="121">
        <v>0</v>
      </c>
      <c r="E40" s="121">
        <v>255</v>
      </c>
    </row>
    <row r="41" spans="1:6">
      <c r="A41" s="121">
        <v>40</v>
      </c>
      <c r="B41" s="121">
        <v>903</v>
      </c>
      <c r="C41" s="121">
        <v>120.734</v>
      </c>
      <c r="D41" s="121">
        <v>0</v>
      </c>
      <c r="E41" s="121">
        <v>255</v>
      </c>
    </row>
    <row r="42" spans="1:6">
      <c r="A42" s="121">
        <v>41</v>
      </c>
      <c r="B42" s="121">
        <v>903</v>
      </c>
      <c r="C42" s="121">
        <v>71.478</v>
      </c>
      <c r="D42" s="121">
        <v>28</v>
      </c>
      <c r="E42" s="121">
        <v>250</v>
      </c>
    </row>
    <row r="43" spans="1:6">
      <c r="A43" s="121">
        <v>42</v>
      </c>
      <c r="B43" s="121">
        <v>903</v>
      </c>
      <c r="C43" s="121">
        <v>106.081</v>
      </c>
      <c r="D43" s="121">
        <v>0</v>
      </c>
      <c r="E43" s="121">
        <v>255</v>
      </c>
    </row>
    <row r="44" spans="1:6">
      <c r="A44" s="121">
        <v>43</v>
      </c>
      <c r="B44" s="121">
        <v>903</v>
      </c>
      <c r="C44" s="121">
        <v>120.629</v>
      </c>
      <c r="D44" s="121">
        <v>0</v>
      </c>
      <c r="E44" s="121">
        <v>255</v>
      </c>
    </row>
    <row r="45" spans="1:6">
      <c r="A45" s="121">
        <v>44</v>
      </c>
      <c r="B45" s="121">
        <v>903</v>
      </c>
      <c r="C45" s="121">
        <v>127.437</v>
      </c>
      <c r="D45" s="121">
        <v>32</v>
      </c>
      <c r="E45" s="121">
        <v>255</v>
      </c>
    </row>
    <row r="46" spans="1:6">
      <c r="A46" s="121">
        <v>45</v>
      </c>
      <c r="B46" s="121">
        <v>903</v>
      </c>
      <c r="C46" s="121">
        <v>121.122</v>
      </c>
      <c r="D46" s="121">
        <v>10</v>
      </c>
      <c r="E46" s="121">
        <v>255</v>
      </c>
    </row>
  </sheetData>
  <mergeCells count="3">
    <mergeCell ref="I2:K2"/>
    <mergeCell ref="L2:N2"/>
    <mergeCell ref="O2:Q2"/>
  </mergeCells>
  <pageMargins left="0.7" right="0.7" top="0.75" bottom="0.75" header="0.3" footer="0.3"/>
  <pageSetup paperSize="9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Q46"/>
  <sheetViews>
    <sheetView zoomScale="70" zoomScaleNormal="70" topLeftCell="A10" workbookViewId="0">
      <selection activeCell="I15" sqref="I15"/>
    </sheetView>
  </sheetViews>
  <sheetFormatPr defaultColWidth="12.25" defaultRowHeight="13.5"/>
  <cols>
    <col min="1" max="1" width="8.75" style="61" customWidth="1"/>
    <col min="2" max="2" width="10.5" style="61" customWidth="1"/>
    <col min="3" max="5" width="12.25" style="61" customWidth="1"/>
    <col min="6" max="6" width="11.375" style="61" customWidth="1"/>
    <col min="7" max="7" width="10.125" style="61" customWidth="1"/>
    <col min="8" max="8" width="12.125" style="61" customWidth="1"/>
    <col min="9" max="22" width="8.75" style="61" customWidth="1"/>
    <col min="23" max="16384" width="12.25" style="61"/>
  </cols>
  <sheetData>
    <row r="1" spans="1:17">
      <c r="A1" s="121"/>
      <c r="B1" s="121" t="s">
        <v>0</v>
      </c>
      <c r="C1" s="121" t="s">
        <v>1</v>
      </c>
      <c r="D1" s="121" t="s">
        <v>2</v>
      </c>
      <c r="E1" s="121" t="s">
        <v>3</v>
      </c>
    </row>
    <row r="2" ht="15" customHeight="1" spans="1:17">
      <c r="A2" s="121">
        <v>1</v>
      </c>
      <c r="B2" s="121">
        <v>462</v>
      </c>
      <c r="C2" s="121">
        <v>71.794</v>
      </c>
      <c r="D2" s="121">
        <v>14</v>
      </c>
      <c r="E2" s="121">
        <v>186</v>
      </c>
      <c r="H2" s="113"/>
      <c r="I2" s="129" t="s">
        <v>48</v>
      </c>
      <c r="J2" s="130"/>
      <c r="K2" s="131"/>
      <c r="L2" s="239" t="s">
        <v>49</v>
      </c>
      <c r="M2" s="240"/>
      <c r="N2" s="241"/>
      <c r="O2" s="212" t="s">
        <v>50</v>
      </c>
      <c r="P2" s="213"/>
      <c r="Q2" s="214"/>
    </row>
    <row r="3" spans="1:17">
      <c r="A3" s="121">
        <v>2</v>
      </c>
      <c r="B3" s="121">
        <v>462</v>
      </c>
      <c r="C3" s="121">
        <v>148.736</v>
      </c>
      <c r="D3" s="121">
        <v>26</v>
      </c>
      <c r="E3" s="121">
        <v>255</v>
      </c>
      <c r="G3" s="113" t="s">
        <v>9</v>
      </c>
      <c r="H3" s="113" t="s">
        <v>67</v>
      </c>
      <c r="I3" s="121">
        <f>C2</f>
        <v>71.794</v>
      </c>
      <c r="J3" s="121">
        <f>C17</f>
        <v>74.882</v>
      </c>
      <c r="K3" s="121">
        <f>C32</f>
        <v>69.173</v>
      </c>
      <c r="L3" s="121">
        <f>C3</f>
        <v>148.736</v>
      </c>
      <c r="M3" s="121">
        <f>C18</f>
        <v>127.365</v>
      </c>
      <c r="N3" s="121">
        <f>C33</f>
        <v>118.203</v>
      </c>
      <c r="O3" s="121">
        <f>C4</f>
        <v>67.981</v>
      </c>
      <c r="P3" s="121">
        <f>C19</f>
        <v>68.51</v>
      </c>
      <c r="Q3" s="121">
        <f>C34</f>
        <v>55.77</v>
      </c>
    </row>
    <row r="4" spans="1:17">
      <c r="A4" s="121">
        <v>3</v>
      </c>
      <c r="B4" s="121">
        <v>462</v>
      </c>
      <c r="C4" s="121">
        <v>67.981</v>
      </c>
      <c r="D4" s="121">
        <v>19</v>
      </c>
      <c r="E4" s="121">
        <v>194</v>
      </c>
      <c r="H4" s="113" t="s">
        <v>68</v>
      </c>
      <c r="I4" s="121">
        <f>C5</f>
        <v>46</v>
      </c>
      <c r="J4" s="121">
        <f>C20</f>
        <v>37.012</v>
      </c>
      <c r="K4" s="121">
        <f>C35</f>
        <v>33.402</v>
      </c>
      <c r="L4" s="121">
        <f>C6</f>
        <v>96.781</v>
      </c>
      <c r="M4" s="121">
        <f>C21</f>
        <v>105.546</v>
      </c>
      <c r="N4" s="121">
        <f>C36</f>
        <v>97.14</v>
      </c>
      <c r="O4" s="121">
        <f>C7</f>
        <v>49.301</v>
      </c>
      <c r="P4" s="121">
        <f>C22</f>
        <v>47.446</v>
      </c>
      <c r="Q4" s="121">
        <f>C37</f>
        <v>50.056</v>
      </c>
    </row>
    <row r="5" spans="1:17">
      <c r="A5" s="121">
        <v>4</v>
      </c>
      <c r="B5" s="121">
        <v>462</v>
      </c>
      <c r="C5" s="121">
        <v>46</v>
      </c>
      <c r="D5" s="121">
        <v>11</v>
      </c>
      <c r="E5" s="121">
        <v>255</v>
      </c>
      <c r="H5" s="113" t="s">
        <v>69</v>
      </c>
      <c r="I5" s="121">
        <f>C8</f>
        <v>159.959</v>
      </c>
      <c r="J5" s="121">
        <f>C23</f>
        <v>156.909</v>
      </c>
      <c r="K5" s="121">
        <f>C38</f>
        <v>143.227</v>
      </c>
      <c r="L5" s="121">
        <f>C9</f>
        <v>100.667</v>
      </c>
      <c r="M5" s="121">
        <f>C24</f>
        <v>94.793</v>
      </c>
      <c r="N5" s="121">
        <f>C39</f>
        <v>63.363</v>
      </c>
      <c r="O5" s="121">
        <f>C10</f>
        <v>150.665</v>
      </c>
      <c r="P5" s="121">
        <f>C25</f>
        <v>148.162</v>
      </c>
      <c r="Q5" s="121">
        <f>C40</f>
        <v>136.772</v>
      </c>
    </row>
    <row r="6" spans="1:17">
      <c r="A6" s="121">
        <v>5</v>
      </c>
      <c r="B6" s="121">
        <v>462</v>
      </c>
      <c r="C6" s="121">
        <v>96.781</v>
      </c>
      <c r="D6" s="121">
        <v>18</v>
      </c>
      <c r="E6" s="121">
        <v>255</v>
      </c>
      <c r="H6" s="209" t="s">
        <v>70</v>
      </c>
      <c r="I6" s="121">
        <f>C11</f>
        <v>167.039</v>
      </c>
      <c r="J6" s="121">
        <f>C26</f>
        <v>155.871</v>
      </c>
      <c r="K6" s="121">
        <f>C41</f>
        <v>132.476</v>
      </c>
      <c r="L6" s="121">
        <f>C12</f>
        <v>98.361</v>
      </c>
      <c r="M6" s="121">
        <f>C27</f>
        <v>96.1</v>
      </c>
      <c r="N6" s="121">
        <f>C42</f>
        <v>86.896</v>
      </c>
      <c r="O6" s="121">
        <f>C13</f>
        <v>155.045</v>
      </c>
      <c r="P6" s="121">
        <f>C28</f>
        <v>149.909</v>
      </c>
      <c r="Q6" s="121">
        <f>C43</f>
        <v>129.604</v>
      </c>
    </row>
    <row r="7" spans="1:17">
      <c r="A7" s="121">
        <v>6</v>
      </c>
      <c r="B7" s="121">
        <v>462</v>
      </c>
      <c r="C7" s="121">
        <v>49.301</v>
      </c>
      <c r="D7" s="121">
        <v>0</v>
      </c>
      <c r="E7" s="121">
        <v>255</v>
      </c>
      <c r="H7" s="113" t="s">
        <v>12</v>
      </c>
      <c r="I7" s="121">
        <f>C14</f>
        <v>164.496</v>
      </c>
      <c r="J7" s="121">
        <f>C29</f>
        <v>149.535</v>
      </c>
      <c r="K7" s="121">
        <f>C44</f>
        <v>137.944</v>
      </c>
      <c r="L7" s="121">
        <f>C15</f>
        <v>167.177</v>
      </c>
      <c r="M7" s="121">
        <f>C30</f>
        <v>141.39</v>
      </c>
      <c r="N7" s="121">
        <f>C45</f>
        <v>133.153</v>
      </c>
      <c r="O7" s="121">
        <f>C16</f>
        <v>166.258</v>
      </c>
      <c r="P7" s="121">
        <f>C31</f>
        <v>162.427</v>
      </c>
      <c r="Q7" s="121">
        <f>C46</f>
        <v>128.584</v>
      </c>
    </row>
    <row r="8" spans="1:17">
      <c r="A8" s="121">
        <v>7</v>
      </c>
      <c r="B8" s="121">
        <v>462</v>
      </c>
      <c r="C8" s="121">
        <v>159.959</v>
      </c>
      <c r="D8" s="121">
        <v>9</v>
      </c>
      <c r="E8" s="121">
        <v>255</v>
      </c>
      <c r="G8" s="113" t="s">
        <v>11</v>
      </c>
    </row>
    <row r="9" spans="1:17">
      <c r="A9" s="121">
        <v>8</v>
      </c>
      <c r="B9" s="121">
        <v>462</v>
      </c>
      <c r="C9" s="121">
        <v>100.667</v>
      </c>
      <c r="D9" s="121">
        <v>62</v>
      </c>
      <c r="E9" s="121">
        <v>221</v>
      </c>
      <c r="H9" s="113" t="s">
        <v>13</v>
      </c>
      <c r="I9" s="121">
        <f t="shared" ref="I9:K9" si="0">I3/AVERAGE($I$7:$K$7)</f>
        <v>0.476535206593285</v>
      </c>
      <c r="J9" s="121">
        <f t="shared" si="0"/>
        <v>0.497031915482051</v>
      </c>
      <c r="K9" s="121">
        <f t="shared" si="0"/>
        <v>0.459138226671829</v>
      </c>
      <c r="L9" s="121">
        <f t="shared" ref="L9:N9" si="1">L3/AVERAGE($L$7:$N$7)</f>
        <v>1.01016028253192</v>
      </c>
      <c r="M9" s="121">
        <f t="shared" si="1"/>
        <v>0.8650162999185</v>
      </c>
      <c r="N9" s="121">
        <f t="shared" si="1"/>
        <v>0.802791361043195</v>
      </c>
      <c r="O9" s="121">
        <f t="shared" ref="O9:Q9" si="2">O3/AVERAGE($O$7:$Q$7)</f>
        <v>0.446002243755864</v>
      </c>
      <c r="P9" s="121">
        <f t="shared" si="2"/>
        <v>0.449472848585843</v>
      </c>
      <c r="Q9" s="121">
        <f t="shared" si="2"/>
        <v>0.365889662321303</v>
      </c>
    </row>
    <row r="10" ht="15" customHeight="1" spans="1:17">
      <c r="A10" s="121">
        <v>9</v>
      </c>
      <c r="B10" s="121">
        <v>462</v>
      </c>
      <c r="C10" s="121">
        <v>150.665</v>
      </c>
      <c r="D10" s="121">
        <v>60</v>
      </c>
      <c r="E10" s="121">
        <v>255</v>
      </c>
      <c r="I10" s="121">
        <f t="shared" ref="I10:K10" si="3">I4/AVERAGE($I$7:$K$7)</f>
        <v>0.30532662204768</v>
      </c>
      <c r="J10" s="121">
        <f t="shared" si="3"/>
        <v>0.245668455113668</v>
      </c>
      <c r="K10" s="121">
        <f t="shared" si="3"/>
        <v>0.221706952818187</v>
      </c>
      <c r="L10" s="121">
        <f t="shared" ref="L10:N10" si="4">L4/AVERAGE($L$7:$N$7)</f>
        <v>0.657301005161641</v>
      </c>
      <c r="M10" s="121">
        <f t="shared" si="4"/>
        <v>0.716829665851671</v>
      </c>
      <c r="N10" s="121">
        <f t="shared" si="4"/>
        <v>0.659739201303993</v>
      </c>
      <c r="O10" s="121">
        <f t="shared" ref="O10:Q10" si="5">O4/AVERAGE($O$7:$Q$7)</f>
        <v>0.323448560912723</v>
      </c>
      <c r="P10" s="121">
        <f t="shared" si="5"/>
        <v>0.311278481593985</v>
      </c>
      <c r="Q10" s="121">
        <f t="shared" si="5"/>
        <v>0.328401881605794</v>
      </c>
    </row>
    <row r="11" ht="15" customHeight="1" spans="1:17">
      <c r="A11" s="121">
        <v>10</v>
      </c>
      <c r="B11" s="121">
        <v>462</v>
      </c>
      <c r="C11" s="121">
        <v>167.039</v>
      </c>
      <c r="D11" s="121">
        <v>55</v>
      </c>
      <c r="E11" s="121">
        <v>255</v>
      </c>
      <c r="H11" s="113"/>
      <c r="I11" s="121">
        <f t="shared" ref="I11:K11" si="6">I5/AVERAGE($I$7:$K$7)</f>
        <v>1.06173350295923</v>
      </c>
      <c r="J11" s="121">
        <f t="shared" si="6"/>
        <v>1.04148902041042</v>
      </c>
      <c r="K11" s="121">
        <f t="shared" si="6"/>
        <v>0.950674262957022</v>
      </c>
      <c r="L11" s="121">
        <f t="shared" ref="L11:N11" si="7">L5/AVERAGE($L$7:$N$7)</f>
        <v>0.683693289866884</v>
      </c>
      <c r="M11" s="121">
        <f t="shared" si="7"/>
        <v>0.643799239337137</v>
      </c>
      <c r="N11" s="121">
        <f t="shared" si="7"/>
        <v>0.430338223308883</v>
      </c>
      <c r="O11" s="121">
        <f t="shared" ref="O11:Q11" si="8">O5/AVERAGE($O$7:$Q$7)</f>
        <v>0.988466307578253</v>
      </c>
      <c r="P11" s="121">
        <f t="shared" si="8"/>
        <v>0.972044901360031</v>
      </c>
      <c r="Q11" s="121">
        <f t="shared" si="8"/>
        <v>0.897318646136082</v>
      </c>
    </row>
    <row r="12" ht="15" customHeight="1" spans="1:17">
      <c r="A12" s="121">
        <v>11</v>
      </c>
      <c r="B12" s="121">
        <v>462</v>
      </c>
      <c r="C12" s="121">
        <v>98.361</v>
      </c>
      <c r="D12" s="121">
        <v>39</v>
      </c>
      <c r="E12" s="121">
        <v>186</v>
      </c>
      <c r="I12" s="121">
        <f t="shared" ref="I12:K12" si="9">I6/AVERAGE($I$7:$K$7)</f>
        <v>1.10872725261353</v>
      </c>
      <c r="J12" s="121">
        <f t="shared" si="9"/>
        <v>1.03459925880856</v>
      </c>
      <c r="K12" s="121">
        <f t="shared" si="9"/>
        <v>0.87931412135627</v>
      </c>
      <c r="L12" s="121">
        <f t="shared" ref="L12:N12" si="10">L6/AVERAGE($L$7:$N$7)</f>
        <v>0.668031784841076</v>
      </c>
      <c r="M12" s="121">
        <f t="shared" si="10"/>
        <v>0.65267590328715</v>
      </c>
      <c r="N12" s="121">
        <f t="shared" si="10"/>
        <v>0.590165715838087</v>
      </c>
      <c r="O12" s="121">
        <f t="shared" ref="O12:Q12" si="11">O6/AVERAGE($O$7:$Q$7)</f>
        <v>1.01720212828773</v>
      </c>
      <c r="P12" s="121">
        <f t="shared" si="11"/>
        <v>0.983506426195522</v>
      </c>
      <c r="Q12" s="121">
        <f t="shared" si="11"/>
        <v>0.850291622655374</v>
      </c>
    </row>
    <row r="13" ht="15" customHeight="1" spans="1:17">
      <c r="A13" s="121">
        <v>12</v>
      </c>
      <c r="B13" s="121">
        <v>462</v>
      </c>
      <c r="C13" s="121">
        <v>155.045</v>
      </c>
      <c r="D13" s="121">
        <v>49</v>
      </c>
      <c r="E13" s="121">
        <v>255</v>
      </c>
    </row>
    <row r="14" ht="15" customHeight="1" spans="1:17">
      <c r="A14" s="121">
        <v>13</v>
      </c>
      <c r="B14" s="121">
        <v>462</v>
      </c>
      <c r="C14" s="121">
        <v>164.496</v>
      </c>
      <c r="D14" s="121">
        <v>28</v>
      </c>
      <c r="E14" s="143">
        <v>255</v>
      </c>
      <c r="F14" s="113"/>
      <c r="H14" s="113" t="s">
        <v>14</v>
      </c>
      <c r="I14" s="121">
        <f t="shared" ref="I14:Q14" si="12">I9/AVERAGE($I$9:$K$9)</f>
        <v>0.997836450481587</v>
      </c>
      <c r="J14" s="121">
        <f t="shared" si="12"/>
        <v>1.04075534285542</v>
      </c>
      <c r="K14" s="121">
        <f t="shared" si="12"/>
        <v>0.961408206662991</v>
      </c>
      <c r="L14" s="121">
        <f t="shared" si="12"/>
        <v>2.11521570031534</v>
      </c>
      <c r="M14" s="121">
        <f t="shared" si="12"/>
        <v>1.81129281189936</v>
      </c>
      <c r="N14" s="121">
        <f t="shared" si="12"/>
        <v>1.6809974816075</v>
      </c>
      <c r="O14" s="121">
        <f t="shared" si="12"/>
        <v>0.93390223777528</v>
      </c>
      <c r="P14" s="121">
        <f t="shared" si="12"/>
        <v>0.941169478383437</v>
      </c>
      <c r="Q14" s="121">
        <f t="shared" si="12"/>
        <v>0.766151245211565</v>
      </c>
    </row>
    <row r="15" ht="15" customHeight="1" spans="1:17">
      <c r="A15" s="121">
        <v>14</v>
      </c>
      <c r="B15" s="121">
        <v>462</v>
      </c>
      <c r="C15" s="121">
        <v>167.177</v>
      </c>
      <c r="D15" s="121">
        <v>42</v>
      </c>
      <c r="E15" s="121">
        <v>255</v>
      </c>
      <c r="I15" s="121">
        <f t="shared" ref="I15:Q15" si="13">I10/AVERAGE($I10:$K10)</f>
        <v>1.18542443348738</v>
      </c>
      <c r="J15" s="121">
        <f t="shared" si="13"/>
        <v>0.953802807222499</v>
      </c>
      <c r="K15" s="121">
        <f t="shared" si="13"/>
        <v>0.86077275929012</v>
      </c>
      <c r="L15" s="121">
        <f t="shared" si="13"/>
        <v>2.55195785565252</v>
      </c>
      <c r="M15" s="121">
        <f t="shared" si="13"/>
        <v>2.78307667654499</v>
      </c>
      <c r="N15" s="121">
        <f t="shared" si="13"/>
        <v>2.56142410285165</v>
      </c>
      <c r="O15" s="121">
        <f t="shared" si="13"/>
        <v>1.25578249453269</v>
      </c>
      <c r="P15" s="121">
        <f t="shared" si="13"/>
        <v>1.20853240777262</v>
      </c>
      <c r="Q15" s="121">
        <f t="shared" si="13"/>
        <v>1.27501366192021</v>
      </c>
    </row>
    <row r="16" ht="15" customHeight="1" spans="1:17">
      <c r="A16" s="121">
        <v>15</v>
      </c>
      <c r="B16" s="121">
        <v>462</v>
      </c>
      <c r="C16" s="121">
        <v>166.258</v>
      </c>
      <c r="D16" s="121">
        <v>35</v>
      </c>
      <c r="E16" s="121">
        <v>255</v>
      </c>
      <c r="I16" s="121">
        <f t="shared" ref="I16:Q16" si="14">I11/AVERAGE($I11:$K11)</f>
        <v>1.04299546832719</v>
      </c>
      <c r="J16" s="121">
        <f t="shared" si="14"/>
        <v>1.02310827111792</v>
      </c>
      <c r="K16" s="121">
        <f t="shared" si="14"/>
        <v>0.933896260554885</v>
      </c>
      <c r="L16" s="121">
        <f t="shared" si="14"/>
        <v>0.671627108939643</v>
      </c>
      <c r="M16" s="121">
        <f t="shared" si="14"/>
        <v>0.63243712972191</v>
      </c>
      <c r="N16" s="121">
        <f t="shared" si="14"/>
        <v>0.42274338664848</v>
      </c>
      <c r="O16" s="121">
        <f t="shared" si="14"/>
        <v>0.971021331176563</v>
      </c>
      <c r="P16" s="121">
        <f t="shared" si="14"/>
        <v>0.95488973862398</v>
      </c>
      <c r="Q16" s="121">
        <f t="shared" si="14"/>
        <v>0.881482291890491</v>
      </c>
    </row>
    <row r="17" ht="15" customHeight="1" spans="1:17">
      <c r="A17" s="121">
        <v>16</v>
      </c>
      <c r="B17" s="121">
        <v>518</v>
      </c>
      <c r="C17" s="121">
        <v>74.882</v>
      </c>
      <c r="D17" s="121">
        <v>20</v>
      </c>
      <c r="E17" s="121">
        <v>227</v>
      </c>
      <c r="I17" s="121">
        <f t="shared" ref="I17:Q17" si="15">I12/AVERAGE($I$12:$K$12)</f>
        <v>1.10042249871538</v>
      </c>
      <c r="J17" s="121">
        <f t="shared" si="15"/>
        <v>1.02684974944333</v>
      </c>
      <c r="K17" s="121">
        <f t="shared" si="15"/>
        <v>0.872727751841295</v>
      </c>
      <c r="L17" s="121">
        <f t="shared" si="15"/>
        <v>0.663027993731791</v>
      </c>
      <c r="M17" s="121">
        <f t="shared" si="15"/>
        <v>0.647787133087556</v>
      </c>
      <c r="N17" s="121">
        <f t="shared" si="15"/>
        <v>0.585745168748972</v>
      </c>
      <c r="O17" s="121">
        <f t="shared" si="15"/>
        <v>1.00958292949903</v>
      </c>
      <c r="P17" s="121">
        <f t="shared" si="15"/>
        <v>0.976139619970137</v>
      </c>
      <c r="Q17" s="121">
        <f t="shared" si="15"/>
        <v>0.843922641780078</v>
      </c>
    </row>
    <row r="18" ht="15" customHeight="1" spans="1:17">
      <c r="A18" s="121">
        <v>17</v>
      </c>
      <c r="B18" s="121">
        <v>518</v>
      </c>
      <c r="C18" s="121">
        <v>127.365</v>
      </c>
      <c r="D18" s="121">
        <v>30</v>
      </c>
      <c r="E18" s="121">
        <v>255</v>
      </c>
    </row>
    <row r="19" ht="15" customHeight="1" spans="1:17">
      <c r="A19" s="121">
        <v>18</v>
      </c>
      <c r="B19" s="121">
        <v>518</v>
      </c>
      <c r="C19" s="121">
        <v>68.51</v>
      </c>
      <c r="D19" s="121">
        <v>15</v>
      </c>
      <c r="E19" s="143">
        <v>255</v>
      </c>
      <c r="F19" s="113"/>
    </row>
    <row r="20" ht="15" customHeight="1" spans="1:17">
      <c r="A20" s="121">
        <v>19</v>
      </c>
      <c r="B20" s="121">
        <v>518</v>
      </c>
      <c r="C20" s="121">
        <v>37.012</v>
      </c>
      <c r="D20" s="121">
        <v>13</v>
      </c>
      <c r="E20" s="143">
        <v>94</v>
      </c>
      <c r="F20" s="113"/>
    </row>
    <row r="21" ht="15" customHeight="1" spans="1:17">
      <c r="A21" s="121">
        <v>20</v>
      </c>
      <c r="B21" s="121">
        <v>518</v>
      </c>
      <c r="C21" s="121">
        <v>105.546</v>
      </c>
      <c r="D21" s="121">
        <v>23</v>
      </c>
      <c r="E21" s="143">
        <v>255</v>
      </c>
      <c r="F21" s="113"/>
    </row>
    <row r="22" ht="15" customHeight="1" spans="1:17">
      <c r="A22" s="121">
        <v>21</v>
      </c>
      <c r="B22" s="121">
        <v>518</v>
      </c>
      <c r="C22" s="121">
        <v>47.446</v>
      </c>
      <c r="D22" s="121">
        <v>0</v>
      </c>
      <c r="E22" s="121">
        <v>255</v>
      </c>
    </row>
    <row r="23" ht="15" customHeight="1" spans="1:17">
      <c r="A23" s="121">
        <v>22</v>
      </c>
      <c r="B23" s="121">
        <v>518</v>
      </c>
      <c r="C23" s="121">
        <v>156.909</v>
      </c>
      <c r="D23" s="121">
        <v>8</v>
      </c>
      <c r="E23" s="121">
        <v>255</v>
      </c>
    </row>
    <row r="24" ht="15" customHeight="1" spans="1:17">
      <c r="A24" s="121">
        <v>23</v>
      </c>
      <c r="B24" s="121">
        <v>518</v>
      </c>
      <c r="C24" s="121">
        <v>94.793</v>
      </c>
      <c r="D24" s="121">
        <v>61</v>
      </c>
      <c r="E24" s="121">
        <v>221</v>
      </c>
    </row>
    <row r="25" ht="15" customHeight="1" spans="1:17">
      <c r="A25" s="121">
        <v>24</v>
      </c>
      <c r="B25" s="121">
        <v>518</v>
      </c>
      <c r="C25" s="121">
        <v>148.162</v>
      </c>
      <c r="D25" s="121">
        <v>0</v>
      </c>
      <c r="E25" s="121">
        <v>255</v>
      </c>
    </row>
    <row r="26" ht="15" customHeight="1" spans="1:17">
      <c r="A26" s="121">
        <v>25</v>
      </c>
      <c r="B26" s="121">
        <v>518</v>
      </c>
      <c r="C26" s="121">
        <v>155.871</v>
      </c>
      <c r="D26" s="121">
        <v>0</v>
      </c>
      <c r="E26" s="121">
        <v>255</v>
      </c>
    </row>
    <row r="27" ht="15" customHeight="1" spans="1:17">
      <c r="A27" s="121">
        <v>26</v>
      </c>
      <c r="B27" s="121">
        <v>518</v>
      </c>
      <c r="C27" s="121">
        <v>96.1</v>
      </c>
      <c r="D27" s="121">
        <v>39</v>
      </c>
      <c r="E27" s="121">
        <v>186</v>
      </c>
    </row>
    <row r="28" ht="15" customHeight="1" spans="1:17">
      <c r="A28" s="121">
        <v>27</v>
      </c>
      <c r="B28" s="121">
        <v>518</v>
      </c>
      <c r="C28" s="121">
        <v>149.909</v>
      </c>
      <c r="D28" s="121">
        <v>0</v>
      </c>
      <c r="E28" s="121">
        <v>255</v>
      </c>
    </row>
    <row r="29" ht="15" customHeight="1" spans="1:17">
      <c r="A29" s="121">
        <v>28</v>
      </c>
      <c r="B29" s="143">
        <v>518</v>
      </c>
      <c r="C29" s="143">
        <v>149.535</v>
      </c>
      <c r="D29" s="242">
        <v>0</v>
      </c>
      <c r="E29" s="143">
        <v>255</v>
      </c>
      <c r="F29" s="113"/>
    </row>
    <row r="30" ht="15" customHeight="1" spans="1:17">
      <c r="A30" s="121">
        <v>29</v>
      </c>
      <c r="B30" s="143">
        <v>518</v>
      </c>
      <c r="C30" s="143">
        <v>141.39</v>
      </c>
      <c r="D30" s="143">
        <v>28</v>
      </c>
      <c r="E30" s="143">
        <v>255</v>
      </c>
      <c r="F30" s="113"/>
    </row>
    <row r="31" ht="15" customHeight="1" spans="1:17">
      <c r="A31" s="121">
        <v>30</v>
      </c>
      <c r="B31" s="143">
        <v>518</v>
      </c>
      <c r="C31" s="143">
        <v>162.427</v>
      </c>
      <c r="D31" s="143">
        <v>40</v>
      </c>
      <c r="E31" s="143">
        <v>255</v>
      </c>
      <c r="F31" s="113"/>
    </row>
    <row r="32" ht="15" customHeight="1" spans="1:17">
      <c r="A32" s="121">
        <v>31</v>
      </c>
      <c r="B32" s="143">
        <v>666</v>
      </c>
      <c r="C32" s="143">
        <v>69.173</v>
      </c>
      <c r="D32" s="143">
        <v>11</v>
      </c>
      <c r="E32" s="143">
        <v>255</v>
      </c>
      <c r="F32" s="113"/>
    </row>
    <row r="33" ht="15" customHeight="1" spans="1:6">
      <c r="A33" s="121">
        <v>32</v>
      </c>
      <c r="B33" s="143">
        <v>666</v>
      </c>
      <c r="C33" s="143">
        <v>118.203</v>
      </c>
      <c r="D33" s="143">
        <v>19</v>
      </c>
      <c r="E33" s="143">
        <v>255</v>
      </c>
      <c r="F33" s="113"/>
    </row>
    <row r="34" ht="15" customHeight="1" spans="1:6">
      <c r="A34" s="121">
        <v>33</v>
      </c>
      <c r="B34" s="143">
        <v>666</v>
      </c>
      <c r="C34" s="143">
        <v>55.77</v>
      </c>
      <c r="D34" s="143">
        <v>14</v>
      </c>
      <c r="E34" s="143">
        <v>194</v>
      </c>
      <c r="F34" s="113"/>
    </row>
    <row r="35" spans="1:6">
      <c r="A35" s="121">
        <v>34</v>
      </c>
      <c r="B35" s="121">
        <v>666</v>
      </c>
      <c r="C35" s="121">
        <v>33.402</v>
      </c>
      <c r="D35" s="121">
        <v>13</v>
      </c>
      <c r="E35" s="121">
        <v>94</v>
      </c>
    </row>
    <row r="36" spans="1:6">
      <c r="A36" s="121">
        <v>35</v>
      </c>
      <c r="B36" s="121">
        <v>666</v>
      </c>
      <c r="C36" s="121">
        <v>97.14</v>
      </c>
      <c r="D36" s="121">
        <v>15</v>
      </c>
      <c r="E36" s="121">
        <v>255</v>
      </c>
    </row>
    <row r="37" spans="1:6">
      <c r="A37" s="121">
        <v>36</v>
      </c>
      <c r="B37" s="121">
        <v>666</v>
      </c>
      <c r="C37" s="121">
        <v>50.056</v>
      </c>
      <c r="D37" s="121">
        <v>0</v>
      </c>
      <c r="E37" s="121">
        <v>255</v>
      </c>
    </row>
    <row r="38" spans="1:6">
      <c r="A38" s="121">
        <v>37</v>
      </c>
      <c r="B38" s="121">
        <v>666</v>
      </c>
      <c r="C38" s="121">
        <v>143.227</v>
      </c>
      <c r="D38" s="121">
        <v>63</v>
      </c>
      <c r="E38" s="121">
        <v>255</v>
      </c>
    </row>
    <row r="39" spans="1:6">
      <c r="A39" s="121">
        <v>38</v>
      </c>
      <c r="B39" s="121">
        <v>666</v>
      </c>
      <c r="C39" s="121">
        <v>63.363</v>
      </c>
      <c r="D39" s="121">
        <v>62</v>
      </c>
      <c r="E39" s="121">
        <v>247</v>
      </c>
    </row>
    <row r="40" spans="1:6">
      <c r="A40" s="121">
        <v>39</v>
      </c>
      <c r="B40" s="121">
        <v>666</v>
      </c>
      <c r="C40" s="121">
        <v>136.772</v>
      </c>
      <c r="D40" s="121">
        <v>0</v>
      </c>
      <c r="E40" s="121">
        <v>255</v>
      </c>
    </row>
    <row r="41" spans="1:6">
      <c r="A41" s="121">
        <v>40</v>
      </c>
      <c r="B41" s="121">
        <v>666</v>
      </c>
      <c r="C41" s="121">
        <v>132.476</v>
      </c>
      <c r="D41" s="121">
        <v>0</v>
      </c>
      <c r="E41" s="121">
        <v>255</v>
      </c>
    </row>
    <row r="42" spans="1:6">
      <c r="A42" s="121">
        <v>41</v>
      </c>
      <c r="B42" s="121">
        <v>666</v>
      </c>
      <c r="C42" s="121">
        <v>86.896</v>
      </c>
      <c r="D42" s="121">
        <v>35</v>
      </c>
      <c r="E42" s="121">
        <v>225</v>
      </c>
    </row>
    <row r="43" spans="1:6">
      <c r="A43" s="121">
        <v>42</v>
      </c>
      <c r="B43" s="121">
        <v>666</v>
      </c>
      <c r="C43" s="121">
        <v>129.604</v>
      </c>
      <c r="D43" s="121">
        <v>0</v>
      </c>
      <c r="E43" s="121">
        <v>255</v>
      </c>
    </row>
    <row r="44" spans="1:6">
      <c r="A44" s="121">
        <v>43</v>
      </c>
      <c r="B44" s="121">
        <v>666</v>
      </c>
      <c r="C44" s="121">
        <v>137.944</v>
      </c>
      <c r="D44" s="121">
        <v>31</v>
      </c>
      <c r="E44" s="121">
        <v>255</v>
      </c>
    </row>
    <row r="45" spans="1:6">
      <c r="A45" s="121">
        <v>44</v>
      </c>
      <c r="B45" s="121">
        <v>666</v>
      </c>
      <c r="C45" s="121">
        <v>133.153</v>
      </c>
      <c r="D45" s="121">
        <v>28</v>
      </c>
      <c r="E45" s="121">
        <v>255</v>
      </c>
    </row>
    <row r="46" spans="1:6">
      <c r="A46" s="121">
        <v>45</v>
      </c>
      <c r="B46" s="121">
        <v>666</v>
      </c>
      <c r="C46" s="121">
        <v>128.584</v>
      </c>
      <c r="D46" s="121">
        <v>26</v>
      </c>
      <c r="E46" s="121">
        <v>255</v>
      </c>
    </row>
  </sheetData>
  <mergeCells count="3">
    <mergeCell ref="I2:K2"/>
    <mergeCell ref="L2:N2"/>
    <mergeCell ref="O2:Q2"/>
  </mergeCells>
  <pageMargins left="0.7" right="0.7" top="0.75" bottom="0.75" header="0.3" footer="0.3"/>
  <pageSetup paperSize="9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14"/>
  <sheetViews>
    <sheetView zoomScale="85" zoomScaleNormal="85" topLeftCell="A25" workbookViewId="0">
      <selection activeCell="E52" sqref="E52:G52"/>
    </sheetView>
  </sheetViews>
  <sheetFormatPr defaultColWidth="9" defaultRowHeight="13.5"/>
  <cols>
    <col min="1" max="1" width="19.875" style="58" customWidth="1"/>
    <col min="2" max="4" width="8.375" style="58" customWidth="1"/>
    <col min="5" max="5" width="12.125" style="58" customWidth="1"/>
    <col min="6" max="7" width="13.25" style="58" customWidth="1"/>
    <col min="8" max="8" width="14.875" style="58" customWidth="1"/>
    <col min="9" max="10" width="13.75" style="58" customWidth="1"/>
    <col min="11" max="11" width="12.625" style="58" customWidth="1"/>
    <col min="12" max="14" width="10.25" style="58" customWidth="1"/>
    <col min="15" max="19" width="9" style="58"/>
    <col min="20" max="20" width="27.125" style="58" customWidth="1"/>
    <col min="21" max="16384" width="9" style="58"/>
  </cols>
  <sheetData>
    <row r="1" s="57" customFormat="1" spans="1:27">
      <c r="A1" s="59" t="s">
        <v>71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</row>
    <row r="2" s="57" customFormat="1" spans="1:27">
      <c r="A2" s="59"/>
      <c r="B2" s="58"/>
      <c r="C2" s="58"/>
      <c r="D2" s="58"/>
      <c r="E2" s="58"/>
      <c r="F2" s="58"/>
      <c r="G2" s="58"/>
      <c r="H2" s="60"/>
      <c r="I2" s="60"/>
      <c r="J2" s="60"/>
      <c r="K2" s="60"/>
      <c r="L2" s="60"/>
      <c r="M2" s="60"/>
      <c r="N2" s="60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3" spans="1:27">
      <c r="H3" s="60"/>
      <c r="I3" s="60"/>
      <c r="J3" s="60"/>
      <c r="K3" s="60"/>
      <c r="L3" s="60"/>
      <c r="M3" s="60"/>
      <c r="N3" s="60"/>
    </row>
    <row r="4" spans="1:27">
      <c r="A4" s="61" t="s">
        <v>72</v>
      </c>
      <c r="B4" s="58">
        <v>1</v>
      </c>
      <c r="C4" s="58">
        <v>2</v>
      </c>
      <c r="D4" s="58">
        <v>3</v>
      </c>
      <c r="E4" s="58">
        <v>4</v>
      </c>
      <c r="F4" s="58">
        <v>5</v>
      </c>
      <c r="G4" s="58">
        <v>6</v>
      </c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</row>
    <row r="5" ht="14.25" spans="1:27">
      <c r="A5" s="61">
        <v>25</v>
      </c>
      <c r="B5" s="100">
        <v>0</v>
      </c>
      <c r="C5" s="101">
        <v>0</v>
      </c>
      <c r="D5" s="101">
        <v>0</v>
      </c>
      <c r="E5" s="64">
        <v>0.0849</v>
      </c>
      <c r="F5" s="64">
        <v>0.0965</v>
      </c>
      <c r="G5" s="64">
        <v>0.0804</v>
      </c>
      <c r="H5" s="65"/>
      <c r="I5" s="65"/>
      <c r="J5" s="65"/>
      <c r="K5" s="65"/>
      <c r="L5" s="65"/>
      <c r="M5" s="65"/>
      <c r="N5" s="66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</row>
    <row r="6" ht="14.25" spans="1:27">
      <c r="A6" s="61"/>
      <c r="B6" s="102">
        <v>0.0421</v>
      </c>
      <c r="C6" s="103">
        <v>0.0432</v>
      </c>
      <c r="D6" s="100">
        <v>0.0424</v>
      </c>
      <c r="E6" s="64">
        <v>0.1564</v>
      </c>
      <c r="F6" s="64">
        <v>0.1356</v>
      </c>
      <c r="G6" s="64">
        <v>0.1541</v>
      </c>
      <c r="H6" s="65"/>
      <c r="I6" s="65"/>
      <c r="J6" s="65"/>
      <c r="K6" s="65"/>
      <c r="L6" s="65"/>
      <c r="M6" s="65"/>
      <c r="N6" s="66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</row>
    <row r="7" ht="14.25" spans="1:27">
      <c r="A7" s="61"/>
      <c r="B7" s="102">
        <v>0.0632</v>
      </c>
      <c r="C7" s="103">
        <v>0.0626</v>
      </c>
      <c r="D7" s="102">
        <v>0.0648</v>
      </c>
      <c r="E7" s="64">
        <v>0.088</v>
      </c>
      <c r="F7" s="64">
        <v>0.1051</v>
      </c>
      <c r="G7" s="64">
        <v>0.1102</v>
      </c>
      <c r="H7" s="65"/>
      <c r="I7" s="65"/>
      <c r="J7" s="65"/>
      <c r="K7" s="65"/>
      <c r="L7" s="65"/>
      <c r="M7" s="65"/>
      <c r="N7" s="66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</row>
    <row r="8" ht="14.25" spans="1:27">
      <c r="A8" s="61"/>
      <c r="B8" s="102">
        <v>0.0854</v>
      </c>
      <c r="C8" s="103">
        <v>0.0854</v>
      </c>
      <c r="D8" s="102">
        <v>0.0832</v>
      </c>
      <c r="E8" s="65"/>
      <c r="F8" s="65"/>
      <c r="G8" s="65"/>
      <c r="H8" s="65"/>
      <c r="I8" s="65"/>
      <c r="J8" s="65"/>
      <c r="K8" s="65"/>
      <c r="L8" s="65"/>
      <c r="M8" s="65"/>
      <c r="N8" s="66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</row>
    <row r="9" spans="1:27">
      <c r="A9" s="61"/>
      <c r="B9" s="102">
        <v>0.1223</v>
      </c>
      <c r="C9" s="103">
        <v>0.1234</v>
      </c>
      <c r="D9" s="103">
        <v>0.1245</v>
      </c>
      <c r="E9" s="65"/>
      <c r="F9" s="65"/>
      <c r="G9" s="65"/>
      <c r="H9" s="65"/>
      <c r="I9" s="5"/>
      <c r="J9" s="5"/>
      <c r="K9" s="5"/>
      <c r="L9" s="5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</row>
    <row r="10" spans="1:27">
      <c r="A10" s="61"/>
      <c r="B10" s="102">
        <v>0.1862</v>
      </c>
      <c r="C10" s="103">
        <v>0.1863</v>
      </c>
      <c r="D10" s="103">
        <v>0.1835</v>
      </c>
      <c r="E10" s="65"/>
      <c r="F10" s="65"/>
      <c r="G10" s="5"/>
      <c r="H10" s="5"/>
      <c r="K10" s="60"/>
      <c r="L10" s="5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</row>
    <row r="11" spans="1:27">
      <c r="A11" s="61"/>
      <c r="B11" s="102">
        <v>0.2644</v>
      </c>
      <c r="C11" s="103">
        <v>0.2541</v>
      </c>
      <c r="D11" s="103">
        <v>0.2687</v>
      </c>
      <c r="E11" s="69"/>
      <c r="F11" s="69"/>
      <c r="G11" s="69"/>
      <c r="H11" s="5"/>
      <c r="I11" s="5"/>
      <c r="J11" s="5"/>
      <c r="K11" s="5"/>
      <c r="L11" s="5"/>
      <c r="M11" s="5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</row>
    <row r="12" spans="1:27">
      <c r="A12" s="61"/>
      <c r="B12" s="102">
        <v>0.3214</v>
      </c>
      <c r="C12" s="103">
        <v>0.3264</v>
      </c>
      <c r="D12" s="103">
        <v>0.3214</v>
      </c>
      <c r="E12" s="69"/>
      <c r="F12" s="69"/>
      <c r="G12" s="69"/>
      <c r="H12" s="5"/>
      <c r="I12" s="5"/>
      <c r="J12" s="5"/>
      <c r="K12" s="5"/>
      <c r="L12" s="5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</row>
    <row r="13" spans="1:27">
      <c r="H13" s="60"/>
      <c r="I13" s="60"/>
      <c r="J13" s="5"/>
      <c r="K13" s="5"/>
      <c r="L13" s="5"/>
      <c r="M13" s="65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</row>
    <row r="14" spans="1:27">
      <c r="A14" s="59" t="s">
        <v>73</v>
      </c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</row>
    <row r="15" spans="1:27">
      <c r="A15" s="59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</row>
    <row r="16" spans="1:27">
      <c r="B16" s="70">
        <v>1</v>
      </c>
      <c r="C16" s="70">
        <v>2</v>
      </c>
      <c r="D16" s="70">
        <v>3</v>
      </c>
      <c r="E16" s="70">
        <v>4</v>
      </c>
      <c r="F16" s="70">
        <v>5</v>
      </c>
      <c r="G16" s="70">
        <v>6</v>
      </c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</row>
    <row r="17" ht="14.25" spans="1:27">
      <c r="A17" s="71" t="s">
        <v>74</v>
      </c>
      <c r="B17" s="72">
        <v>0</v>
      </c>
      <c r="C17" s="73"/>
      <c r="D17" s="73"/>
      <c r="E17" s="236" t="s">
        <v>48</v>
      </c>
      <c r="F17" s="236" t="s">
        <v>48</v>
      </c>
      <c r="G17" s="236" t="s">
        <v>48</v>
      </c>
      <c r="H17" s="238"/>
      <c r="I17" s="238"/>
      <c r="J17" s="238"/>
      <c r="K17" s="66"/>
      <c r="L17" s="66"/>
      <c r="M17" s="66"/>
      <c r="N17" s="66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</row>
    <row r="18" ht="14.25" spans="1:27">
      <c r="A18" s="71" t="s">
        <v>75</v>
      </c>
      <c r="B18" s="75">
        <v>0.8</v>
      </c>
      <c r="C18" s="76"/>
      <c r="D18" s="76"/>
      <c r="E18" s="236" t="s">
        <v>49</v>
      </c>
      <c r="F18" s="236" t="s">
        <v>49</v>
      </c>
      <c r="G18" s="236" t="s">
        <v>49</v>
      </c>
      <c r="H18" s="238"/>
      <c r="I18" s="238"/>
      <c r="J18" s="238"/>
      <c r="K18" s="66"/>
      <c r="L18" s="66"/>
      <c r="M18" s="66"/>
      <c r="N18" s="66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</row>
    <row r="19" ht="14.25" spans="1:27">
      <c r="A19" s="71" t="s">
        <v>76</v>
      </c>
      <c r="B19" s="75">
        <v>1.6</v>
      </c>
      <c r="C19" s="76"/>
      <c r="D19" s="76"/>
      <c r="E19" s="236" t="s">
        <v>50</v>
      </c>
      <c r="F19" s="236" t="s">
        <v>50</v>
      </c>
      <c r="G19" s="236" t="s">
        <v>50</v>
      </c>
      <c r="H19" s="66"/>
      <c r="I19" s="66"/>
      <c r="J19" s="66"/>
      <c r="K19" s="66"/>
      <c r="L19" s="66"/>
      <c r="M19" s="66"/>
      <c r="N19" s="66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</row>
    <row r="20" ht="14.25" spans="1:27">
      <c r="A20" s="71" t="s">
        <v>77</v>
      </c>
      <c r="B20" s="75">
        <v>3.2</v>
      </c>
      <c r="C20" s="76"/>
      <c r="D20" s="7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</row>
    <row r="21" ht="14.25" spans="1:27">
      <c r="A21" s="71" t="s">
        <v>78</v>
      </c>
      <c r="B21" s="75">
        <v>6.4</v>
      </c>
      <c r="C21" s="76"/>
      <c r="D21" s="76"/>
      <c r="E21" s="66"/>
      <c r="F21" s="66"/>
      <c r="G21" s="66"/>
      <c r="H21" s="78"/>
      <c r="I21" s="60"/>
      <c r="J21" s="60"/>
      <c r="K21" s="60"/>
      <c r="L21" s="60"/>
      <c r="M21" s="60"/>
      <c r="N21" s="78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</row>
    <row r="22" ht="14.25" spans="1:27">
      <c r="A22" s="71" t="s">
        <v>79</v>
      </c>
      <c r="B22" s="75">
        <v>12.8</v>
      </c>
      <c r="C22" s="76"/>
      <c r="D22" s="76"/>
      <c r="E22" s="66"/>
      <c r="F22" s="66"/>
      <c r="G22" s="66"/>
      <c r="H22" s="60"/>
      <c r="I22" s="60"/>
      <c r="J22" s="60"/>
      <c r="K22" s="60"/>
      <c r="L22" s="60"/>
      <c r="M22" s="60"/>
      <c r="N22" s="78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</row>
    <row r="23" spans="1:27">
      <c r="A23" s="71" t="s">
        <v>80</v>
      </c>
      <c r="B23" s="75">
        <v>25.6</v>
      </c>
      <c r="C23" s="76"/>
      <c r="D23" s="76"/>
      <c r="E23" s="60"/>
      <c r="F23" s="60"/>
      <c r="G23" s="60"/>
      <c r="H23" s="60"/>
      <c r="I23" s="60"/>
      <c r="J23" s="60"/>
      <c r="K23" s="60"/>
      <c r="L23" s="60"/>
      <c r="M23" s="60"/>
      <c r="N23" s="78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</row>
    <row r="24" spans="1:27">
      <c r="A24" s="71" t="s">
        <v>81</v>
      </c>
      <c r="B24" s="75">
        <v>51.2</v>
      </c>
      <c r="C24" s="76"/>
      <c r="D24" s="76"/>
      <c r="E24" s="60"/>
      <c r="F24" s="60"/>
      <c r="G24" s="60"/>
      <c r="H24" s="60"/>
      <c r="I24" s="60"/>
      <c r="J24" s="60"/>
      <c r="K24" s="60"/>
      <c r="L24" s="60"/>
      <c r="M24" s="60"/>
      <c r="N24" s="78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</row>
    <row r="25" spans="1:27">
      <c r="B25" s="79" t="s">
        <v>82</v>
      </c>
      <c r="C25" s="80"/>
      <c r="D25" s="80"/>
      <c r="H25" s="60"/>
      <c r="I25" s="60"/>
      <c r="J25" s="60"/>
      <c r="K25" s="60"/>
      <c r="L25" s="60"/>
      <c r="M25" s="60"/>
      <c r="N25" s="78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</row>
    <row r="26" spans="1:27">
      <c r="N26" s="78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</row>
    <row r="27" spans="1:27">
      <c r="N27" s="78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</row>
    <row r="28" spans="1:27">
      <c r="N28" s="60"/>
      <c r="O28" s="60"/>
      <c r="P28" s="60"/>
      <c r="Q28" s="60" t="s">
        <v>83</v>
      </c>
      <c r="R28" s="60"/>
      <c r="S28" s="60"/>
      <c r="T28" s="60"/>
      <c r="U28" s="60"/>
      <c r="V28" s="60"/>
      <c r="W28" s="60"/>
      <c r="X28" s="60"/>
      <c r="Y28" s="60"/>
      <c r="Z28" s="60"/>
    </row>
    <row r="29" spans="1:27">
      <c r="N29" s="60"/>
      <c r="Q29" s="60" t="s">
        <v>84</v>
      </c>
      <c r="R29" s="60"/>
      <c r="S29" s="60"/>
      <c r="T29" s="60"/>
      <c r="U29" s="60"/>
      <c r="V29" s="60"/>
      <c r="W29" s="60"/>
      <c r="X29" s="60"/>
      <c r="Y29" s="60"/>
      <c r="Z29" s="60"/>
    </row>
    <row r="30" spans="1:27">
      <c r="A30" s="59" t="s">
        <v>85</v>
      </c>
      <c r="N30" s="60"/>
      <c r="Q30" s="60"/>
      <c r="R30" s="60"/>
      <c r="S30" s="60" t="s">
        <v>86</v>
      </c>
      <c r="T30" s="60" t="s">
        <v>87</v>
      </c>
      <c r="U30" s="60" t="s">
        <v>88</v>
      </c>
      <c r="V30" s="60" t="s">
        <v>89</v>
      </c>
      <c r="W30" s="60" t="s">
        <v>90</v>
      </c>
      <c r="X30" s="60"/>
      <c r="Y30" s="60"/>
      <c r="Z30" s="60"/>
    </row>
    <row r="31" spans="1:27">
      <c r="A31" s="59"/>
      <c r="N31" s="60"/>
      <c r="Q31" s="60" t="s">
        <v>75</v>
      </c>
      <c r="R31" s="60" t="s">
        <v>91</v>
      </c>
      <c r="S31" s="60">
        <v>1.45669</v>
      </c>
      <c r="T31" s="60">
        <v>1.27862</v>
      </c>
      <c r="U31" s="60">
        <v>1.13926</v>
      </c>
      <c r="V31" s="60">
        <v>0.31819</v>
      </c>
      <c r="W31" s="60">
        <v>0.67211</v>
      </c>
      <c r="X31" s="60"/>
      <c r="Y31" s="60"/>
      <c r="Z31" s="60"/>
    </row>
    <row r="32" spans="1:27">
      <c r="F32" s="61"/>
      <c r="G32" s="61"/>
      <c r="H32" s="61"/>
      <c r="I32" s="61"/>
      <c r="J32" s="61"/>
      <c r="K32" s="61"/>
      <c r="L32" s="61"/>
      <c r="Q32" s="60" t="s">
        <v>75</v>
      </c>
      <c r="R32" s="60" t="s">
        <v>92</v>
      </c>
      <c r="S32" s="60">
        <v>269947.0652</v>
      </c>
      <c r="T32" s="81">
        <v>948000000</v>
      </c>
      <c r="U32" s="81">
        <v>0.000285</v>
      </c>
      <c r="V32" s="60">
        <v>0.99979</v>
      </c>
      <c r="W32" s="60">
        <v>1</v>
      </c>
      <c r="X32" s="60"/>
      <c r="Y32" s="60"/>
      <c r="Z32" s="60"/>
    </row>
    <row r="33" spans="1:23">
      <c r="A33" s="82" t="s">
        <v>93</v>
      </c>
      <c r="B33" s="83" t="s">
        <v>94</v>
      </c>
      <c r="C33" s="70"/>
      <c r="D33" s="70"/>
      <c r="E33" s="70" t="s">
        <v>95</v>
      </c>
      <c r="F33" s="61"/>
      <c r="G33" s="61"/>
      <c r="H33" s="61"/>
      <c r="I33" s="61"/>
      <c r="J33" s="61"/>
      <c r="K33" s="61"/>
      <c r="L33" s="61"/>
      <c r="Q33" s="58" t="s">
        <v>75</v>
      </c>
      <c r="R33" s="58" t="s">
        <v>96</v>
      </c>
      <c r="S33" s="58">
        <v>6.39808</v>
      </c>
      <c r="T33" s="58">
        <v>7790.03628</v>
      </c>
      <c r="U33" s="92">
        <v>0.000821</v>
      </c>
      <c r="V33" s="58">
        <v>0.99938</v>
      </c>
      <c r="W33" s="58">
        <v>1</v>
      </c>
    </row>
    <row r="34" spans="1:23">
      <c r="A34" s="84"/>
      <c r="B34" s="70">
        <v>1</v>
      </c>
      <c r="C34" s="70">
        <v>2</v>
      </c>
      <c r="D34" s="70">
        <v>3</v>
      </c>
      <c r="E34" s="70"/>
      <c r="F34" s="61"/>
      <c r="G34" s="61"/>
      <c r="H34" s="61"/>
      <c r="I34" s="61"/>
      <c r="J34" s="61"/>
      <c r="K34" s="61"/>
      <c r="L34" s="61"/>
      <c r="Q34" s="58" t="s">
        <v>75</v>
      </c>
      <c r="R34" s="58" t="s">
        <v>97</v>
      </c>
      <c r="S34" s="58">
        <v>2.88659</v>
      </c>
      <c r="T34" s="58">
        <v>1.19082</v>
      </c>
      <c r="U34" s="58">
        <v>2.42403</v>
      </c>
      <c r="V34" s="58">
        <v>0.07245</v>
      </c>
      <c r="W34" s="58">
        <v>0.9999</v>
      </c>
    </row>
    <row r="35" spans="1:23">
      <c r="A35" s="62">
        <v>0</v>
      </c>
      <c r="B35" s="101">
        <v>0</v>
      </c>
      <c r="C35" s="101">
        <v>0</v>
      </c>
      <c r="D35" s="101">
        <v>0</v>
      </c>
      <c r="E35" s="85">
        <v>0</v>
      </c>
      <c r="F35" s="61"/>
      <c r="G35" s="61"/>
      <c r="H35" s="61"/>
      <c r="I35" s="61"/>
      <c r="J35" s="61"/>
      <c r="K35" s="61"/>
      <c r="L35" s="61"/>
      <c r="Q35" s="58" t="s">
        <v>75</v>
      </c>
      <c r="R35" s="58" t="s">
        <v>98</v>
      </c>
      <c r="S35" s="58">
        <v>3.95802</v>
      </c>
      <c r="T35" s="58">
        <v>4818.37001</v>
      </c>
    </row>
    <row r="36" spans="1:23">
      <c r="A36" s="67">
        <v>0.8</v>
      </c>
      <c r="B36" s="103">
        <v>0.0421</v>
      </c>
      <c r="C36" s="103">
        <v>0.0432</v>
      </c>
      <c r="D36" s="103">
        <v>0.0424</v>
      </c>
      <c r="E36" s="86">
        <v>0.0426</v>
      </c>
      <c r="F36" s="61"/>
      <c r="G36" s="61"/>
      <c r="H36" s="61"/>
      <c r="I36" s="61"/>
      <c r="J36" s="61"/>
      <c r="K36" s="61"/>
      <c r="L36" s="61"/>
      <c r="Q36" s="58" t="s">
        <v>75</v>
      </c>
      <c r="R36" s="58" t="s">
        <v>99</v>
      </c>
      <c r="S36" s="58">
        <v>6.39808</v>
      </c>
      <c r="T36" s="58">
        <v>7790.03628</v>
      </c>
    </row>
    <row r="37" spans="1:23">
      <c r="A37" s="67">
        <v>1.6</v>
      </c>
      <c r="B37" s="103">
        <v>0.0632</v>
      </c>
      <c r="C37" s="103">
        <v>0.0626</v>
      </c>
      <c r="D37" s="103">
        <v>0.0648</v>
      </c>
      <c r="E37" s="86">
        <v>0.0635</v>
      </c>
      <c r="F37" s="61"/>
      <c r="G37" s="61"/>
      <c r="H37" s="61"/>
      <c r="I37" s="61"/>
      <c r="J37" s="61"/>
      <c r="K37" s="61"/>
      <c r="L37" s="61"/>
      <c r="Q37" s="58" t="s">
        <v>75</v>
      </c>
      <c r="R37" s="58" t="s">
        <v>100</v>
      </c>
      <c r="S37" s="58">
        <v>10.3424</v>
      </c>
      <c r="T37" s="58">
        <v>12594.43841</v>
      </c>
    </row>
    <row r="38" spans="1:23">
      <c r="A38" s="67">
        <v>3.2</v>
      </c>
      <c r="B38" s="103">
        <v>0.08541</v>
      </c>
      <c r="C38" s="103">
        <v>0.08541</v>
      </c>
      <c r="D38" s="103">
        <v>0.08321</v>
      </c>
      <c r="E38" s="86">
        <v>0.0847</v>
      </c>
      <c r="F38" s="61"/>
      <c r="G38" s="61"/>
      <c r="H38" s="61"/>
      <c r="I38" s="61"/>
      <c r="J38" s="61"/>
      <c r="K38" s="61"/>
      <c r="L38" s="61"/>
      <c r="Q38" s="58" t="s">
        <v>75</v>
      </c>
      <c r="R38" s="58" t="s">
        <v>101</v>
      </c>
      <c r="S38" s="58">
        <v>2.98863</v>
      </c>
      <c r="T38" s="58">
        <v>3637.92678</v>
      </c>
    </row>
    <row r="39" spans="1:23">
      <c r="A39" s="67">
        <v>6.4</v>
      </c>
      <c r="B39" s="103">
        <v>0.12234</v>
      </c>
      <c r="C39" s="103">
        <v>0.1234</v>
      </c>
      <c r="D39" s="103">
        <v>0.1245</v>
      </c>
      <c r="E39" s="86">
        <v>0.1234</v>
      </c>
      <c r="F39" s="61"/>
      <c r="G39" s="61"/>
      <c r="H39" s="61"/>
      <c r="I39" s="61"/>
      <c r="J39" s="61"/>
      <c r="K39" s="61"/>
      <c r="L39" s="61"/>
      <c r="Q39" s="58" t="s">
        <v>75</v>
      </c>
      <c r="R39" s="58" t="s">
        <v>102</v>
      </c>
      <c r="S39" s="58">
        <v>13.69707</v>
      </c>
      <c r="T39" s="58">
        <v>16681.11138</v>
      </c>
    </row>
    <row r="40" spans="1:23">
      <c r="A40" s="67">
        <v>12.8</v>
      </c>
      <c r="B40" s="103">
        <v>0.18624</v>
      </c>
      <c r="C40" s="103">
        <v>0.1863</v>
      </c>
      <c r="D40" s="103">
        <v>0.1835</v>
      </c>
      <c r="E40" s="86">
        <v>0.1853</v>
      </c>
      <c r="F40" s="61"/>
      <c r="G40" s="61"/>
      <c r="H40" s="61"/>
      <c r="I40" s="61"/>
      <c r="J40" s="61"/>
      <c r="K40" s="61"/>
      <c r="L40" s="61"/>
      <c r="Q40" s="58" t="s">
        <v>103</v>
      </c>
    </row>
    <row r="41" spans="1:23">
      <c r="A41" s="67">
        <v>25.6</v>
      </c>
      <c r="B41" s="103">
        <v>0.2644</v>
      </c>
      <c r="C41" s="103">
        <v>0.2541</v>
      </c>
      <c r="D41" s="103">
        <v>0.2687</v>
      </c>
      <c r="E41" s="86">
        <v>0.2624</v>
      </c>
      <c r="F41" s="61"/>
      <c r="G41" s="61"/>
      <c r="H41" s="61"/>
      <c r="I41" s="61"/>
      <c r="J41" s="61"/>
      <c r="K41" s="61"/>
      <c r="L41" s="61"/>
      <c r="R41" s="58" t="s">
        <v>75</v>
      </c>
    </row>
    <row r="42" spans="1:23">
      <c r="A42" s="67">
        <v>51.2</v>
      </c>
      <c r="B42" s="103">
        <v>0.3214</v>
      </c>
      <c r="C42" s="103">
        <v>0.3264</v>
      </c>
      <c r="D42" s="103">
        <v>0.3214</v>
      </c>
      <c r="E42" s="86">
        <v>0.3231</v>
      </c>
      <c r="F42" s="61"/>
      <c r="G42" s="61"/>
      <c r="H42" s="61"/>
      <c r="I42" s="61"/>
      <c r="J42" s="61"/>
      <c r="K42" s="61"/>
      <c r="L42" s="61"/>
      <c r="Q42" s="58" t="s">
        <v>104</v>
      </c>
      <c r="R42" s="58">
        <v>8</v>
      </c>
    </row>
    <row r="43" spans="1:23">
      <c r="C43" s="61"/>
      <c r="F43" s="61"/>
      <c r="G43" s="61"/>
      <c r="H43" s="61"/>
      <c r="I43" s="61"/>
      <c r="J43" s="61"/>
      <c r="K43" s="61"/>
      <c r="L43" s="61"/>
      <c r="Q43" s="58" t="s">
        <v>105</v>
      </c>
      <c r="R43" s="58">
        <v>4</v>
      </c>
    </row>
    <row r="44" spans="1:23">
      <c r="A44" s="87"/>
      <c r="C44" s="61"/>
      <c r="F44" s="61"/>
      <c r="G44" s="61"/>
      <c r="H44" s="61"/>
      <c r="I44" s="61"/>
      <c r="J44" s="61"/>
      <c r="K44" s="61"/>
      <c r="L44" s="61"/>
      <c r="Q44" s="58" t="s">
        <v>106</v>
      </c>
      <c r="R44" s="58">
        <v>4.28807</v>
      </c>
    </row>
    <row r="45" spans="1:23">
      <c r="A45" s="88" t="s">
        <v>107</v>
      </c>
      <c r="C45" s="61"/>
      <c r="F45" s="61"/>
      <c r="G45" s="61"/>
      <c r="H45" s="61"/>
      <c r="I45" s="61"/>
      <c r="J45" s="61"/>
      <c r="K45" s="61"/>
      <c r="L45" s="61"/>
      <c r="Q45" s="58" t="s">
        <v>108</v>
      </c>
      <c r="R45" s="58">
        <v>17.15228</v>
      </c>
    </row>
    <row r="46" spans="1:23">
      <c r="C46" s="61"/>
      <c r="Q46" s="58" t="s">
        <v>109</v>
      </c>
      <c r="R46" s="58">
        <v>0.99222</v>
      </c>
    </row>
    <row r="47" spans="1:23">
      <c r="C47" s="61"/>
      <c r="Q47" s="58" t="s">
        <v>110</v>
      </c>
      <c r="R47" s="58">
        <v>0.98639</v>
      </c>
    </row>
    <row r="48" spans="1:23">
      <c r="C48" s="61"/>
      <c r="Q48" s="58" t="s">
        <v>111</v>
      </c>
      <c r="R48" s="58" t="s">
        <v>112</v>
      </c>
    </row>
    <row r="49" spans="1:37">
      <c r="A49" s="59" t="s">
        <v>113</v>
      </c>
      <c r="Q49" s="58" t="s">
        <v>114</v>
      </c>
    </row>
    <row r="50" spans="1:37">
      <c r="A50" s="59"/>
      <c r="R50" s="58" t="s">
        <v>91</v>
      </c>
      <c r="S50" s="58" t="s">
        <v>91</v>
      </c>
      <c r="T50" s="58" t="s">
        <v>92</v>
      </c>
      <c r="U50" s="58" t="s">
        <v>92</v>
      </c>
      <c r="V50" s="58" t="s">
        <v>96</v>
      </c>
      <c r="W50" s="58" t="s">
        <v>96</v>
      </c>
      <c r="X50" s="58" t="s">
        <v>97</v>
      </c>
      <c r="Y50" s="58" t="s">
        <v>97</v>
      </c>
      <c r="Z50" s="58" t="s">
        <v>98</v>
      </c>
      <c r="AA50" s="58" t="s">
        <v>98</v>
      </c>
      <c r="AB50" s="58" t="s">
        <v>99</v>
      </c>
      <c r="AC50" s="58" t="s">
        <v>99</v>
      </c>
      <c r="AD50" s="58" t="s">
        <v>100</v>
      </c>
      <c r="AE50" s="58" t="s">
        <v>100</v>
      </c>
      <c r="AF50" s="58" t="s">
        <v>101</v>
      </c>
      <c r="AG50" s="58" t="s">
        <v>101</v>
      </c>
      <c r="AH50" s="58" t="s">
        <v>102</v>
      </c>
      <c r="AI50" s="58" t="s">
        <v>102</v>
      </c>
      <c r="AJ50" s="58" t="s">
        <v>103</v>
      </c>
      <c r="AK50" s="58" t="s">
        <v>103</v>
      </c>
    </row>
    <row r="51" spans="1:37">
      <c r="R51" s="58" t="s">
        <v>86</v>
      </c>
      <c r="S51" s="58" t="s">
        <v>87</v>
      </c>
      <c r="T51" s="58" t="s">
        <v>86</v>
      </c>
      <c r="U51" s="58" t="s">
        <v>87</v>
      </c>
      <c r="V51" s="58" t="s">
        <v>86</v>
      </c>
      <c r="W51" s="58" t="s">
        <v>87</v>
      </c>
      <c r="X51" s="58" t="s">
        <v>86</v>
      </c>
      <c r="Y51" s="58" t="s">
        <v>87</v>
      </c>
      <c r="Z51" s="58" t="s">
        <v>86</v>
      </c>
      <c r="AA51" s="58" t="s">
        <v>87</v>
      </c>
      <c r="AB51" s="58" t="s">
        <v>86</v>
      </c>
      <c r="AC51" s="58" t="s">
        <v>87</v>
      </c>
      <c r="AD51" s="58" t="s">
        <v>86</v>
      </c>
      <c r="AE51" s="58" t="s">
        <v>87</v>
      </c>
      <c r="AF51" s="58" t="s">
        <v>86</v>
      </c>
      <c r="AG51" s="58" t="s">
        <v>87</v>
      </c>
      <c r="AH51" s="58" t="s">
        <v>86</v>
      </c>
      <c r="AI51" s="58" t="s">
        <v>87</v>
      </c>
      <c r="AJ51" s="58" t="s">
        <v>106</v>
      </c>
      <c r="AK51" s="58" t="s">
        <v>110</v>
      </c>
    </row>
    <row r="52" customHeight="1" spans="1:37">
      <c r="A52" s="70" t="s">
        <v>115</v>
      </c>
      <c r="B52" s="83" t="s">
        <v>94</v>
      </c>
      <c r="C52" s="70"/>
      <c r="D52" s="70"/>
      <c r="E52" s="89" t="s">
        <v>116</v>
      </c>
      <c r="F52" s="90"/>
      <c r="G52" s="91"/>
      <c r="H52" s="82" t="s">
        <v>117</v>
      </c>
      <c r="I52" s="83" t="s">
        <v>118</v>
      </c>
      <c r="J52" s="70"/>
      <c r="K52" s="70"/>
      <c r="L52" s="61"/>
      <c r="Q52" s="58" t="s">
        <v>75</v>
      </c>
      <c r="R52" s="58">
        <v>1.45669</v>
      </c>
      <c r="S52" s="58">
        <v>1.27862</v>
      </c>
      <c r="T52" s="58">
        <v>269947.0652</v>
      </c>
      <c r="U52" s="92">
        <v>948000000</v>
      </c>
      <c r="V52" s="58">
        <v>6.39808</v>
      </c>
      <c r="W52" s="58">
        <v>7790.03628</v>
      </c>
      <c r="X52" s="58">
        <v>2.88659</v>
      </c>
      <c r="Y52" s="58">
        <v>1.19082</v>
      </c>
      <c r="Z52" s="58">
        <v>3.95802</v>
      </c>
      <c r="AA52" s="58">
        <v>4818.37001</v>
      </c>
      <c r="AB52" s="58">
        <v>6.39808</v>
      </c>
      <c r="AC52" s="58">
        <v>7790.03628</v>
      </c>
      <c r="AD52" s="58">
        <v>10.3424</v>
      </c>
      <c r="AE52" s="58">
        <v>12594.43841</v>
      </c>
      <c r="AF52" s="58">
        <v>2.98863</v>
      </c>
      <c r="AG52" s="58">
        <v>3637.92678</v>
      </c>
      <c r="AH52" s="58">
        <v>13.69707</v>
      </c>
      <c r="AI52" s="58">
        <v>16681.11138</v>
      </c>
      <c r="AJ52" s="58">
        <v>4.28807</v>
      </c>
      <c r="AK52" s="58">
        <v>0.98639</v>
      </c>
    </row>
    <row r="53" spans="1:37">
      <c r="A53" s="70"/>
      <c r="B53" s="70">
        <v>1</v>
      </c>
      <c r="C53" s="70">
        <v>2</v>
      </c>
      <c r="D53" s="70">
        <v>3</v>
      </c>
      <c r="E53" s="70">
        <v>1</v>
      </c>
      <c r="F53" s="70">
        <v>2</v>
      </c>
      <c r="G53" s="70">
        <v>3</v>
      </c>
      <c r="H53" s="84"/>
      <c r="I53" s="70"/>
      <c r="J53" s="70"/>
      <c r="K53" s="70"/>
      <c r="L53" s="61"/>
      <c r="Q53" s="58" t="s">
        <v>119</v>
      </c>
    </row>
    <row r="54" ht="14.25" customHeight="1" spans="1:37">
      <c r="A54" s="83" t="str">
        <f t="shared" ref="A54:A56" si="0">E17</f>
        <v>shCtrl</v>
      </c>
      <c r="B54" s="93">
        <f t="shared" ref="B54:B56" si="1">E5</f>
        <v>0.0849</v>
      </c>
      <c r="C54" s="93">
        <f t="shared" ref="C54:C56" si="2">F5</f>
        <v>0.0965</v>
      </c>
      <c r="D54" s="93">
        <f t="shared" ref="D54:D56" si="3">G5</f>
        <v>0.0804</v>
      </c>
      <c r="E54" s="94">
        <f t="shared" ref="E54:E56" si="4">$S$32+($S$31-$S$32)/(1+(B54/$S$33)^$S$34)</f>
        <v>2.48644842533395</v>
      </c>
      <c r="F54" s="94">
        <f t="shared" ref="F54:F56" si="5">$S$32+($S$31-$S$32)/(1+(C54/$S$33)^$S$34)</f>
        <v>2.94703103968641</v>
      </c>
      <c r="G54" s="94">
        <f t="shared" ref="G54:G56" si="6">$S$32+($S$31-$S$32)/(1+(D54/$S$33)^$S$34)</f>
        <v>2.33665014611324</v>
      </c>
      <c r="H54" s="94">
        <f t="shared" ref="H54:H56" si="7">AVERAGE(E54:G54)</f>
        <v>2.5900432037112</v>
      </c>
      <c r="I54" s="70">
        <f t="shared" ref="I54:K54" si="8">E54/AVERAGE($E$54:$G$54)</f>
        <v>0.960002683264583</v>
      </c>
      <c r="J54" s="70">
        <f t="shared" si="8"/>
        <v>1.13783084215108</v>
      </c>
      <c r="K54" s="70">
        <f t="shared" si="8"/>
        <v>0.902166474584333</v>
      </c>
      <c r="L54" s="61"/>
      <c r="S54" s="58" t="s">
        <v>120</v>
      </c>
      <c r="T54" s="58" t="s">
        <v>121</v>
      </c>
      <c r="U54" s="58" t="s">
        <v>122</v>
      </c>
      <c r="V54" s="58" t="s">
        <v>123</v>
      </c>
      <c r="W54" s="58" t="s">
        <v>124</v>
      </c>
    </row>
    <row r="55" ht="14.25" customHeight="1" spans="1:37">
      <c r="A55" s="83" t="str">
        <f t="shared" si="0"/>
        <v>sh-2</v>
      </c>
      <c r="B55" s="93">
        <f t="shared" si="1"/>
        <v>0.1564</v>
      </c>
      <c r="C55" s="93">
        <f t="shared" si="2"/>
        <v>0.1356</v>
      </c>
      <c r="D55" s="93">
        <f t="shared" si="3"/>
        <v>0.1541</v>
      </c>
      <c r="E55" s="94">
        <f t="shared" si="4"/>
        <v>7.46321866562357</v>
      </c>
      <c r="F55" s="94">
        <f t="shared" si="5"/>
        <v>5.43523667543195</v>
      </c>
      <c r="G55" s="94">
        <f t="shared" si="6"/>
        <v>7.21176941646263</v>
      </c>
      <c r="H55" s="94">
        <f t="shared" si="7"/>
        <v>6.70340825250605</v>
      </c>
      <c r="I55" s="70">
        <f t="shared" ref="I55:K55" si="9">E55/AVERAGE($E$54:$G$54)</f>
        <v>2.88150354207595</v>
      </c>
      <c r="J55" s="70">
        <f t="shared" si="9"/>
        <v>2.09851197371687</v>
      </c>
      <c r="K55" s="70">
        <f t="shared" si="9"/>
        <v>2.78442050932938</v>
      </c>
      <c r="L55" s="61"/>
      <c r="Q55" s="58" t="s">
        <v>75</v>
      </c>
      <c r="R55" s="58" t="s">
        <v>125</v>
      </c>
      <c r="S55" s="58">
        <v>4</v>
      </c>
      <c r="T55" s="58">
        <v>3477.88772</v>
      </c>
      <c r="U55" s="58">
        <v>869.47193</v>
      </c>
      <c r="V55" s="58">
        <v>202.76537</v>
      </c>
      <c r="W55" s="92">
        <v>7.2e-5</v>
      </c>
    </row>
    <row r="56" ht="14.25" customHeight="1" spans="1:37">
      <c r="A56" s="83" t="str">
        <f t="shared" si="0"/>
        <v>sh-2+MAPK12</v>
      </c>
      <c r="B56" s="93">
        <f t="shared" si="1"/>
        <v>0.088</v>
      </c>
      <c r="C56" s="93">
        <f t="shared" si="2"/>
        <v>0.1051</v>
      </c>
      <c r="D56" s="93">
        <f t="shared" si="3"/>
        <v>0.1102</v>
      </c>
      <c r="E56" s="94">
        <f t="shared" si="4"/>
        <v>2.5987627262366</v>
      </c>
      <c r="F56" s="94">
        <f t="shared" si="5"/>
        <v>3.36349585786229</v>
      </c>
      <c r="G56" s="94">
        <f t="shared" si="6"/>
        <v>3.64298525708728</v>
      </c>
      <c r="H56" s="94">
        <f t="shared" si="7"/>
        <v>3.20174794706205</v>
      </c>
      <c r="I56" s="70">
        <f t="shared" ref="I56:K56" si="10">E56/AVERAGE($E$54:$G$54)</f>
        <v>1.00336655485627</v>
      </c>
      <c r="J56" s="70">
        <f t="shared" si="10"/>
        <v>1.29862538703711</v>
      </c>
      <c r="K56" s="70">
        <f t="shared" si="10"/>
        <v>1.40653455195934</v>
      </c>
      <c r="L56" s="61"/>
      <c r="Q56" s="58" t="s">
        <v>75</v>
      </c>
      <c r="R56" s="58" t="s">
        <v>126</v>
      </c>
      <c r="S56" s="58">
        <v>4</v>
      </c>
      <c r="T56" s="58">
        <v>17.15228</v>
      </c>
      <c r="U56" s="58">
        <v>4.28807</v>
      </c>
    </row>
    <row r="57" spans="1:37">
      <c r="A57" s="78"/>
      <c r="B57" s="224"/>
      <c r="C57" s="224"/>
      <c r="D57" s="224"/>
      <c r="E57" s="95"/>
      <c r="F57" s="95"/>
      <c r="G57" s="95"/>
      <c r="H57" s="95"/>
      <c r="I57" s="60"/>
      <c r="J57" s="60"/>
      <c r="K57" s="60"/>
      <c r="L57" s="61"/>
      <c r="Q57" s="58" t="s">
        <v>75</v>
      </c>
      <c r="R57" s="58" t="s">
        <v>127</v>
      </c>
      <c r="S57" s="58">
        <v>8</v>
      </c>
      <c r="T57" s="58">
        <v>3495.04</v>
      </c>
    </row>
    <row r="58" spans="1:37">
      <c r="A58" s="78"/>
      <c r="B58" s="224"/>
      <c r="C58" s="224"/>
      <c r="D58" s="224"/>
      <c r="E58" s="95"/>
      <c r="F58" s="95"/>
      <c r="G58" s="95"/>
      <c r="H58" s="95"/>
      <c r="I58" s="60"/>
      <c r="J58" s="60"/>
      <c r="K58" s="60"/>
      <c r="L58" s="61"/>
      <c r="Q58" s="58" t="s">
        <v>75</v>
      </c>
      <c r="R58" s="58" t="s">
        <v>128</v>
      </c>
      <c r="S58" s="58">
        <v>7</v>
      </c>
      <c r="T58" s="58">
        <v>2204.72</v>
      </c>
    </row>
    <row r="59" spans="1:37">
      <c r="A59" s="78"/>
      <c r="B59" s="224"/>
      <c r="C59" s="224"/>
      <c r="D59" s="224"/>
      <c r="E59" s="95"/>
      <c r="F59" s="95"/>
      <c r="G59" s="95"/>
      <c r="H59" s="95"/>
      <c r="I59" s="60"/>
      <c r="J59" s="60"/>
      <c r="K59" s="60"/>
      <c r="L59" s="61"/>
    </row>
    <row r="60" spans="1:37">
      <c r="A60" s="60"/>
      <c r="B60" s="224"/>
      <c r="C60" s="224"/>
      <c r="D60" s="224"/>
      <c r="E60" s="95"/>
      <c r="F60" s="95"/>
      <c r="G60" s="95"/>
      <c r="H60" s="95"/>
      <c r="I60" s="60"/>
      <c r="J60" s="60"/>
      <c r="K60" s="60"/>
      <c r="L60" s="61"/>
    </row>
    <row r="61" spans="1:37">
      <c r="A61" s="60"/>
      <c r="B61" s="224"/>
      <c r="C61" s="224"/>
      <c r="D61" s="224"/>
      <c r="E61" s="95"/>
      <c r="F61" s="95"/>
      <c r="G61" s="95"/>
      <c r="H61" s="95"/>
      <c r="I61" s="60"/>
      <c r="J61" s="60"/>
      <c r="K61" s="60"/>
      <c r="L61" s="61"/>
    </row>
    <row r="62" spans="1:37">
      <c r="A62" s="60"/>
      <c r="B62" s="60"/>
      <c r="C62" s="60"/>
      <c r="D62" s="60"/>
      <c r="E62" s="95"/>
      <c r="F62" s="95"/>
      <c r="G62" s="95"/>
      <c r="H62" s="95"/>
      <c r="I62" s="60"/>
      <c r="J62" s="60"/>
      <c r="K62" s="60"/>
    </row>
    <row r="63" spans="1:37">
      <c r="A63" s="60"/>
      <c r="B63" s="60"/>
      <c r="C63" s="60"/>
      <c r="D63" s="60"/>
      <c r="E63" s="95"/>
      <c r="F63" s="95"/>
      <c r="G63" s="95"/>
      <c r="H63" s="95"/>
      <c r="I63" s="60"/>
      <c r="J63" s="60"/>
      <c r="K63" s="60"/>
    </row>
    <row r="64" spans="1:37">
      <c r="A64" s="60"/>
      <c r="B64" s="60"/>
      <c r="C64" s="60"/>
      <c r="D64" s="60"/>
      <c r="E64" s="60"/>
      <c r="F64" s="96"/>
    </row>
    <row r="65" spans="1:6">
      <c r="A65" s="60"/>
      <c r="B65" s="60"/>
      <c r="C65" s="60"/>
      <c r="D65" s="60"/>
      <c r="E65" s="60"/>
      <c r="F65" s="96"/>
    </row>
    <row r="66" spans="1:6">
      <c r="A66" s="60"/>
      <c r="B66" s="60"/>
      <c r="C66" s="60"/>
      <c r="D66" s="60"/>
      <c r="E66" s="60"/>
      <c r="F66" s="96"/>
    </row>
    <row r="67" spans="1:6">
      <c r="A67" s="60"/>
      <c r="B67" s="60"/>
      <c r="C67" s="60"/>
      <c r="D67" s="60"/>
      <c r="E67" s="60"/>
      <c r="F67" s="96"/>
    </row>
    <row r="68" spans="1:6">
      <c r="A68" s="60"/>
      <c r="B68" s="60"/>
      <c r="C68" s="60"/>
      <c r="D68" s="60"/>
      <c r="E68" s="60"/>
      <c r="F68" s="96"/>
    </row>
    <row r="69" spans="1:6">
      <c r="A69" s="60"/>
      <c r="B69" s="60"/>
      <c r="C69" s="60"/>
      <c r="D69" s="60"/>
      <c r="E69" s="60"/>
      <c r="F69" s="96"/>
    </row>
    <row r="70" spans="1:6">
      <c r="A70" s="60"/>
      <c r="B70" s="60"/>
      <c r="C70" s="60"/>
      <c r="D70" s="60"/>
      <c r="E70" s="60"/>
      <c r="F70" s="96"/>
    </row>
    <row r="71" spans="1:6">
      <c r="A71" s="60"/>
      <c r="B71" s="60"/>
      <c r="C71" s="60"/>
      <c r="D71" s="60"/>
      <c r="E71" s="60"/>
      <c r="F71" s="96"/>
    </row>
    <row r="72" spans="1:6">
      <c r="A72" s="60"/>
      <c r="B72" s="60"/>
      <c r="C72" s="60"/>
      <c r="D72" s="60"/>
      <c r="E72" s="60"/>
      <c r="F72" s="96"/>
    </row>
    <row r="73" spans="1:6">
      <c r="A73" s="60"/>
      <c r="B73" s="60"/>
      <c r="C73" s="60"/>
      <c r="D73" s="60"/>
      <c r="E73" s="60"/>
      <c r="F73" s="96"/>
    </row>
    <row r="74" spans="1:6">
      <c r="A74" s="60"/>
      <c r="B74" s="60"/>
      <c r="C74" s="60"/>
      <c r="D74" s="60"/>
      <c r="E74" s="60"/>
      <c r="F74" s="96"/>
    </row>
    <row r="75" spans="1:6">
      <c r="A75" s="60"/>
      <c r="B75" s="60"/>
      <c r="C75" s="60"/>
      <c r="D75" s="60"/>
      <c r="E75" s="60"/>
      <c r="F75" s="96"/>
    </row>
    <row r="76" spans="1:6">
      <c r="A76" s="60"/>
      <c r="B76" s="60"/>
      <c r="C76" s="60"/>
      <c r="D76" s="60"/>
      <c r="E76" s="60"/>
      <c r="F76" s="96"/>
    </row>
    <row r="77" spans="1:6">
      <c r="A77" s="60"/>
      <c r="B77" s="60"/>
      <c r="C77" s="60"/>
      <c r="D77" s="60"/>
      <c r="E77" s="60"/>
      <c r="F77" s="96"/>
    </row>
    <row r="78" spans="1:6">
      <c r="A78" s="60"/>
      <c r="B78" s="60"/>
      <c r="C78" s="60"/>
      <c r="D78" s="60"/>
      <c r="E78" s="60"/>
      <c r="F78" s="96"/>
    </row>
    <row r="79" spans="1:6">
      <c r="A79" s="60"/>
      <c r="B79" s="60"/>
      <c r="C79" s="60"/>
      <c r="D79" s="60"/>
      <c r="E79" s="60"/>
      <c r="F79" s="96"/>
    </row>
    <row r="80" spans="1:6">
      <c r="A80" s="60"/>
      <c r="B80" s="60"/>
      <c r="C80" s="60"/>
      <c r="D80" s="60"/>
      <c r="E80" s="60"/>
      <c r="F80" s="96"/>
    </row>
    <row r="81" spans="1:6">
      <c r="A81" s="60"/>
      <c r="B81" s="60"/>
      <c r="C81" s="60"/>
      <c r="D81" s="60"/>
      <c r="E81" s="60"/>
      <c r="F81" s="96"/>
    </row>
    <row r="82" spans="1:6">
      <c r="A82" s="60"/>
      <c r="B82" s="60"/>
      <c r="C82" s="60"/>
      <c r="D82" s="60"/>
      <c r="E82" s="60"/>
      <c r="F82" s="96"/>
    </row>
    <row r="83" spans="1:6">
      <c r="A83" s="60"/>
      <c r="B83" s="60"/>
      <c r="C83" s="60"/>
      <c r="D83" s="60"/>
      <c r="E83" s="60"/>
      <c r="F83" s="96"/>
    </row>
    <row r="84" spans="1:6">
      <c r="A84" s="60"/>
      <c r="B84" s="60"/>
      <c r="C84" s="60"/>
      <c r="D84" s="60"/>
      <c r="E84" s="60"/>
      <c r="F84" s="96"/>
    </row>
    <row r="85" spans="1:6">
      <c r="A85" s="60"/>
      <c r="B85" s="60"/>
      <c r="C85" s="60"/>
      <c r="D85" s="60"/>
      <c r="E85" s="60"/>
      <c r="F85" s="96"/>
    </row>
    <row r="86" spans="1:6">
      <c r="A86" s="60"/>
      <c r="B86" s="60"/>
      <c r="C86" s="60"/>
      <c r="D86" s="60"/>
      <c r="E86" s="60"/>
      <c r="F86" s="96"/>
    </row>
    <row r="87" spans="1:6">
      <c r="A87" s="60"/>
      <c r="B87" s="60"/>
      <c r="C87" s="60"/>
      <c r="D87" s="60"/>
      <c r="E87" s="60"/>
      <c r="F87" s="96"/>
    </row>
    <row r="88" spans="1:6">
      <c r="A88" s="60"/>
      <c r="B88" s="60"/>
      <c r="C88" s="60"/>
      <c r="D88" s="60"/>
      <c r="E88" s="60"/>
      <c r="F88" s="96"/>
    </row>
    <row r="89" spans="1:6">
      <c r="A89" s="60"/>
      <c r="B89" s="60"/>
      <c r="C89" s="60"/>
      <c r="D89" s="60"/>
      <c r="E89" s="60"/>
      <c r="F89" s="96"/>
    </row>
    <row r="90" spans="1:6">
      <c r="A90" s="60"/>
      <c r="B90" s="60"/>
      <c r="C90" s="60"/>
      <c r="D90" s="60"/>
      <c r="E90" s="60"/>
      <c r="F90" s="96"/>
    </row>
    <row r="91" spans="1:6">
      <c r="A91" s="60"/>
      <c r="B91" s="60"/>
      <c r="C91" s="60"/>
      <c r="D91" s="60"/>
      <c r="E91" s="60"/>
      <c r="F91" s="96"/>
    </row>
    <row r="92" spans="1:6">
      <c r="A92" s="60"/>
      <c r="B92" s="60"/>
      <c r="C92" s="60"/>
      <c r="D92" s="60"/>
      <c r="E92" s="60"/>
      <c r="F92" s="96"/>
    </row>
    <row r="93" spans="1:6">
      <c r="A93" s="60"/>
      <c r="B93" s="60"/>
      <c r="C93" s="60"/>
      <c r="D93" s="60"/>
      <c r="E93" s="60"/>
      <c r="F93" s="96"/>
    </row>
    <row r="94" spans="1:6">
      <c r="A94" s="60"/>
      <c r="B94" s="60"/>
      <c r="C94" s="60"/>
      <c r="D94" s="60"/>
      <c r="E94" s="60"/>
      <c r="F94" s="96"/>
    </row>
    <row r="95" spans="1:6">
      <c r="A95" s="60"/>
      <c r="B95" s="60"/>
      <c r="C95" s="60"/>
      <c r="D95" s="60"/>
      <c r="E95" s="60"/>
      <c r="F95" s="96"/>
    </row>
    <row r="96" spans="1:6">
      <c r="A96" s="60"/>
      <c r="B96" s="60"/>
      <c r="C96" s="60"/>
      <c r="D96" s="60"/>
      <c r="E96" s="60"/>
      <c r="F96" s="96"/>
    </row>
    <row r="97" spans="1:6">
      <c r="A97" s="60"/>
      <c r="B97" s="60"/>
      <c r="C97" s="60"/>
      <c r="D97" s="60"/>
      <c r="E97" s="60"/>
      <c r="F97" s="96"/>
    </row>
    <row r="98" spans="1:6">
      <c r="A98" s="60"/>
      <c r="B98" s="60"/>
      <c r="C98" s="60"/>
      <c r="D98" s="60"/>
      <c r="E98" s="60"/>
      <c r="F98" s="96"/>
    </row>
    <row r="99" spans="1:6">
      <c r="A99" s="60"/>
      <c r="B99" s="60"/>
      <c r="C99" s="60"/>
      <c r="D99" s="60"/>
      <c r="E99" s="60"/>
      <c r="F99" s="96"/>
    </row>
    <row r="100" spans="1:6">
      <c r="A100" s="60"/>
      <c r="B100" s="60"/>
      <c r="C100" s="60"/>
      <c r="D100" s="60"/>
      <c r="E100" s="60"/>
      <c r="F100" s="96"/>
    </row>
    <row r="101" spans="1:6">
      <c r="A101" s="60"/>
      <c r="B101" s="60"/>
      <c r="C101" s="60"/>
      <c r="D101" s="60"/>
      <c r="E101" s="60"/>
      <c r="F101" s="96"/>
    </row>
    <row r="102" spans="1:6">
      <c r="A102" s="60"/>
      <c r="B102" s="60"/>
      <c r="C102" s="60"/>
      <c r="D102" s="60"/>
      <c r="E102" s="60"/>
      <c r="F102" s="96"/>
    </row>
    <row r="103" spans="1:6">
      <c r="A103" s="60"/>
      <c r="B103" s="60"/>
      <c r="C103" s="60"/>
      <c r="D103" s="60"/>
      <c r="E103" s="60"/>
      <c r="F103" s="96"/>
    </row>
    <row r="104" spans="1:6">
      <c r="A104" s="60"/>
      <c r="B104" s="60"/>
      <c r="C104" s="60"/>
      <c r="D104" s="60"/>
      <c r="E104" s="60"/>
      <c r="F104" s="96"/>
    </row>
    <row r="105" spans="1:6">
      <c r="A105" s="60"/>
      <c r="B105" s="60"/>
      <c r="C105" s="60"/>
      <c r="D105" s="60"/>
      <c r="E105" s="60"/>
      <c r="F105" s="96"/>
    </row>
    <row r="106" spans="1:6">
      <c r="A106" s="60"/>
      <c r="B106" s="60"/>
      <c r="C106" s="60"/>
      <c r="D106" s="60"/>
      <c r="E106" s="60"/>
      <c r="F106" s="96"/>
    </row>
    <row r="107" spans="1:6">
      <c r="A107" s="60"/>
      <c r="B107" s="60"/>
      <c r="C107" s="60"/>
      <c r="D107" s="60"/>
      <c r="E107" s="60"/>
      <c r="F107" s="96"/>
    </row>
    <row r="108" spans="1:6">
      <c r="A108" s="60"/>
      <c r="B108" s="60"/>
      <c r="C108" s="60"/>
      <c r="D108" s="60"/>
      <c r="E108" s="60"/>
      <c r="F108" s="96"/>
    </row>
    <row r="109" spans="1:6">
      <c r="A109" s="60"/>
      <c r="B109" s="60"/>
      <c r="C109" s="60"/>
      <c r="D109" s="60"/>
      <c r="E109" s="60"/>
      <c r="F109" s="96"/>
    </row>
    <row r="110" spans="1:6">
      <c r="A110" s="60"/>
      <c r="B110" s="60"/>
      <c r="C110" s="60"/>
      <c r="D110" s="60"/>
      <c r="E110" s="60"/>
      <c r="F110" s="96"/>
    </row>
    <row r="111" spans="1:6">
      <c r="A111" s="60"/>
      <c r="B111" s="60"/>
      <c r="C111" s="60"/>
      <c r="D111" s="60"/>
      <c r="E111" s="60"/>
      <c r="F111" s="96"/>
    </row>
    <row r="112" spans="1:6">
      <c r="A112" s="60"/>
      <c r="B112" s="60"/>
      <c r="C112" s="60"/>
      <c r="D112" s="60"/>
      <c r="E112" s="60"/>
      <c r="F112" s="96"/>
    </row>
    <row r="113" spans="1:6">
      <c r="A113" s="60"/>
      <c r="B113" s="60"/>
      <c r="C113" s="60"/>
      <c r="D113" s="60"/>
      <c r="E113" s="60"/>
      <c r="F113" s="96"/>
    </row>
    <row r="114" spans="1:6">
      <c r="A114" s="60"/>
      <c r="B114" s="60"/>
      <c r="C114" s="60"/>
      <c r="D114" s="60"/>
      <c r="E114" s="60"/>
      <c r="F114" s="96"/>
    </row>
  </sheetData>
  <mergeCells count="13">
    <mergeCell ref="B25:D25"/>
    <mergeCell ref="B33:D33"/>
    <mergeCell ref="B52:D52"/>
    <mergeCell ref="E52:G52"/>
    <mergeCell ref="A1:A2"/>
    <mergeCell ref="A14:A15"/>
    <mergeCell ref="A30:A31"/>
    <mergeCell ref="A33:A34"/>
    <mergeCell ref="A49:A50"/>
    <mergeCell ref="A52:A53"/>
    <mergeCell ref="E33:E34"/>
    <mergeCell ref="H52:H53"/>
    <mergeCell ref="I52:K53"/>
  </mergeCells>
  <hyperlinks>
    <hyperlink ref="A45" r:id="rId2" display="https://www.elabscience.cn/p-cell_ferrous_iron_colorimetric_assay_kit-e_bc_k881_m" tooltip="https://www.elabscience.cn/p-cell_ferrous_iron_colorimetric_assay_kit-e_bc_k881_m"/>
  </hyperlinks>
  <pageMargins left="0.7" right="0.7" top="0.75" bottom="0.75" header="0.3" footer="0.3"/>
  <pageSetup paperSize="9" orientation="portrait" horizontalDpi="200" verticalDpi="300"/>
  <headerFooter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14"/>
  <sheetViews>
    <sheetView zoomScale="85" zoomScaleNormal="85" topLeftCell="A28" workbookViewId="0">
      <selection activeCell="H52" sqref="H52:H53"/>
    </sheetView>
  </sheetViews>
  <sheetFormatPr defaultColWidth="9" defaultRowHeight="13.5"/>
  <cols>
    <col min="1" max="1" width="19.875" style="58" customWidth="1"/>
    <col min="2" max="4" width="8.375" style="58" customWidth="1"/>
    <col min="5" max="5" width="12.125" style="58" customWidth="1"/>
    <col min="6" max="7" width="13.25" style="58" customWidth="1"/>
    <col min="8" max="8" width="14.875" style="58" customWidth="1"/>
    <col min="9" max="10" width="13.75" style="58" customWidth="1"/>
    <col min="11" max="11" width="12.625" style="58" customWidth="1"/>
    <col min="12" max="14" width="10.25" style="58" customWidth="1"/>
    <col min="15" max="19" width="9" style="58"/>
    <col min="20" max="20" width="27.125" style="58" customWidth="1"/>
    <col min="21" max="16384" width="9" style="58"/>
  </cols>
  <sheetData>
    <row r="1" s="57" customFormat="1" spans="1:27">
      <c r="A1" s="59" t="s">
        <v>71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</row>
    <row r="2" s="57" customFormat="1" spans="1:27">
      <c r="A2" s="59"/>
      <c r="B2" s="58"/>
      <c r="C2" s="58"/>
      <c r="D2" s="58"/>
      <c r="E2" s="58"/>
      <c r="F2" s="58"/>
      <c r="G2" s="58"/>
      <c r="H2" s="58"/>
      <c r="I2" s="58"/>
      <c r="J2" s="58"/>
      <c r="K2" s="60"/>
      <c r="L2" s="60"/>
      <c r="M2" s="60"/>
      <c r="N2" s="60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3" spans="1:27">
      <c r="H3" s="60"/>
      <c r="I3" s="60"/>
      <c r="J3" s="60"/>
      <c r="K3" s="60"/>
      <c r="L3" s="60"/>
      <c r="M3" s="60"/>
      <c r="N3" s="60"/>
    </row>
    <row r="4" spans="1:27">
      <c r="A4" s="61" t="s">
        <v>72</v>
      </c>
      <c r="B4" s="58">
        <v>1</v>
      </c>
      <c r="C4" s="58">
        <v>2</v>
      </c>
      <c r="D4" s="58">
        <v>3</v>
      </c>
      <c r="E4" s="58">
        <v>4</v>
      </c>
      <c r="F4" s="58">
        <v>5</v>
      </c>
      <c r="G4" s="58">
        <v>6</v>
      </c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</row>
    <row r="5" ht="14.25" spans="1:27">
      <c r="A5" s="61">
        <v>25</v>
      </c>
      <c r="B5" s="97">
        <v>2.5612</v>
      </c>
      <c r="C5" s="97">
        <v>2.534</v>
      </c>
      <c r="D5" s="97">
        <v>2.5901</v>
      </c>
      <c r="E5" s="64">
        <v>0.7985</v>
      </c>
      <c r="F5" s="64">
        <v>0.7165</v>
      </c>
      <c r="G5" s="64">
        <v>0.6849</v>
      </c>
      <c r="H5" s="65"/>
      <c r="I5" s="65"/>
      <c r="J5" s="65"/>
      <c r="K5" s="65"/>
      <c r="L5" s="65"/>
      <c r="M5" s="65"/>
      <c r="N5" s="66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</row>
    <row r="6" ht="14.25" spans="1:27">
      <c r="A6" s="61"/>
      <c r="B6" s="97">
        <v>2.1372</v>
      </c>
      <c r="C6" s="97">
        <v>2.1846</v>
      </c>
      <c r="D6" s="97">
        <v>2.0936</v>
      </c>
      <c r="E6" s="64">
        <v>1.0216</v>
      </c>
      <c r="F6" s="64">
        <v>1.1102</v>
      </c>
      <c r="G6" s="64">
        <v>0.9856</v>
      </c>
      <c r="H6" s="65"/>
      <c r="I6" s="65"/>
      <c r="J6" s="65"/>
      <c r="K6" s="65"/>
      <c r="L6" s="65"/>
      <c r="M6" s="65"/>
      <c r="N6" s="66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</row>
    <row r="7" ht="14.25" spans="1:27">
      <c r="A7" s="61"/>
      <c r="B7" s="97">
        <v>1.8291</v>
      </c>
      <c r="C7" s="97">
        <v>1.8165</v>
      </c>
      <c r="D7" s="97">
        <v>1.8462</v>
      </c>
      <c r="E7" s="64">
        <v>0.8146</v>
      </c>
      <c r="F7" s="64">
        <v>0.8684</v>
      </c>
      <c r="G7" s="64">
        <v>0.8269</v>
      </c>
      <c r="H7" s="65"/>
      <c r="I7" s="65"/>
      <c r="J7" s="65"/>
      <c r="K7" s="65"/>
      <c r="L7" s="65"/>
      <c r="M7" s="65"/>
      <c r="N7" s="66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</row>
    <row r="8" ht="14.25" spans="1:27">
      <c r="A8" s="61"/>
      <c r="B8" s="97">
        <v>1.4343</v>
      </c>
      <c r="C8" s="97">
        <v>1.4205</v>
      </c>
      <c r="D8" s="97">
        <v>1.4471</v>
      </c>
      <c r="E8" s="65"/>
      <c r="F8" s="65"/>
      <c r="G8" s="65"/>
      <c r="H8" s="65"/>
      <c r="I8" s="65"/>
      <c r="J8" s="65"/>
      <c r="K8" s="65"/>
      <c r="L8" s="65"/>
      <c r="M8" s="65"/>
      <c r="N8" s="66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</row>
    <row r="9" spans="1:27">
      <c r="A9" s="61"/>
      <c r="B9" s="97">
        <v>1.024</v>
      </c>
      <c r="C9" s="97">
        <v>1.0354</v>
      </c>
      <c r="D9" s="97">
        <v>1.0528</v>
      </c>
      <c r="E9" s="65"/>
      <c r="F9" s="65"/>
      <c r="G9" s="65"/>
      <c r="H9" s="5"/>
      <c r="I9" s="5"/>
      <c r="J9" s="5"/>
      <c r="K9" s="5"/>
      <c r="L9" s="5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</row>
    <row r="10" spans="1:27">
      <c r="A10" s="61"/>
      <c r="B10" s="97">
        <v>0.7032</v>
      </c>
      <c r="C10" s="97">
        <v>0.7282</v>
      </c>
      <c r="D10" s="97">
        <v>0.7136</v>
      </c>
      <c r="E10" s="65"/>
      <c r="F10" s="65"/>
      <c r="G10" s="5"/>
      <c r="H10" s="5"/>
      <c r="K10" s="60"/>
      <c r="L10" s="5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</row>
    <row r="11" spans="1:27">
      <c r="A11" s="61"/>
      <c r="B11" s="97">
        <v>0.512</v>
      </c>
      <c r="C11" s="97">
        <v>0.5011</v>
      </c>
      <c r="D11" s="97">
        <v>0.495</v>
      </c>
      <c r="E11" s="69"/>
      <c r="F11" s="69"/>
      <c r="G11" s="69"/>
      <c r="H11" s="5"/>
      <c r="I11" s="5"/>
      <c r="J11" s="5"/>
      <c r="K11" s="5"/>
      <c r="L11" s="5"/>
      <c r="M11" s="5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</row>
    <row r="12" spans="1:27">
      <c r="A12" s="61"/>
      <c r="B12" s="97">
        <v>0.385</v>
      </c>
      <c r="C12" s="97">
        <v>0.3912</v>
      </c>
      <c r="D12" s="97">
        <v>0.3765</v>
      </c>
      <c r="E12" s="69"/>
      <c r="F12" s="69"/>
      <c r="G12" s="69"/>
      <c r="H12" s="5"/>
      <c r="I12" s="5"/>
      <c r="J12" s="5"/>
      <c r="K12" s="5"/>
      <c r="L12" s="5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</row>
    <row r="13" spans="1:27">
      <c r="H13" s="60"/>
      <c r="I13" s="60"/>
      <c r="J13" s="5"/>
      <c r="K13" s="5"/>
      <c r="L13" s="5"/>
      <c r="M13" s="65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</row>
    <row r="14" spans="1:27">
      <c r="A14" s="59" t="s">
        <v>73</v>
      </c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</row>
    <row r="15" spans="1:27">
      <c r="A15" s="59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</row>
    <row r="16" spans="1:27">
      <c r="B16" s="70">
        <v>1</v>
      </c>
      <c r="C16" s="70">
        <v>2</v>
      </c>
      <c r="D16" s="70">
        <v>3</v>
      </c>
      <c r="E16" s="70">
        <v>4</v>
      </c>
      <c r="F16" s="70">
        <v>5</v>
      </c>
      <c r="G16" s="70">
        <v>6</v>
      </c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</row>
    <row r="17" ht="14.25" spans="1:27">
      <c r="A17" s="71" t="s">
        <v>74</v>
      </c>
      <c r="B17" s="98">
        <v>0</v>
      </c>
      <c r="C17" s="73"/>
      <c r="D17" s="73"/>
      <c r="E17" s="74" t="s">
        <v>48</v>
      </c>
      <c r="F17" s="74" t="s">
        <v>48</v>
      </c>
      <c r="G17" s="74" t="s">
        <v>48</v>
      </c>
      <c r="H17" s="66"/>
      <c r="I17" s="66"/>
      <c r="J17" s="66"/>
      <c r="K17" s="66"/>
      <c r="L17" s="66"/>
      <c r="M17" s="66"/>
      <c r="N17" s="66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</row>
    <row r="18" ht="14.25" spans="1:27">
      <c r="A18" s="71" t="s">
        <v>75</v>
      </c>
      <c r="B18" s="98">
        <v>1.56</v>
      </c>
      <c r="C18" s="76"/>
      <c r="D18" s="76"/>
      <c r="E18" s="74" t="s">
        <v>49</v>
      </c>
      <c r="F18" s="74" t="s">
        <v>49</v>
      </c>
      <c r="G18" s="74" t="s">
        <v>49</v>
      </c>
      <c r="H18" s="66"/>
      <c r="I18" s="66"/>
      <c r="J18" s="66"/>
      <c r="K18" s="66"/>
      <c r="L18" s="66"/>
      <c r="M18" s="66"/>
      <c r="N18" s="66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</row>
    <row r="19" ht="14.25" spans="1:27">
      <c r="A19" s="71" t="s">
        <v>76</v>
      </c>
      <c r="B19" s="98">
        <f t="shared" ref="B19:B24" si="0">B18*2</f>
        <v>3.12</v>
      </c>
      <c r="C19" s="76"/>
      <c r="D19" s="235"/>
      <c r="E19" s="74" t="s">
        <v>50</v>
      </c>
      <c r="F19" s="74" t="s">
        <v>50</v>
      </c>
      <c r="G19" s="74" t="s">
        <v>50</v>
      </c>
      <c r="H19" s="66"/>
      <c r="I19" s="66"/>
      <c r="J19" s="66"/>
      <c r="K19" s="66"/>
      <c r="L19" s="66"/>
      <c r="M19" s="66"/>
      <c r="N19" s="66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</row>
    <row r="20" ht="14.25" spans="1:27">
      <c r="A20" s="71" t="s">
        <v>77</v>
      </c>
      <c r="B20" s="98">
        <f t="shared" si="0"/>
        <v>6.24</v>
      </c>
      <c r="C20" s="76"/>
      <c r="D20" s="7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</row>
    <row r="21" ht="14.25" spans="1:27">
      <c r="A21" s="71" t="s">
        <v>78</v>
      </c>
      <c r="B21" s="98">
        <f t="shared" si="0"/>
        <v>12.48</v>
      </c>
      <c r="C21" s="76"/>
      <c r="D21" s="76"/>
      <c r="E21" s="66"/>
      <c r="F21" s="66"/>
      <c r="G21" s="66"/>
      <c r="H21" s="78"/>
      <c r="I21" s="60"/>
      <c r="J21" s="60"/>
      <c r="K21" s="60"/>
      <c r="L21" s="60"/>
      <c r="M21" s="60"/>
      <c r="N21" s="78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</row>
    <row r="22" ht="14.25" spans="1:27">
      <c r="A22" s="71" t="s">
        <v>79</v>
      </c>
      <c r="B22" s="98">
        <f t="shared" si="0"/>
        <v>24.96</v>
      </c>
      <c r="C22" s="76"/>
      <c r="D22" s="76"/>
      <c r="E22" s="66"/>
      <c r="F22" s="66"/>
      <c r="G22" s="66"/>
      <c r="H22" s="60"/>
      <c r="I22" s="60"/>
      <c r="J22" s="60"/>
      <c r="K22" s="60"/>
      <c r="L22" s="60"/>
      <c r="M22" s="60"/>
      <c r="N22" s="78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</row>
    <row r="23" spans="1:27">
      <c r="A23" s="71" t="s">
        <v>80</v>
      </c>
      <c r="B23" s="98">
        <f t="shared" si="0"/>
        <v>49.92</v>
      </c>
      <c r="C23" s="76"/>
      <c r="D23" s="76"/>
      <c r="E23" s="60"/>
      <c r="F23" s="60"/>
      <c r="G23" s="60"/>
      <c r="H23" s="60"/>
      <c r="I23" s="60"/>
      <c r="J23" s="60"/>
      <c r="K23" s="60"/>
      <c r="L23" s="60"/>
      <c r="M23" s="60"/>
      <c r="N23" s="78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</row>
    <row r="24" spans="1:27">
      <c r="A24" s="71" t="s">
        <v>81</v>
      </c>
      <c r="B24" s="98">
        <f t="shared" si="0"/>
        <v>99.84</v>
      </c>
      <c r="C24" s="76"/>
      <c r="D24" s="76"/>
      <c r="E24" s="60"/>
      <c r="F24" s="60"/>
      <c r="G24" s="60"/>
      <c r="H24" s="60"/>
      <c r="I24" s="60"/>
      <c r="J24" s="60"/>
      <c r="K24" s="60"/>
      <c r="L24" s="60"/>
      <c r="M24" s="60"/>
      <c r="N24" s="78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</row>
    <row r="25" spans="1:27">
      <c r="B25" s="79" t="s">
        <v>82</v>
      </c>
      <c r="C25" s="80"/>
      <c r="D25" s="80"/>
      <c r="H25" s="60"/>
      <c r="I25" s="60"/>
      <c r="J25" s="60"/>
      <c r="K25" s="60"/>
      <c r="L25" s="60"/>
      <c r="M25" s="60"/>
      <c r="N25" s="78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</row>
    <row r="26" spans="1:27">
      <c r="N26" s="78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</row>
    <row r="27" spans="1:27">
      <c r="N27" s="78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</row>
    <row r="28" spans="1:27">
      <c r="N28" s="60"/>
      <c r="O28" s="60"/>
      <c r="P28" s="60"/>
      <c r="Q28" s="58" t="s">
        <v>129</v>
      </c>
    </row>
    <row r="29" spans="1:27">
      <c r="N29" s="60"/>
      <c r="Q29" s="58" t="s">
        <v>84</v>
      </c>
      <c r="V29" s="92"/>
    </row>
    <row r="30" spans="1:27">
      <c r="A30" s="59" t="s">
        <v>85</v>
      </c>
      <c r="N30" s="60"/>
      <c r="S30" s="58" t="s">
        <v>86</v>
      </c>
      <c r="T30" s="58" t="s">
        <v>87</v>
      </c>
      <c r="U30" s="58" t="s">
        <v>88</v>
      </c>
      <c r="V30" s="92" t="s">
        <v>89</v>
      </c>
      <c r="W30" s="58" t="s">
        <v>90</v>
      </c>
    </row>
    <row r="31" spans="1:27">
      <c r="A31" s="59"/>
      <c r="N31" s="60"/>
      <c r="Q31" s="58" t="s">
        <v>75</v>
      </c>
      <c r="R31" s="58" t="s">
        <v>91</v>
      </c>
      <c r="S31" s="58">
        <v>33202.36008</v>
      </c>
      <c r="T31" s="58">
        <v>4764741.68546</v>
      </c>
      <c r="U31" s="58">
        <v>0.00697</v>
      </c>
      <c r="V31" s="92">
        <v>0.99477</v>
      </c>
      <c r="W31" s="58">
        <v>1</v>
      </c>
    </row>
    <row r="32" spans="1:27">
      <c r="F32" s="61"/>
      <c r="G32" s="61"/>
      <c r="H32" s="61"/>
      <c r="I32" s="61"/>
      <c r="J32" s="61"/>
      <c r="K32" s="61"/>
      <c r="L32" s="61"/>
      <c r="Q32" s="58" t="s">
        <v>75</v>
      </c>
      <c r="R32" s="58" t="s">
        <v>92</v>
      </c>
      <c r="S32" s="58">
        <v>0.74745</v>
      </c>
      <c r="T32" s="58">
        <v>2.35427</v>
      </c>
      <c r="U32" s="58">
        <v>0.31749</v>
      </c>
      <c r="V32" s="92">
        <v>0.76676</v>
      </c>
      <c r="W32" s="58">
        <v>0.87207</v>
      </c>
    </row>
    <row r="33" spans="1:23">
      <c r="A33" s="82" t="s">
        <v>93</v>
      </c>
      <c r="B33" s="83" t="s">
        <v>130</v>
      </c>
      <c r="C33" s="70"/>
      <c r="D33" s="70"/>
      <c r="E33" s="70" t="s">
        <v>95</v>
      </c>
      <c r="F33" s="61"/>
      <c r="G33" s="61"/>
      <c r="H33" s="61"/>
      <c r="I33" s="61"/>
      <c r="J33" s="61"/>
      <c r="K33" s="61"/>
      <c r="L33" s="61"/>
      <c r="Q33" s="58" t="s">
        <v>75</v>
      </c>
      <c r="R33" s="58" t="s">
        <v>96</v>
      </c>
      <c r="S33" s="58">
        <v>0.03255</v>
      </c>
      <c r="T33" s="58">
        <v>2.00978</v>
      </c>
      <c r="U33" s="58">
        <v>0.0162</v>
      </c>
      <c r="V33" s="58">
        <v>0.98785</v>
      </c>
      <c r="W33" s="58">
        <v>1</v>
      </c>
    </row>
    <row r="34" spans="1:23">
      <c r="A34" s="84"/>
      <c r="B34" s="70">
        <v>1</v>
      </c>
      <c r="C34" s="70">
        <v>2</v>
      </c>
      <c r="D34" s="70">
        <v>3</v>
      </c>
      <c r="E34" s="70"/>
      <c r="F34" s="61"/>
      <c r="G34" s="61"/>
      <c r="H34" s="61"/>
      <c r="I34" s="61"/>
      <c r="J34" s="61"/>
      <c r="K34" s="61"/>
      <c r="L34" s="61"/>
      <c r="Q34" s="58" t="s">
        <v>75</v>
      </c>
      <c r="R34" s="58" t="s">
        <v>97</v>
      </c>
      <c r="S34" s="58">
        <v>2.35764</v>
      </c>
      <c r="T34" s="58">
        <v>0.69481</v>
      </c>
      <c r="U34" s="58">
        <v>3.39321</v>
      </c>
      <c r="V34" s="58">
        <v>0.02745</v>
      </c>
      <c r="W34" s="58">
        <v>0.99986</v>
      </c>
    </row>
    <row r="35" spans="1:23">
      <c r="A35" s="83">
        <f t="shared" ref="A35:A42" si="1">B17</f>
        <v>0</v>
      </c>
      <c r="B35" s="70">
        <f t="shared" ref="B35:B42" si="2">B5</f>
        <v>2.5612</v>
      </c>
      <c r="C35" s="70">
        <f t="shared" ref="C35:C42" si="3">C5</f>
        <v>2.534</v>
      </c>
      <c r="D35" s="70">
        <f t="shared" ref="D35:D42" si="4">D5</f>
        <v>2.5901</v>
      </c>
      <c r="E35" s="99">
        <f t="shared" ref="E35:E42" si="5">AVERAGE(B35:D35)</f>
        <v>2.56176666666667</v>
      </c>
      <c r="F35" s="61"/>
      <c r="G35" s="61"/>
      <c r="H35" s="61"/>
      <c r="I35" s="61"/>
      <c r="J35" s="61"/>
      <c r="K35" s="61"/>
      <c r="L35" s="61"/>
      <c r="Q35" s="58" t="s">
        <v>75</v>
      </c>
      <c r="R35" s="58" t="s">
        <v>98</v>
      </c>
      <c r="S35" s="58">
        <v>0.01808</v>
      </c>
      <c r="T35" s="58">
        <v>1.11935</v>
      </c>
    </row>
    <row r="36" spans="1:23">
      <c r="A36" s="83">
        <f t="shared" si="1"/>
        <v>1.56</v>
      </c>
      <c r="B36" s="70">
        <f t="shared" si="2"/>
        <v>2.1372</v>
      </c>
      <c r="C36" s="70">
        <f t="shared" si="3"/>
        <v>2.1846</v>
      </c>
      <c r="D36" s="70">
        <f t="shared" si="4"/>
        <v>2.0936</v>
      </c>
      <c r="E36" s="99">
        <f t="shared" si="5"/>
        <v>2.13846666666667</v>
      </c>
      <c r="F36" s="61"/>
      <c r="G36" s="61"/>
      <c r="H36" s="61"/>
      <c r="I36" s="61"/>
      <c r="J36" s="61"/>
      <c r="K36" s="61"/>
      <c r="L36" s="61"/>
      <c r="Q36" s="58" t="s">
        <v>75</v>
      </c>
      <c r="R36" s="58" t="s">
        <v>99</v>
      </c>
      <c r="S36" s="58">
        <v>0.03255</v>
      </c>
      <c r="T36" s="58">
        <v>2.00978</v>
      </c>
    </row>
    <row r="37" spans="1:23">
      <c r="A37" s="83">
        <f t="shared" si="1"/>
        <v>3.12</v>
      </c>
      <c r="B37" s="70">
        <f t="shared" si="2"/>
        <v>1.8291</v>
      </c>
      <c r="C37" s="70">
        <f t="shared" si="3"/>
        <v>1.8165</v>
      </c>
      <c r="D37" s="70">
        <f t="shared" si="4"/>
        <v>1.8462</v>
      </c>
      <c r="E37" s="99">
        <f t="shared" si="5"/>
        <v>1.8306</v>
      </c>
      <c r="F37" s="61"/>
      <c r="G37" s="61"/>
      <c r="H37" s="61"/>
      <c r="I37" s="61"/>
      <c r="J37" s="61"/>
      <c r="K37" s="61"/>
      <c r="L37" s="61"/>
      <c r="Q37" s="58" t="s">
        <v>75</v>
      </c>
      <c r="R37" s="58" t="s">
        <v>100</v>
      </c>
      <c r="S37" s="58">
        <v>0.0586</v>
      </c>
      <c r="T37" s="58">
        <v>3.60852</v>
      </c>
    </row>
    <row r="38" spans="1:23">
      <c r="A38" s="83">
        <f t="shared" si="1"/>
        <v>6.24</v>
      </c>
      <c r="B38" s="70">
        <f t="shared" si="2"/>
        <v>1.4343</v>
      </c>
      <c r="C38" s="70">
        <f t="shared" si="3"/>
        <v>1.4205</v>
      </c>
      <c r="D38" s="70">
        <f t="shared" si="4"/>
        <v>1.4471</v>
      </c>
      <c r="E38" s="99">
        <f t="shared" si="5"/>
        <v>1.43396666666667</v>
      </c>
      <c r="F38" s="61"/>
      <c r="G38" s="61"/>
      <c r="H38" s="61"/>
      <c r="I38" s="61"/>
      <c r="J38" s="61"/>
      <c r="K38" s="61"/>
      <c r="L38" s="61"/>
      <c r="Q38" s="58" t="s">
        <v>75</v>
      </c>
      <c r="R38" s="58" t="s">
        <v>101</v>
      </c>
      <c r="S38" s="58">
        <v>0.01282</v>
      </c>
      <c r="T38" s="58">
        <v>0.79483</v>
      </c>
    </row>
    <row r="39" spans="1:23">
      <c r="A39" s="83">
        <f t="shared" si="1"/>
        <v>12.48</v>
      </c>
      <c r="B39" s="70">
        <f t="shared" si="2"/>
        <v>1.024</v>
      </c>
      <c r="C39" s="70">
        <f t="shared" si="3"/>
        <v>1.0354</v>
      </c>
      <c r="D39" s="70">
        <f t="shared" si="4"/>
        <v>1.0528</v>
      </c>
      <c r="E39" s="99">
        <f t="shared" si="5"/>
        <v>1.0374</v>
      </c>
      <c r="F39" s="61"/>
      <c r="G39" s="61"/>
      <c r="H39" s="61"/>
      <c r="I39" s="61"/>
      <c r="J39" s="61"/>
      <c r="K39" s="61"/>
      <c r="L39" s="61"/>
      <c r="Q39" s="58" t="s">
        <v>75</v>
      </c>
      <c r="R39" s="58" t="s">
        <v>102</v>
      </c>
      <c r="S39" s="58">
        <v>0.08266</v>
      </c>
      <c r="T39" s="58">
        <v>5.08175</v>
      </c>
    </row>
    <row r="40" spans="1:23">
      <c r="A40" s="83">
        <f t="shared" si="1"/>
        <v>24.96</v>
      </c>
      <c r="B40" s="70">
        <f t="shared" si="2"/>
        <v>0.7032</v>
      </c>
      <c r="C40" s="70">
        <f t="shared" si="3"/>
        <v>0.7282</v>
      </c>
      <c r="D40" s="70">
        <f t="shared" si="4"/>
        <v>0.7136</v>
      </c>
      <c r="E40" s="99">
        <f t="shared" si="5"/>
        <v>0.715</v>
      </c>
      <c r="F40" s="61"/>
      <c r="G40" s="61"/>
      <c r="H40" s="61"/>
      <c r="I40" s="61"/>
      <c r="J40" s="61"/>
      <c r="K40" s="61"/>
      <c r="L40" s="61"/>
      <c r="Q40" s="58" t="s">
        <v>103</v>
      </c>
    </row>
    <row r="41" spans="1:23">
      <c r="A41" s="83">
        <f t="shared" si="1"/>
        <v>49.92</v>
      </c>
      <c r="B41" s="70">
        <f t="shared" si="2"/>
        <v>0.512</v>
      </c>
      <c r="C41" s="70">
        <f t="shared" si="3"/>
        <v>0.5011</v>
      </c>
      <c r="D41" s="70">
        <f t="shared" si="4"/>
        <v>0.495</v>
      </c>
      <c r="E41" s="99">
        <f t="shared" si="5"/>
        <v>0.5027</v>
      </c>
      <c r="F41" s="61"/>
      <c r="G41" s="61"/>
      <c r="H41" s="61"/>
      <c r="I41" s="61"/>
      <c r="J41" s="61"/>
      <c r="K41" s="61"/>
      <c r="L41" s="61"/>
      <c r="R41" s="58" t="s">
        <v>75</v>
      </c>
    </row>
    <row r="42" spans="1:23">
      <c r="A42" s="83">
        <f t="shared" si="1"/>
        <v>99.84</v>
      </c>
      <c r="B42" s="70">
        <f t="shared" si="2"/>
        <v>0.385</v>
      </c>
      <c r="C42" s="70">
        <f t="shared" si="3"/>
        <v>0.3912</v>
      </c>
      <c r="D42" s="70">
        <f t="shared" si="4"/>
        <v>0.3765</v>
      </c>
      <c r="E42" s="99">
        <f t="shared" si="5"/>
        <v>0.384233333333333</v>
      </c>
      <c r="F42" s="61"/>
      <c r="G42" s="61"/>
      <c r="H42" s="61"/>
      <c r="I42" s="61"/>
      <c r="J42" s="61"/>
      <c r="K42" s="61"/>
      <c r="L42" s="61"/>
      <c r="Q42" s="58" t="s">
        <v>104</v>
      </c>
      <c r="R42" s="58">
        <v>8</v>
      </c>
    </row>
    <row r="43" spans="1:23">
      <c r="C43" s="61"/>
      <c r="F43" s="61"/>
      <c r="G43" s="61"/>
      <c r="H43" s="61"/>
      <c r="I43" s="61"/>
      <c r="J43" s="61"/>
      <c r="K43" s="61"/>
      <c r="L43" s="61"/>
      <c r="Q43" s="58" t="s">
        <v>105</v>
      </c>
      <c r="R43" s="58">
        <v>4</v>
      </c>
    </row>
    <row r="44" spans="1:23">
      <c r="A44" s="87"/>
      <c r="C44" s="61"/>
      <c r="F44" s="61"/>
      <c r="G44" s="61"/>
      <c r="H44" s="61"/>
      <c r="I44" s="61"/>
      <c r="J44" s="61"/>
      <c r="K44" s="61"/>
      <c r="L44" s="61"/>
      <c r="Q44" s="58" t="s">
        <v>106</v>
      </c>
      <c r="R44" s="58">
        <v>5.6641</v>
      </c>
    </row>
    <row r="45" spans="1:23">
      <c r="A45" s="88" t="s">
        <v>131</v>
      </c>
      <c r="C45" s="61"/>
      <c r="F45" s="61"/>
      <c r="G45" s="61"/>
      <c r="H45" s="61"/>
      <c r="I45" s="61"/>
      <c r="J45" s="61"/>
      <c r="K45" s="61"/>
      <c r="L45" s="61"/>
      <c r="Q45" s="58" t="s">
        <v>108</v>
      </c>
      <c r="R45" s="58">
        <v>22.65641</v>
      </c>
    </row>
    <row r="46" spans="1:23">
      <c r="C46" s="61"/>
      <c r="Q46" s="58" t="s">
        <v>109</v>
      </c>
      <c r="R46" s="58">
        <v>0.99731</v>
      </c>
    </row>
    <row r="47" spans="1:23">
      <c r="C47" s="61"/>
      <c r="Q47" s="58" t="s">
        <v>110</v>
      </c>
      <c r="R47" s="58">
        <v>0.99529</v>
      </c>
    </row>
    <row r="48" spans="1:23">
      <c r="C48" s="61"/>
      <c r="Q48" s="58" t="s">
        <v>111</v>
      </c>
      <c r="R48" s="58" t="s">
        <v>112</v>
      </c>
    </row>
    <row r="49" spans="1:37">
      <c r="A49" s="59" t="s">
        <v>113</v>
      </c>
      <c r="Q49" s="58" t="s">
        <v>114</v>
      </c>
    </row>
    <row r="50" spans="1:37">
      <c r="A50" s="59"/>
      <c r="R50" s="58" t="s">
        <v>91</v>
      </c>
      <c r="S50" s="58" t="s">
        <v>91</v>
      </c>
      <c r="T50" s="58" t="s">
        <v>92</v>
      </c>
      <c r="U50" s="58" t="s">
        <v>92</v>
      </c>
      <c r="V50" s="58" t="s">
        <v>96</v>
      </c>
      <c r="W50" s="58" t="s">
        <v>96</v>
      </c>
      <c r="X50" s="58" t="s">
        <v>97</v>
      </c>
      <c r="Y50" s="58" t="s">
        <v>97</v>
      </c>
      <c r="Z50" s="58" t="s">
        <v>98</v>
      </c>
      <c r="AA50" s="58" t="s">
        <v>98</v>
      </c>
      <c r="AB50" s="58" t="s">
        <v>99</v>
      </c>
      <c r="AC50" s="58" t="s">
        <v>99</v>
      </c>
      <c r="AD50" s="58" t="s">
        <v>100</v>
      </c>
      <c r="AE50" s="58" t="s">
        <v>100</v>
      </c>
      <c r="AF50" s="58" t="s">
        <v>101</v>
      </c>
      <c r="AG50" s="58" t="s">
        <v>101</v>
      </c>
      <c r="AH50" s="58" t="s">
        <v>102</v>
      </c>
      <c r="AI50" s="58" t="s">
        <v>102</v>
      </c>
      <c r="AJ50" s="58" t="s">
        <v>103</v>
      </c>
      <c r="AK50" s="58" t="s">
        <v>103</v>
      </c>
    </row>
    <row r="51" spans="1:37">
      <c r="R51" s="58" t="s">
        <v>86</v>
      </c>
      <c r="S51" s="58" t="s">
        <v>87</v>
      </c>
      <c r="T51" s="58" t="s">
        <v>86</v>
      </c>
      <c r="U51" s="58" t="s">
        <v>87</v>
      </c>
      <c r="V51" s="58" t="s">
        <v>86</v>
      </c>
      <c r="W51" s="58" t="s">
        <v>87</v>
      </c>
      <c r="X51" s="58" t="s">
        <v>86</v>
      </c>
      <c r="Y51" s="58" t="s">
        <v>87</v>
      </c>
      <c r="Z51" s="58" t="s">
        <v>86</v>
      </c>
      <c r="AA51" s="58" t="s">
        <v>87</v>
      </c>
      <c r="AB51" s="58" t="s">
        <v>86</v>
      </c>
      <c r="AC51" s="58" t="s">
        <v>87</v>
      </c>
      <c r="AD51" s="58" t="s">
        <v>86</v>
      </c>
      <c r="AE51" s="58" t="s">
        <v>87</v>
      </c>
      <c r="AF51" s="58" t="s">
        <v>86</v>
      </c>
      <c r="AG51" s="58" t="s">
        <v>87</v>
      </c>
      <c r="AH51" s="58" t="s">
        <v>86</v>
      </c>
      <c r="AI51" s="58" t="s">
        <v>87</v>
      </c>
      <c r="AJ51" s="58" t="s">
        <v>106</v>
      </c>
      <c r="AK51" s="58" t="s">
        <v>110</v>
      </c>
    </row>
    <row r="52" customHeight="1" spans="1:37">
      <c r="A52" s="70" t="s">
        <v>115</v>
      </c>
      <c r="B52" s="70" t="s">
        <v>130</v>
      </c>
      <c r="C52" s="70"/>
      <c r="D52" s="70"/>
      <c r="E52" s="89" t="s">
        <v>116</v>
      </c>
      <c r="F52" s="90"/>
      <c r="G52" s="91"/>
      <c r="H52" s="82" t="s">
        <v>117</v>
      </c>
      <c r="I52" s="70" t="s">
        <v>132</v>
      </c>
      <c r="J52" s="70"/>
      <c r="K52" s="70"/>
      <c r="L52" s="61"/>
      <c r="Q52" s="58" t="s">
        <v>75</v>
      </c>
      <c r="R52" s="58">
        <v>33202.36008</v>
      </c>
      <c r="S52" s="58">
        <v>4764741.68546</v>
      </c>
      <c r="T52" s="58">
        <v>0.74745</v>
      </c>
      <c r="U52" s="58">
        <v>2.35427</v>
      </c>
      <c r="V52" s="58">
        <v>0.03255</v>
      </c>
      <c r="W52" s="58">
        <v>2.00978</v>
      </c>
      <c r="X52" s="58">
        <v>2.35764</v>
      </c>
      <c r="Y52" s="58">
        <v>0.69481</v>
      </c>
      <c r="Z52" s="58">
        <v>0.01808</v>
      </c>
      <c r="AA52" s="58">
        <v>1.11935</v>
      </c>
      <c r="AB52" s="58">
        <v>0.03255</v>
      </c>
      <c r="AC52" s="58">
        <v>2.00978</v>
      </c>
      <c r="AD52" s="58">
        <v>0.0586</v>
      </c>
      <c r="AE52" s="58">
        <v>3.60852</v>
      </c>
      <c r="AF52" s="58">
        <v>0.01282</v>
      </c>
      <c r="AG52" s="58">
        <v>0.79483</v>
      </c>
      <c r="AH52" s="58">
        <v>0.08266</v>
      </c>
      <c r="AI52" s="58">
        <v>5.08175</v>
      </c>
      <c r="AJ52" s="58">
        <v>5.6641</v>
      </c>
      <c r="AK52" s="58">
        <v>0.99529</v>
      </c>
    </row>
    <row r="53" spans="1:37">
      <c r="A53" s="70"/>
      <c r="B53" s="70">
        <v>1</v>
      </c>
      <c r="C53" s="70">
        <v>2</v>
      </c>
      <c r="D53" s="70">
        <v>3</v>
      </c>
      <c r="E53" s="70">
        <v>1</v>
      </c>
      <c r="F53" s="70">
        <v>2</v>
      </c>
      <c r="G53" s="70">
        <v>3</v>
      </c>
      <c r="H53" s="84"/>
      <c r="I53" s="70"/>
      <c r="J53" s="70"/>
      <c r="K53" s="70"/>
      <c r="L53" s="61"/>
      <c r="Q53" s="58" t="s">
        <v>119</v>
      </c>
    </row>
    <row r="54" ht="14.25" customHeight="1" spans="1:37">
      <c r="A54" s="83" t="str">
        <f t="shared" ref="A54:A56" si="6">E17</f>
        <v>shCtrl</v>
      </c>
      <c r="B54" s="93">
        <f t="shared" ref="B54:B56" si="7">E5</f>
        <v>0.7985</v>
      </c>
      <c r="C54" s="93">
        <f t="shared" ref="C54:C56" si="8">F5</f>
        <v>0.7165</v>
      </c>
      <c r="D54" s="93">
        <f t="shared" ref="D54:D56" si="9">G5</f>
        <v>0.6849</v>
      </c>
      <c r="E54" s="94">
        <f t="shared" ref="E54:E56" si="10">$S$32+($S$31-$S$32)/(1+(B54/$S$33)^$S$34)</f>
        <v>18.3048715528463</v>
      </c>
      <c r="F54" s="94">
        <f t="shared" ref="F54:F56" si="11">$S$32+($S$31-$S$32)/(1+(C54/$S$33)^$S$34)</f>
        <v>23.4117040816815</v>
      </c>
      <c r="G54" s="94">
        <f t="shared" ref="G54:G56" si="12">$S$32+($S$31-$S$32)/(1+(D54/$S$33)^$S$34)</f>
        <v>25.9527601142496</v>
      </c>
      <c r="H54" s="94">
        <f t="shared" ref="H54:H56" si="13">AVERAGE(E54:G54)</f>
        <v>22.5564452495925</v>
      </c>
      <c r="I54" s="70">
        <f t="shared" ref="I54:K54" si="14">E54/AVERAGE($E$54:$G$54)</f>
        <v>0.811514019620491</v>
      </c>
      <c r="J54" s="70">
        <f t="shared" si="14"/>
        <v>1.03791638365999</v>
      </c>
      <c r="K54" s="70">
        <f t="shared" si="14"/>
        <v>1.15056959671952</v>
      </c>
      <c r="L54" s="61"/>
      <c r="S54" s="58" t="s">
        <v>120</v>
      </c>
      <c r="T54" s="58" t="s">
        <v>121</v>
      </c>
      <c r="U54" s="58" t="s">
        <v>122</v>
      </c>
      <c r="V54" s="58" t="s">
        <v>123</v>
      </c>
      <c r="W54" s="58" t="s">
        <v>124</v>
      </c>
    </row>
    <row r="55" ht="14.25" customHeight="1" spans="1:37">
      <c r="A55" s="83" t="str">
        <f t="shared" si="6"/>
        <v>sh-2</v>
      </c>
      <c r="B55" s="93">
        <f t="shared" si="7"/>
        <v>1.0216</v>
      </c>
      <c r="C55" s="93">
        <f t="shared" si="8"/>
        <v>1.1102</v>
      </c>
      <c r="D55" s="93">
        <f t="shared" si="9"/>
        <v>0.9856</v>
      </c>
      <c r="E55" s="94">
        <f t="shared" si="10"/>
        <v>10.5712700252595</v>
      </c>
      <c r="F55" s="94">
        <f t="shared" si="11"/>
        <v>8.82248704226086</v>
      </c>
      <c r="G55" s="94">
        <f t="shared" si="12"/>
        <v>11.438036554226</v>
      </c>
      <c r="H55" s="94">
        <f t="shared" si="13"/>
        <v>10.2772645405821</v>
      </c>
      <c r="I55" s="70">
        <f t="shared" ref="I55:K55" si="15">E55/AVERAGE($E$54:$G$54)</f>
        <v>0.46865851016354</v>
      </c>
      <c r="J55" s="70">
        <f t="shared" si="15"/>
        <v>0.391129317790899</v>
      </c>
      <c r="K55" s="70">
        <f t="shared" si="15"/>
        <v>0.507085067157583</v>
      </c>
      <c r="L55" s="61"/>
      <c r="Q55" s="58" t="s">
        <v>75</v>
      </c>
      <c r="R55" s="58" t="s">
        <v>125</v>
      </c>
      <c r="S55" s="58">
        <v>4</v>
      </c>
      <c r="T55" s="58">
        <v>13309.86312</v>
      </c>
      <c r="U55" s="58">
        <v>3327.46578</v>
      </c>
      <c r="V55" s="58">
        <v>587.46556</v>
      </c>
      <c r="W55" s="92">
        <v>8.6534e-6</v>
      </c>
    </row>
    <row r="56" ht="14.25" customHeight="1" spans="1:37">
      <c r="A56" s="83" t="str">
        <f t="shared" si="6"/>
        <v>sh-2+MAPK12</v>
      </c>
      <c r="B56" s="93">
        <f t="shared" si="7"/>
        <v>0.8146</v>
      </c>
      <c r="C56" s="93">
        <f t="shared" si="8"/>
        <v>0.8684</v>
      </c>
      <c r="D56" s="93">
        <f t="shared" si="9"/>
        <v>0.8269</v>
      </c>
      <c r="E56" s="94">
        <f t="shared" si="10"/>
        <v>17.498104069774</v>
      </c>
      <c r="F56" s="94">
        <f t="shared" si="11"/>
        <v>15.1545981838655</v>
      </c>
      <c r="G56" s="94">
        <f t="shared" si="12"/>
        <v>16.916871165276</v>
      </c>
      <c r="H56" s="94">
        <f t="shared" si="13"/>
        <v>16.5231911396385</v>
      </c>
      <c r="I56" s="70">
        <f t="shared" ref="I56:K56" si="16">E56/AVERAGE($E$54:$G$54)</f>
        <v>0.775747413927738</v>
      </c>
      <c r="J56" s="70">
        <f t="shared" si="16"/>
        <v>0.671852236297706</v>
      </c>
      <c r="K56" s="70">
        <f t="shared" si="16"/>
        <v>0.749979483827648</v>
      </c>
      <c r="L56" s="61"/>
      <c r="Q56" s="58" t="s">
        <v>75</v>
      </c>
      <c r="R56" s="58" t="s">
        <v>126</v>
      </c>
      <c r="S56" s="58">
        <v>4</v>
      </c>
      <c r="T56" s="58">
        <v>22.65641</v>
      </c>
      <c r="U56" s="58">
        <v>5.6641</v>
      </c>
    </row>
    <row r="57" spans="1:37">
      <c r="A57" s="78"/>
      <c r="B57" s="224"/>
      <c r="C57" s="224"/>
      <c r="D57" s="224"/>
      <c r="E57" s="95"/>
      <c r="F57" s="95"/>
      <c r="G57" s="95"/>
      <c r="H57" s="95"/>
      <c r="I57" s="60"/>
      <c r="J57" s="60"/>
      <c r="K57" s="60"/>
      <c r="L57" s="61"/>
      <c r="Q57" s="58" t="s">
        <v>75</v>
      </c>
      <c r="R57" s="58" t="s">
        <v>127</v>
      </c>
      <c r="S57" s="58">
        <v>8</v>
      </c>
      <c r="T57" s="58">
        <v>13332.51953</v>
      </c>
    </row>
    <row r="58" spans="1:37">
      <c r="A58" s="78"/>
      <c r="B58" s="224"/>
      <c r="C58" s="224"/>
      <c r="D58" s="224"/>
      <c r="E58" s="95"/>
      <c r="F58" s="95"/>
      <c r="G58" s="95"/>
      <c r="H58" s="95"/>
      <c r="I58" s="60"/>
      <c r="J58" s="60"/>
      <c r="K58" s="60"/>
      <c r="L58" s="61"/>
      <c r="Q58" s="58" t="s">
        <v>75</v>
      </c>
      <c r="R58" s="58" t="s">
        <v>128</v>
      </c>
      <c r="S58" s="58">
        <v>7</v>
      </c>
      <c r="T58" s="58">
        <v>8410.33936</v>
      </c>
    </row>
    <row r="59" spans="1:37">
      <c r="A59" s="78"/>
      <c r="B59" s="224"/>
      <c r="C59" s="224"/>
      <c r="D59" s="224"/>
      <c r="E59" s="95"/>
      <c r="F59" s="95"/>
      <c r="G59" s="95"/>
      <c r="H59" s="95"/>
      <c r="I59" s="60"/>
      <c r="J59" s="60"/>
      <c r="K59" s="60"/>
      <c r="L59" s="61"/>
    </row>
    <row r="60" spans="1:37">
      <c r="A60" s="60"/>
      <c r="B60" s="224"/>
      <c r="C60" s="224"/>
      <c r="D60" s="224"/>
      <c r="E60" s="95"/>
      <c r="F60" s="95"/>
      <c r="G60" s="95"/>
      <c r="H60" s="95"/>
      <c r="I60" s="60"/>
      <c r="J60" s="60"/>
      <c r="K60" s="60"/>
      <c r="L60" s="61"/>
    </row>
    <row r="61" spans="1:37">
      <c r="A61" s="60"/>
      <c r="B61" s="224"/>
      <c r="C61" s="224"/>
      <c r="D61" s="224"/>
      <c r="E61" s="95"/>
      <c r="F61" s="95"/>
      <c r="G61" s="95"/>
      <c r="H61" s="95"/>
      <c r="I61" s="60"/>
      <c r="J61" s="60"/>
      <c r="K61" s="60"/>
      <c r="L61" s="61"/>
    </row>
    <row r="62" spans="1:37">
      <c r="A62" s="60"/>
      <c r="B62" s="60"/>
      <c r="C62" s="60"/>
      <c r="D62" s="60"/>
      <c r="E62" s="95"/>
      <c r="F62" s="95"/>
      <c r="G62" s="95"/>
      <c r="H62" s="95"/>
      <c r="I62" s="60"/>
      <c r="J62" s="60"/>
      <c r="K62" s="60"/>
    </row>
    <row r="63" spans="1:37">
      <c r="A63" s="60"/>
      <c r="B63" s="60"/>
      <c r="C63" s="60"/>
      <c r="D63" s="60"/>
      <c r="E63" s="95"/>
      <c r="F63" s="95"/>
      <c r="G63" s="95"/>
      <c r="H63" s="95"/>
      <c r="I63" s="60"/>
      <c r="J63" s="60"/>
      <c r="K63" s="60"/>
    </row>
    <row r="64" spans="1:37">
      <c r="A64" s="60"/>
      <c r="B64" s="60"/>
      <c r="C64" s="60"/>
      <c r="D64" s="60"/>
      <c r="E64" s="60"/>
      <c r="F64" s="96"/>
    </row>
    <row r="65" spans="1:6">
      <c r="A65" s="60"/>
      <c r="B65" s="60"/>
      <c r="C65" s="60"/>
      <c r="D65" s="60"/>
      <c r="E65" s="60"/>
      <c r="F65" s="96"/>
    </row>
    <row r="66" spans="1:6">
      <c r="A66" s="60"/>
      <c r="B66" s="60"/>
      <c r="C66" s="60"/>
      <c r="D66" s="60"/>
      <c r="E66" s="60"/>
      <c r="F66" s="96"/>
    </row>
    <row r="67" spans="1:6">
      <c r="A67" s="60"/>
      <c r="B67" s="60"/>
      <c r="C67" s="60"/>
      <c r="D67" s="60"/>
      <c r="E67" s="60"/>
      <c r="F67" s="96"/>
    </row>
    <row r="68" spans="1:6">
      <c r="A68" s="60"/>
      <c r="B68" s="60"/>
      <c r="C68" s="60"/>
      <c r="D68" s="60"/>
      <c r="E68" s="60"/>
      <c r="F68" s="96"/>
    </row>
    <row r="69" spans="1:6">
      <c r="A69" s="60"/>
      <c r="B69" s="60"/>
      <c r="C69" s="60"/>
      <c r="D69" s="60"/>
      <c r="E69" s="60"/>
      <c r="F69" s="96"/>
    </row>
    <row r="70" spans="1:6">
      <c r="A70" s="60"/>
      <c r="B70" s="60"/>
      <c r="C70" s="60"/>
      <c r="D70" s="60"/>
      <c r="E70" s="60"/>
      <c r="F70" s="96"/>
    </row>
    <row r="71" spans="1:6">
      <c r="A71" s="60"/>
      <c r="B71" s="60"/>
      <c r="C71" s="60"/>
      <c r="D71" s="60"/>
      <c r="E71" s="60"/>
      <c r="F71" s="96"/>
    </row>
    <row r="72" spans="1:6">
      <c r="A72" s="60"/>
      <c r="B72" s="60"/>
      <c r="C72" s="60"/>
      <c r="D72" s="60"/>
      <c r="E72" s="60"/>
      <c r="F72" s="96"/>
    </row>
    <row r="73" spans="1:6">
      <c r="A73" s="60"/>
      <c r="B73" s="60"/>
      <c r="C73" s="60"/>
      <c r="D73" s="60"/>
      <c r="E73" s="60"/>
      <c r="F73" s="96"/>
    </row>
    <row r="74" spans="1:6">
      <c r="A74" s="60"/>
      <c r="B74" s="60"/>
      <c r="C74" s="60"/>
      <c r="D74" s="60"/>
      <c r="E74" s="60"/>
      <c r="F74" s="96"/>
    </row>
    <row r="75" spans="1:6">
      <c r="A75" s="60"/>
      <c r="B75" s="60"/>
      <c r="C75" s="60"/>
      <c r="D75" s="60"/>
      <c r="E75" s="60"/>
      <c r="F75" s="96"/>
    </row>
    <row r="76" spans="1:6">
      <c r="A76" s="60"/>
      <c r="B76" s="60"/>
      <c r="C76" s="60"/>
      <c r="D76" s="60"/>
      <c r="E76" s="60"/>
      <c r="F76" s="96"/>
    </row>
    <row r="77" spans="1:6">
      <c r="A77" s="60"/>
      <c r="B77" s="60"/>
      <c r="C77" s="60"/>
      <c r="D77" s="60"/>
      <c r="E77" s="60"/>
      <c r="F77" s="96"/>
    </row>
    <row r="78" spans="1:6">
      <c r="A78" s="60"/>
      <c r="B78" s="60"/>
      <c r="C78" s="60"/>
      <c r="D78" s="60"/>
      <c r="E78" s="60"/>
      <c r="F78" s="96"/>
    </row>
    <row r="79" spans="1:6">
      <c r="A79" s="60"/>
      <c r="B79" s="60"/>
      <c r="C79" s="60"/>
      <c r="D79" s="60"/>
      <c r="E79" s="60"/>
      <c r="F79" s="96"/>
    </row>
    <row r="80" spans="1:6">
      <c r="A80" s="60"/>
      <c r="B80" s="60"/>
      <c r="C80" s="60"/>
      <c r="D80" s="60"/>
      <c r="E80" s="60"/>
      <c r="F80" s="96"/>
    </row>
    <row r="81" spans="1:6">
      <c r="A81" s="60"/>
      <c r="B81" s="60"/>
      <c r="C81" s="60"/>
      <c r="D81" s="60"/>
      <c r="E81" s="60"/>
      <c r="F81" s="96"/>
    </row>
    <row r="82" spans="1:6">
      <c r="A82" s="60"/>
      <c r="B82" s="60"/>
      <c r="C82" s="60"/>
      <c r="D82" s="60"/>
      <c r="E82" s="60"/>
      <c r="F82" s="96"/>
    </row>
    <row r="83" spans="1:6">
      <c r="A83" s="60"/>
      <c r="B83" s="60"/>
      <c r="C83" s="60"/>
      <c r="D83" s="60"/>
      <c r="E83" s="60"/>
      <c r="F83" s="96"/>
    </row>
    <row r="84" spans="1:6">
      <c r="A84" s="60"/>
      <c r="B84" s="60"/>
      <c r="C84" s="60"/>
      <c r="D84" s="60"/>
      <c r="E84" s="60"/>
      <c r="F84" s="96"/>
    </row>
    <row r="85" spans="1:6">
      <c r="A85" s="60"/>
      <c r="B85" s="60"/>
      <c r="C85" s="60"/>
      <c r="D85" s="60"/>
      <c r="E85" s="60"/>
      <c r="F85" s="96"/>
    </row>
    <row r="86" spans="1:6">
      <c r="A86" s="60"/>
      <c r="B86" s="60"/>
      <c r="C86" s="60"/>
      <c r="D86" s="60"/>
      <c r="E86" s="60"/>
      <c r="F86" s="96"/>
    </row>
    <row r="87" spans="1:6">
      <c r="A87" s="60"/>
      <c r="B87" s="60"/>
      <c r="C87" s="60"/>
      <c r="D87" s="60"/>
      <c r="E87" s="60"/>
      <c r="F87" s="96"/>
    </row>
    <row r="88" spans="1:6">
      <c r="A88" s="60"/>
      <c r="B88" s="60"/>
      <c r="C88" s="60"/>
      <c r="D88" s="60"/>
      <c r="E88" s="60"/>
      <c r="F88" s="96"/>
    </row>
    <row r="89" spans="1:6">
      <c r="A89" s="60"/>
      <c r="B89" s="60"/>
      <c r="C89" s="60"/>
      <c r="D89" s="60"/>
      <c r="E89" s="60"/>
      <c r="F89" s="96"/>
    </row>
    <row r="90" spans="1:6">
      <c r="A90" s="60"/>
      <c r="B90" s="60"/>
      <c r="C90" s="60"/>
      <c r="D90" s="60"/>
      <c r="E90" s="60"/>
      <c r="F90" s="96"/>
    </row>
    <row r="91" spans="1:6">
      <c r="A91" s="60"/>
      <c r="B91" s="60"/>
      <c r="C91" s="60"/>
      <c r="D91" s="60"/>
      <c r="E91" s="60"/>
      <c r="F91" s="96"/>
    </row>
    <row r="92" spans="1:6">
      <c r="A92" s="60"/>
      <c r="B92" s="60"/>
      <c r="C92" s="60"/>
      <c r="D92" s="60"/>
      <c r="E92" s="60"/>
      <c r="F92" s="96"/>
    </row>
    <row r="93" spans="1:6">
      <c r="A93" s="60"/>
      <c r="B93" s="60"/>
      <c r="C93" s="60"/>
      <c r="D93" s="60"/>
      <c r="E93" s="60"/>
      <c r="F93" s="96"/>
    </row>
    <row r="94" spans="1:6">
      <c r="A94" s="60"/>
      <c r="B94" s="60"/>
      <c r="C94" s="60"/>
      <c r="D94" s="60"/>
      <c r="E94" s="60"/>
      <c r="F94" s="96"/>
    </row>
    <row r="95" spans="1:6">
      <c r="A95" s="60"/>
      <c r="B95" s="60"/>
      <c r="C95" s="60"/>
      <c r="D95" s="60"/>
      <c r="E95" s="60"/>
      <c r="F95" s="96"/>
    </row>
    <row r="96" spans="1:6">
      <c r="A96" s="60"/>
      <c r="B96" s="60"/>
      <c r="C96" s="60"/>
      <c r="D96" s="60"/>
      <c r="E96" s="60"/>
      <c r="F96" s="96"/>
    </row>
    <row r="97" spans="1:6">
      <c r="A97" s="60"/>
      <c r="B97" s="60"/>
      <c r="C97" s="60"/>
      <c r="D97" s="60"/>
      <c r="E97" s="60"/>
      <c r="F97" s="96"/>
    </row>
    <row r="98" spans="1:6">
      <c r="A98" s="60"/>
      <c r="B98" s="60"/>
      <c r="C98" s="60"/>
      <c r="D98" s="60"/>
      <c r="E98" s="60"/>
      <c r="F98" s="96"/>
    </row>
    <row r="99" spans="1:6">
      <c r="A99" s="60"/>
      <c r="B99" s="60"/>
      <c r="C99" s="60"/>
      <c r="D99" s="60"/>
      <c r="E99" s="60"/>
      <c r="F99" s="96"/>
    </row>
    <row r="100" spans="1:6">
      <c r="A100" s="60"/>
      <c r="B100" s="60"/>
      <c r="C100" s="60"/>
      <c r="D100" s="60"/>
      <c r="E100" s="60"/>
      <c r="F100" s="96"/>
    </row>
    <row r="101" spans="1:6">
      <c r="A101" s="60"/>
      <c r="B101" s="60"/>
      <c r="C101" s="60"/>
      <c r="D101" s="60"/>
      <c r="E101" s="60"/>
      <c r="F101" s="96"/>
    </row>
    <row r="102" spans="1:6">
      <c r="A102" s="60"/>
      <c r="B102" s="60"/>
      <c r="C102" s="60"/>
      <c r="D102" s="60"/>
      <c r="E102" s="60"/>
      <c r="F102" s="96"/>
    </row>
    <row r="103" spans="1:6">
      <c r="A103" s="60"/>
      <c r="B103" s="60"/>
      <c r="C103" s="60"/>
      <c r="D103" s="60"/>
      <c r="E103" s="60"/>
      <c r="F103" s="96"/>
    </row>
    <row r="104" spans="1:6">
      <c r="A104" s="60"/>
      <c r="B104" s="60"/>
      <c r="C104" s="60"/>
      <c r="D104" s="60"/>
      <c r="E104" s="60"/>
      <c r="F104" s="96"/>
    </row>
    <row r="105" spans="1:6">
      <c r="A105" s="60"/>
      <c r="B105" s="60"/>
      <c r="C105" s="60"/>
      <c r="D105" s="60"/>
      <c r="E105" s="60"/>
      <c r="F105" s="96"/>
    </row>
    <row r="106" spans="1:6">
      <c r="A106" s="60"/>
      <c r="B106" s="60"/>
      <c r="C106" s="60"/>
      <c r="D106" s="60"/>
      <c r="E106" s="60"/>
      <c r="F106" s="96"/>
    </row>
    <row r="107" spans="1:6">
      <c r="A107" s="60"/>
      <c r="B107" s="60"/>
      <c r="C107" s="60"/>
      <c r="D107" s="60"/>
      <c r="E107" s="60"/>
      <c r="F107" s="96"/>
    </row>
    <row r="108" spans="1:6">
      <c r="A108" s="60"/>
      <c r="B108" s="60"/>
      <c r="C108" s="60"/>
      <c r="D108" s="60"/>
      <c r="E108" s="60"/>
      <c r="F108" s="96"/>
    </row>
    <row r="109" spans="1:6">
      <c r="A109" s="60"/>
      <c r="B109" s="60"/>
      <c r="C109" s="60"/>
      <c r="D109" s="60"/>
      <c r="E109" s="60"/>
      <c r="F109" s="96"/>
    </row>
    <row r="110" spans="1:6">
      <c r="A110" s="60"/>
      <c r="B110" s="60"/>
      <c r="C110" s="60"/>
      <c r="D110" s="60"/>
      <c r="E110" s="60"/>
      <c r="F110" s="96"/>
    </row>
    <row r="111" spans="1:6">
      <c r="A111" s="60"/>
      <c r="B111" s="60"/>
      <c r="C111" s="60"/>
      <c r="D111" s="60"/>
      <c r="E111" s="60"/>
      <c r="F111" s="96"/>
    </row>
    <row r="112" spans="1:6">
      <c r="A112" s="60"/>
      <c r="B112" s="60"/>
      <c r="C112" s="60"/>
      <c r="D112" s="60"/>
      <c r="E112" s="60"/>
      <c r="F112" s="96"/>
    </row>
    <row r="113" spans="1:6">
      <c r="A113" s="60"/>
      <c r="B113" s="60"/>
      <c r="C113" s="60"/>
      <c r="D113" s="60"/>
      <c r="E113" s="60"/>
      <c r="F113" s="96"/>
    </row>
    <row r="114" spans="1:6">
      <c r="A114" s="60"/>
      <c r="B114" s="60"/>
      <c r="C114" s="60"/>
      <c r="D114" s="60"/>
      <c r="E114" s="60"/>
      <c r="F114" s="96"/>
    </row>
  </sheetData>
  <mergeCells count="13">
    <mergeCell ref="B25:D25"/>
    <mergeCell ref="B33:D33"/>
    <mergeCell ref="B52:D52"/>
    <mergeCell ref="E52:G52"/>
    <mergeCell ref="A1:A2"/>
    <mergeCell ref="A14:A15"/>
    <mergeCell ref="A30:A31"/>
    <mergeCell ref="A33:A34"/>
    <mergeCell ref="A49:A50"/>
    <mergeCell ref="A52:A53"/>
    <mergeCell ref="E33:E34"/>
    <mergeCell ref="H52:H53"/>
    <mergeCell ref="I52:K53"/>
  </mergeCells>
  <hyperlinks>
    <hyperlink ref="A45" r:id="rId2" display="https://www.elabscience.cn/search-category=ELISA%E8%AF%95%E5%89%82%E7%9B%92&amp;keywords=GSH" tooltip="https://www.elabscience.cn/search-category=ELISA%E8%AF%95%E5%89%82%E7%9B%92&amp;keywords=GSH"/>
  </hyperlinks>
  <pageMargins left="0.7" right="0.7" top="0.75" bottom="0.75" header="0.3" footer="0.3"/>
  <pageSetup paperSize="9" orientation="portrait" horizontalDpi="200" verticalDpi="300"/>
  <headerFooter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14"/>
  <sheetViews>
    <sheetView zoomScale="85" zoomScaleNormal="85" topLeftCell="A22" workbookViewId="0">
      <selection activeCell="I54" sqref="I54:K56"/>
    </sheetView>
  </sheetViews>
  <sheetFormatPr defaultColWidth="9" defaultRowHeight="13.5"/>
  <cols>
    <col min="1" max="1" width="19.875" style="58" customWidth="1"/>
    <col min="2" max="4" width="8.375" style="58" customWidth="1"/>
    <col min="5" max="5" width="12.125" style="58" customWidth="1"/>
    <col min="6" max="7" width="13.25" style="58" customWidth="1"/>
    <col min="8" max="8" width="14.875" style="58" customWidth="1"/>
    <col min="9" max="10" width="13.75" style="58" customWidth="1"/>
    <col min="11" max="11" width="12.625" style="58" customWidth="1"/>
    <col min="12" max="14" width="10.25" style="58" customWidth="1"/>
    <col min="15" max="19" width="9" style="58"/>
    <col min="20" max="20" width="27.125" style="58" customWidth="1"/>
    <col min="21" max="16384" width="9" style="58"/>
  </cols>
  <sheetData>
    <row r="1" s="57" customFormat="1" spans="1:27">
      <c r="A1" s="59" t="s">
        <v>71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</row>
    <row r="2" s="57" customFormat="1" spans="1:27">
      <c r="A2" s="59"/>
      <c r="B2" s="58"/>
      <c r="C2" s="58"/>
      <c r="D2" s="58"/>
      <c r="E2" s="58"/>
      <c r="F2" s="58"/>
      <c r="G2" s="58"/>
      <c r="H2" s="58"/>
      <c r="I2" s="58"/>
      <c r="J2" s="58"/>
      <c r="K2" s="60"/>
      <c r="L2" s="60"/>
      <c r="M2" s="60"/>
      <c r="N2" s="60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3" spans="1:27">
      <c r="H3" s="60"/>
      <c r="I3" s="60"/>
      <c r="J3" s="60"/>
      <c r="K3" s="60"/>
      <c r="L3" s="60"/>
      <c r="M3" s="60"/>
      <c r="N3" s="60"/>
    </row>
    <row r="4" spans="1:27">
      <c r="A4" s="61" t="s">
        <v>72</v>
      </c>
      <c r="B4" s="58">
        <v>1</v>
      </c>
      <c r="C4" s="58">
        <v>2</v>
      </c>
      <c r="D4" s="58">
        <v>3</v>
      </c>
      <c r="E4" s="58">
        <v>4</v>
      </c>
      <c r="F4" s="58">
        <v>5</v>
      </c>
      <c r="G4" s="58">
        <v>6</v>
      </c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</row>
    <row r="5" ht="14.25" spans="1:27">
      <c r="A5" s="61">
        <v>25</v>
      </c>
      <c r="B5" s="100">
        <v>2.7972</v>
      </c>
      <c r="C5" s="101">
        <v>2.8176</v>
      </c>
      <c r="D5" s="101">
        <v>2.807</v>
      </c>
      <c r="E5" s="64">
        <v>1.4652</v>
      </c>
      <c r="F5" s="64">
        <v>1.5358</v>
      </c>
      <c r="G5" s="64">
        <v>1.552</v>
      </c>
      <c r="H5" s="65"/>
      <c r="I5" s="65"/>
      <c r="J5" s="65"/>
      <c r="K5" s="65"/>
      <c r="L5" s="65"/>
      <c r="M5" s="65"/>
      <c r="N5" s="66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</row>
    <row r="6" ht="14.25" spans="1:27">
      <c r="A6" s="61"/>
      <c r="B6" s="102">
        <v>2.273</v>
      </c>
      <c r="C6" s="103">
        <v>2.2746</v>
      </c>
      <c r="D6" s="100">
        <v>2.2936</v>
      </c>
      <c r="E6" s="64">
        <v>0.8498</v>
      </c>
      <c r="F6" s="64">
        <v>0.9562</v>
      </c>
      <c r="G6" s="64">
        <v>0.9262</v>
      </c>
      <c r="H6" s="65"/>
      <c r="I6" s="65"/>
      <c r="J6" s="65"/>
      <c r="K6" s="65"/>
      <c r="L6" s="65"/>
      <c r="M6" s="65"/>
      <c r="N6" s="66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</row>
    <row r="7" ht="14.25" spans="1:27">
      <c r="A7" s="61"/>
      <c r="B7" s="102">
        <v>1.9325</v>
      </c>
      <c r="C7" s="103">
        <v>1.9476</v>
      </c>
      <c r="D7" s="100">
        <v>1.928</v>
      </c>
      <c r="E7" s="64">
        <v>1.3652</v>
      </c>
      <c r="F7" s="64">
        <v>1.4152</v>
      </c>
      <c r="G7" s="64">
        <v>1.4985</v>
      </c>
      <c r="H7" s="65"/>
      <c r="I7" s="65"/>
      <c r="J7" s="65"/>
      <c r="K7" s="65"/>
      <c r="L7" s="65"/>
      <c r="M7" s="65"/>
      <c r="N7" s="66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</row>
    <row r="8" ht="14.25" spans="1:27">
      <c r="A8" s="61"/>
      <c r="B8" s="102">
        <v>1.4883</v>
      </c>
      <c r="C8" s="103">
        <v>1.5046</v>
      </c>
      <c r="D8" s="100">
        <v>1.4971</v>
      </c>
      <c r="E8" s="65"/>
      <c r="F8" s="65"/>
      <c r="G8" s="65"/>
      <c r="H8" s="65"/>
      <c r="I8" s="65"/>
      <c r="J8" s="65"/>
      <c r="K8" s="65"/>
      <c r="L8" s="65"/>
      <c r="M8" s="65"/>
      <c r="N8" s="66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</row>
    <row r="9" spans="1:27">
      <c r="A9" s="61"/>
      <c r="B9" s="102">
        <v>1.0559</v>
      </c>
      <c r="C9" s="103">
        <v>1.0583</v>
      </c>
      <c r="D9" s="100">
        <v>1.0818</v>
      </c>
      <c r="E9" s="65"/>
      <c r="F9" s="65"/>
      <c r="G9" s="65"/>
      <c r="H9" s="5"/>
      <c r="I9" s="5"/>
      <c r="J9" s="5"/>
      <c r="K9" s="5"/>
      <c r="L9" s="5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</row>
    <row r="10" spans="1:27">
      <c r="A10" s="61"/>
      <c r="B10" s="102">
        <v>0.7129</v>
      </c>
      <c r="C10" s="103">
        <v>0.7282</v>
      </c>
      <c r="D10" s="100">
        <v>0.7311</v>
      </c>
      <c r="E10" s="65"/>
      <c r="F10" s="65"/>
      <c r="G10" s="65"/>
      <c r="H10" s="5"/>
      <c r="K10" s="60"/>
      <c r="L10" s="5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</row>
    <row r="11" spans="1:27">
      <c r="A11" s="61"/>
      <c r="B11" s="102">
        <v>0.4993</v>
      </c>
      <c r="C11" s="103">
        <v>0.5011</v>
      </c>
      <c r="D11" s="103">
        <v>0.494</v>
      </c>
      <c r="E11" s="69"/>
      <c r="F11" s="69"/>
      <c r="G11" s="69"/>
      <c r="H11" s="5"/>
      <c r="I11" s="5"/>
      <c r="J11" s="5"/>
      <c r="K11" s="5"/>
      <c r="L11" s="5"/>
      <c r="M11" s="5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</row>
    <row r="12" spans="1:27">
      <c r="A12" s="61"/>
      <c r="B12" s="102">
        <v>0.385</v>
      </c>
      <c r="C12" s="103">
        <v>0.3612</v>
      </c>
      <c r="D12" s="103">
        <v>0.3765</v>
      </c>
      <c r="E12" s="69"/>
      <c r="F12" s="69"/>
      <c r="G12" s="69"/>
      <c r="H12" s="5"/>
      <c r="I12" s="5"/>
      <c r="J12" s="5"/>
      <c r="K12" s="5"/>
      <c r="L12" s="5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</row>
    <row r="13" spans="1:27">
      <c r="H13" s="60"/>
      <c r="I13" s="60"/>
      <c r="J13" s="5"/>
      <c r="K13" s="5"/>
      <c r="L13" s="5"/>
      <c r="M13" s="65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</row>
    <row r="14" spans="1:27">
      <c r="A14" s="59" t="s">
        <v>73</v>
      </c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</row>
    <row r="15" spans="1:27">
      <c r="A15" s="59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</row>
    <row r="16" spans="1:27">
      <c r="B16" s="70">
        <v>1</v>
      </c>
      <c r="C16" s="70">
        <v>2</v>
      </c>
      <c r="D16" s="70">
        <v>3</v>
      </c>
      <c r="E16" s="70">
        <v>4</v>
      </c>
      <c r="F16" s="70">
        <v>5</v>
      </c>
      <c r="G16" s="70">
        <v>6</v>
      </c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</row>
    <row r="17" ht="14.25" spans="1:29">
      <c r="A17" s="71" t="s">
        <v>74</v>
      </c>
      <c r="B17" s="72">
        <v>0</v>
      </c>
      <c r="C17" s="73"/>
      <c r="D17" s="73"/>
      <c r="E17" s="74" t="s">
        <v>48</v>
      </c>
      <c r="F17" s="74" t="s">
        <v>48</v>
      </c>
      <c r="G17" s="74" t="s">
        <v>48</v>
      </c>
      <c r="H17" s="66"/>
      <c r="I17" s="66"/>
      <c r="J17" s="66"/>
      <c r="K17" s="66"/>
      <c r="L17" s="66"/>
      <c r="M17" s="66"/>
      <c r="N17" s="66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</row>
    <row r="18" ht="14.25" spans="1:29">
      <c r="A18" s="71" t="s">
        <v>75</v>
      </c>
      <c r="B18" s="75">
        <v>31.25</v>
      </c>
      <c r="C18" s="76"/>
      <c r="D18" s="76"/>
      <c r="E18" s="74" t="s">
        <v>49</v>
      </c>
      <c r="F18" s="74" t="s">
        <v>49</v>
      </c>
      <c r="G18" s="74" t="s">
        <v>49</v>
      </c>
      <c r="H18" s="66"/>
      <c r="I18" s="66"/>
      <c r="J18" s="66"/>
      <c r="K18" s="66"/>
      <c r="L18" s="66"/>
      <c r="M18" s="66"/>
      <c r="N18" s="66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</row>
    <row r="19" ht="14.25" spans="1:29">
      <c r="A19" s="71" t="s">
        <v>76</v>
      </c>
      <c r="B19" s="75">
        <v>62.5</v>
      </c>
      <c r="C19" s="76"/>
      <c r="D19" s="76"/>
      <c r="E19" s="74" t="s">
        <v>50</v>
      </c>
      <c r="F19" s="74" t="s">
        <v>50</v>
      </c>
      <c r="G19" s="74" t="s">
        <v>50</v>
      </c>
      <c r="H19" s="66"/>
      <c r="I19" s="66"/>
      <c r="J19" s="66"/>
      <c r="K19" s="66"/>
      <c r="L19" s="66"/>
      <c r="M19" s="66"/>
      <c r="N19" s="66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</row>
    <row r="20" ht="14.25" spans="1:29">
      <c r="A20" s="71" t="s">
        <v>77</v>
      </c>
      <c r="B20" s="75">
        <v>125</v>
      </c>
      <c r="C20" s="76"/>
      <c r="D20" s="7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</row>
    <row r="21" ht="14.25" spans="1:29">
      <c r="A21" s="71" t="s">
        <v>78</v>
      </c>
      <c r="B21" s="75">
        <v>250</v>
      </c>
      <c r="C21" s="76"/>
      <c r="D21" s="76"/>
      <c r="E21" s="66"/>
      <c r="F21" s="66"/>
      <c r="G21" s="66"/>
      <c r="H21" s="78"/>
      <c r="I21" s="60"/>
      <c r="J21" s="60"/>
      <c r="K21" s="60"/>
      <c r="L21" s="60"/>
      <c r="M21" s="60"/>
      <c r="N21" s="78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</row>
    <row r="22" ht="14.25" spans="1:29">
      <c r="A22" s="71" t="s">
        <v>79</v>
      </c>
      <c r="B22" s="75">
        <v>500</v>
      </c>
      <c r="C22" s="76"/>
      <c r="D22" s="76"/>
      <c r="E22" s="66"/>
      <c r="F22" s="66"/>
      <c r="G22" s="66"/>
      <c r="H22" s="60"/>
      <c r="I22" s="60"/>
      <c r="J22" s="60"/>
      <c r="K22" s="60"/>
      <c r="L22" s="60"/>
      <c r="M22" s="60"/>
      <c r="N22" s="78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</row>
    <row r="23" spans="1:29">
      <c r="A23" s="71" t="s">
        <v>80</v>
      </c>
      <c r="B23" s="75">
        <v>1000</v>
      </c>
      <c r="C23" s="76"/>
      <c r="D23" s="76"/>
      <c r="E23" s="60"/>
      <c r="F23" s="60"/>
      <c r="G23" s="60"/>
      <c r="H23" s="60"/>
      <c r="I23" s="60"/>
      <c r="J23" s="60"/>
      <c r="K23" s="60"/>
      <c r="L23" s="60"/>
      <c r="M23" s="60"/>
      <c r="N23" s="78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</row>
    <row r="24" spans="1:29">
      <c r="A24" s="71" t="s">
        <v>81</v>
      </c>
      <c r="B24" s="75">
        <v>2000</v>
      </c>
      <c r="C24" s="76"/>
      <c r="D24" s="76"/>
      <c r="E24" s="60"/>
      <c r="F24" s="60"/>
      <c r="G24" s="60"/>
      <c r="H24" s="60"/>
      <c r="I24" s="60"/>
      <c r="J24" s="60"/>
      <c r="K24" s="60"/>
      <c r="L24" s="60"/>
      <c r="M24" s="60"/>
      <c r="N24" s="78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</row>
    <row r="25" spans="1:29">
      <c r="B25" s="79" t="s">
        <v>82</v>
      </c>
      <c r="C25" s="80"/>
      <c r="D25" s="80"/>
      <c r="H25" s="60"/>
      <c r="I25" s="60"/>
      <c r="J25" s="60"/>
      <c r="K25" s="60"/>
      <c r="L25" s="60"/>
      <c r="M25" s="60"/>
      <c r="N25" s="78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</row>
    <row r="26" spans="1:29">
      <c r="N26" s="78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</row>
    <row r="27" spans="1:29">
      <c r="N27" s="78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</row>
    <row r="28" spans="1:29">
      <c r="N28" s="60"/>
      <c r="O28" s="60"/>
      <c r="P28" s="60"/>
      <c r="Q28" s="60" t="s">
        <v>133</v>
      </c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</row>
    <row r="29" spans="1:29">
      <c r="N29" s="60"/>
      <c r="Q29" s="60" t="s">
        <v>84</v>
      </c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</row>
    <row r="30" spans="1:29">
      <c r="A30" s="59" t="s">
        <v>85</v>
      </c>
      <c r="N30" s="60"/>
      <c r="Q30" s="60"/>
      <c r="R30" s="60"/>
      <c r="S30" s="60" t="s">
        <v>86</v>
      </c>
      <c r="T30" s="60" t="s">
        <v>87</v>
      </c>
      <c r="U30" s="60" t="s">
        <v>88</v>
      </c>
      <c r="V30" s="60" t="s">
        <v>89</v>
      </c>
      <c r="W30" s="60" t="s">
        <v>90</v>
      </c>
      <c r="X30" s="60"/>
      <c r="Y30" s="60"/>
      <c r="Z30" s="60"/>
      <c r="AA30" s="60"/>
      <c r="AB30" s="60"/>
      <c r="AC30" s="60"/>
    </row>
    <row r="31" spans="1:29">
      <c r="A31" s="59"/>
      <c r="N31" s="60"/>
      <c r="Q31" s="60" t="s">
        <v>75</v>
      </c>
      <c r="R31" s="60" t="s">
        <v>91</v>
      </c>
      <c r="S31" s="60">
        <v>641473.05334</v>
      </c>
      <c r="T31" s="81">
        <v>86106200</v>
      </c>
      <c r="U31" s="60">
        <v>0.00745</v>
      </c>
      <c r="V31" s="60">
        <v>0.99441</v>
      </c>
      <c r="W31" s="60">
        <v>1</v>
      </c>
      <c r="X31" s="60"/>
      <c r="Y31" s="60"/>
      <c r="Z31" s="60"/>
      <c r="AA31" s="60"/>
      <c r="AB31" s="60"/>
      <c r="AC31" s="60"/>
    </row>
    <row r="32" spans="1:29">
      <c r="F32" s="61"/>
      <c r="G32" s="61"/>
      <c r="H32" s="61"/>
      <c r="I32" s="61"/>
      <c r="J32" s="61"/>
      <c r="K32" s="61"/>
      <c r="L32" s="61"/>
      <c r="Q32" s="60" t="s">
        <v>75</v>
      </c>
      <c r="R32" s="60" t="s">
        <v>92</v>
      </c>
      <c r="S32" s="60">
        <v>12.71262</v>
      </c>
      <c r="T32" s="60">
        <v>46.32302</v>
      </c>
      <c r="U32" s="60">
        <v>0.27443</v>
      </c>
      <c r="V32" s="60">
        <v>0.79734</v>
      </c>
      <c r="W32" s="60">
        <v>0.87526</v>
      </c>
      <c r="X32" s="60"/>
      <c r="Y32" s="60"/>
      <c r="Z32" s="60"/>
      <c r="AA32" s="60"/>
      <c r="AB32" s="60"/>
      <c r="AC32" s="60"/>
    </row>
    <row r="33" spans="1:23">
      <c r="A33" s="82" t="s">
        <v>93</v>
      </c>
      <c r="B33" s="83" t="s">
        <v>130</v>
      </c>
      <c r="C33" s="70"/>
      <c r="D33" s="70"/>
      <c r="E33" s="70" t="s">
        <v>95</v>
      </c>
      <c r="F33" s="61"/>
      <c r="G33" s="61"/>
      <c r="H33" s="61"/>
      <c r="I33" s="61"/>
      <c r="J33" s="61"/>
      <c r="K33" s="61"/>
      <c r="L33" s="61"/>
      <c r="Q33" s="58" t="s">
        <v>75</v>
      </c>
      <c r="R33" s="58" t="s">
        <v>96</v>
      </c>
      <c r="S33" s="58">
        <v>0.02749</v>
      </c>
      <c r="T33" s="58">
        <v>1.69061</v>
      </c>
      <c r="U33" s="58">
        <v>0.01626</v>
      </c>
      <c r="V33" s="58">
        <v>0.98781</v>
      </c>
      <c r="W33" s="58">
        <v>1</v>
      </c>
    </row>
    <row r="34" spans="1:23">
      <c r="A34" s="84"/>
      <c r="B34" s="70">
        <v>1</v>
      </c>
      <c r="C34" s="70">
        <v>2</v>
      </c>
      <c r="D34" s="70">
        <v>3</v>
      </c>
      <c r="E34" s="70"/>
      <c r="F34" s="61"/>
      <c r="G34" s="61"/>
      <c r="H34" s="61"/>
      <c r="I34" s="61"/>
      <c r="J34" s="61"/>
      <c r="K34" s="61"/>
      <c r="L34" s="61"/>
      <c r="Q34" s="58" t="s">
        <v>75</v>
      </c>
      <c r="R34" s="58" t="s">
        <v>97</v>
      </c>
      <c r="S34" s="58">
        <v>2.21511</v>
      </c>
      <c r="T34" s="58">
        <v>0.63375</v>
      </c>
      <c r="U34" s="58">
        <v>3.49525</v>
      </c>
      <c r="V34" s="58">
        <v>0.025</v>
      </c>
      <c r="W34" s="58">
        <v>0.99986</v>
      </c>
    </row>
    <row r="35" spans="1:23">
      <c r="A35" s="62">
        <v>0</v>
      </c>
      <c r="B35" s="101">
        <v>2.7972</v>
      </c>
      <c r="C35" s="101">
        <v>2.8176</v>
      </c>
      <c r="D35" s="101">
        <v>2.807</v>
      </c>
      <c r="E35" s="85">
        <v>2.8073</v>
      </c>
      <c r="F35" s="61"/>
      <c r="G35" s="61"/>
      <c r="H35" s="61"/>
      <c r="I35" s="61"/>
      <c r="J35" s="61"/>
      <c r="K35" s="61"/>
      <c r="L35" s="61"/>
      <c r="Q35" s="58" t="s">
        <v>75</v>
      </c>
      <c r="R35" s="58" t="s">
        <v>98</v>
      </c>
      <c r="S35" s="58">
        <v>0.0147</v>
      </c>
      <c r="T35" s="58">
        <v>0.90672</v>
      </c>
    </row>
    <row r="36" spans="1:23">
      <c r="A36" s="67">
        <v>31.25</v>
      </c>
      <c r="B36" s="103">
        <v>2.273</v>
      </c>
      <c r="C36" s="103">
        <v>2.2746</v>
      </c>
      <c r="D36" s="103">
        <v>2.2936</v>
      </c>
      <c r="E36" s="86">
        <v>2.2804</v>
      </c>
      <c r="F36" s="61"/>
      <c r="G36" s="61"/>
      <c r="H36" s="61"/>
      <c r="I36" s="61"/>
      <c r="J36" s="61"/>
      <c r="K36" s="61"/>
      <c r="L36" s="61"/>
      <c r="Q36" s="58" t="s">
        <v>75</v>
      </c>
      <c r="R36" s="58" t="s">
        <v>99</v>
      </c>
      <c r="S36" s="58">
        <v>0.02749</v>
      </c>
      <c r="T36" s="58">
        <v>1.69061</v>
      </c>
    </row>
    <row r="37" spans="1:23">
      <c r="A37" s="67">
        <v>62.5</v>
      </c>
      <c r="B37" s="103">
        <v>1.9325</v>
      </c>
      <c r="C37" s="103">
        <v>1.9476</v>
      </c>
      <c r="D37" s="103">
        <v>1.928</v>
      </c>
      <c r="E37" s="86">
        <v>1.936</v>
      </c>
      <c r="F37" s="61"/>
      <c r="G37" s="61"/>
      <c r="H37" s="61"/>
      <c r="I37" s="61"/>
      <c r="J37" s="61"/>
      <c r="K37" s="61"/>
      <c r="L37" s="61"/>
      <c r="Q37" s="58" t="s">
        <v>75</v>
      </c>
      <c r="R37" s="58" t="s">
        <v>100</v>
      </c>
      <c r="S37" s="58">
        <v>0.0514</v>
      </c>
      <c r="T37" s="58">
        <v>3.15216</v>
      </c>
    </row>
    <row r="38" spans="1:23">
      <c r="A38" s="67">
        <v>125</v>
      </c>
      <c r="B38" s="103">
        <v>1.4883</v>
      </c>
      <c r="C38" s="103">
        <v>1.5046</v>
      </c>
      <c r="D38" s="103">
        <v>1.4971</v>
      </c>
      <c r="E38" s="86">
        <v>1.4967</v>
      </c>
      <c r="F38" s="61"/>
      <c r="G38" s="61"/>
      <c r="H38" s="61"/>
      <c r="I38" s="61"/>
      <c r="J38" s="61"/>
      <c r="K38" s="61"/>
      <c r="L38" s="61"/>
      <c r="Q38" s="58" t="s">
        <v>75</v>
      </c>
      <c r="R38" s="58" t="s">
        <v>101</v>
      </c>
      <c r="S38" s="58">
        <v>0.01019</v>
      </c>
      <c r="T38" s="58">
        <v>0.62979</v>
      </c>
    </row>
    <row r="39" spans="1:23">
      <c r="A39" s="67">
        <v>250</v>
      </c>
      <c r="B39" s="103">
        <v>1.0559</v>
      </c>
      <c r="C39" s="103">
        <v>1.0583</v>
      </c>
      <c r="D39" s="103">
        <v>1.0818</v>
      </c>
      <c r="E39" s="86">
        <v>1.0653</v>
      </c>
      <c r="F39" s="61"/>
      <c r="G39" s="61"/>
      <c r="H39" s="61"/>
      <c r="I39" s="61"/>
      <c r="J39" s="61"/>
      <c r="K39" s="61"/>
      <c r="L39" s="61"/>
      <c r="Q39" s="58" t="s">
        <v>75</v>
      </c>
      <c r="R39" s="58" t="s">
        <v>102</v>
      </c>
      <c r="S39" s="58">
        <v>0.07412</v>
      </c>
      <c r="T39" s="58">
        <v>4.53815</v>
      </c>
    </row>
    <row r="40" spans="1:23">
      <c r="A40" s="67">
        <v>500</v>
      </c>
      <c r="B40" s="103">
        <v>0.7129</v>
      </c>
      <c r="C40" s="103">
        <v>0.7282</v>
      </c>
      <c r="D40" s="103">
        <v>0.7311</v>
      </c>
      <c r="E40" s="86">
        <v>0.7241</v>
      </c>
      <c r="F40" s="61"/>
      <c r="G40" s="61"/>
      <c r="H40" s="61"/>
      <c r="I40" s="61"/>
      <c r="J40" s="61"/>
      <c r="K40" s="61"/>
      <c r="L40" s="61"/>
      <c r="Q40" s="58" t="s">
        <v>103</v>
      </c>
    </row>
    <row r="41" spans="1:23">
      <c r="A41" s="67">
        <v>1000</v>
      </c>
      <c r="B41" s="103">
        <v>0.4993</v>
      </c>
      <c r="C41" s="103">
        <v>0.5011</v>
      </c>
      <c r="D41" s="103">
        <v>0.494</v>
      </c>
      <c r="E41" s="86">
        <v>0.4981</v>
      </c>
      <c r="F41" s="61"/>
      <c r="G41" s="61"/>
      <c r="H41" s="61"/>
      <c r="I41" s="61"/>
      <c r="J41" s="61"/>
      <c r="K41" s="61"/>
      <c r="L41" s="61"/>
      <c r="R41" s="58" t="s">
        <v>75</v>
      </c>
    </row>
    <row r="42" spans="1:23">
      <c r="A42" s="67">
        <v>2000</v>
      </c>
      <c r="B42" s="103">
        <v>0.385</v>
      </c>
      <c r="C42" s="103">
        <v>0.3612</v>
      </c>
      <c r="D42" s="103">
        <v>0.3765</v>
      </c>
      <c r="E42" s="86">
        <v>0.3742</v>
      </c>
      <c r="F42" s="61"/>
      <c r="G42" s="61"/>
      <c r="H42" s="61"/>
      <c r="I42" s="61"/>
      <c r="J42" s="61"/>
      <c r="K42" s="61"/>
      <c r="L42" s="61"/>
      <c r="Q42" s="58" t="s">
        <v>104</v>
      </c>
      <c r="R42" s="58">
        <v>8</v>
      </c>
    </row>
    <row r="43" spans="1:23">
      <c r="C43" s="61"/>
      <c r="F43" s="61"/>
      <c r="G43" s="61"/>
      <c r="H43" s="61"/>
      <c r="I43" s="61"/>
      <c r="J43" s="61"/>
      <c r="K43" s="61"/>
      <c r="L43" s="61"/>
      <c r="Q43" s="58" t="s">
        <v>105</v>
      </c>
      <c r="R43" s="58">
        <v>4</v>
      </c>
    </row>
    <row r="44" spans="1:23">
      <c r="A44" s="87"/>
      <c r="C44" s="61"/>
      <c r="F44" s="61"/>
      <c r="G44" s="61"/>
      <c r="H44" s="61"/>
      <c r="I44" s="61"/>
      <c r="J44" s="61"/>
      <c r="K44" s="61"/>
      <c r="L44" s="61"/>
      <c r="Q44" s="58" t="s">
        <v>106</v>
      </c>
      <c r="R44" s="58">
        <v>2138.21432</v>
      </c>
    </row>
    <row r="45" spans="1:23">
      <c r="A45" s="88" t="s">
        <v>131</v>
      </c>
      <c r="C45" s="61"/>
      <c r="F45" s="61"/>
      <c r="G45" s="61"/>
      <c r="H45" s="61"/>
      <c r="I45" s="61"/>
      <c r="J45" s="61"/>
      <c r="K45" s="61"/>
      <c r="L45" s="61"/>
      <c r="Q45" s="58" t="s">
        <v>108</v>
      </c>
      <c r="R45" s="58">
        <v>8552.85726</v>
      </c>
    </row>
    <row r="46" spans="1:23">
      <c r="C46" s="61"/>
      <c r="Q46" s="58" t="s">
        <v>109</v>
      </c>
      <c r="R46" s="58">
        <v>0.99746</v>
      </c>
    </row>
    <row r="47" spans="1:23">
      <c r="C47" s="61"/>
      <c r="Q47" s="58" t="s">
        <v>110</v>
      </c>
      <c r="R47" s="58">
        <v>0.99555</v>
      </c>
    </row>
    <row r="48" spans="1:23">
      <c r="C48" s="61"/>
      <c r="Q48" s="58" t="s">
        <v>111</v>
      </c>
      <c r="R48" s="58" t="s">
        <v>112</v>
      </c>
    </row>
    <row r="49" spans="1:37">
      <c r="A49" s="59" t="s">
        <v>113</v>
      </c>
      <c r="Q49" s="58" t="s">
        <v>114</v>
      </c>
    </row>
    <row r="50" spans="1:37">
      <c r="A50" s="59"/>
      <c r="R50" s="58" t="s">
        <v>91</v>
      </c>
      <c r="S50" s="58" t="s">
        <v>91</v>
      </c>
      <c r="T50" s="58" t="s">
        <v>92</v>
      </c>
      <c r="U50" s="58" t="s">
        <v>92</v>
      </c>
      <c r="V50" s="58" t="s">
        <v>96</v>
      </c>
      <c r="W50" s="58" t="s">
        <v>96</v>
      </c>
      <c r="X50" s="58" t="s">
        <v>97</v>
      </c>
      <c r="Y50" s="58" t="s">
        <v>97</v>
      </c>
      <c r="Z50" s="58" t="s">
        <v>98</v>
      </c>
      <c r="AA50" s="58" t="s">
        <v>98</v>
      </c>
      <c r="AB50" s="58" t="s">
        <v>99</v>
      </c>
      <c r="AC50" s="58" t="s">
        <v>99</v>
      </c>
      <c r="AD50" s="58" t="s">
        <v>100</v>
      </c>
      <c r="AE50" s="58" t="s">
        <v>100</v>
      </c>
      <c r="AF50" s="58" t="s">
        <v>101</v>
      </c>
      <c r="AG50" s="58" t="s">
        <v>101</v>
      </c>
      <c r="AH50" s="58" t="s">
        <v>102</v>
      </c>
      <c r="AI50" s="58" t="s">
        <v>102</v>
      </c>
      <c r="AJ50" s="58" t="s">
        <v>103</v>
      </c>
      <c r="AK50" s="58" t="s">
        <v>103</v>
      </c>
    </row>
    <row r="51" spans="1:37">
      <c r="R51" s="58" t="s">
        <v>86</v>
      </c>
      <c r="S51" s="58" t="s">
        <v>87</v>
      </c>
      <c r="T51" s="58" t="s">
        <v>86</v>
      </c>
      <c r="U51" s="58" t="s">
        <v>87</v>
      </c>
      <c r="V51" s="58" t="s">
        <v>86</v>
      </c>
      <c r="W51" s="58" t="s">
        <v>87</v>
      </c>
      <c r="X51" s="58" t="s">
        <v>86</v>
      </c>
      <c r="Y51" s="58" t="s">
        <v>87</v>
      </c>
      <c r="Z51" s="58" t="s">
        <v>86</v>
      </c>
      <c r="AA51" s="58" t="s">
        <v>87</v>
      </c>
      <c r="AB51" s="58" t="s">
        <v>86</v>
      </c>
      <c r="AC51" s="58" t="s">
        <v>87</v>
      </c>
      <c r="AD51" s="58" t="s">
        <v>86</v>
      </c>
      <c r="AE51" s="58" t="s">
        <v>87</v>
      </c>
      <c r="AF51" s="58" t="s">
        <v>86</v>
      </c>
      <c r="AG51" s="58" t="s">
        <v>87</v>
      </c>
      <c r="AH51" s="58" t="s">
        <v>86</v>
      </c>
      <c r="AI51" s="58" t="s">
        <v>87</v>
      </c>
      <c r="AJ51" s="58" t="s">
        <v>106</v>
      </c>
      <c r="AK51" s="58" t="s">
        <v>110</v>
      </c>
    </row>
    <row r="52" customHeight="1" spans="1:37">
      <c r="A52" s="70" t="s">
        <v>115</v>
      </c>
      <c r="B52" s="70" t="s">
        <v>130</v>
      </c>
      <c r="C52" s="70"/>
      <c r="D52" s="70"/>
      <c r="E52" s="89" t="s">
        <v>116</v>
      </c>
      <c r="F52" s="90"/>
      <c r="G52" s="91"/>
      <c r="H52" s="82" t="s">
        <v>117</v>
      </c>
      <c r="I52" s="83" t="s">
        <v>134</v>
      </c>
      <c r="J52" s="70"/>
      <c r="K52" s="70"/>
      <c r="L52" s="61"/>
      <c r="Q52" s="58" t="s">
        <v>75</v>
      </c>
      <c r="R52" s="58">
        <v>641473.05334</v>
      </c>
      <c r="S52" s="92">
        <v>86106200</v>
      </c>
      <c r="T52" s="58">
        <v>12.71262</v>
      </c>
      <c r="U52" s="58">
        <v>46.32302</v>
      </c>
      <c r="V52" s="58">
        <v>0.02749</v>
      </c>
      <c r="W52" s="58">
        <v>1.69061</v>
      </c>
      <c r="X52" s="58">
        <v>2.21511</v>
      </c>
      <c r="Y52" s="58">
        <v>0.63375</v>
      </c>
      <c r="Z52" s="58">
        <v>0.0147</v>
      </c>
      <c r="AA52" s="58">
        <v>0.90672</v>
      </c>
      <c r="AB52" s="58">
        <v>0.02749</v>
      </c>
      <c r="AC52" s="58">
        <v>1.69061</v>
      </c>
      <c r="AD52" s="58">
        <v>0.0514</v>
      </c>
      <c r="AE52" s="58">
        <v>3.15216</v>
      </c>
      <c r="AF52" s="58">
        <v>0.01019</v>
      </c>
      <c r="AG52" s="58">
        <v>0.62979</v>
      </c>
      <c r="AH52" s="58">
        <v>0.07412</v>
      </c>
      <c r="AI52" s="58">
        <v>4.53815</v>
      </c>
      <c r="AJ52" s="58">
        <v>2138.21432</v>
      </c>
      <c r="AK52" s="58">
        <v>0.99555</v>
      </c>
    </row>
    <row r="53" spans="1:37">
      <c r="A53" s="70"/>
      <c r="B53" s="70">
        <v>1</v>
      </c>
      <c r="C53" s="70">
        <v>2</v>
      </c>
      <c r="D53" s="70">
        <v>3</v>
      </c>
      <c r="E53" s="70">
        <v>1</v>
      </c>
      <c r="F53" s="70">
        <v>2</v>
      </c>
      <c r="G53" s="70">
        <v>3</v>
      </c>
      <c r="H53" s="84"/>
      <c r="I53" s="70"/>
      <c r="J53" s="70"/>
      <c r="K53" s="70"/>
      <c r="L53" s="61"/>
      <c r="Q53" s="58" t="s">
        <v>119</v>
      </c>
    </row>
    <row r="54" ht="14.25" customHeight="1" spans="1:37">
      <c r="A54" s="83" t="str">
        <f t="shared" ref="A54:A56" si="0">E17</f>
        <v>shCtrl</v>
      </c>
      <c r="B54" s="93">
        <f t="shared" ref="B54:B56" si="1">E5</f>
        <v>1.4652</v>
      </c>
      <c r="C54" s="93">
        <f t="shared" ref="C54:C56" si="2">F5</f>
        <v>1.5358</v>
      </c>
      <c r="D54" s="93">
        <f t="shared" ref="D54:D56" si="3">G5</f>
        <v>1.552</v>
      </c>
      <c r="E54" s="94">
        <f t="shared" ref="E54:E56" si="4">$S$32+($S$31-$S$32)/(1+(B54/$S$33)^$S$34)</f>
        <v>108.702460589561</v>
      </c>
      <c r="F54" s="94">
        <f t="shared" ref="F54:F56" si="5">$S$32+($S$31-$S$32)/(1+(C54/$S$33)^$S$34)</f>
        <v>99.2014122033051</v>
      </c>
      <c r="G54" s="94">
        <f t="shared" ref="G54:G56" si="6">$S$32+($S$31-$S$32)/(1+(D54/$S$33)^$S$34)</f>
        <v>97.2145839117849</v>
      </c>
      <c r="H54" s="94">
        <f t="shared" ref="H54:H56" si="7">AVERAGE(E54:G54)</f>
        <v>101.706152234884</v>
      </c>
      <c r="I54" s="70">
        <f t="shared" ref="I54:K54" si="8">E54/AVERAGE($E$54:$G$54)</f>
        <v>1.06878943113018</v>
      </c>
      <c r="J54" s="70">
        <f t="shared" si="8"/>
        <v>0.975372777589756</v>
      </c>
      <c r="K54" s="70">
        <f t="shared" si="8"/>
        <v>0.955837791280061</v>
      </c>
      <c r="L54" s="61"/>
      <c r="S54" s="58" t="s">
        <v>120</v>
      </c>
      <c r="T54" s="58" t="s">
        <v>121</v>
      </c>
      <c r="U54" s="58" t="s">
        <v>122</v>
      </c>
      <c r="V54" s="58" t="s">
        <v>123</v>
      </c>
      <c r="W54" s="58" t="s">
        <v>124</v>
      </c>
    </row>
    <row r="55" ht="14.25" customHeight="1" spans="1:37">
      <c r="A55" s="83" t="str">
        <f t="shared" si="0"/>
        <v>sh-2</v>
      </c>
      <c r="B55" s="93">
        <f t="shared" si="1"/>
        <v>0.8498</v>
      </c>
      <c r="C55" s="93">
        <f t="shared" si="2"/>
        <v>0.9562</v>
      </c>
      <c r="D55" s="93">
        <f t="shared" si="3"/>
        <v>0.9262</v>
      </c>
      <c r="E55" s="94">
        <f t="shared" si="4"/>
        <v>333.431258982146</v>
      </c>
      <c r="F55" s="94">
        <f t="shared" si="5"/>
        <v>259.708433532659</v>
      </c>
      <c r="G55" s="94">
        <f t="shared" si="6"/>
        <v>277.772048821448</v>
      </c>
      <c r="H55" s="94">
        <f t="shared" si="7"/>
        <v>290.303913778751</v>
      </c>
      <c r="I55" s="70">
        <f t="shared" ref="I55:K55" si="9">E55/AVERAGE($E$54:$G$54)</f>
        <v>3.27837846241699</v>
      </c>
      <c r="J55" s="70">
        <f t="shared" si="9"/>
        <v>2.55351744044824</v>
      </c>
      <c r="K55" s="70">
        <f t="shared" si="9"/>
        <v>2.73112336587025</v>
      </c>
      <c r="L55" s="61"/>
      <c r="Q55" s="58" t="s">
        <v>75</v>
      </c>
      <c r="R55" s="58" t="s">
        <v>125</v>
      </c>
      <c r="S55" s="58">
        <v>4</v>
      </c>
      <c r="T55" s="58">
        <v>5324454.95524</v>
      </c>
      <c r="U55" s="58">
        <v>1331113.73881</v>
      </c>
      <c r="V55" s="58">
        <v>622.53523</v>
      </c>
      <c r="W55" s="92">
        <v>7.70788e-6</v>
      </c>
    </row>
    <row r="56" ht="14.25" customHeight="1" spans="1:37">
      <c r="A56" s="83" t="str">
        <f t="shared" si="0"/>
        <v>sh-2+MAPK12</v>
      </c>
      <c r="B56" s="93">
        <f t="shared" si="1"/>
        <v>1.3652</v>
      </c>
      <c r="C56" s="93">
        <f t="shared" si="2"/>
        <v>1.4152</v>
      </c>
      <c r="D56" s="93">
        <f t="shared" si="3"/>
        <v>1.4985</v>
      </c>
      <c r="E56" s="94">
        <f t="shared" si="4"/>
        <v>124.971195624124</v>
      </c>
      <c r="F56" s="94">
        <f t="shared" si="5"/>
        <v>116.375177227785</v>
      </c>
      <c r="G56" s="94">
        <f t="shared" si="6"/>
        <v>104.041748450229</v>
      </c>
      <c r="H56" s="94">
        <f t="shared" si="7"/>
        <v>115.129373767379</v>
      </c>
      <c r="I56" s="70">
        <f t="shared" ref="I56:K56" si="10">E56/AVERAGE($E$54:$G$54)</f>
        <v>1.2287476507371</v>
      </c>
      <c r="J56" s="70">
        <f t="shared" si="10"/>
        <v>1.14422947550926</v>
      </c>
      <c r="K56" s="70">
        <f t="shared" si="10"/>
        <v>1.02296415864746</v>
      </c>
      <c r="L56" s="61"/>
      <c r="Q56" s="58" t="s">
        <v>75</v>
      </c>
      <c r="R56" s="58" t="s">
        <v>126</v>
      </c>
      <c r="S56" s="58">
        <v>4</v>
      </c>
      <c r="T56" s="58">
        <v>8552.85726</v>
      </c>
      <c r="U56" s="58">
        <v>2138.21432</v>
      </c>
    </row>
    <row r="57" spans="1:37">
      <c r="A57" s="78"/>
      <c r="B57" s="224"/>
      <c r="C57" s="224"/>
      <c r="D57" s="224"/>
      <c r="E57" s="95"/>
      <c r="F57" s="95"/>
      <c r="G57" s="95"/>
      <c r="H57" s="95"/>
      <c r="I57" s="60"/>
      <c r="J57" s="60"/>
      <c r="K57" s="60"/>
      <c r="L57" s="61"/>
      <c r="Q57" s="58" t="s">
        <v>75</v>
      </c>
      <c r="R57" s="58" t="s">
        <v>127</v>
      </c>
      <c r="S57" s="58">
        <v>8</v>
      </c>
      <c r="T57" s="58">
        <v>5333007.8125</v>
      </c>
    </row>
    <row r="58" spans="1:37">
      <c r="A58" s="78"/>
      <c r="B58" s="224"/>
      <c r="C58" s="224"/>
      <c r="D58" s="224"/>
      <c r="E58" s="95"/>
      <c r="F58" s="95"/>
      <c r="G58" s="95"/>
      <c r="H58" s="95"/>
      <c r="I58" s="60"/>
      <c r="J58" s="60"/>
      <c r="K58" s="60"/>
      <c r="L58" s="61"/>
      <c r="Q58" s="58" t="s">
        <v>75</v>
      </c>
      <c r="R58" s="58" t="s">
        <v>128</v>
      </c>
      <c r="S58" s="58">
        <v>7</v>
      </c>
      <c r="T58" s="58">
        <v>3364135.74219</v>
      </c>
    </row>
    <row r="59" spans="1:37">
      <c r="A59" s="78"/>
      <c r="B59" s="224"/>
      <c r="C59" s="224"/>
      <c r="D59" s="224"/>
      <c r="E59" s="95"/>
      <c r="F59" s="95"/>
      <c r="G59" s="95"/>
      <c r="H59" s="95"/>
      <c r="I59" s="60"/>
      <c r="J59" s="60"/>
      <c r="K59" s="60"/>
      <c r="L59" s="61"/>
    </row>
    <row r="60" spans="1:37">
      <c r="A60" s="60"/>
      <c r="B60" s="224"/>
      <c r="C60" s="224"/>
      <c r="D60" s="224"/>
      <c r="E60" s="95"/>
      <c r="F60" s="95"/>
      <c r="G60" s="95"/>
      <c r="H60" s="95"/>
      <c r="I60" s="60"/>
      <c r="J60" s="60"/>
      <c r="K60" s="60"/>
      <c r="L60" s="61"/>
    </row>
    <row r="61" spans="1:37">
      <c r="A61" s="60"/>
      <c r="B61" s="224"/>
      <c r="C61" s="224"/>
      <c r="D61" s="224"/>
      <c r="E61" s="95"/>
      <c r="F61" s="95"/>
      <c r="G61" s="95"/>
      <c r="H61" s="95"/>
      <c r="I61" s="60"/>
      <c r="J61" s="60"/>
      <c r="K61" s="60"/>
      <c r="L61" s="61"/>
    </row>
    <row r="62" spans="1:37">
      <c r="A62" s="60"/>
      <c r="B62" s="60"/>
      <c r="C62" s="60"/>
      <c r="D62" s="60"/>
      <c r="E62" s="95"/>
      <c r="F62" s="95"/>
      <c r="G62" s="95"/>
      <c r="H62" s="95"/>
      <c r="I62" s="60"/>
      <c r="J62" s="60"/>
      <c r="K62" s="60"/>
    </row>
    <row r="63" spans="1:37">
      <c r="A63" s="60"/>
      <c r="B63" s="60"/>
      <c r="C63" s="60"/>
      <c r="D63" s="60"/>
      <c r="E63" s="95"/>
      <c r="F63" s="95"/>
      <c r="G63" s="95"/>
      <c r="H63" s="95"/>
      <c r="I63" s="60"/>
      <c r="J63" s="60"/>
      <c r="K63" s="60"/>
    </row>
    <row r="64" spans="1:37">
      <c r="A64" s="60"/>
      <c r="B64" s="60"/>
      <c r="C64" s="60"/>
      <c r="D64" s="60"/>
      <c r="E64" s="60"/>
      <c r="F64" s="96"/>
    </row>
    <row r="65" spans="1:6">
      <c r="A65" s="60"/>
      <c r="B65" s="60"/>
      <c r="C65" s="60"/>
      <c r="D65" s="60"/>
      <c r="E65" s="60"/>
      <c r="F65" s="96"/>
    </row>
    <row r="66" spans="1:6">
      <c r="A66" s="60"/>
      <c r="B66" s="60"/>
      <c r="C66" s="60"/>
      <c r="D66" s="60"/>
      <c r="E66" s="60"/>
      <c r="F66" s="96"/>
    </row>
    <row r="67" spans="1:6">
      <c r="A67" s="60"/>
      <c r="B67" s="60"/>
      <c r="C67" s="60"/>
      <c r="D67" s="60"/>
      <c r="E67" s="60"/>
      <c r="F67" s="96"/>
    </row>
    <row r="68" spans="1:6">
      <c r="A68" s="60"/>
      <c r="B68" s="60"/>
      <c r="C68" s="60"/>
      <c r="D68" s="60"/>
      <c r="E68" s="60"/>
      <c r="F68" s="96"/>
    </row>
    <row r="69" spans="1:6">
      <c r="A69" s="60"/>
      <c r="B69" s="60"/>
      <c r="C69" s="60"/>
      <c r="D69" s="60"/>
      <c r="E69" s="60"/>
      <c r="F69" s="96"/>
    </row>
    <row r="70" spans="1:6">
      <c r="A70" s="60"/>
      <c r="B70" s="60"/>
      <c r="C70" s="60"/>
      <c r="D70" s="60"/>
      <c r="E70" s="60"/>
      <c r="F70" s="96"/>
    </row>
    <row r="71" spans="1:6">
      <c r="A71" s="60"/>
      <c r="B71" s="60"/>
      <c r="C71" s="60"/>
      <c r="D71" s="60"/>
      <c r="E71" s="60"/>
      <c r="F71" s="96"/>
    </row>
    <row r="72" spans="1:6">
      <c r="A72" s="60"/>
      <c r="B72" s="60"/>
      <c r="C72" s="60"/>
      <c r="D72" s="60"/>
      <c r="E72" s="60"/>
      <c r="F72" s="96"/>
    </row>
    <row r="73" spans="1:6">
      <c r="A73" s="60"/>
      <c r="B73" s="60"/>
      <c r="C73" s="60"/>
      <c r="D73" s="60"/>
      <c r="E73" s="60"/>
      <c r="F73" s="96"/>
    </row>
    <row r="74" spans="1:6">
      <c r="A74" s="60"/>
      <c r="B74" s="60"/>
      <c r="C74" s="60"/>
      <c r="D74" s="60"/>
      <c r="E74" s="60"/>
      <c r="F74" s="96"/>
    </row>
    <row r="75" spans="1:6">
      <c r="A75" s="60"/>
      <c r="B75" s="60"/>
      <c r="C75" s="60"/>
      <c r="D75" s="60"/>
      <c r="E75" s="60"/>
      <c r="F75" s="96"/>
    </row>
    <row r="76" spans="1:6">
      <c r="A76" s="60"/>
      <c r="B76" s="60"/>
      <c r="C76" s="60"/>
      <c r="D76" s="60"/>
      <c r="E76" s="60"/>
      <c r="F76" s="96"/>
    </row>
    <row r="77" spans="1:6">
      <c r="A77" s="60"/>
      <c r="B77" s="60"/>
      <c r="C77" s="60"/>
      <c r="D77" s="60"/>
      <c r="E77" s="60"/>
      <c r="F77" s="96"/>
    </row>
    <row r="78" spans="1:6">
      <c r="A78" s="60"/>
      <c r="B78" s="60"/>
      <c r="C78" s="60"/>
      <c r="D78" s="60"/>
      <c r="E78" s="60"/>
      <c r="F78" s="96"/>
    </row>
    <row r="79" spans="1:6">
      <c r="A79" s="60"/>
      <c r="B79" s="60"/>
      <c r="C79" s="60"/>
      <c r="D79" s="60"/>
      <c r="E79" s="60"/>
      <c r="F79" s="96"/>
    </row>
    <row r="80" spans="1:6">
      <c r="A80" s="60"/>
      <c r="B80" s="60"/>
      <c r="C80" s="60"/>
      <c r="D80" s="60"/>
      <c r="E80" s="60"/>
      <c r="F80" s="96"/>
    </row>
    <row r="81" spans="1:6">
      <c r="A81" s="60"/>
      <c r="B81" s="60"/>
      <c r="C81" s="60"/>
      <c r="D81" s="60"/>
      <c r="E81" s="60"/>
      <c r="F81" s="96"/>
    </row>
    <row r="82" spans="1:6">
      <c r="A82" s="60"/>
      <c r="B82" s="60"/>
      <c r="C82" s="60"/>
      <c r="D82" s="60"/>
      <c r="E82" s="60"/>
      <c r="F82" s="96"/>
    </row>
    <row r="83" spans="1:6">
      <c r="A83" s="60"/>
      <c r="B83" s="60"/>
      <c r="C83" s="60"/>
      <c r="D83" s="60"/>
      <c r="E83" s="60"/>
      <c r="F83" s="96"/>
    </row>
    <row r="84" spans="1:6">
      <c r="A84" s="60"/>
      <c r="B84" s="60"/>
      <c r="C84" s="60"/>
      <c r="D84" s="60"/>
      <c r="E84" s="60"/>
      <c r="F84" s="96"/>
    </row>
    <row r="85" spans="1:6">
      <c r="A85" s="60"/>
      <c r="B85" s="60"/>
      <c r="C85" s="60"/>
      <c r="D85" s="60"/>
      <c r="E85" s="60"/>
      <c r="F85" s="96"/>
    </row>
    <row r="86" spans="1:6">
      <c r="A86" s="60"/>
      <c r="B86" s="60"/>
      <c r="C86" s="60"/>
      <c r="D86" s="60"/>
      <c r="E86" s="60"/>
      <c r="F86" s="96"/>
    </row>
    <row r="87" spans="1:6">
      <c r="A87" s="60"/>
      <c r="B87" s="60"/>
      <c r="C87" s="60"/>
      <c r="D87" s="60"/>
      <c r="E87" s="60"/>
      <c r="F87" s="96"/>
    </row>
    <row r="88" spans="1:6">
      <c r="A88" s="60"/>
      <c r="B88" s="60"/>
      <c r="C88" s="60"/>
      <c r="D88" s="60"/>
      <c r="E88" s="60"/>
      <c r="F88" s="96"/>
    </row>
    <row r="89" spans="1:6">
      <c r="A89" s="60"/>
      <c r="B89" s="60"/>
      <c r="C89" s="60"/>
      <c r="D89" s="60"/>
      <c r="E89" s="60"/>
      <c r="F89" s="96"/>
    </row>
    <row r="90" spans="1:6">
      <c r="A90" s="60"/>
      <c r="B90" s="60"/>
      <c r="C90" s="60"/>
      <c r="D90" s="60"/>
      <c r="E90" s="60"/>
      <c r="F90" s="96"/>
    </row>
    <row r="91" spans="1:6">
      <c r="A91" s="60"/>
      <c r="B91" s="60"/>
      <c r="C91" s="60"/>
      <c r="D91" s="60"/>
      <c r="E91" s="60"/>
      <c r="F91" s="96"/>
    </row>
    <row r="92" spans="1:6">
      <c r="A92" s="60"/>
      <c r="B92" s="60"/>
      <c r="C92" s="60"/>
      <c r="D92" s="60"/>
      <c r="E92" s="60"/>
      <c r="F92" s="96"/>
    </row>
    <row r="93" spans="1:6">
      <c r="A93" s="60"/>
      <c r="B93" s="60"/>
      <c r="C93" s="60"/>
      <c r="D93" s="60"/>
      <c r="E93" s="60"/>
      <c r="F93" s="96"/>
    </row>
    <row r="94" spans="1:6">
      <c r="A94" s="60"/>
      <c r="B94" s="60"/>
      <c r="C94" s="60"/>
      <c r="D94" s="60"/>
      <c r="E94" s="60"/>
      <c r="F94" s="96"/>
    </row>
    <row r="95" spans="1:6">
      <c r="A95" s="60"/>
      <c r="B95" s="60"/>
      <c r="C95" s="60"/>
      <c r="D95" s="60"/>
      <c r="E95" s="60"/>
      <c r="F95" s="96"/>
    </row>
    <row r="96" spans="1:6">
      <c r="A96" s="60"/>
      <c r="B96" s="60"/>
      <c r="C96" s="60"/>
      <c r="D96" s="60"/>
      <c r="E96" s="60"/>
      <c r="F96" s="96"/>
    </row>
    <row r="97" spans="1:6">
      <c r="A97" s="60"/>
      <c r="B97" s="60"/>
      <c r="C97" s="60"/>
      <c r="D97" s="60"/>
      <c r="E97" s="60"/>
      <c r="F97" s="96"/>
    </row>
    <row r="98" spans="1:6">
      <c r="A98" s="60"/>
      <c r="B98" s="60"/>
      <c r="C98" s="60"/>
      <c r="D98" s="60"/>
      <c r="E98" s="60"/>
      <c r="F98" s="96"/>
    </row>
    <row r="99" spans="1:6">
      <c r="A99" s="60"/>
      <c r="B99" s="60"/>
      <c r="C99" s="60"/>
      <c r="D99" s="60"/>
      <c r="E99" s="60"/>
      <c r="F99" s="96"/>
    </row>
    <row r="100" spans="1:6">
      <c r="A100" s="60"/>
      <c r="B100" s="60"/>
      <c r="C100" s="60"/>
      <c r="D100" s="60"/>
      <c r="E100" s="60"/>
      <c r="F100" s="96"/>
    </row>
    <row r="101" spans="1:6">
      <c r="A101" s="60"/>
      <c r="B101" s="60"/>
      <c r="C101" s="60"/>
      <c r="D101" s="60"/>
      <c r="E101" s="60"/>
      <c r="F101" s="96"/>
    </row>
    <row r="102" spans="1:6">
      <c r="A102" s="60"/>
      <c r="B102" s="60"/>
      <c r="C102" s="60"/>
      <c r="D102" s="60"/>
      <c r="E102" s="60"/>
      <c r="F102" s="96"/>
    </row>
    <row r="103" spans="1:6">
      <c r="A103" s="60"/>
      <c r="B103" s="60"/>
      <c r="C103" s="60"/>
      <c r="D103" s="60"/>
      <c r="E103" s="60"/>
      <c r="F103" s="96"/>
    </row>
    <row r="104" spans="1:6">
      <c r="A104" s="60"/>
      <c r="B104" s="60"/>
      <c r="C104" s="60"/>
      <c r="D104" s="60"/>
      <c r="E104" s="60"/>
      <c r="F104" s="96"/>
    </row>
    <row r="105" spans="1:6">
      <c r="A105" s="60"/>
      <c r="B105" s="60"/>
      <c r="C105" s="60"/>
      <c r="D105" s="60"/>
      <c r="E105" s="60"/>
      <c r="F105" s="96"/>
    </row>
    <row r="106" spans="1:6">
      <c r="A106" s="60"/>
      <c r="B106" s="60"/>
      <c r="C106" s="60"/>
      <c r="D106" s="60"/>
      <c r="E106" s="60"/>
      <c r="F106" s="96"/>
    </row>
    <row r="107" spans="1:6">
      <c r="A107" s="60"/>
      <c r="B107" s="60"/>
      <c r="C107" s="60"/>
      <c r="D107" s="60"/>
      <c r="E107" s="60"/>
      <c r="F107" s="96"/>
    </row>
    <row r="108" spans="1:6">
      <c r="A108" s="60"/>
      <c r="B108" s="60"/>
      <c r="C108" s="60"/>
      <c r="D108" s="60"/>
      <c r="E108" s="60"/>
      <c r="F108" s="96"/>
    </row>
    <row r="109" spans="1:6">
      <c r="A109" s="60"/>
      <c r="B109" s="60"/>
      <c r="C109" s="60"/>
      <c r="D109" s="60"/>
      <c r="E109" s="60"/>
      <c r="F109" s="96"/>
    </row>
    <row r="110" spans="1:6">
      <c r="A110" s="60"/>
      <c r="B110" s="60"/>
      <c r="C110" s="60"/>
      <c r="D110" s="60"/>
      <c r="E110" s="60"/>
      <c r="F110" s="96"/>
    </row>
    <row r="111" spans="1:6">
      <c r="A111" s="60"/>
      <c r="B111" s="60"/>
      <c r="C111" s="60"/>
      <c r="D111" s="60"/>
      <c r="E111" s="60"/>
      <c r="F111" s="96"/>
    </row>
    <row r="112" spans="1:6">
      <c r="A112" s="60"/>
      <c r="B112" s="60"/>
      <c r="C112" s="60"/>
      <c r="D112" s="60"/>
      <c r="E112" s="60"/>
      <c r="F112" s="96"/>
    </row>
    <row r="113" spans="1:6">
      <c r="A113" s="60"/>
      <c r="B113" s="60"/>
      <c r="C113" s="60"/>
      <c r="D113" s="60"/>
      <c r="E113" s="60"/>
      <c r="F113" s="96"/>
    </row>
    <row r="114" spans="1:6">
      <c r="A114" s="60"/>
      <c r="B114" s="60"/>
      <c r="C114" s="60"/>
      <c r="D114" s="60"/>
      <c r="E114" s="60"/>
      <c r="F114" s="96"/>
    </row>
  </sheetData>
  <mergeCells count="13">
    <mergeCell ref="B25:D25"/>
    <mergeCell ref="B33:D33"/>
    <mergeCell ref="B52:D52"/>
    <mergeCell ref="E52:G52"/>
    <mergeCell ref="A1:A2"/>
    <mergeCell ref="A14:A15"/>
    <mergeCell ref="A30:A31"/>
    <mergeCell ref="A33:A34"/>
    <mergeCell ref="A49:A50"/>
    <mergeCell ref="A52:A53"/>
    <mergeCell ref="E33:E34"/>
    <mergeCell ref="H52:H53"/>
    <mergeCell ref="I52:K53"/>
  </mergeCells>
  <hyperlinks>
    <hyperlink ref="A45" r:id="rId2" display="https://www.elabscience.cn/search-category=ELISA%E8%AF%95%E5%89%82%E7%9B%92&amp;keywords=GSH" tooltip="https://www.elabscience.cn/search-category=ELISA%E8%AF%95%E5%89%82%E7%9B%92&amp;keywords=GSH"/>
  </hyperlinks>
  <pageMargins left="0.7" right="0.7" top="0.75" bottom="0.75" header="0.3" footer="0.3"/>
  <pageSetup paperSize="9" orientation="portrait" horizontalDpi="200" verticalDpi="300"/>
  <headerFooter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14"/>
  <sheetViews>
    <sheetView zoomScale="85" zoomScaleNormal="85" topLeftCell="A31" workbookViewId="0">
      <selection activeCell="F62" sqref="F62"/>
    </sheetView>
  </sheetViews>
  <sheetFormatPr defaultColWidth="9" defaultRowHeight="13.5"/>
  <cols>
    <col min="1" max="1" width="19.875" style="58" customWidth="1"/>
    <col min="2" max="4" width="8.375" style="58" customWidth="1"/>
    <col min="5" max="5" width="12.125" style="58" customWidth="1"/>
    <col min="6" max="7" width="13.25" style="58" customWidth="1"/>
    <col min="8" max="8" width="14.875" style="58" customWidth="1"/>
    <col min="9" max="10" width="13.75" style="58" customWidth="1"/>
    <col min="11" max="11" width="12.625" style="58" customWidth="1"/>
    <col min="12" max="14" width="10.25" style="58" customWidth="1"/>
    <col min="15" max="19" width="9" style="58"/>
    <col min="20" max="20" width="27.125" style="58" customWidth="1"/>
    <col min="21" max="16384" width="9" style="58"/>
  </cols>
  <sheetData>
    <row r="1" s="57" customFormat="1" spans="1:27">
      <c r="A1" s="59" t="s">
        <v>71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</row>
    <row r="2" s="57" customFormat="1" spans="1:27">
      <c r="A2" s="59"/>
      <c r="B2" s="58"/>
      <c r="C2" s="58"/>
      <c r="D2" s="58"/>
      <c r="E2" s="58"/>
      <c r="F2" s="58"/>
      <c r="G2" s="58"/>
      <c r="H2" s="60"/>
      <c r="I2" s="60"/>
      <c r="J2" s="60"/>
      <c r="K2" s="60"/>
      <c r="L2" s="60"/>
      <c r="M2" s="60"/>
      <c r="N2" s="60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3" spans="1:27">
      <c r="H3" s="60"/>
      <c r="I3" s="60"/>
      <c r="J3" s="60"/>
      <c r="K3" s="60"/>
      <c r="L3" s="60"/>
      <c r="M3" s="60"/>
      <c r="N3" s="60"/>
    </row>
    <row r="4" spans="1:27">
      <c r="A4" s="61" t="s">
        <v>72</v>
      </c>
      <c r="B4" s="61">
        <v>1</v>
      </c>
      <c r="C4" s="61">
        <v>2</v>
      </c>
      <c r="D4" s="61">
        <v>3</v>
      </c>
      <c r="E4" s="58">
        <v>4</v>
      </c>
      <c r="F4" s="58">
        <v>5</v>
      </c>
      <c r="G4" s="58">
        <v>6</v>
      </c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</row>
    <row r="5" ht="14.25" spans="1:27">
      <c r="A5" s="61">
        <v>25</v>
      </c>
      <c r="B5" s="100">
        <v>0</v>
      </c>
      <c r="C5" s="101">
        <v>0</v>
      </c>
      <c r="D5" s="101">
        <v>0</v>
      </c>
      <c r="E5" s="64">
        <v>0.0613</v>
      </c>
      <c r="F5" s="64">
        <v>0.0681</v>
      </c>
      <c r="G5" s="64">
        <v>0.0745</v>
      </c>
      <c r="H5" s="65"/>
      <c r="I5" s="65"/>
      <c r="J5" s="65"/>
      <c r="K5" s="65"/>
      <c r="L5" s="65"/>
      <c r="M5" s="65"/>
      <c r="N5" s="66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</row>
    <row r="6" ht="14.25" spans="1:27">
      <c r="A6" s="61"/>
      <c r="B6" s="102">
        <v>0.0421</v>
      </c>
      <c r="C6" s="103">
        <v>0.0432</v>
      </c>
      <c r="D6" s="100">
        <v>0.0424</v>
      </c>
      <c r="E6" s="64">
        <v>0.1352</v>
      </c>
      <c r="F6" s="64">
        <v>0.1215</v>
      </c>
      <c r="G6" s="64">
        <v>0.1254</v>
      </c>
      <c r="H6" s="65"/>
      <c r="I6" s="65"/>
      <c r="J6" s="65"/>
      <c r="K6" s="65"/>
      <c r="L6" s="65"/>
      <c r="M6" s="65"/>
      <c r="N6" s="66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</row>
    <row r="7" ht="14.25" spans="1:27">
      <c r="A7" s="61"/>
      <c r="B7" s="102">
        <v>0.0632</v>
      </c>
      <c r="C7" s="103">
        <v>0.0626</v>
      </c>
      <c r="D7" s="102">
        <v>0.0648</v>
      </c>
      <c r="E7" s="64">
        <v>0.0816</v>
      </c>
      <c r="F7" s="64">
        <v>0.0749</v>
      </c>
      <c r="G7" s="64">
        <v>0.0935</v>
      </c>
      <c r="H7" s="65"/>
      <c r="I7" s="65"/>
      <c r="J7" s="65"/>
      <c r="K7" s="65"/>
      <c r="L7" s="65"/>
      <c r="M7" s="65"/>
      <c r="N7" s="66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</row>
    <row r="8" ht="14.25" spans="1:27">
      <c r="A8" s="61"/>
      <c r="B8" s="102">
        <v>0.0854</v>
      </c>
      <c r="C8" s="103">
        <v>0.0854</v>
      </c>
      <c r="D8" s="102">
        <v>0.0832</v>
      </c>
      <c r="E8" s="65"/>
      <c r="F8" s="65"/>
      <c r="G8" s="65"/>
      <c r="H8" s="65"/>
      <c r="I8" s="65"/>
      <c r="J8" s="65"/>
      <c r="K8" s="65"/>
      <c r="L8" s="65"/>
      <c r="M8" s="65"/>
      <c r="N8" s="66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</row>
    <row r="9" spans="1:27">
      <c r="A9" s="61"/>
      <c r="B9" s="102">
        <v>0.1223</v>
      </c>
      <c r="C9" s="103">
        <v>0.1234</v>
      </c>
      <c r="D9" s="103">
        <v>0.1245</v>
      </c>
      <c r="E9" s="65"/>
      <c r="F9" s="65"/>
      <c r="G9" s="65"/>
      <c r="H9" s="5"/>
      <c r="I9" s="5"/>
      <c r="J9" s="5"/>
      <c r="K9" s="5"/>
      <c r="L9" s="5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</row>
    <row r="10" spans="1:27">
      <c r="A10" s="61"/>
      <c r="B10" s="102">
        <v>0.1862</v>
      </c>
      <c r="C10" s="103">
        <v>0.1863</v>
      </c>
      <c r="D10" s="103">
        <v>0.1835</v>
      </c>
      <c r="E10" s="65"/>
      <c r="F10" s="65"/>
      <c r="G10" s="5"/>
      <c r="H10" s="5"/>
      <c r="K10" s="60"/>
      <c r="L10" s="5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</row>
    <row r="11" spans="1:27">
      <c r="A11" s="61"/>
      <c r="B11" s="102">
        <v>0.2644</v>
      </c>
      <c r="C11" s="103">
        <v>0.2541</v>
      </c>
      <c r="D11" s="103">
        <v>0.2687</v>
      </c>
      <c r="E11" s="69"/>
      <c r="F11" s="69"/>
      <c r="G11" s="69"/>
      <c r="H11" s="5"/>
      <c r="I11" s="5"/>
      <c r="J11" s="5"/>
      <c r="K11" s="5"/>
      <c r="L11" s="5"/>
      <c r="M11" s="5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</row>
    <row r="12" spans="1:27">
      <c r="A12" s="61"/>
      <c r="B12" s="102">
        <v>0.3214</v>
      </c>
      <c r="C12" s="103">
        <v>0.3264</v>
      </c>
      <c r="D12" s="103">
        <v>0.3214</v>
      </c>
      <c r="E12" s="69"/>
      <c r="F12" s="69"/>
      <c r="G12" s="69"/>
      <c r="H12" s="5"/>
      <c r="I12" s="5"/>
      <c r="J12" s="5"/>
      <c r="K12" s="5"/>
      <c r="L12" s="5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</row>
    <row r="13" spans="1:27">
      <c r="H13" s="60"/>
      <c r="I13" s="60"/>
      <c r="J13" s="5"/>
      <c r="K13" s="5"/>
      <c r="L13" s="5"/>
      <c r="M13" s="65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</row>
    <row r="14" spans="1:27">
      <c r="A14" s="59" t="s">
        <v>73</v>
      </c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</row>
    <row r="15" spans="1:27">
      <c r="A15" s="59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</row>
    <row r="16" spans="1:27">
      <c r="B16" s="70">
        <v>1</v>
      </c>
      <c r="C16" s="70">
        <v>2</v>
      </c>
      <c r="D16" s="70">
        <v>3</v>
      </c>
      <c r="E16" s="70">
        <v>4</v>
      </c>
      <c r="F16" s="70">
        <v>5</v>
      </c>
      <c r="G16" s="70">
        <v>6</v>
      </c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</row>
    <row r="17" ht="14.25" spans="1:27">
      <c r="A17" s="71" t="s">
        <v>74</v>
      </c>
      <c r="B17" s="72">
        <v>0</v>
      </c>
      <c r="C17" s="73"/>
      <c r="D17" s="73"/>
      <c r="E17" s="236" t="s">
        <v>48</v>
      </c>
      <c r="F17" s="236" t="s">
        <v>48</v>
      </c>
      <c r="G17" s="236" t="s">
        <v>48</v>
      </c>
      <c r="H17" s="238"/>
      <c r="I17" s="238"/>
      <c r="J17" s="238"/>
      <c r="K17" s="66"/>
      <c r="L17" s="66"/>
      <c r="M17" s="66"/>
      <c r="N17" s="66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</row>
    <row r="18" ht="14.25" spans="1:27">
      <c r="A18" s="71" t="s">
        <v>75</v>
      </c>
      <c r="B18" s="75">
        <v>0.8</v>
      </c>
      <c r="C18" s="76"/>
      <c r="D18" s="76"/>
      <c r="E18" s="236" t="s">
        <v>49</v>
      </c>
      <c r="F18" s="236" t="s">
        <v>49</v>
      </c>
      <c r="G18" s="236" t="s">
        <v>49</v>
      </c>
      <c r="H18" s="238"/>
      <c r="I18" s="238"/>
      <c r="J18" s="238"/>
      <c r="K18" s="66"/>
      <c r="L18" s="66"/>
      <c r="M18" s="66"/>
      <c r="N18" s="66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</row>
    <row r="19" ht="14.25" spans="1:27">
      <c r="A19" s="71" t="s">
        <v>76</v>
      </c>
      <c r="B19" s="75">
        <v>1.6</v>
      </c>
      <c r="C19" s="76"/>
      <c r="D19" s="76"/>
      <c r="E19" s="236" t="s">
        <v>50</v>
      </c>
      <c r="F19" s="236" t="s">
        <v>50</v>
      </c>
      <c r="G19" s="236" t="s">
        <v>50</v>
      </c>
      <c r="H19" s="66"/>
      <c r="I19" s="66"/>
      <c r="J19" s="66"/>
      <c r="K19" s="66"/>
      <c r="L19" s="66"/>
      <c r="M19" s="66"/>
      <c r="N19" s="66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</row>
    <row r="20" ht="14.25" spans="1:27">
      <c r="A20" s="71" t="s">
        <v>77</v>
      </c>
      <c r="B20" s="75">
        <v>3.2</v>
      </c>
      <c r="C20" s="76"/>
      <c r="D20" s="7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</row>
    <row r="21" ht="14.25" spans="1:27">
      <c r="A21" s="71" t="s">
        <v>78</v>
      </c>
      <c r="B21" s="75">
        <v>6.4</v>
      </c>
      <c r="C21" s="76"/>
      <c r="D21" s="76"/>
      <c r="E21" s="66"/>
      <c r="F21" s="66"/>
      <c r="G21" s="66"/>
      <c r="H21" s="78"/>
      <c r="I21" s="60"/>
      <c r="J21" s="60"/>
      <c r="K21" s="60"/>
      <c r="L21" s="60"/>
      <c r="M21" s="60"/>
      <c r="N21" s="78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</row>
    <row r="22" ht="14.25" spans="1:27">
      <c r="A22" s="71" t="s">
        <v>79</v>
      </c>
      <c r="B22" s="75">
        <v>12.8</v>
      </c>
      <c r="C22" s="76"/>
      <c r="D22" s="76"/>
      <c r="E22" s="66"/>
      <c r="F22" s="66"/>
      <c r="G22" s="66"/>
      <c r="H22" s="60"/>
      <c r="I22" s="60"/>
      <c r="J22" s="60"/>
      <c r="K22" s="60"/>
      <c r="L22" s="60"/>
      <c r="M22" s="60"/>
      <c r="N22" s="78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</row>
    <row r="23" spans="1:27">
      <c r="A23" s="71" t="s">
        <v>80</v>
      </c>
      <c r="B23" s="75">
        <v>25.6</v>
      </c>
      <c r="C23" s="76"/>
      <c r="D23" s="76"/>
      <c r="E23" s="60"/>
      <c r="F23" s="60"/>
      <c r="G23" s="60"/>
      <c r="H23" s="60"/>
      <c r="I23" s="60"/>
      <c r="J23" s="60"/>
      <c r="K23" s="60"/>
      <c r="L23" s="60"/>
      <c r="M23" s="60"/>
      <c r="N23" s="78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</row>
    <row r="24" spans="1:27">
      <c r="A24" s="71" t="s">
        <v>81</v>
      </c>
      <c r="B24" s="75">
        <v>51.2</v>
      </c>
      <c r="C24" s="76"/>
      <c r="D24" s="76"/>
      <c r="E24" s="60"/>
      <c r="F24" s="60"/>
      <c r="G24" s="60"/>
      <c r="H24" s="60"/>
      <c r="I24" s="60"/>
      <c r="J24" s="60"/>
      <c r="K24" s="60"/>
      <c r="L24" s="60"/>
      <c r="M24" s="60"/>
      <c r="N24" s="78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</row>
    <row r="25" spans="1:27">
      <c r="B25" s="79" t="s">
        <v>82</v>
      </c>
      <c r="C25" s="80"/>
      <c r="D25" s="80"/>
      <c r="H25" s="60"/>
      <c r="I25" s="60"/>
      <c r="J25" s="60"/>
      <c r="K25" s="60"/>
      <c r="L25" s="60"/>
      <c r="M25" s="60"/>
      <c r="N25" s="78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</row>
    <row r="26" spans="1:27">
      <c r="N26" s="78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</row>
    <row r="27" spans="1:27">
      <c r="N27" s="78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</row>
    <row r="28" spans="1:27">
      <c r="N28" s="60"/>
      <c r="O28" s="60"/>
      <c r="P28" s="60"/>
      <c r="Q28" s="60" t="s">
        <v>83</v>
      </c>
      <c r="R28" s="60"/>
      <c r="S28" s="60"/>
      <c r="T28" s="60"/>
      <c r="U28" s="60"/>
      <c r="V28" s="60"/>
      <c r="W28" s="60"/>
      <c r="X28" s="60"/>
      <c r="Y28" s="60"/>
      <c r="Z28" s="60"/>
    </row>
    <row r="29" spans="1:27">
      <c r="N29" s="60"/>
      <c r="Q29" s="60" t="s">
        <v>84</v>
      </c>
      <c r="R29" s="60"/>
      <c r="S29" s="60"/>
      <c r="T29" s="60"/>
      <c r="U29" s="60"/>
      <c r="V29" s="60"/>
      <c r="W29" s="60"/>
      <c r="X29" s="60"/>
      <c r="Y29" s="60"/>
      <c r="Z29" s="60"/>
    </row>
    <row r="30" spans="1:27">
      <c r="A30" s="59" t="s">
        <v>85</v>
      </c>
      <c r="N30" s="60"/>
      <c r="Q30" s="60"/>
      <c r="R30" s="60"/>
      <c r="S30" s="60" t="s">
        <v>86</v>
      </c>
      <c r="T30" s="60" t="s">
        <v>87</v>
      </c>
      <c r="U30" s="60" t="s">
        <v>88</v>
      </c>
      <c r="V30" s="60" t="s">
        <v>89</v>
      </c>
      <c r="W30" s="60" t="s">
        <v>90</v>
      </c>
      <c r="X30" s="60"/>
      <c r="Y30" s="60"/>
      <c r="Z30" s="60"/>
    </row>
    <row r="31" spans="1:27">
      <c r="A31" s="59"/>
      <c r="N31" s="60"/>
      <c r="Q31" s="60" t="s">
        <v>75</v>
      </c>
      <c r="R31" s="60" t="s">
        <v>91</v>
      </c>
      <c r="S31" s="60">
        <v>1.45669</v>
      </c>
      <c r="T31" s="60">
        <v>1.27862</v>
      </c>
      <c r="U31" s="60">
        <v>1.13926</v>
      </c>
      <c r="V31" s="60">
        <v>0.31819</v>
      </c>
      <c r="W31" s="60">
        <v>0.67211</v>
      </c>
      <c r="X31" s="60"/>
      <c r="Y31" s="60"/>
      <c r="Z31" s="60"/>
    </row>
    <row r="32" spans="1:27">
      <c r="F32" s="61"/>
      <c r="G32" s="61"/>
      <c r="H32" s="61"/>
      <c r="I32" s="61"/>
      <c r="J32" s="61"/>
      <c r="K32" s="61"/>
      <c r="L32" s="61"/>
      <c r="Q32" s="60" t="s">
        <v>75</v>
      </c>
      <c r="R32" s="60" t="s">
        <v>92</v>
      </c>
      <c r="S32" s="60">
        <v>269947.0652</v>
      </c>
      <c r="T32" s="81">
        <v>948000000</v>
      </c>
      <c r="U32" s="81">
        <v>0.000285</v>
      </c>
      <c r="V32" s="60">
        <v>0.99979</v>
      </c>
      <c r="W32" s="60">
        <v>1</v>
      </c>
      <c r="X32" s="60"/>
      <c r="Y32" s="60"/>
      <c r="Z32" s="60"/>
    </row>
    <row r="33" spans="1:23">
      <c r="A33" s="82" t="s">
        <v>93</v>
      </c>
      <c r="B33" s="83" t="s">
        <v>94</v>
      </c>
      <c r="C33" s="70"/>
      <c r="D33" s="70"/>
      <c r="E33" s="70" t="s">
        <v>95</v>
      </c>
      <c r="F33" s="61"/>
      <c r="G33" s="61"/>
      <c r="H33" s="61"/>
      <c r="I33" s="61"/>
      <c r="J33" s="61"/>
      <c r="K33" s="61"/>
      <c r="L33" s="61"/>
      <c r="Q33" s="58" t="s">
        <v>75</v>
      </c>
      <c r="R33" s="58" t="s">
        <v>96</v>
      </c>
      <c r="S33" s="58">
        <v>6.39808</v>
      </c>
      <c r="T33" s="58">
        <v>7790.03628</v>
      </c>
      <c r="U33" s="92">
        <v>0.000821</v>
      </c>
      <c r="V33" s="58">
        <v>0.99938</v>
      </c>
      <c r="W33" s="58">
        <v>1</v>
      </c>
    </row>
    <row r="34" spans="1:23">
      <c r="A34" s="84"/>
      <c r="B34" s="70">
        <v>1</v>
      </c>
      <c r="C34" s="70">
        <v>2</v>
      </c>
      <c r="D34" s="70">
        <v>3</v>
      </c>
      <c r="E34" s="70"/>
      <c r="F34" s="61"/>
      <c r="G34" s="61"/>
      <c r="H34" s="61"/>
      <c r="I34" s="61"/>
      <c r="J34" s="61"/>
      <c r="K34" s="61"/>
      <c r="L34" s="61"/>
      <c r="Q34" s="58" t="s">
        <v>75</v>
      </c>
      <c r="R34" s="58" t="s">
        <v>97</v>
      </c>
      <c r="S34" s="58">
        <v>2.88659</v>
      </c>
      <c r="T34" s="58">
        <v>1.19082</v>
      </c>
      <c r="U34" s="58">
        <v>2.42403</v>
      </c>
      <c r="V34" s="58">
        <v>0.07245</v>
      </c>
      <c r="W34" s="58">
        <v>0.9999</v>
      </c>
    </row>
    <row r="35" spans="1:23">
      <c r="A35" s="62">
        <v>0</v>
      </c>
      <c r="B35" s="63">
        <v>0</v>
      </c>
      <c r="C35" s="63">
        <v>0</v>
      </c>
      <c r="D35" s="63">
        <v>0</v>
      </c>
      <c r="E35" s="85">
        <v>0</v>
      </c>
      <c r="F35" s="61"/>
      <c r="G35" s="61"/>
      <c r="H35" s="61"/>
      <c r="I35" s="61"/>
      <c r="J35" s="61"/>
      <c r="K35" s="61"/>
      <c r="L35" s="61"/>
      <c r="Q35" s="58" t="s">
        <v>75</v>
      </c>
      <c r="R35" s="58" t="s">
        <v>98</v>
      </c>
      <c r="S35" s="58">
        <v>3.95802</v>
      </c>
      <c r="T35" s="58">
        <v>4818.37001</v>
      </c>
    </row>
    <row r="36" spans="1:23">
      <c r="A36" s="67">
        <v>0.8</v>
      </c>
      <c r="B36" s="68">
        <v>0.0421</v>
      </c>
      <c r="C36" s="68">
        <v>0.0432</v>
      </c>
      <c r="D36" s="68">
        <v>0.0424</v>
      </c>
      <c r="E36" s="86">
        <v>0.0426</v>
      </c>
      <c r="F36" s="61"/>
      <c r="G36" s="61"/>
      <c r="H36" s="61"/>
      <c r="I36" s="61"/>
      <c r="J36" s="61"/>
      <c r="K36" s="61"/>
      <c r="L36" s="61"/>
      <c r="Q36" s="58" t="s">
        <v>75</v>
      </c>
      <c r="R36" s="58" t="s">
        <v>99</v>
      </c>
      <c r="S36" s="58">
        <v>6.39808</v>
      </c>
      <c r="T36" s="58">
        <v>7790.03628</v>
      </c>
    </row>
    <row r="37" spans="1:23">
      <c r="A37" s="67">
        <v>1.6</v>
      </c>
      <c r="B37" s="68">
        <v>0.0632</v>
      </c>
      <c r="C37" s="68">
        <v>0.0626</v>
      </c>
      <c r="D37" s="68">
        <v>0.0648</v>
      </c>
      <c r="E37" s="86">
        <v>0.0635</v>
      </c>
      <c r="F37" s="61"/>
      <c r="G37" s="61"/>
      <c r="H37" s="61"/>
      <c r="I37" s="61"/>
      <c r="J37" s="61"/>
      <c r="K37" s="61"/>
      <c r="L37" s="61"/>
      <c r="Q37" s="58" t="s">
        <v>75</v>
      </c>
      <c r="R37" s="58" t="s">
        <v>100</v>
      </c>
      <c r="S37" s="58">
        <v>10.3424</v>
      </c>
      <c r="T37" s="58">
        <v>12594.43841</v>
      </c>
    </row>
    <row r="38" spans="1:23">
      <c r="A38" s="67">
        <v>3.2</v>
      </c>
      <c r="B38" s="68">
        <v>0.08541</v>
      </c>
      <c r="C38" s="68">
        <v>0.08541</v>
      </c>
      <c r="D38" s="68">
        <v>0.08321</v>
      </c>
      <c r="E38" s="86">
        <v>0.0847</v>
      </c>
      <c r="F38" s="61"/>
      <c r="G38" s="61"/>
      <c r="H38" s="61"/>
      <c r="I38" s="61"/>
      <c r="J38" s="61"/>
      <c r="K38" s="61"/>
      <c r="L38" s="61"/>
      <c r="Q38" s="58" t="s">
        <v>75</v>
      </c>
      <c r="R38" s="58" t="s">
        <v>101</v>
      </c>
      <c r="S38" s="58">
        <v>2.98863</v>
      </c>
      <c r="T38" s="58">
        <v>3637.92678</v>
      </c>
    </row>
    <row r="39" spans="1:23">
      <c r="A39" s="67">
        <v>6.4</v>
      </c>
      <c r="B39" s="68">
        <v>0.12234</v>
      </c>
      <c r="C39" s="68">
        <v>0.1234</v>
      </c>
      <c r="D39" s="68">
        <v>0.1245</v>
      </c>
      <c r="E39" s="86">
        <v>0.1234</v>
      </c>
      <c r="F39" s="61"/>
      <c r="G39" s="61"/>
      <c r="H39" s="61"/>
      <c r="I39" s="61"/>
      <c r="J39" s="61"/>
      <c r="K39" s="61"/>
      <c r="L39" s="61"/>
      <c r="Q39" s="58" t="s">
        <v>75</v>
      </c>
      <c r="R39" s="58" t="s">
        <v>102</v>
      </c>
      <c r="S39" s="58">
        <v>13.69707</v>
      </c>
      <c r="T39" s="58">
        <v>16681.11138</v>
      </c>
    </row>
    <row r="40" spans="1:23">
      <c r="A40" s="67">
        <v>12.8</v>
      </c>
      <c r="B40" s="68">
        <v>0.18624</v>
      </c>
      <c r="C40" s="68">
        <v>0.1863</v>
      </c>
      <c r="D40" s="68">
        <v>0.1835</v>
      </c>
      <c r="E40" s="86">
        <v>0.1853</v>
      </c>
      <c r="F40" s="61"/>
      <c r="G40" s="61"/>
      <c r="H40" s="61"/>
      <c r="I40" s="61"/>
      <c r="J40" s="61"/>
      <c r="K40" s="61"/>
      <c r="L40" s="61"/>
      <c r="Q40" s="58" t="s">
        <v>103</v>
      </c>
    </row>
    <row r="41" spans="1:23">
      <c r="A41" s="67">
        <v>25.6</v>
      </c>
      <c r="B41" s="68">
        <v>0.2644</v>
      </c>
      <c r="C41" s="68">
        <v>0.2541</v>
      </c>
      <c r="D41" s="68">
        <v>0.2687</v>
      </c>
      <c r="E41" s="86">
        <v>0.2624</v>
      </c>
      <c r="F41" s="61"/>
      <c r="G41" s="61"/>
      <c r="H41" s="61"/>
      <c r="I41" s="61"/>
      <c r="J41" s="61"/>
      <c r="K41" s="61"/>
      <c r="L41" s="61"/>
      <c r="R41" s="58" t="s">
        <v>75</v>
      </c>
    </row>
    <row r="42" spans="1:23">
      <c r="A42" s="67">
        <v>51.2</v>
      </c>
      <c r="B42" s="68">
        <v>0.3214</v>
      </c>
      <c r="C42" s="68">
        <v>0.3264</v>
      </c>
      <c r="D42" s="68">
        <v>0.3214</v>
      </c>
      <c r="E42" s="86">
        <v>0.3231</v>
      </c>
      <c r="F42" s="61"/>
      <c r="G42" s="61"/>
      <c r="H42" s="61"/>
      <c r="I42" s="61"/>
      <c r="J42" s="61"/>
      <c r="K42" s="61"/>
      <c r="L42" s="61"/>
      <c r="Q42" s="58" t="s">
        <v>104</v>
      </c>
      <c r="R42" s="58">
        <v>8</v>
      </c>
    </row>
    <row r="43" spans="1:23">
      <c r="C43" s="61"/>
      <c r="F43" s="61"/>
      <c r="G43" s="61"/>
      <c r="H43" s="61"/>
      <c r="I43" s="61"/>
      <c r="J43" s="61"/>
      <c r="K43" s="61"/>
      <c r="L43" s="61"/>
      <c r="Q43" s="58" t="s">
        <v>105</v>
      </c>
      <c r="R43" s="58">
        <v>4</v>
      </c>
    </row>
    <row r="44" spans="1:23">
      <c r="A44" s="87"/>
      <c r="C44" s="61"/>
      <c r="F44" s="61"/>
      <c r="G44" s="61"/>
      <c r="H44" s="61"/>
      <c r="I44" s="61"/>
      <c r="J44" s="61"/>
      <c r="K44" s="61"/>
      <c r="L44" s="61"/>
      <c r="Q44" s="58" t="s">
        <v>106</v>
      </c>
      <c r="R44" s="58">
        <v>4.28807</v>
      </c>
    </row>
    <row r="45" spans="1:23">
      <c r="A45" s="88" t="s">
        <v>107</v>
      </c>
      <c r="C45" s="61"/>
      <c r="F45" s="61"/>
      <c r="G45" s="61"/>
      <c r="H45" s="61"/>
      <c r="I45" s="61"/>
      <c r="J45" s="61"/>
      <c r="K45" s="61"/>
      <c r="L45" s="61"/>
      <c r="Q45" s="58" t="s">
        <v>108</v>
      </c>
      <c r="R45" s="58">
        <v>17.15228</v>
      </c>
    </row>
    <row r="46" spans="1:23">
      <c r="C46" s="61"/>
      <c r="Q46" s="58" t="s">
        <v>109</v>
      </c>
      <c r="R46" s="58">
        <v>0.99222</v>
      </c>
    </row>
    <row r="47" spans="1:23">
      <c r="C47" s="61"/>
      <c r="Q47" s="58" t="s">
        <v>110</v>
      </c>
      <c r="R47" s="58">
        <v>0.98639</v>
      </c>
    </row>
    <row r="48" spans="1:23">
      <c r="C48" s="61"/>
      <c r="Q48" s="58" t="s">
        <v>111</v>
      </c>
      <c r="R48" s="58" t="s">
        <v>112</v>
      </c>
    </row>
    <row r="49" spans="1:37">
      <c r="A49" s="59" t="s">
        <v>113</v>
      </c>
      <c r="Q49" s="58" t="s">
        <v>114</v>
      </c>
    </row>
    <row r="50" spans="1:37">
      <c r="A50" s="59"/>
      <c r="R50" s="58" t="s">
        <v>91</v>
      </c>
      <c r="S50" s="58" t="s">
        <v>91</v>
      </c>
      <c r="T50" s="58" t="s">
        <v>92</v>
      </c>
      <c r="U50" s="58" t="s">
        <v>92</v>
      </c>
      <c r="V50" s="58" t="s">
        <v>96</v>
      </c>
      <c r="W50" s="58" t="s">
        <v>96</v>
      </c>
      <c r="X50" s="58" t="s">
        <v>97</v>
      </c>
      <c r="Y50" s="58" t="s">
        <v>97</v>
      </c>
      <c r="Z50" s="58" t="s">
        <v>98</v>
      </c>
      <c r="AA50" s="58" t="s">
        <v>98</v>
      </c>
      <c r="AB50" s="58" t="s">
        <v>99</v>
      </c>
      <c r="AC50" s="58" t="s">
        <v>99</v>
      </c>
      <c r="AD50" s="58" t="s">
        <v>100</v>
      </c>
      <c r="AE50" s="58" t="s">
        <v>100</v>
      </c>
      <c r="AF50" s="58" t="s">
        <v>101</v>
      </c>
      <c r="AG50" s="58" t="s">
        <v>101</v>
      </c>
      <c r="AH50" s="58" t="s">
        <v>102</v>
      </c>
      <c r="AI50" s="58" t="s">
        <v>102</v>
      </c>
      <c r="AJ50" s="58" t="s">
        <v>103</v>
      </c>
      <c r="AK50" s="58" t="s">
        <v>103</v>
      </c>
    </row>
    <row r="51" spans="1:37">
      <c r="R51" s="58" t="s">
        <v>86</v>
      </c>
      <c r="S51" s="58" t="s">
        <v>87</v>
      </c>
      <c r="T51" s="58" t="s">
        <v>86</v>
      </c>
      <c r="U51" s="58" t="s">
        <v>87</v>
      </c>
      <c r="V51" s="58" t="s">
        <v>86</v>
      </c>
      <c r="W51" s="58" t="s">
        <v>87</v>
      </c>
      <c r="X51" s="58" t="s">
        <v>86</v>
      </c>
      <c r="Y51" s="58" t="s">
        <v>87</v>
      </c>
      <c r="Z51" s="58" t="s">
        <v>86</v>
      </c>
      <c r="AA51" s="58" t="s">
        <v>87</v>
      </c>
      <c r="AB51" s="58" t="s">
        <v>86</v>
      </c>
      <c r="AC51" s="58" t="s">
        <v>87</v>
      </c>
      <c r="AD51" s="58" t="s">
        <v>86</v>
      </c>
      <c r="AE51" s="58" t="s">
        <v>87</v>
      </c>
      <c r="AF51" s="58" t="s">
        <v>86</v>
      </c>
      <c r="AG51" s="58" t="s">
        <v>87</v>
      </c>
      <c r="AH51" s="58" t="s">
        <v>86</v>
      </c>
      <c r="AI51" s="58" t="s">
        <v>87</v>
      </c>
      <c r="AJ51" s="58" t="s">
        <v>106</v>
      </c>
      <c r="AK51" s="58" t="s">
        <v>110</v>
      </c>
    </row>
    <row r="52" customHeight="1" spans="1:37">
      <c r="A52" s="70" t="s">
        <v>115</v>
      </c>
      <c r="B52" s="83" t="s">
        <v>94</v>
      </c>
      <c r="C52" s="70"/>
      <c r="D52" s="70"/>
      <c r="E52" s="89" t="s">
        <v>116</v>
      </c>
      <c r="F52" s="90"/>
      <c r="G52" s="91"/>
      <c r="H52" s="82" t="s">
        <v>117</v>
      </c>
      <c r="I52" s="83" t="s">
        <v>118</v>
      </c>
      <c r="J52" s="70"/>
      <c r="K52" s="70"/>
      <c r="L52" s="61"/>
      <c r="Q52" s="58" t="s">
        <v>75</v>
      </c>
      <c r="R52" s="58">
        <v>1.45669</v>
      </c>
      <c r="S52" s="58">
        <v>1.27862</v>
      </c>
      <c r="T52" s="58">
        <v>269947.0652</v>
      </c>
      <c r="U52" s="92">
        <v>948000000</v>
      </c>
      <c r="V52" s="58">
        <v>6.39808</v>
      </c>
      <c r="W52" s="58">
        <v>7790.03628</v>
      </c>
      <c r="X52" s="58">
        <v>2.88659</v>
      </c>
      <c r="Y52" s="58">
        <v>1.19082</v>
      </c>
      <c r="Z52" s="58">
        <v>3.95802</v>
      </c>
      <c r="AA52" s="58">
        <v>4818.37001</v>
      </c>
      <c r="AB52" s="58">
        <v>6.39808</v>
      </c>
      <c r="AC52" s="58">
        <v>7790.03628</v>
      </c>
      <c r="AD52" s="58">
        <v>10.3424</v>
      </c>
      <c r="AE52" s="58">
        <v>12594.43841</v>
      </c>
      <c r="AF52" s="58">
        <v>2.98863</v>
      </c>
      <c r="AG52" s="58">
        <v>3637.92678</v>
      </c>
      <c r="AH52" s="58">
        <v>13.69707</v>
      </c>
      <c r="AI52" s="58">
        <v>16681.11138</v>
      </c>
      <c r="AJ52" s="58">
        <v>4.28807</v>
      </c>
      <c r="AK52" s="58">
        <v>0.98639</v>
      </c>
    </row>
    <row r="53" spans="1:37">
      <c r="A53" s="70"/>
      <c r="B53" s="70">
        <v>1</v>
      </c>
      <c r="C53" s="70">
        <v>2</v>
      </c>
      <c r="D53" s="70">
        <v>3</v>
      </c>
      <c r="E53" s="70">
        <v>1</v>
      </c>
      <c r="F53" s="70">
        <v>2</v>
      </c>
      <c r="G53" s="70">
        <v>3</v>
      </c>
      <c r="H53" s="84"/>
      <c r="I53" s="70"/>
      <c r="J53" s="70"/>
      <c r="K53" s="70"/>
      <c r="L53" s="61"/>
      <c r="Q53" s="58" t="s">
        <v>119</v>
      </c>
    </row>
    <row r="54" ht="14.25" customHeight="1" spans="1:37">
      <c r="A54" s="83" t="str">
        <f t="shared" ref="A54:A56" si="0">E17</f>
        <v>shCtrl</v>
      </c>
      <c r="B54" s="93">
        <f t="shared" ref="B54:B56" si="1">E5</f>
        <v>0.0613</v>
      </c>
      <c r="C54" s="93">
        <f t="shared" ref="C54:C56" si="2">F5</f>
        <v>0.0681</v>
      </c>
      <c r="D54" s="93">
        <f t="shared" ref="D54:D56" si="3">G5</f>
        <v>0.0745</v>
      </c>
      <c r="E54" s="94">
        <f t="shared" ref="E54:E56" si="4">$S$32+($S$31-$S$32)/(1+(B54/$S$33)^$S$34)</f>
        <v>1.85888460912975</v>
      </c>
      <c r="F54" s="94">
        <f t="shared" ref="F54:F56" si="5">$S$32+($S$31-$S$32)/(1+(C54/$S$33)^$S$34)</f>
        <v>2.00158723763889</v>
      </c>
      <c r="G54" s="94">
        <f t="shared" ref="G54:G56" si="6">$S$32+($S$31-$S$32)/(1+(D54/$S$33)^$S$34)</f>
        <v>2.1628738809377</v>
      </c>
      <c r="H54" s="94">
        <f t="shared" ref="H54:H56" si="7">AVERAGE(E54:G54)</f>
        <v>2.00778190923544</v>
      </c>
      <c r="I54" s="70">
        <f t="shared" ref="I54:K54" si="8">E54/AVERAGE($E$54:$G$54)</f>
        <v>0.925839903517013</v>
      </c>
      <c r="J54" s="70">
        <f t="shared" si="8"/>
        <v>0.996914669084296</v>
      </c>
      <c r="K54" s="70">
        <f t="shared" si="8"/>
        <v>1.07724542739869</v>
      </c>
      <c r="L54" s="61"/>
      <c r="S54" s="58" t="s">
        <v>120</v>
      </c>
      <c r="T54" s="58" t="s">
        <v>121</v>
      </c>
      <c r="U54" s="58" t="s">
        <v>122</v>
      </c>
      <c r="V54" s="58" t="s">
        <v>123</v>
      </c>
      <c r="W54" s="58" t="s">
        <v>124</v>
      </c>
    </row>
    <row r="55" ht="14.25" customHeight="1" spans="1:37">
      <c r="A55" s="83" t="str">
        <f t="shared" si="0"/>
        <v>sh-2</v>
      </c>
      <c r="B55" s="93">
        <f t="shared" si="1"/>
        <v>0.1352</v>
      </c>
      <c r="C55" s="93">
        <f t="shared" si="2"/>
        <v>0.1215</v>
      </c>
      <c r="D55" s="93">
        <f t="shared" si="3"/>
        <v>0.1254</v>
      </c>
      <c r="E55" s="94">
        <f t="shared" si="4"/>
        <v>5.40145396994194</v>
      </c>
      <c r="F55" s="94">
        <f t="shared" si="5"/>
        <v>4.35459228279069</v>
      </c>
      <c r="G55" s="94">
        <f t="shared" si="6"/>
        <v>4.63130409060977</v>
      </c>
      <c r="H55" s="94">
        <f t="shared" si="7"/>
        <v>4.7957834477808</v>
      </c>
      <c r="I55" s="70">
        <f t="shared" ref="I55:K55" si="9">E55/AVERAGE($E$54:$G$54)</f>
        <v>2.69025930809328</v>
      </c>
      <c r="J55" s="70">
        <f t="shared" si="9"/>
        <v>2.16885721639404</v>
      </c>
      <c r="K55" s="70">
        <f t="shared" si="9"/>
        <v>2.30667687028486</v>
      </c>
      <c r="L55" s="61"/>
      <c r="Q55" s="58" t="s">
        <v>75</v>
      </c>
      <c r="R55" s="58" t="s">
        <v>125</v>
      </c>
      <c r="S55" s="58">
        <v>4</v>
      </c>
      <c r="T55" s="58">
        <v>3477.88772</v>
      </c>
      <c r="U55" s="58">
        <v>869.47193</v>
      </c>
      <c r="V55" s="58">
        <v>202.76537</v>
      </c>
      <c r="W55" s="92">
        <v>7.2e-5</v>
      </c>
    </row>
    <row r="56" ht="14.25" customHeight="1" spans="1:37">
      <c r="A56" s="83" t="str">
        <f t="shared" si="0"/>
        <v>sh-2+MAPK12</v>
      </c>
      <c r="B56" s="93">
        <f t="shared" si="1"/>
        <v>0.0816</v>
      </c>
      <c r="C56" s="93">
        <f t="shared" si="2"/>
        <v>0.0749</v>
      </c>
      <c r="D56" s="93">
        <f t="shared" si="3"/>
        <v>0.0935</v>
      </c>
      <c r="E56" s="94">
        <f t="shared" si="4"/>
        <v>2.37509783252608</v>
      </c>
      <c r="F56" s="94">
        <f t="shared" si="5"/>
        <v>2.17387414094992</v>
      </c>
      <c r="G56" s="94">
        <f t="shared" si="6"/>
        <v>2.81717657356057</v>
      </c>
      <c r="H56" s="94">
        <f t="shared" si="7"/>
        <v>2.45538284901219</v>
      </c>
      <c r="I56" s="70">
        <f t="shared" ref="I56:K56" si="10">E56/AVERAGE($E$54:$G$54)</f>
        <v>1.18294612656935</v>
      </c>
      <c r="J56" s="70">
        <f t="shared" si="10"/>
        <v>1.08272423959519</v>
      </c>
      <c r="K56" s="70">
        <f t="shared" si="10"/>
        <v>1.40312877638854</v>
      </c>
      <c r="L56" s="61"/>
      <c r="Q56" s="58" t="s">
        <v>75</v>
      </c>
      <c r="R56" s="58" t="s">
        <v>126</v>
      </c>
      <c r="S56" s="58">
        <v>4</v>
      </c>
      <c r="T56" s="58">
        <v>17.15228</v>
      </c>
      <c r="U56" s="58">
        <v>4.28807</v>
      </c>
    </row>
    <row r="57" spans="1:37">
      <c r="A57" s="78"/>
      <c r="B57" s="224"/>
      <c r="C57" s="224"/>
      <c r="D57" s="224"/>
      <c r="E57" s="95"/>
      <c r="F57" s="95"/>
      <c r="G57" s="95"/>
      <c r="H57" s="95"/>
      <c r="I57" s="60"/>
      <c r="J57" s="60"/>
      <c r="K57" s="60"/>
      <c r="L57" s="61"/>
      <c r="Q57" s="58" t="s">
        <v>75</v>
      </c>
      <c r="R57" s="58" t="s">
        <v>127</v>
      </c>
      <c r="S57" s="58">
        <v>8</v>
      </c>
      <c r="T57" s="58">
        <v>3495.04</v>
      </c>
    </row>
    <row r="58" spans="1:37">
      <c r="A58" s="78"/>
      <c r="B58" s="224"/>
      <c r="C58" s="224"/>
      <c r="D58" s="224"/>
      <c r="E58" s="95"/>
      <c r="F58" s="95"/>
      <c r="G58" s="95"/>
      <c r="H58" s="95"/>
      <c r="I58" s="60"/>
      <c r="J58" s="60"/>
      <c r="K58" s="60"/>
      <c r="L58" s="61"/>
      <c r="Q58" s="58" t="s">
        <v>75</v>
      </c>
      <c r="R58" s="58" t="s">
        <v>128</v>
      </c>
      <c r="S58" s="58">
        <v>7</v>
      </c>
      <c r="T58" s="58">
        <v>2204.72</v>
      </c>
    </row>
    <row r="59" spans="1:37">
      <c r="A59" s="78"/>
      <c r="B59" s="224"/>
      <c r="C59" s="224"/>
      <c r="D59" s="224"/>
      <c r="E59" s="95"/>
      <c r="F59" s="95"/>
      <c r="G59" s="95"/>
      <c r="H59" s="95"/>
      <c r="I59" s="60"/>
      <c r="J59" s="60"/>
      <c r="K59" s="60"/>
      <c r="L59" s="61"/>
    </row>
    <row r="60" spans="1:37">
      <c r="A60" s="60"/>
      <c r="B60" s="224"/>
      <c r="C60" s="224"/>
      <c r="D60" s="224"/>
      <c r="E60" s="95"/>
      <c r="F60" s="95"/>
      <c r="G60" s="95"/>
      <c r="H60" s="95"/>
      <c r="I60" s="60"/>
      <c r="J60" s="60"/>
      <c r="K60" s="60"/>
      <c r="L60" s="61"/>
    </row>
    <row r="61" spans="1:37">
      <c r="A61" s="60"/>
      <c r="B61" s="224"/>
      <c r="C61" s="224"/>
      <c r="D61" s="224"/>
      <c r="E61" s="95"/>
      <c r="F61" s="95"/>
      <c r="G61" s="95"/>
      <c r="H61" s="95"/>
      <c r="I61" s="60"/>
      <c r="J61" s="60"/>
      <c r="K61" s="60"/>
      <c r="L61" s="61"/>
    </row>
    <row r="62" spans="1:37">
      <c r="A62" s="60"/>
      <c r="B62" s="60"/>
      <c r="C62" s="60"/>
      <c r="D62" s="60"/>
      <c r="E62" s="95"/>
      <c r="F62" s="95"/>
      <c r="G62" s="95"/>
      <c r="H62" s="95"/>
      <c r="I62" s="60"/>
      <c r="J62" s="60"/>
      <c r="K62" s="60"/>
    </row>
    <row r="63" spans="1:37">
      <c r="A63" s="60"/>
      <c r="B63" s="60"/>
      <c r="C63" s="60"/>
      <c r="D63" s="60"/>
      <c r="E63" s="95"/>
      <c r="F63" s="95"/>
      <c r="G63" s="95"/>
      <c r="H63" s="95"/>
      <c r="I63" s="60"/>
      <c r="J63" s="60"/>
      <c r="K63" s="60"/>
    </row>
    <row r="64" spans="1:37">
      <c r="A64" s="60"/>
      <c r="B64" s="60"/>
      <c r="C64" s="60"/>
      <c r="D64" s="60"/>
      <c r="E64" s="60"/>
      <c r="F64" s="96"/>
    </row>
    <row r="65" spans="1:6">
      <c r="A65" s="60"/>
      <c r="B65" s="60"/>
      <c r="C65" s="60"/>
      <c r="D65" s="60"/>
      <c r="E65" s="60"/>
      <c r="F65" s="96"/>
    </row>
    <row r="66" spans="1:6">
      <c r="A66" s="60"/>
      <c r="B66" s="60"/>
      <c r="C66" s="60"/>
      <c r="D66" s="60"/>
      <c r="E66" s="60"/>
      <c r="F66" s="96"/>
    </row>
    <row r="67" spans="1:6">
      <c r="A67" s="60"/>
      <c r="B67" s="60"/>
      <c r="C67" s="60"/>
      <c r="D67" s="60"/>
      <c r="E67" s="60"/>
      <c r="F67" s="96"/>
    </row>
    <row r="68" spans="1:6">
      <c r="A68" s="60"/>
      <c r="B68" s="60"/>
      <c r="C68" s="60"/>
      <c r="D68" s="60"/>
      <c r="E68" s="60"/>
      <c r="F68" s="96"/>
    </row>
    <row r="69" spans="1:6">
      <c r="A69" s="60"/>
      <c r="B69" s="60"/>
      <c r="C69" s="60"/>
      <c r="D69" s="60"/>
      <c r="E69" s="60"/>
      <c r="F69" s="96"/>
    </row>
    <row r="70" spans="1:6">
      <c r="A70" s="60"/>
      <c r="B70" s="60"/>
      <c r="C70" s="60"/>
      <c r="D70" s="60"/>
      <c r="E70" s="60"/>
      <c r="F70" s="96"/>
    </row>
    <row r="71" spans="1:6">
      <c r="A71" s="60"/>
      <c r="B71" s="60"/>
      <c r="C71" s="60"/>
      <c r="D71" s="60"/>
      <c r="E71" s="60"/>
      <c r="F71" s="96"/>
    </row>
    <row r="72" spans="1:6">
      <c r="A72" s="60"/>
      <c r="B72" s="60"/>
      <c r="C72" s="60"/>
      <c r="D72" s="60"/>
      <c r="E72" s="60"/>
      <c r="F72" s="96"/>
    </row>
    <row r="73" spans="1:6">
      <c r="A73" s="60"/>
      <c r="B73" s="60"/>
      <c r="C73" s="60"/>
      <c r="D73" s="60"/>
      <c r="E73" s="60"/>
      <c r="F73" s="96"/>
    </row>
    <row r="74" spans="1:6">
      <c r="A74" s="60"/>
      <c r="B74" s="60"/>
      <c r="C74" s="60"/>
      <c r="D74" s="60"/>
      <c r="E74" s="60"/>
      <c r="F74" s="96"/>
    </row>
    <row r="75" spans="1:6">
      <c r="A75" s="60"/>
      <c r="B75" s="60"/>
      <c r="C75" s="60"/>
      <c r="D75" s="60"/>
      <c r="E75" s="60"/>
      <c r="F75" s="96"/>
    </row>
    <row r="76" spans="1:6">
      <c r="A76" s="60"/>
      <c r="B76" s="60"/>
      <c r="C76" s="60"/>
      <c r="D76" s="60"/>
      <c r="E76" s="60"/>
      <c r="F76" s="96"/>
    </row>
    <row r="77" spans="1:6">
      <c r="A77" s="60"/>
      <c r="B77" s="60"/>
      <c r="C77" s="60"/>
      <c r="D77" s="60"/>
      <c r="E77" s="60"/>
      <c r="F77" s="96"/>
    </row>
    <row r="78" spans="1:6">
      <c r="A78" s="60"/>
      <c r="B78" s="60"/>
      <c r="C78" s="60"/>
      <c r="D78" s="60"/>
      <c r="E78" s="60"/>
      <c r="F78" s="96"/>
    </row>
    <row r="79" spans="1:6">
      <c r="A79" s="60"/>
      <c r="B79" s="60"/>
      <c r="C79" s="60"/>
      <c r="D79" s="60"/>
      <c r="E79" s="60"/>
      <c r="F79" s="96"/>
    </row>
    <row r="80" spans="1:6">
      <c r="A80" s="60"/>
      <c r="B80" s="60"/>
      <c r="C80" s="60"/>
      <c r="D80" s="60"/>
      <c r="E80" s="60"/>
      <c r="F80" s="96"/>
    </row>
    <row r="81" spans="1:6">
      <c r="A81" s="60"/>
      <c r="B81" s="60"/>
      <c r="C81" s="60"/>
      <c r="D81" s="60"/>
      <c r="E81" s="60"/>
      <c r="F81" s="96"/>
    </row>
    <row r="82" spans="1:6">
      <c r="A82" s="60"/>
      <c r="B82" s="60"/>
      <c r="C82" s="60"/>
      <c r="D82" s="60"/>
      <c r="E82" s="60"/>
      <c r="F82" s="96"/>
    </row>
    <row r="83" spans="1:6">
      <c r="A83" s="60"/>
      <c r="B83" s="60"/>
      <c r="C83" s="60"/>
      <c r="D83" s="60"/>
      <c r="E83" s="60"/>
      <c r="F83" s="96"/>
    </row>
    <row r="84" spans="1:6">
      <c r="A84" s="60"/>
      <c r="B84" s="60"/>
      <c r="C84" s="60"/>
      <c r="D84" s="60"/>
      <c r="E84" s="60"/>
      <c r="F84" s="96"/>
    </row>
    <row r="85" spans="1:6">
      <c r="A85" s="60"/>
      <c r="B85" s="60"/>
      <c r="C85" s="60"/>
      <c r="D85" s="60"/>
      <c r="E85" s="60"/>
      <c r="F85" s="96"/>
    </row>
    <row r="86" spans="1:6">
      <c r="A86" s="60"/>
      <c r="B86" s="60"/>
      <c r="C86" s="60"/>
      <c r="D86" s="60"/>
      <c r="E86" s="60"/>
      <c r="F86" s="96"/>
    </row>
    <row r="87" spans="1:6">
      <c r="A87" s="60"/>
      <c r="B87" s="60"/>
      <c r="C87" s="60"/>
      <c r="D87" s="60"/>
      <c r="E87" s="60"/>
      <c r="F87" s="96"/>
    </row>
    <row r="88" spans="1:6">
      <c r="A88" s="60"/>
      <c r="B88" s="60"/>
      <c r="C88" s="60"/>
      <c r="D88" s="60"/>
      <c r="E88" s="60"/>
      <c r="F88" s="96"/>
    </row>
    <row r="89" spans="1:6">
      <c r="A89" s="60"/>
      <c r="B89" s="60"/>
      <c r="C89" s="60"/>
      <c r="D89" s="60"/>
      <c r="E89" s="60"/>
      <c r="F89" s="96"/>
    </row>
    <row r="90" spans="1:6">
      <c r="A90" s="60"/>
      <c r="B90" s="60"/>
      <c r="C90" s="60"/>
      <c r="D90" s="60"/>
      <c r="E90" s="60"/>
      <c r="F90" s="96"/>
    </row>
    <row r="91" spans="1:6">
      <c r="A91" s="60"/>
      <c r="B91" s="60"/>
      <c r="C91" s="60"/>
      <c r="D91" s="60"/>
      <c r="E91" s="60"/>
      <c r="F91" s="96"/>
    </row>
    <row r="92" spans="1:6">
      <c r="A92" s="60"/>
      <c r="B92" s="60"/>
      <c r="C92" s="60"/>
      <c r="D92" s="60"/>
      <c r="E92" s="60"/>
      <c r="F92" s="96"/>
    </row>
    <row r="93" spans="1:6">
      <c r="A93" s="60"/>
      <c r="B93" s="60"/>
      <c r="C93" s="60"/>
      <c r="D93" s="60"/>
      <c r="E93" s="60"/>
      <c r="F93" s="96"/>
    </row>
    <row r="94" spans="1:6">
      <c r="A94" s="60"/>
      <c r="B94" s="60"/>
      <c r="C94" s="60"/>
      <c r="D94" s="60"/>
      <c r="E94" s="60"/>
      <c r="F94" s="96"/>
    </row>
    <row r="95" spans="1:6">
      <c r="A95" s="60"/>
      <c r="B95" s="60"/>
      <c r="C95" s="60"/>
      <c r="D95" s="60"/>
      <c r="E95" s="60"/>
      <c r="F95" s="96"/>
    </row>
    <row r="96" spans="1:6">
      <c r="A96" s="60"/>
      <c r="B96" s="60"/>
      <c r="C96" s="60"/>
      <c r="D96" s="60"/>
      <c r="E96" s="60"/>
      <c r="F96" s="96"/>
    </row>
    <row r="97" spans="1:6">
      <c r="A97" s="60"/>
      <c r="B97" s="60"/>
      <c r="C97" s="60"/>
      <c r="D97" s="60"/>
      <c r="E97" s="60"/>
      <c r="F97" s="96"/>
    </row>
    <row r="98" spans="1:6">
      <c r="A98" s="60"/>
      <c r="B98" s="60"/>
      <c r="C98" s="60"/>
      <c r="D98" s="60"/>
      <c r="E98" s="60"/>
      <c r="F98" s="96"/>
    </row>
    <row r="99" spans="1:6">
      <c r="A99" s="60"/>
      <c r="B99" s="60"/>
      <c r="C99" s="60"/>
      <c r="D99" s="60"/>
      <c r="E99" s="60"/>
      <c r="F99" s="96"/>
    </row>
    <row r="100" spans="1:6">
      <c r="A100" s="60"/>
      <c r="B100" s="60"/>
      <c r="C100" s="60"/>
      <c r="D100" s="60"/>
      <c r="E100" s="60"/>
      <c r="F100" s="96"/>
    </row>
    <row r="101" spans="1:6">
      <c r="A101" s="60"/>
      <c r="B101" s="60"/>
      <c r="C101" s="60"/>
      <c r="D101" s="60"/>
      <c r="E101" s="60"/>
      <c r="F101" s="96"/>
    </row>
    <row r="102" spans="1:6">
      <c r="A102" s="60"/>
      <c r="B102" s="60"/>
      <c r="C102" s="60"/>
      <c r="D102" s="60"/>
      <c r="E102" s="60"/>
      <c r="F102" s="96"/>
    </row>
    <row r="103" spans="1:6">
      <c r="A103" s="60"/>
      <c r="B103" s="60"/>
      <c r="C103" s="60"/>
      <c r="D103" s="60"/>
      <c r="E103" s="60"/>
      <c r="F103" s="96"/>
    </row>
    <row r="104" spans="1:6">
      <c r="A104" s="60"/>
      <c r="B104" s="60"/>
      <c r="C104" s="60"/>
      <c r="D104" s="60"/>
      <c r="E104" s="60"/>
      <c r="F104" s="96"/>
    </row>
    <row r="105" spans="1:6">
      <c r="A105" s="60"/>
      <c r="B105" s="60"/>
      <c r="C105" s="60"/>
      <c r="D105" s="60"/>
      <c r="E105" s="60"/>
      <c r="F105" s="96"/>
    </row>
    <row r="106" spans="1:6">
      <c r="A106" s="60"/>
      <c r="B106" s="60"/>
      <c r="C106" s="60"/>
      <c r="D106" s="60"/>
      <c r="E106" s="60"/>
      <c r="F106" s="96"/>
    </row>
    <row r="107" spans="1:6">
      <c r="A107" s="60"/>
      <c r="B107" s="60"/>
      <c r="C107" s="60"/>
      <c r="D107" s="60"/>
      <c r="E107" s="60"/>
      <c r="F107" s="96"/>
    </row>
    <row r="108" spans="1:6">
      <c r="A108" s="60"/>
      <c r="B108" s="60"/>
      <c r="C108" s="60"/>
      <c r="D108" s="60"/>
      <c r="E108" s="60"/>
      <c r="F108" s="96"/>
    </row>
    <row r="109" spans="1:6">
      <c r="A109" s="60"/>
      <c r="B109" s="60"/>
      <c r="C109" s="60"/>
      <c r="D109" s="60"/>
      <c r="E109" s="60"/>
      <c r="F109" s="96"/>
    </row>
    <row r="110" spans="1:6">
      <c r="A110" s="60"/>
      <c r="B110" s="60"/>
      <c r="C110" s="60"/>
      <c r="D110" s="60"/>
      <c r="E110" s="60"/>
      <c r="F110" s="96"/>
    </row>
    <row r="111" spans="1:6">
      <c r="A111" s="60"/>
      <c r="B111" s="60"/>
      <c r="C111" s="60"/>
      <c r="D111" s="60"/>
      <c r="E111" s="60"/>
      <c r="F111" s="96"/>
    </row>
    <row r="112" spans="1:6">
      <c r="A112" s="60"/>
      <c r="B112" s="60"/>
      <c r="C112" s="60"/>
      <c r="D112" s="60"/>
      <c r="E112" s="60"/>
      <c r="F112" s="96"/>
    </row>
    <row r="113" spans="1:6">
      <c r="A113" s="60"/>
      <c r="B113" s="60"/>
      <c r="C113" s="60"/>
      <c r="D113" s="60"/>
      <c r="E113" s="60"/>
      <c r="F113" s="96"/>
    </row>
    <row r="114" spans="1:6">
      <c r="A114" s="60"/>
      <c r="B114" s="60"/>
      <c r="C114" s="60"/>
      <c r="D114" s="60"/>
      <c r="E114" s="60"/>
      <c r="F114" s="96"/>
    </row>
  </sheetData>
  <mergeCells count="13">
    <mergeCell ref="B25:D25"/>
    <mergeCell ref="B33:D33"/>
    <mergeCell ref="B52:D52"/>
    <mergeCell ref="E52:G52"/>
    <mergeCell ref="A1:A2"/>
    <mergeCell ref="A14:A15"/>
    <mergeCell ref="A30:A31"/>
    <mergeCell ref="A33:A34"/>
    <mergeCell ref="A49:A50"/>
    <mergeCell ref="A52:A53"/>
    <mergeCell ref="E33:E34"/>
    <mergeCell ref="H52:H53"/>
    <mergeCell ref="I52:K53"/>
  </mergeCells>
  <hyperlinks>
    <hyperlink ref="A45" r:id="rId2" display="https://www.elabscience.cn/p-cell_ferrous_iron_colorimetric_assay_kit-e_bc_k881_m" tooltip="https://www.elabscience.cn/p-cell_ferrous_iron_colorimetric_assay_kit-e_bc_k881_m"/>
  </hyperlinks>
  <pageMargins left="0.7" right="0.7" top="0.75" bottom="0.75" header="0.3" footer="0.3"/>
  <pageSetup paperSize="9" orientation="portrait" horizontalDpi="200" verticalDpi="300"/>
  <headerFooter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14"/>
  <sheetViews>
    <sheetView zoomScale="85" zoomScaleNormal="85" topLeftCell="A25" workbookViewId="0">
      <selection activeCell="I54" sqref="I54:K56"/>
    </sheetView>
  </sheetViews>
  <sheetFormatPr defaultColWidth="9" defaultRowHeight="13.5"/>
  <cols>
    <col min="1" max="1" width="19.875" style="58" customWidth="1"/>
    <col min="2" max="4" width="8.375" style="58" customWidth="1"/>
    <col min="5" max="5" width="12.125" style="58" customWidth="1"/>
    <col min="6" max="7" width="13.25" style="58" customWidth="1"/>
    <col min="8" max="8" width="14.875" style="58" customWidth="1"/>
    <col min="9" max="10" width="13.75" style="58" customWidth="1"/>
    <col min="11" max="11" width="12.625" style="58" customWidth="1"/>
    <col min="12" max="14" width="10.25" style="58" customWidth="1"/>
    <col min="15" max="19" width="9" style="58"/>
    <col min="20" max="20" width="27.125" style="58" customWidth="1"/>
    <col min="21" max="16384" width="9" style="58"/>
  </cols>
  <sheetData>
    <row r="1" s="57" customFormat="1" spans="1:27">
      <c r="A1" s="59" t="s">
        <v>71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</row>
    <row r="2" s="57" customFormat="1" spans="1:27">
      <c r="A2" s="59"/>
      <c r="B2" s="58"/>
      <c r="C2" s="58"/>
      <c r="D2" s="58"/>
      <c r="E2" s="58"/>
      <c r="F2" s="58"/>
      <c r="G2" s="58"/>
      <c r="H2" s="58"/>
      <c r="I2" s="58"/>
      <c r="J2" s="58"/>
      <c r="K2" s="60"/>
      <c r="L2" s="60"/>
      <c r="M2" s="60"/>
      <c r="N2" s="60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3" spans="1:27">
      <c r="H3" s="60"/>
      <c r="I3" s="60"/>
      <c r="J3" s="60"/>
      <c r="K3" s="60"/>
      <c r="L3" s="60"/>
      <c r="M3" s="60"/>
      <c r="N3" s="60"/>
    </row>
    <row r="4" spans="1:27">
      <c r="A4" s="61" t="s">
        <v>72</v>
      </c>
      <c r="B4" s="58">
        <v>1</v>
      </c>
      <c r="C4" s="58">
        <v>2</v>
      </c>
      <c r="D4" s="58">
        <v>3</v>
      </c>
      <c r="E4" s="58">
        <v>4</v>
      </c>
      <c r="F4" s="58">
        <v>5</v>
      </c>
      <c r="G4" s="58">
        <v>6</v>
      </c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</row>
    <row r="5" ht="14.25" spans="1:27">
      <c r="A5" s="61">
        <v>25</v>
      </c>
      <c r="B5" s="97">
        <v>2.5612</v>
      </c>
      <c r="C5" s="97">
        <v>2.534</v>
      </c>
      <c r="D5" s="97">
        <v>2.5901</v>
      </c>
      <c r="E5" s="64">
        <v>1.5125</v>
      </c>
      <c r="F5" s="64">
        <v>1.5984</v>
      </c>
      <c r="G5" s="64">
        <v>1.5813</v>
      </c>
      <c r="H5" s="65"/>
      <c r="I5" s="65"/>
      <c r="J5" s="65"/>
      <c r="K5" s="65"/>
      <c r="L5" s="65"/>
      <c r="M5" s="65"/>
      <c r="N5" s="66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</row>
    <row r="6" ht="14.25" spans="1:27">
      <c r="A6" s="61"/>
      <c r="B6" s="97">
        <v>2.1372</v>
      </c>
      <c r="C6" s="97">
        <v>2.1846</v>
      </c>
      <c r="D6" s="97">
        <v>2.0936</v>
      </c>
      <c r="E6" s="64">
        <v>1.9205</v>
      </c>
      <c r="F6" s="64">
        <v>1.9487</v>
      </c>
      <c r="G6" s="64">
        <v>1.9548</v>
      </c>
      <c r="H6" s="65"/>
      <c r="I6" s="65"/>
      <c r="J6" s="65"/>
      <c r="K6" s="65"/>
      <c r="L6" s="65"/>
      <c r="M6" s="65"/>
      <c r="N6" s="66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</row>
    <row r="7" ht="14.25" spans="1:27">
      <c r="A7" s="61"/>
      <c r="B7" s="97">
        <v>1.8291</v>
      </c>
      <c r="C7" s="97">
        <v>1.8165</v>
      </c>
      <c r="D7" s="97">
        <v>1.8462</v>
      </c>
      <c r="E7" s="64">
        <v>1.6515</v>
      </c>
      <c r="F7" s="64">
        <v>1.7049</v>
      </c>
      <c r="G7" s="64">
        <v>1.6956</v>
      </c>
      <c r="H7" s="65"/>
      <c r="I7" s="65"/>
      <c r="J7" s="65"/>
      <c r="K7" s="65"/>
      <c r="L7" s="65"/>
      <c r="M7" s="65"/>
      <c r="N7" s="66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</row>
    <row r="8" ht="14.25" spans="1:27">
      <c r="A8" s="61"/>
      <c r="B8" s="97">
        <v>1.4343</v>
      </c>
      <c r="C8" s="97">
        <v>1.4205</v>
      </c>
      <c r="D8" s="97">
        <v>1.4471</v>
      </c>
      <c r="E8" s="65"/>
      <c r="F8" s="65"/>
      <c r="G8" s="65"/>
      <c r="H8" s="65"/>
      <c r="I8" s="65"/>
      <c r="J8" s="65"/>
      <c r="K8" s="65"/>
      <c r="L8" s="65"/>
      <c r="M8" s="65"/>
      <c r="N8" s="66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</row>
    <row r="9" spans="1:27">
      <c r="A9" s="61"/>
      <c r="B9" s="97">
        <v>1.024</v>
      </c>
      <c r="C9" s="97">
        <v>1.0354</v>
      </c>
      <c r="D9" s="97">
        <v>1.0528</v>
      </c>
      <c r="E9" s="65"/>
      <c r="F9" s="65"/>
      <c r="G9" s="65"/>
      <c r="H9" s="5"/>
      <c r="I9" s="5"/>
      <c r="J9" s="5"/>
      <c r="K9" s="5"/>
      <c r="L9" s="5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</row>
    <row r="10" spans="1:27">
      <c r="A10" s="61"/>
      <c r="B10" s="97">
        <v>0.7032</v>
      </c>
      <c r="C10" s="97">
        <v>0.7282</v>
      </c>
      <c r="D10" s="97">
        <v>0.7136</v>
      </c>
      <c r="E10" s="65"/>
      <c r="F10" s="65"/>
      <c r="G10" s="5"/>
      <c r="H10" s="5"/>
      <c r="K10" s="60"/>
      <c r="L10" s="5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</row>
    <row r="11" spans="1:27">
      <c r="A11" s="61"/>
      <c r="B11" s="97">
        <v>0.512</v>
      </c>
      <c r="C11" s="97">
        <v>0.5011</v>
      </c>
      <c r="D11" s="97">
        <v>0.495</v>
      </c>
      <c r="E11" s="69"/>
      <c r="F11" s="69"/>
      <c r="G11" s="69"/>
      <c r="H11" s="5"/>
      <c r="I11" s="5"/>
      <c r="J11" s="5"/>
      <c r="K11" s="5"/>
      <c r="L11" s="5"/>
      <c r="M11" s="5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</row>
    <row r="12" spans="1:27">
      <c r="A12" s="61"/>
      <c r="B12" s="97">
        <v>0.385</v>
      </c>
      <c r="C12" s="97">
        <v>0.3912</v>
      </c>
      <c r="D12" s="97">
        <v>0.3765</v>
      </c>
      <c r="E12" s="69"/>
      <c r="F12" s="69"/>
      <c r="G12" s="69"/>
      <c r="H12" s="5"/>
      <c r="I12" s="5"/>
      <c r="J12" s="5"/>
      <c r="K12" s="5"/>
      <c r="L12" s="5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</row>
    <row r="13" spans="1:27">
      <c r="H13" s="60"/>
      <c r="I13" s="60"/>
      <c r="J13" s="5"/>
      <c r="K13" s="5"/>
      <c r="L13" s="5"/>
      <c r="M13" s="65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</row>
    <row r="14" spans="1:27">
      <c r="A14" s="59" t="s">
        <v>73</v>
      </c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</row>
    <row r="15" spans="1:27">
      <c r="A15" s="59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</row>
    <row r="16" spans="1:27">
      <c r="B16" s="70">
        <v>1</v>
      </c>
      <c r="C16" s="70">
        <v>2</v>
      </c>
      <c r="D16" s="70">
        <v>3</v>
      </c>
      <c r="E16" s="70">
        <v>4</v>
      </c>
      <c r="F16" s="70">
        <v>5</v>
      </c>
      <c r="G16" s="70">
        <v>6</v>
      </c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</row>
    <row r="17" ht="14.25" spans="1:27">
      <c r="A17" s="71" t="s">
        <v>74</v>
      </c>
      <c r="B17" s="98">
        <v>0</v>
      </c>
      <c r="C17" s="73"/>
      <c r="D17" s="73"/>
      <c r="E17" s="74" t="s">
        <v>48</v>
      </c>
      <c r="F17" s="74" t="s">
        <v>48</v>
      </c>
      <c r="G17" s="74" t="s">
        <v>48</v>
      </c>
      <c r="H17" s="66"/>
      <c r="I17" s="66"/>
      <c r="J17" s="66"/>
      <c r="K17" s="66"/>
      <c r="L17" s="66"/>
      <c r="M17" s="66"/>
      <c r="N17" s="66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</row>
    <row r="18" ht="14.25" spans="1:27">
      <c r="A18" s="71" t="s">
        <v>75</v>
      </c>
      <c r="B18" s="98">
        <v>1.56</v>
      </c>
      <c r="C18" s="76"/>
      <c r="D18" s="76"/>
      <c r="E18" s="74" t="s">
        <v>49</v>
      </c>
      <c r="F18" s="74" t="s">
        <v>49</v>
      </c>
      <c r="G18" s="74" t="s">
        <v>49</v>
      </c>
      <c r="H18" s="66"/>
      <c r="I18" s="66"/>
      <c r="J18" s="66"/>
      <c r="K18" s="66"/>
      <c r="L18" s="66"/>
      <c r="M18" s="66"/>
      <c r="N18" s="66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</row>
    <row r="19" ht="14.25" spans="1:27">
      <c r="A19" s="71" t="s">
        <v>76</v>
      </c>
      <c r="B19" s="98">
        <f t="shared" ref="B19:B24" si="0">B18*2</f>
        <v>3.12</v>
      </c>
      <c r="C19" s="76"/>
      <c r="D19" s="235"/>
      <c r="E19" s="74" t="s">
        <v>50</v>
      </c>
      <c r="F19" s="74" t="s">
        <v>50</v>
      </c>
      <c r="G19" s="74" t="s">
        <v>50</v>
      </c>
      <c r="H19" s="66"/>
      <c r="I19" s="66"/>
      <c r="J19" s="66"/>
      <c r="K19" s="66"/>
      <c r="L19" s="66"/>
      <c r="M19" s="66"/>
      <c r="N19" s="66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</row>
    <row r="20" ht="14.25" spans="1:27">
      <c r="A20" s="71" t="s">
        <v>77</v>
      </c>
      <c r="B20" s="98">
        <f t="shared" si="0"/>
        <v>6.24</v>
      </c>
      <c r="C20" s="76"/>
      <c r="D20" s="7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</row>
    <row r="21" ht="14.25" spans="1:27">
      <c r="A21" s="71" t="s">
        <v>78</v>
      </c>
      <c r="B21" s="98">
        <f t="shared" si="0"/>
        <v>12.48</v>
      </c>
      <c r="C21" s="76"/>
      <c r="D21" s="76"/>
      <c r="E21" s="66"/>
      <c r="F21" s="66"/>
      <c r="G21" s="66"/>
      <c r="H21" s="78"/>
      <c r="I21" s="60"/>
      <c r="J21" s="60"/>
      <c r="K21" s="60"/>
      <c r="L21" s="60"/>
      <c r="M21" s="60"/>
      <c r="N21" s="78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</row>
    <row r="22" ht="14.25" spans="1:27">
      <c r="A22" s="71" t="s">
        <v>79</v>
      </c>
      <c r="B22" s="98">
        <f t="shared" si="0"/>
        <v>24.96</v>
      </c>
      <c r="C22" s="76"/>
      <c r="D22" s="76"/>
      <c r="E22" s="66"/>
      <c r="F22" s="66"/>
      <c r="G22" s="66"/>
      <c r="H22" s="60"/>
      <c r="I22" s="60"/>
      <c r="J22" s="60"/>
      <c r="K22" s="60"/>
      <c r="L22" s="60"/>
      <c r="M22" s="60"/>
      <c r="N22" s="78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</row>
    <row r="23" spans="1:27">
      <c r="A23" s="71" t="s">
        <v>80</v>
      </c>
      <c r="B23" s="98">
        <f t="shared" si="0"/>
        <v>49.92</v>
      </c>
      <c r="C23" s="76"/>
      <c r="D23" s="76"/>
      <c r="E23" s="60"/>
      <c r="F23" s="60"/>
      <c r="G23" s="60"/>
      <c r="H23" s="60"/>
      <c r="I23" s="60"/>
      <c r="J23" s="60"/>
      <c r="K23" s="60"/>
      <c r="L23" s="60"/>
      <c r="M23" s="60"/>
      <c r="N23" s="78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</row>
    <row r="24" spans="1:27">
      <c r="A24" s="71" t="s">
        <v>81</v>
      </c>
      <c r="B24" s="98">
        <f t="shared" si="0"/>
        <v>99.84</v>
      </c>
      <c r="C24" s="76"/>
      <c r="D24" s="76"/>
      <c r="E24" s="60"/>
      <c r="F24" s="60"/>
      <c r="G24" s="60"/>
      <c r="H24" s="60"/>
      <c r="I24" s="60"/>
      <c r="J24" s="60"/>
      <c r="K24" s="60"/>
      <c r="L24" s="60"/>
      <c r="M24" s="60"/>
      <c r="N24" s="78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</row>
    <row r="25" spans="1:27">
      <c r="B25" s="79" t="s">
        <v>82</v>
      </c>
      <c r="C25" s="80"/>
      <c r="D25" s="80"/>
      <c r="H25" s="60"/>
      <c r="I25" s="60"/>
      <c r="J25" s="60"/>
      <c r="K25" s="60"/>
      <c r="L25" s="60"/>
      <c r="M25" s="60"/>
      <c r="N25" s="78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</row>
    <row r="26" spans="1:27">
      <c r="N26" s="78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</row>
    <row r="27" spans="1:27">
      <c r="N27" s="78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</row>
    <row r="28" spans="1:27">
      <c r="N28" s="60"/>
      <c r="O28" s="60"/>
      <c r="P28" s="60"/>
      <c r="Q28" s="58" t="s">
        <v>129</v>
      </c>
    </row>
    <row r="29" spans="1:27">
      <c r="N29" s="60"/>
      <c r="Q29" s="58" t="s">
        <v>84</v>
      </c>
      <c r="V29" s="92"/>
    </row>
    <row r="30" spans="1:27">
      <c r="A30" s="59" t="s">
        <v>85</v>
      </c>
      <c r="N30" s="60"/>
      <c r="S30" s="58" t="s">
        <v>86</v>
      </c>
      <c r="T30" s="58" t="s">
        <v>87</v>
      </c>
      <c r="U30" s="58" t="s">
        <v>88</v>
      </c>
      <c r="V30" s="92" t="s">
        <v>89</v>
      </c>
      <c r="W30" s="58" t="s">
        <v>90</v>
      </c>
    </row>
    <row r="31" spans="1:27">
      <c r="A31" s="59"/>
      <c r="N31" s="60"/>
      <c r="Q31" s="58" t="s">
        <v>75</v>
      </c>
      <c r="R31" s="58" t="s">
        <v>91</v>
      </c>
      <c r="S31" s="58">
        <v>33202.36008</v>
      </c>
      <c r="T31" s="58">
        <v>4764741.68546</v>
      </c>
      <c r="U31" s="58">
        <v>0.00697</v>
      </c>
      <c r="V31" s="92">
        <v>0.99477</v>
      </c>
      <c r="W31" s="58">
        <v>1</v>
      </c>
    </row>
    <row r="32" spans="1:27">
      <c r="F32" s="61"/>
      <c r="G32" s="61"/>
      <c r="H32" s="61"/>
      <c r="I32" s="61"/>
      <c r="J32" s="61"/>
      <c r="K32" s="61"/>
      <c r="L32" s="61"/>
      <c r="Q32" s="58" t="s">
        <v>75</v>
      </c>
      <c r="R32" s="58" t="s">
        <v>92</v>
      </c>
      <c r="S32" s="58">
        <v>0.74745</v>
      </c>
      <c r="T32" s="58">
        <v>2.35427</v>
      </c>
      <c r="U32" s="58">
        <v>0.31749</v>
      </c>
      <c r="V32" s="92">
        <v>0.76676</v>
      </c>
      <c r="W32" s="58">
        <v>0.87207</v>
      </c>
    </row>
    <row r="33" spans="1:23">
      <c r="A33" s="82" t="s">
        <v>93</v>
      </c>
      <c r="B33" s="83" t="s">
        <v>130</v>
      </c>
      <c r="C33" s="70"/>
      <c r="D33" s="70"/>
      <c r="E33" s="70" t="s">
        <v>95</v>
      </c>
      <c r="F33" s="61"/>
      <c r="G33" s="61"/>
      <c r="H33" s="61"/>
      <c r="I33" s="61"/>
      <c r="J33" s="61"/>
      <c r="K33" s="61"/>
      <c r="L33" s="61"/>
      <c r="Q33" s="58" t="s">
        <v>75</v>
      </c>
      <c r="R33" s="58" t="s">
        <v>96</v>
      </c>
      <c r="S33" s="58">
        <v>0.03255</v>
      </c>
      <c r="T33" s="58">
        <v>2.00978</v>
      </c>
      <c r="U33" s="58">
        <v>0.0162</v>
      </c>
      <c r="V33" s="58">
        <v>0.98785</v>
      </c>
      <c r="W33" s="58">
        <v>1</v>
      </c>
    </row>
    <row r="34" spans="1:23">
      <c r="A34" s="84"/>
      <c r="B34" s="70">
        <v>1</v>
      </c>
      <c r="C34" s="70">
        <v>2</v>
      </c>
      <c r="D34" s="70">
        <v>3</v>
      </c>
      <c r="E34" s="70"/>
      <c r="F34" s="61"/>
      <c r="G34" s="61"/>
      <c r="H34" s="61"/>
      <c r="I34" s="61"/>
      <c r="J34" s="61"/>
      <c r="K34" s="61"/>
      <c r="L34" s="61"/>
      <c r="Q34" s="58" t="s">
        <v>75</v>
      </c>
      <c r="R34" s="58" t="s">
        <v>97</v>
      </c>
      <c r="S34" s="58">
        <v>2.35764</v>
      </c>
      <c r="T34" s="58">
        <v>0.69481</v>
      </c>
      <c r="U34" s="58">
        <v>3.39321</v>
      </c>
      <c r="V34" s="58">
        <v>0.02745</v>
      </c>
      <c r="W34" s="58">
        <v>0.99986</v>
      </c>
    </row>
    <row r="35" spans="1:23">
      <c r="A35" s="83">
        <f t="shared" ref="A35:A42" si="1">B17</f>
        <v>0</v>
      </c>
      <c r="B35" s="70">
        <f t="shared" ref="B35:B42" si="2">B5</f>
        <v>2.5612</v>
      </c>
      <c r="C35" s="70">
        <f t="shared" ref="C35:C42" si="3">C5</f>
        <v>2.534</v>
      </c>
      <c r="D35" s="70">
        <f t="shared" ref="D35:D42" si="4">D5</f>
        <v>2.5901</v>
      </c>
      <c r="E35" s="99">
        <f t="shared" ref="E35:E42" si="5">AVERAGE(B35:D35)</f>
        <v>2.56176666666667</v>
      </c>
      <c r="F35" s="61"/>
      <c r="G35" s="61"/>
      <c r="H35" s="61"/>
      <c r="I35" s="61"/>
      <c r="J35" s="61"/>
      <c r="K35" s="61"/>
      <c r="L35" s="61"/>
      <c r="Q35" s="58" t="s">
        <v>75</v>
      </c>
      <c r="R35" s="58" t="s">
        <v>98</v>
      </c>
      <c r="S35" s="58">
        <v>0.01808</v>
      </c>
      <c r="T35" s="58">
        <v>1.11935</v>
      </c>
    </row>
    <row r="36" spans="1:23">
      <c r="A36" s="83">
        <f t="shared" si="1"/>
        <v>1.56</v>
      </c>
      <c r="B36" s="70">
        <f t="shared" si="2"/>
        <v>2.1372</v>
      </c>
      <c r="C36" s="70">
        <f t="shared" si="3"/>
        <v>2.1846</v>
      </c>
      <c r="D36" s="70">
        <f t="shared" si="4"/>
        <v>2.0936</v>
      </c>
      <c r="E36" s="99">
        <f t="shared" si="5"/>
        <v>2.13846666666667</v>
      </c>
      <c r="F36" s="61"/>
      <c r="G36" s="61"/>
      <c r="H36" s="61"/>
      <c r="I36" s="61"/>
      <c r="J36" s="61"/>
      <c r="K36" s="61"/>
      <c r="L36" s="61"/>
      <c r="Q36" s="58" t="s">
        <v>75</v>
      </c>
      <c r="R36" s="58" t="s">
        <v>99</v>
      </c>
      <c r="S36" s="58">
        <v>0.03255</v>
      </c>
      <c r="T36" s="58">
        <v>2.00978</v>
      </c>
    </row>
    <row r="37" spans="1:23">
      <c r="A37" s="83">
        <f t="shared" si="1"/>
        <v>3.12</v>
      </c>
      <c r="B37" s="70">
        <f t="shared" si="2"/>
        <v>1.8291</v>
      </c>
      <c r="C37" s="70">
        <f t="shared" si="3"/>
        <v>1.8165</v>
      </c>
      <c r="D37" s="70">
        <f t="shared" si="4"/>
        <v>1.8462</v>
      </c>
      <c r="E37" s="99">
        <f t="shared" si="5"/>
        <v>1.8306</v>
      </c>
      <c r="F37" s="61"/>
      <c r="G37" s="61"/>
      <c r="H37" s="61"/>
      <c r="I37" s="61"/>
      <c r="J37" s="61"/>
      <c r="K37" s="61"/>
      <c r="L37" s="61"/>
      <c r="Q37" s="58" t="s">
        <v>75</v>
      </c>
      <c r="R37" s="58" t="s">
        <v>100</v>
      </c>
      <c r="S37" s="58">
        <v>0.0586</v>
      </c>
      <c r="T37" s="58">
        <v>3.60852</v>
      </c>
    </row>
    <row r="38" spans="1:23">
      <c r="A38" s="83">
        <f t="shared" si="1"/>
        <v>6.24</v>
      </c>
      <c r="B38" s="70">
        <f t="shared" si="2"/>
        <v>1.4343</v>
      </c>
      <c r="C38" s="70">
        <f t="shared" si="3"/>
        <v>1.4205</v>
      </c>
      <c r="D38" s="70">
        <f t="shared" si="4"/>
        <v>1.4471</v>
      </c>
      <c r="E38" s="99">
        <f t="shared" si="5"/>
        <v>1.43396666666667</v>
      </c>
      <c r="F38" s="61"/>
      <c r="G38" s="61"/>
      <c r="H38" s="61"/>
      <c r="I38" s="61"/>
      <c r="J38" s="61"/>
      <c r="K38" s="61"/>
      <c r="L38" s="61"/>
      <c r="Q38" s="58" t="s">
        <v>75</v>
      </c>
      <c r="R38" s="58" t="s">
        <v>101</v>
      </c>
      <c r="S38" s="58">
        <v>0.01282</v>
      </c>
      <c r="T38" s="58">
        <v>0.79483</v>
      </c>
    </row>
    <row r="39" spans="1:23">
      <c r="A39" s="83">
        <f t="shared" si="1"/>
        <v>12.48</v>
      </c>
      <c r="B39" s="70">
        <f t="shared" si="2"/>
        <v>1.024</v>
      </c>
      <c r="C39" s="70">
        <f t="shared" si="3"/>
        <v>1.0354</v>
      </c>
      <c r="D39" s="70">
        <f t="shared" si="4"/>
        <v>1.0528</v>
      </c>
      <c r="E39" s="99">
        <f t="shared" si="5"/>
        <v>1.0374</v>
      </c>
      <c r="F39" s="61"/>
      <c r="G39" s="61"/>
      <c r="H39" s="61"/>
      <c r="I39" s="61"/>
      <c r="J39" s="61"/>
      <c r="K39" s="61"/>
      <c r="L39" s="61"/>
      <c r="Q39" s="58" t="s">
        <v>75</v>
      </c>
      <c r="R39" s="58" t="s">
        <v>102</v>
      </c>
      <c r="S39" s="58">
        <v>0.08266</v>
      </c>
      <c r="T39" s="58">
        <v>5.08175</v>
      </c>
    </row>
    <row r="40" spans="1:23">
      <c r="A40" s="83">
        <f t="shared" si="1"/>
        <v>24.96</v>
      </c>
      <c r="B40" s="70">
        <f t="shared" si="2"/>
        <v>0.7032</v>
      </c>
      <c r="C40" s="70">
        <f t="shared" si="3"/>
        <v>0.7282</v>
      </c>
      <c r="D40" s="70">
        <f t="shared" si="4"/>
        <v>0.7136</v>
      </c>
      <c r="E40" s="99">
        <f t="shared" si="5"/>
        <v>0.715</v>
      </c>
      <c r="F40" s="61"/>
      <c r="G40" s="61"/>
      <c r="H40" s="61"/>
      <c r="I40" s="61"/>
      <c r="J40" s="61"/>
      <c r="K40" s="61"/>
      <c r="L40" s="61"/>
      <c r="Q40" s="58" t="s">
        <v>103</v>
      </c>
    </row>
    <row r="41" spans="1:23">
      <c r="A41" s="83">
        <f t="shared" si="1"/>
        <v>49.92</v>
      </c>
      <c r="B41" s="70">
        <f t="shared" si="2"/>
        <v>0.512</v>
      </c>
      <c r="C41" s="70">
        <f t="shared" si="3"/>
        <v>0.5011</v>
      </c>
      <c r="D41" s="70">
        <f t="shared" si="4"/>
        <v>0.495</v>
      </c>
      <c r="E41" s="99">
        <f t="shared" si="5"/>
        <v>0.5027</v>
      </c>
      <c r="F41" s="61"/>
      <c r="G41" s="61"/>
      <c r="H41" s="61"/>
      <c r="I41" s="61"/>
      <c r="J41" s="61"/>
      <c r="K41" s="61"/>
      <c r="L41" s="61"/>
      <c r="R41" s="58" t="s">
        <v>75</v>
      </c>
    </row>
    <row r="42" spans="1:23">
      <c r="A42" s="83">
        <f t="shared" si="1"/>
        <v>99.84</v>
      </c>
      <c r="B42" s="70">
        <f t="shared" si="2"/>
        <v>0.385</v>
      </c>
      <c r="C42" s="70">
        <f t="shared" si="3"/>
        <v>0.3912</v>
      </c>
      <c r="D42" s="70">
        <f t="shared" si="4"/>
        <v>0.3765</v>
      </c>
      <c r="E42" s="99">
        <f t="shared" si="5"/>
        <v>0.384233333333333</v>
      </c>
      <c r="F42" s="61"/>
      <c r="G42" s="61"/>
      <c r="H42" s="61"/>
      <c r="I42" s="61"/>
      <c r="J42" s="61"/>
      <c r="K42" s="61"/>
      <c r="L42" s="61"/>
      <c r="Q42" s="58" t="s">
        <v>104</v>
      </c>
      <c r="R42" s="58">
        <v>8</v>
      </c>
    </row>
    <row r="43" spans="1:23">
      <c r="C43" s="61"/>
      <c r="F43" s="61"/>
      <c r="G43" s="61"/>
      <c r="H43" s="61"/>
      <c r="I43" s="61"/>
      <c r="J43" s="61"/>
      <c r="K43" s="61"/>
      <c r="L43" s="61"/>
      <c r="Q43" s="58" t="s">
        <v>105</v>
      </c>
      <c r="R43" s="58">
        <v>4</v>
      </c>
    </row>
    <row r="44" spans="1:23">
      <c r="A44" s="87"/>
      <c r="C44" s="61"/>
      <c r="F44" s="61"/>
      <c r="G44" s="61"/>
      <c r="H44" s="61"/>
      <c r="I44" s="61"/>
      <c r="J44" s="61"/>
      <c r="K44" s="61"/>
      <c r="L44" s="61"/>
      <c r="Q44" s="58" t="s">
        <v>106</v>
      </c>
      <c r="R44" s="58">
        <v>5.6641</v>
      </c>
    </row>
    <row r="45" spans="1:23">
      <c r="A45" s="88" t="s">
        <v>131</v>
      </c>
      <c r="C45" s="61"/>
      <c r="F45" s="61"/>
      <c r="G45" s="61"/>
      <c r="H45" s="61"/>
      <c r="I45" s="61"/>
      <c r="J45" s="61"/>
      <c r="K45" s="61"/>
      <c r="L45" s="61"/>
      <c r="Q45" s="58" t="s">
        <v>108</v>
      </c>
      <c r="R45" s="58">
        <v>22.65641</v>
      </c>
    </row>
    <row r="46" spans="1:23">
      <c r="C46" s="61"/>
      <c r="Q46" s="58" t="s">
        <v>109</v>
      </c>
      <c r="R46" s="58">
        <v>0.99731</v>
      </c>
    </row>
    <row r="47" spans="1:23">
      <c r="C47" s="61"/>
      <c r="Q47" s="58" t="s">
        <v>110</v>
      </c>
      <c r="R47" s="58">
        <v>0.99529</v>
      </c>
    </row>
    <row r="48" spans="1:23">
      <c r="C48" s="61"/>
      <c r="Q48" s="58" t="s">
        <v>111</v>
      </c>
      <c r="R48" s="58" t="s">
        <v>112</v>
      </c>
    </row>
    <row r="49" spans="1:37">
      <c r="A49" s="59" t="s">
        <v>113</v>
      </c>
      <c r="Q49" s="58" t="s">
        <v>114</v>
      </c>
    </row>
    <row r="50" spans="1:37">
      <c r="A50" s="59"/>
      <c r="R50" s="58" t="s">
        <v>91</v>
      </c>
      <c r="S50" s="58" t="s">
        <v>91</v>
      </c>
      <c r="T50" s="58" t="s">
        <v>92</v>
      </c>
      <c r="U50" s="58" t="s">
        <v>92</v>
      </c>
      <c r="V50" s="58" t="s">
        <v>96</v>
      </c>
      <c r="W50" s="58" t="s">
        <v>96</v>
      </c>
      <c r="X50" s="58" t="s">
        <v>97</v>
      </c>
      <c r="Y50" s="58" t="s">
        <v>97</v>
      </c>
      <c r="Z50" s="58" t="s">
        <v>98</v>
      </c>
      <c r="AA50" s="58" t="s">
        <v>98</v>
      </c>
      <c r="AB50" s="58" t="s">
        <v>99</v>
      </c>
      <c r="AC50" s="58" t="s">
        <v>99</v>
      </c>
      <c r="AD50" s="58" t="s">
        <v>100</v>
      </c>
      <c r="AE50" s="58" t="s">
        <v>100</v>
      </c>
      <c r="AF50" s="58" t="s">
        <v>101</v>
      </c>
      <c r="AG50" s="58" t="s">
        <v>101</v>
      </c>
      <c r="AH50" s="58" t="s">
        <v>102</v>
      </c>
      <c r="AI50" s="58" t="s">
        <v>102</v>
      </c>
      <c r="AJ50" s="58" t="s">
        <v>103</v>
      </c>
      <c r="AK50" s="58" t="s">
        <v>103</v>
      </c>
    </row>
    <row r="51" spans="1:37">
      <c r="R51" s="58" t="s">
        <v>86</v>
      </c>
      <c r="S51" s="58" t="s">
        <v>87</v>
      </c>
      <c r="T51" s="58" t="s">
        <v>86</v>
      </c>
      <c r="U51" s="58" t="s">
        <v>87</v>
      </c>
      <c r="V51" s="58" t="s">
        <v>86</v>
      </c>
      <c r="W51" s="58" t="s">
        <v>87</v>
      </c>
      <c r="X51" s="58" t="s">
        <v>86</v>
      </c>
      <c r="Y51" s="58" t="s">
        <v>87</v>
      </c>
      <c r="Z51" s="58" t="s">
        <v>86</v>
      </c>
      <c r="AA51" s="58" t="s">
        <v>87</v>
      </c>
      <c r="AB51" s="58" t="s">
        <v>86</v>
      </c>
      <c r="AC51" s="58" t="s">
        <v>87</v>
      </c>
      <c r="AD51" s="58" t="s">
        <v>86</v>
      </c>
      <c r="AE51" s="58" t="s">
        <v>87</v>
      </c>
      <c r="AF51" s="58" t="s">
        <v>86</v>
      </c>
      <c r="AG51" s="58" t="s">
        <v>87</v>
      </c>
      <c r="AH51" s="58" t="s">
        <v>86</v>
      </c>
      <c r="AI51" s="58" t="s">
        <v>87</v>
      </c>
      <c r="AJ51" s="58" t="s">
        <v>106</v>
      </c>
      <c r="AK51" s="58" t="s">
        <v>110</v>
      </c>
    </row>
    <row r="52" customHeight="1" spans="1:37">
      <c r="A52" s="70" t="s">
        <v>115</v>
      </c>
      <c r="B52" s="70" t="s">
        <v>130</v>
      </c>
      <c r="C52" s="70"/>
      <c r="D52" s="70"/>
      <c r="E52" s="89" t="s">
        <v>116</v>
      </c>
      <c r="F52" s="90"/>
      <c r="G52" s="91"/>
      <c r="H52" s="82" t="s">
        <v>117</v>
      </c>
      <c r="I52" s="70" t="s">
        <v>132</v>
      </c>
      <c r="J52" s="70"/>
      <c r="K52" s="70"/>
      <c r="L52" s="61"/>
      <c r="Q52" s="58" t="s">
        <v>75</v>
      </c>
      <c r="R52" s="58">
        <v>33202.36008</v>
      </c>
      <c r="S52" s="58">
        <v>4764741.68546</v>
      </c>
      <c r="T52" s="58">
        <v>0.74745</v>
      </c>
      <c r="U52" s="58">
        <v>2.35427</v>
      </c>
      <c r="V52" s="58">
        <v>0.03255</v>
      </c>
      <c r="W52" s="58">
        <v>2.00978</v>
      </c>
      <c r="X52" s="58">
        <v>2.35764</v>
      </c>
      <c r="Y52" s="58">
        <v>0.69481</v>
      </c>
      <c r="Z52" s="58">
        <v>0.01808</v>
      </c>
      <c r="AA52" s="58">
        <v>1.11935</v>
      </c>
      <c r="AB52" s="58">
        <v>0.03255</v>
      </c>
      <c r="AC52" s="58">
        <v>2.00978</v>
      </c>
      <c r="AD52" s="58">
        <v>0.0586</v>
      </c>
      <c r="AE52" s="58">
        <v>3.60852</v>
      </c>
      <c r="AF52" s="58">
        <v>0.01282</v>
      </c>
      <c r="AG52" s="58">
        <v>0.79483</v>
      </c>
      <c r="AH52" s="58">
        <v>0.08266</v>
      </c>
      <c r="AI52" s="58">
        <v>5.08175</v>
      </c>
      <c r="AJ52" s="58">
        <v>5.6641</v>
      </c>
      <c r="AK52" s="58">
        <v>0.99529</v>
      </c>
    </row>
    <row r="53" spans="1:37">
      <c r="A53" s="70"/>
      <c r="B53" s="70">
        <v>1</v>
      </c>
      <c r="C53" s="70">
        <v>2</v>
      </c>
      <c r="D53" s="70">
        <v>3</v>
      </c>
      <c r="E53" s="70">
        <v>1</v>
      </c>
      <c r="F53" s="70">
        <v>2</v>
      </c>
      <c r="G53" s="70">
        <v>3</v>
      </c>
      <c r="H53" s="84"/>
      <c r="I53" s="70"/>
      <c r="J53" s="70"/>
      <c r="K53" s="70"/>
      <c r="L53" s="61"/>
      <c r="Q53" s="58" t="s">
        <v>119</v>
      </c>
    </row>
    <row r="54" ht="14.25" customHeight="1" spans="1:37">
      <c r="A54" s="83" t="str">
        <f t="shared" ref="A54:A56" si="6">E17</f>
        <v>shCtrl</v>
      </c>
      <c r="B54" s="93">
        <f t="shared" ref="B54:B56" si="7">E5</f>
        <v>1.5125</v>
      </c>
      <c r="C54" s="93">
        <f t="shared" ref="C54:C56" si="8">F5</f>
        <v>1.5984</v>
      </c>
      <c r="D54" s="93">
        <f t="shared" ref="D54:D56" si="9">G5</f>
        <v>1.5813</v>
      </c>
      <c r="E54" s="94">
        <f t="shared" ref="E54:E56" si="10">$S$32+($S$31-$S$32)/(1+(B54/$S$33)^$S$34)</f>
        <v>4.64311781435012</v>
      </c>
      <c r="F54" s="94">
        <f t="shared" ref="F54:F56" si="11">$S$32+($S$31-$S$32)/(1+(C54/$S$33)^$S$34)</f>
        <v>4.16746609337768</v>
      </c>
      <c r="G54" s="94">
        <f t="shared" ref="G54:G56" si="12">$S$32+($S$31-$S$32)/(1+(D54/$S$33)^$S$34)</f>
        <v>4.25529187838345</v>
      </c>
      <c r="H54" s="94">
        <f t="shared" ref="H54:H56" si="13">AVERAGE(E54:G54)</f>
        <v>4.35529192870375</v>
      </c>
      <c r="I54" s="70">
        <f t="shared" ref="I54:K54" si="14">E54/AVERAGE($E$54:$G$54)</f>
        <v>1.06608647373312</v>
      </c>
      <c r="J54" s="70">
        <f t="shared" si="14"/>
        <v>0.956874111218999</v>
      </c>
      <c r="K54" s="70">
        <f t="shared" si="14"/>
        <v>0.977039415047877</v>
      </c>
      <c r="L54" s="61"/>
      <c r="S54" s="58" t="s">
        <v>120</v>
      </c>
      <c r="T54" s="58" t="s">
        <v>121</v>
      </c>
      <c r="U54" s="58" t="s">
        <v>122</v>
      </c>
      <c r="V54" s="58" t="s">
        <v>123</v>
      </c>
      <c r="W54" s="58" t="s">
        <v>124</v>
      </c>
    </row>
    <row r="55" ht="14.25" customHeight="1" spans="1:37">
      <c r="A55" s="83" t="str">
        <f t="shared" si="6"/>
        <v>sh-2</v>
      </c>
      <c r="B55" s="93">
        <f t="shared" si="7"/>
        <v>1.9205</v>
      </c>
      <c r="C55" s="93">
        <f t="shared" si="8"/>
        <v>1.9487</v>
      </c>
      <c r="D55" s="93">
        <f t="shared" si="9"/>
        <v>1.9548</v>
      </c>
      <c r="E55" s="94">
        <f t="shared" si="10"/>
        <v>2.96601400672837</v>
      </c>
      <c r="F55" s="94">
        <f t="shared" si="11"/>
        <v>2.89106848691062</v>
      </c>
      <c r="G55" s="94">
        <f t="shared" si="12"/>
        <v>2.87533213469065</v>
      </c>
      <c r="H55" s="94">
        <f t="shared" si="13"/>
        <v>2.91080487610988</v>
      </c>
      <c r="I55" s="70">
        <f t="shared" ref="I55:K55" si="15">E55/AVERAGE($E$54:$G$54)</f>
        <v>0.681013823018549</v>
      </c>
      <c r="J55" s="70">
        <f t="shared" si="15"/>
        <v>0.663805901932062</v>
      </c>
      <c r="K55" s="70">
        <f t="shared" si="15"/>
        <v>0.66019274523038</v>
      </c>
      <c r="L55" s="61"/>
      <c r="Q55" s="58" t="s">
        <v>75</v>
      </c>
      <c r="R55" s="58" t="s">
        <v>125</v>
      </c>
      <c r="S55" s="58">
        <v>4</v>
      </c>
      <c r="T55" s="58">
        <v>13309.86312</v>
      </c>
      <c r="U55" s="58">
        <v>3327.46578</v>
      </c>
      <c r="V55" s="58">
        <v>587.46556</v>
      </c>
      <c r="W55" s="92">
        <v>8.6534e-6</v>
      </c>
    </row>
    <row r="56" ht="14.25" customHeight="1" spans="1:37">
      <c r="A56" s="83" t="str">
        <f t="shared" si="6"/>
        <v>sh-2+MAPK12</v>
      </c>
      <c r="B56" s="93">
        <f t="shared" si="7"/>
        <v>1.6515</v>
      </c>
      <c r="C56" s="93">
        <f t="shared" si="8"/>
        <v>1.7049</v>
      </c>
      <c r="D56" s="93">
        <f t="shared" si="9"/>
        <v>1.6956</v>
      </c>
      <c r="E56" s="94">
        <f t="shared" si="10"/>
        <v>3.91387517657543</v>
      </c>
      <c r="F56" s="94">
        <f t="shared" si="11"/>
        <v>3.68502426258451</v>
      </c>
      <c r="G56" s="94">
        <f t="shared" si="12"/>
        <v>3.72314857042739</v>
      </c>
      <c r="H56" s="94">
        <f t="shared" si="13"/>
        <v>3.77401600319578</v>
      </c>
      <c r="I56" s="70">
        <f t="shared" ref="I56:K56" si="16">E56/AVERAGE($E$54:$G$54)</f>
        <v>0.898648182635211</v>
      </c>
      <c r="J56" s="70">
        <f t="shared" si="16"/>
        <v>0.846102700555659</v>
      </c>
      <c r="K56" s="70">
        <f t="shared" si="16"/>
        <v>0.854856260240516</v>
      </c>
      <c r="L56" s="61"/>
      <c r="Q56" s="58" t="s">
        <v>75</v>
      </c>
      <c r="R56" s="58" t="s">
        <v>126</v>
      </c>
      <c r="S56" s="58">
        <v>4</v>
      </c>
      <c r="T56" s="58">
        <v>22.65641</v>
      </c>
      <c r="U56" s="58">
        <v>5.6641</v>
      </c>
    </row>
    <row r="57" spans="1:37">
      <c r="A57" s="78"/>
      <c r="B57" s="224"/>
      <c r="C57" s="224"/>
      <c r="D57" s="224"/>
      <c r="E57" s="95"/>
      <c r="F57" s="95"/>
      <c r="G57" s="95"/>
      <c r="H57" s="95"/>
      <c r="I57" s="60"/>
      <c r="J57" s="60"/>
      <c r="K57" s="60"/>
      <c r="L57" s="61"/>
      <c r="Q57" s="58" t="s">
        <v>75</v>
      </c>
      <c r="R57" s="58" t="s">
        <v>127</v>
      </c>
      <c r="S57" s="58">
        <v>8</v>
      </c>
      <c r="T57" s="58">
        <v>13332.51953</v>
      </c>
    </row>
    <row r="58" spans="1:37">
      <c r="A58" s="78"/>
      <c r="B58" s="224"/>
      <c r="C58" s="224"/>
      <c r="D58" s="224"/>
      <c r="E58" s="95"/>
      <c r="F58" s="95"/>
      <c r="G58" s="95"/>
      <c r="H58" s="95"/>
      <c r="I58" s="60"/>
      <c r="J58" s="60"/>
      <c r="K58" s="60"/>
      <c r="L58" s="61"/>
      <c r="Q58" s="58" t="s">
        <v>75</v>
      </c>
      <c r="R58" s="58" t="s">
        <v>128</v>
      </c>
      <c r="S58" s="58">
        <v>7</v>
      </c>
      <c r="T58" s="58">
        <v>8410.33936</v>
      </c>
    </row>
    <row r="59" spans="1:37">
      <c r="A59" s="78"/>
      <c r="B59" s="224"/>
      <c r="C59" s="224"/>
      <c r="D59" s="224"/>
      <c r="E59" s="95"/>
      <c r="F59" s="95"/>
      <c r="G59" s="95"/>
      <c r="H59" s="95"/>
      <c r="I59" s="60"/>
      <c r="J59" s="60"/>
      <c r="K59" s="60"/>
      <c r="L59" s="61"/>
    </row>
    <row r="60" spans="1:37">
      <c r="A60" s="60"/>
      <c r="B60" s="224"/>
      <c r="C60" s="224"/>
      <c r="D60" s="224"/>
      <c r="E60" s="95"/>
      <c r="F60" s="95"/>
      <c r="G60" s="95"/>
      <c r="H60" s="95"/>
      <c r="I60" s="60"/>
      <c r="J60" s="60"/>
      <c r="K60" s="60"/>
      <c r="L60" s="61"/>
    </row>
    <row r="61" spans="1:37">
      <c r="A61" s="60"/>
      <c r="B61" s="224"/>
      <c r="C61" s="224"/>
      <c r="D61" s="224"/>
      <c r="E61" s="95"/>
      <c r="F61" s="95"/>
      <c r="G61" s="95"/>
      <c r="H61" s="95"/>
      <c r="I61" s="60"/>
      <c r="J61" s="60"/>
      <c r="K61" s="60"/>
      <c r="L61" s="61"/>
    </row>
    <row r="62" spans="1:37">
      <c r="A62" s="60"/>
      <c r="B62" s="60"/>
      <c r="C62" s="60"/>
      <c r="D62" s="60"/>
      <c r="E62" s="95"/>
      <c r="F62" s="95"/>
      <c r="G62" s="95"/>
      <c r="H62" s="95"/>
      <c r="I62" s="60"/>
      <c r="J62" s="60"/>
      <c r="K62" s="60"/>
    </row>
    <row r="63" spans="1:37">
      <c r="A63" s="60"/>
      <c r="B63" s="60"/>
      <c r="C63" s="60"/>
      <c r="D63" s="60"/>
      <c r="E63" s="95"/>
      <c r="F63" s="95"/>
      <c r="G63" s="95"/>
      <c r="H63" s="95"/>
      <c r="I63" s="60"/>
      <c r="J63" s="60"/>
      <c r="K63" s="60"/>
    </row>
    <row r="64" spans="1:37">
      <c r="A64" s="60"/>
      <c r="B64" s="60"/>
      <c r="C64" s="60"/>
      <c r="D64" s="60"/>
      <c r="E64" s="60"/>
      <c r="F64" s="96"/>
    </row>
    <row r="65" spans="1:6">
      <c r="A65" s="60"/>
      <c r="B65" s="60"/>
      <c r="C65" s="60"/>
      <c r="D65" s="60"/>
      <c r="E65" s="60"/>
      <c r="F65" s="96"/>
    </row>
    <row r="66" spans="1:6">
      <c r="A66" s="60"/>
      <c r="B66" s="60"/>
      <c r="C66" s="60"/>
      <c r="D66" s="60"/>
      <c r="E66" s="60"/>
      <c r="F66" s="96"/>
    </row>
    <row r="67" spans="1:6">
      <c r="A67" s="60"/>
      <c r="B67" s="60"/>
      <c r="C67" s="60"/>
      <c r="D67" s="60"/>
      <c r="E67" s="60"/>
      <c r="F67" s="96"/>
    </row>
    <row r="68" spans="1:6">
      <c r="A68" s="60"/>
      <c r="B68" s="60"/>
      <c r="C68" s="60"/>
      <c r="D68" s="60"/>
      <c r="E68" s="60"/>
      <c r="F68" s="96"/>
    </row>
    <row r="69" spans="1:6">
      <c r="A69" s="60"/>
      <c r="B69" s="60"/>
      <c r="C69" s="60"/>
      <c r="D69" s="60"/>
      <c r="E69" s="60"/>
      <c r="F69" s="96"/>
    </row>
    <row r="70" spans="1:6">
      <c r="A70" s="60"/>
      <c r="B70" s="60"/>
      <c r="C70" s="60"/>
      <c r="D70" s="60"/>
      <c r="E70" s="60"/>
      <c r="F70" s="96"/>
    </row>
    <row r="71" spans="1:6">
      <c r="A71" s="60"/>
      <c r="B71" s="60"/>
      <c r="C71" s="60"/>
      <c r="D71" s="60"/>
      <c r="E71" s="60"/>
      <c r="F71" s="96"/>
    </row>
    <row r="72" spans="1:6">
      <c r="A72" s="60"/>
      <c r="B72" s="60"/>
      <c r="C72" s="60"/>
      <c r="D72" s="60"/>
      <c r="E72" s="60"/>
      <c r="F72" s="96"/>
    </row>
    <row r="73" spans="1:6">
      <c r="A73" s="60"/>
      <c r="B73" s="60"/>
      <c r="C73" s="60"/>
      <c r="D73" s="60"/>
      <c r="E73" s="60"/>
      <c r="F73" s="96"/>
    </row>
    <row r="74" spans="1:6">
      <c r="A74" s="60"/>
      <c r="B74" s="60"/>
      <c r="C74" s="60"/>
      <c r="D74" s="60"/>
      <c r="E74" s="60"/>
      <c r="F74" s="96"/>
    </row>
    <row r="75" spans="1:6">
      <c r="A75" s="60"/>
      <c r="B75" s="60"/>
      <c r="C75" s="60"/>
      <c r="D75" s="60"/>
      <c r="E75" s="60"/>
      <c r="F75" s="96"/>
    </row>
    <row r="76" spans="1:6">
      <c r="A76" s="60"/>
      <c r="B76" s="60"/>
      <c r="C76" s="60"/>
      <c r="D76" s="60"/>
      <c r="E76" s="60"/>
      <c r="F76" s="96"/>
    </row>
    <row r="77" spans="1:6">
      <c r="A77" s="60"/>
      <c r="B77" s="60"/>
      <c r="C77" s="60"/>
      <c r="D77" s="60"/>
      <c r="E77" s="60"/>
      <c r="F77" s="96"/>
    </row>
    <row r="78" spans="1:6">
      <c r="A78" s="60"/>
      <c r="B78" s="60"/>
      <c r="C78" s="60"/>
      <c r="D78" s="60"/>
      <c r="E78" s="60"/>
      <c r="F78" s="96"/>
    </row>
    <row r="79" spans="1:6">
      <c r="A79" s="60"/>
      <c r="B79" s="60"/>
      <c r="C79" s="60"/>
      <c r="D79" s="60"/>
      <c r="E79" s="60"/>
      <c r="F79" s="96"/>
    </row>
    <row r="80" spans="1:6">
      <c r="A80" s="60"/>
      <c r="B80" s="60"/>
      <c r="C80" s="60"/>
      <c r="D80" s="60"/>
      <c r="E80" s="60"/>
      <c r="F80" s="96"/>
    </row>
    <row r="81" spans="1:6">
      <c r="A81" s="60"/>
      <c r="B81" s="60"/>
      <c r="C81" s="60"/>
      <c r="D81" s="60"/>
      <c r="E81" s="60"/>
      <c r="F81" s="96"/>
    </row>
    <row r="82" spans="1:6">
      <c r="A82" s="60"/>
      <c r="B82" s="60"/>
      <c r="C82" s="60"/>
      <c r="D82" s="60"/>
      <c r="E82" s="60"/>
      <c r="F82" s="96"/>
    </row>
    <row r="83" spans="1:6">
      <c r="A83" s="60"/>
      <c r="B83" s="60"/>
      <c r="C83" s="60"/>
      <c r="D83" s="60"/>
      <c r="E83" s="60"/>
      <c r="F83" s="96"/>
    </row>
    <row r="84" spans="1:6">
      <c r="A84" s="60"/>
      <c r="B84" s="60"/>
      <c r="C84" s="60"/>
      <c r="D84" s="60"/>
      <c r="E84" s="60"/>
      <c r="F84" s="96"/>
    </row>
    <row r="85" spans="1:6">
      <c r="A85" s="60"/>
      <c r="B85" s="60"/>
      <c r="C85" s="60"/>
      <c r="D85" s="60"/>
      <c r="E85" s="60"/>
      <c r="F85" s="96"/>
    </row>
    <row r="86" spans="1:6">
      <c r="A86" s="60"/>
      <c r="B86" s="60"/>
      <c r="C86" s="60"/>
      <c r="D86" s="60"/>
      <c r="E86" s="60"/>
      <c r="F86" s="96"/>
    </row>
    <row r="87" spans="1:6">
      <c r="A87" s="60"/>
      <c r="B87" s="60"/>
      <c r="C87" s="60"/>
      <c r="D87" s="60"/>
      <c r="E87" s="60"/>
      <c r="F87" s="96"/>
    </row>
    <row r="88" spans="1:6">
      <c r="A88" s="60"/>
      <c r="B88" s="60"/>
      <c r="C88" s="60"/>
      <c r="D88" s="60"/>
      <c r="E88" s="60"/>
      <c r="F88" s="96"/>
    </row>
    <row r="89" spans="1:6">
      <c r="A89" s="60"/>
      <c r="B89" s="60"/>
      <c r="C89" s="60"/>
      <c r="D89" s="60"/>
      <c r="E89" s="60"/>
      <c r="F89" s="96"/>
    </row>
    <row r="90" spans="1:6">
      <c r="A90" s="60"/>
      <c r="B90" s="60"/>
      <c r="C90" s="60"/>
      <c r="D90" s="60"/>
      <c r="E90" s="60"/>
      <c r="F90" s="96"/>
    </row>
    <row r="91" spans="1:6">
      <c r="A91" s="60"/>
      <c r="B91" s="60"/>
      <c r="C91" s="60"/>
      <c r="D91" s="60"/>
      <c r="E91" s="60"/>
      <c r="F91" s="96"/>
    </row>
    <row r="92" spans="1:6">
      <c r="A92" s="60"/>
      <c r="B92" s="60"/>
      <c r="C92" s="60"/>
      <c r="D92" s="60"/>
      <c r="E92" s="60"/>
      <c r="F92" s="96"/>
    </row>
    <row r="93" spans="1:6">
      <c r="A93" s="60"/>
      <c r="B93" s="60"/>
      <c r="C93" s="60"/>
      <c r="D93" s="60"/>
      <c r="E93" s="60"/>
      <c r="F93" s="96"/>
    </row>
    <row r="94" spans="1:6">
      <c r="A94" s="60"/>
      <c r="B94" s="60"/>
      <c r="C94" s="60"/>
      <c r="D94" s="60"/>
      <c r="E94" s="60"/>
      <c r="F94" s="96"/>
    </row>
    <row r="95" spans="1:6">
      <c r="A95" s="60"/>
      <c r="B95" s="60"/>
      <c r="C95" s="60"/>
      <c r="D95" s="60"/>
      <c r="E95" s="60"/>
      <c r="F95" s="96"/>
    </row>
    <row r="96" spans="1:6">
      <c r="A96" s="60"/>
      <c r="B96" s="60"/>
      <c r="C96" s="60"/>
      <c r="D96" s="60"/>
      <c r="E96" s="60"/>
      <c r="F96" s="96"/>
    </row>
    <row r="97" spans="1:6">
      <c r="A97" s="60"/>
      <c r="B97" s="60"/>
      <c r="C97" s="60"/>
      <c r="D97" s="60"/>
      <c r="E97" s="60"/>
      <c r="F97" s="96"/>
    </row>
    <row r="98" spans="1:6">
      <c r="A98" s="60"/>
      <c r="B98" s="60"/>
      <c r="C98" s="60"/>
      <c r="D98" s="60"/>
      <c r="E98" s="60"/>
      <c r="F98" s="96"/>
    </row>
    <row r="99" spans="1:6">
      <c r="A99" s="60"/>
      <c r="B99" s="60"/>
      <c r="C99" s="60"/>
      <c r="D99" s="60"/>
      <c r="E99" s="60"/>
      <c r="F99" s="96"/>
    </row>
    <row r="100" spans="1:6">
      <c r="A100" s="60"/>
      <c r="B100" s="60"/>
      <c r="C100" s="60"/>
      <c r="D100" s="60"/>
      <c r="E100" s="60"/>
      <c r="F100" s="96"/>
    </row>
    <row r="101" spans="1:6">
      <c r="A101" s="60"/>
      <c r="B101" s="60"/>
      <c r="C101" s="60"/>
      <c r="D101" s="60"/>
      <c r="E101" s="60"/>
      <c r="F101" s="96"/>
    </row>
    <row r="102" spans="1:6">
      <c r="A102" s="60"/>
      <c r="B102" s="60"/>
      <c r="C102" s="60"/>
      <c r="D102" s="60"/>
      <c r="E102" s="60"/>
      <c r="F102" s="96"/>
    </row>
    <row r="103" spans="1:6">
      <c r="A103" s="60"/>
      <c r="B103" s="60"/>
      <c r="C103" s="60"/>
      <c r="D103" s="60"/>
      <c r="E103" s="60"/>
      <c r="F103" s="96"/>
    </row>
    <row r="104" spans="1:6">
      <c r="A104" s="60"/>
      <c r="B104" s="60"/>
      <c r="C104" s="60"/>
      <c r="D104" s="60"/>
      <c r="E104" s="60"/>
      <c r="F104" s="96"/>
    </row>
    <row r="105" spans="1:6">
      <c r="A105" s="60"/>
      <c r="B105" s="60"/>
      <c r="C105" s="60"/>
      <c r="D105" s="60"/>
      <c r="E105" s="60"/>
      <c r="F105" s="96"/>
    </row>
    <row r="106" spans="1:6">
      <c r="A106" s="60"/>
      <c r="B106" s="60"/>
      <c r="C106" s="60"/>
      <c r="D106" s="60"/>
      <c r="E106" s="60"/>
      <c r="F106" s="96"/>
    </row>
    <row r="107" spans="1:6">
      <c r="A107" s="60"/>
      <c r="B107" s="60"/>
      <c r="C107" s="60"/>
      <c r="D107" s="60"/>
      <c r="E107" s="60"/>
      <c r="F107" s="96"/>
    </row>
    <row r="108" spans="1:6">
      <c r="A108" s="60"/>
      <c r="B108" s="60"/>
      <c r="C108" s="60"/>
      <c r="D108" s="60"/>
      <c r="E108" s="60"/>
      <c r="F108" s="96"/>
    </row>
    <row r="109" spans="1:6">
      <c r="A109" s="60"/>
      <c r="B109" s="60"/>
      <c r="C109" s="60"/>
      <c r="D109" s="60"/>
      <c r="E109" s="60"/>
      <c r="F109" s="96"/>
    </row>
    <row r="110" spans="1:6">
      <c r="A110" s="60"/>
      <c r="B110" s="60"/>
      <c r="C110" s="60"/>
      <c r="D110" s="60"/>
      <c r="E110" s="60"/>
      <c r="F110" s="96"/>
    </row>
    <row r="111" spans="1:6">
      <c r="A111" s="60"/>
      <c r="B111" s="60"/>
      <c r="C111" s="60"/>
      <c r="D111" s="60"/>
      <c r="E111" s="60"/>
      <c r="F111" s="96"/>
    </row>
    <row r="112" spans="1:6">
      <c r="A112" s="60"/>
      <c r="B112" s="60"/>
      <c r="C112" s="60"/>
      <c r="D112" s="60"/>
      <c r="E112" s="60"/>
      <c r="F112" s="96"/>
    </row>
    <row r="113" spans="1:6">
      <c r="A113" s="60"/>
      <c r="B113" s="60"/>
      <c r="C113" s="60"/>
      <c r="D113" s="60"/>
      <c r="E113" s="60"/>
      <c r="F113" s="96"/>
    </row>
    <row r="114" spans="1:6">
      <c r="A114" s="60"/>
      <c r="B114" s="60"/>
      <c r="C114" s="60"/>
      <c r="D114" s="60"/>
      <c r="E114" s="60"/>
      <c r="F114" s="96"/>
    </row>
  </sheetData>
  <mergeCells count="13">
    <mergeCell ref="B25:D25"/>
    <mergeCell ref="B33:D33"/>
    <mergeCell ref="B52:D52"/>
    <mergeCell ref="E52:G52"/>
    <mergeCell ref="A1:A2"/>
    <mergeCell ref="A14:A15"/>
    <mergeCell ref="A30:A31"/>
    <mergeCell ref="A33:A34"/>
    <mergeCell ref="A49:A50"/>
    <mergeCell ref="A52:A53"/>
    <mergeCell ref="E33:E34"/>
    <mergeCell ref="H52:H53"/>
    <mergeCell ref="I52:K53"/>
  </mergeCells>
  <hyperlinks>
    <hyperlink ref="A45" r:id="rId2" display="https://www.elabscience.cn/search-category=ELISA%E8%AF%95%E5%89%82%E7%9B%92&amp;keywords=GSH" tooltip="https://www.elabscience.cn/search-category=ELISA%E8%AF%95%E5%89%82%E7%9B%92&amp;keywords=GSH"/>
  </hyperlinks>
  <pageMargins left="0.7" right="0.7" top="0.75" bottom="0.75" header="0.3" footer="0.3"/>
  <pageSetup paperSize="9" orientation="portrait" horizontalDpi="200" verticalDpi="300"/>
  <headerFooter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14"/>
  <sheetViews>
    <sheetView zoomScale="85" zoomScaleNormal="85" topLeftCell="A24" workbookViewId="0">
      <selection activeCell="I54" sqref="I54:K56"/>
    </sheetView>
  </sheetViews>
  <sheetFormatPr defaultColWidth="9" defaultRowHeight="13.5"/>
  <cols>
    <col min="1" max="1" width="19.875" style="58" customWidth="1"/>
    <col min="2" max="4" width="8.375" style="58" customWidth="1"/>
    <col min="5" max="5" width="12.125" style="58" customWidth="1"/>
    <col min="6" max="7" width="13.25" style="58" customWidth="1"/>
    <col min="8" max="8" width="14.875" style="58" customWidth="1"/>
    <col min="9" max="10" width="13.75" style="58" customWidth="1"/>
    <col min="11" max="11" width="12.625" style="58" customWidth="1"/>
    <col min="12" max="14" width="10.25" style="58" customWidth="1"/>
    <col min="15" max="19" width="9" style="58"/>
    <col min="20" max="20" width="27.125" style="58" customWidth="1"/>
    <col min="21" max="16384" width="9" style="58"/>
  </cols>
  <sheetData>
    <row r="1" s="57" customFormat="1" spans="1:27">
      <c r="A1" s="59" t="s">
        <v>71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</row>
    <row r="2" s="57" customFormat="1" spans="1:27">
      <c r="A2" s="59"/>
      <c r="B2" s="58"/>
      <c r="C2" s="58"/>
      <c r="D2" s="58"/>
      <c r="E2" s="58"/>
      <c r="F2" s="58"/>
      <c r="G2" s="58"/>
      <c r="H2" s="58"/>
      <c r="I2" s="58"/>
      <c r="J2" s="58"/>
      <c r="K2" s="60"/>
      <c r="L2" s="60"/>
      <c r="M2" s="60"/>
      <c r="N2" s="60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3" spans="1:27">
      <c r="H3" s="60"/>
      <c r="I3" s="60"/>
      <c r="J3" s="60"/>
      <c r="K3" s="60"/>
      <c r="L3" s="60"/>
      <c r="M3" s="60"/>
      <c r="N3" s="60"/>
    </row>
    <row r="4" spans="1:27">
      <c r="A4" s="61" t="s">
        <v>72</v>
      </c>
      <c r="B4" s="58">
        <v>1</v>
      </c>
      <c r="C4" s="58">
        <v>2</v>
      </c>
      <c r="D4" s="58">
        <v>3</v>
      </c>
      <c r="E4" s="58">
        <v>4</v>
      </c>
      <c r="F4" s="58">
        <v>5</v>
      </c>
      <c r="G4" s="58">
        <v>6</v>
      </c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</row>
    <row r="5" ht="14.25" spans="1:27">
      <c r="A5" s="61">
        <v>25</v>
      </c>
      <c r="B5" s="100">
        <v>2.7972</v>
      </c>
      <c r="C5" s="101">
        <v>2.8176</v>
      </c>
      <c r="D5" s="101">
        <v>2.807</v>
      </c>
      <c r="E5" s="64">
        <v>1.8165</v>
      </c>
      <c r="F5" s="64">
        <v>1.9478</v>
      </c>
      <c r="G5" s="64">
        <v>1.8565</v>
      </c>
      <c r="H5" s="65"/>
      <c r="I5" s="65"/>
      <c r="J5" s="65"/>
      <c r="K5" s="65"/>
      <c r="L5" s="65"/>
      <c r="M5" s="65"/>
      <c r="N5" s="66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</row>
    <row r="6" ht="14.25" spans="1:27">
      <c r="A6" s="61"/>
      <c r="B6" s="102">
        <v>2.273</v>
      </c>
      <c r="C6" s="103">
        <v>2.2746</v>
      </c>
      <c r="D6" s="100">
        <v>2.2936</v>
      </c>
      <c r="E6" s="64">
        <v>1.5054</v>
      </c>
      <c r="F6" s="64">
        <v>1.4658</v>
      </c>
      <c r="G6" s="64">
        <v>1.5145</v>
      </c>
      <c r="H6" s="65"/>
      <c r="I6" s="65"/>
      <c r="J6" s="65"/>
      <c r="K6" s="65"/>
      <c r="L6" s="65"/>
      <c r="M6" s="65"/>
      <c r="N6" s="66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</row>
    <row r="7" ht="14.25" spans="1:27">
      <c r="A7" s="61"/>
      <c r="B7" s="102">
        <v>1.9325</v>
      </c>
      <c r="C7" s="103">
        <v>1.9476</v>
      </c>
      <c r="D7" s="100">
        <v>1.928</v>
      </c>
      <c r="E7" s="64">
        <v>1.7484</v>
      </c>
      <c r="F7" s="64">
        <v>1.6859</v>
      </c>
      <c r="G7" s="64">
        <v>1.8053</v>
      </c>
      <c r="H7" s="65"/>
      <c r="I7" s="65"/>
      <c r="J7" s="65"/>
      <c r="K7" s="65"/>
      <c r="L7" s="65"/>
      <c r="M7" s="65"/>
      <c r="N7" s="66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</row>
    <row r="8" ht="14.25" spans="1:27">
      <c r="A8" s="61"/>
      <c r="B8" s="102">
        <v>1.4883</v>
      </c>
      <c r="C8" s="103">
        <v>1.5046</v>
      </c>
      <c r="D8" s="100">
        <v>1.4971</v>
      </c>
      <c r="E8" s="65"/>
      <c r="F8" s="65"/>
      <c r="G8" s="65"/>
      <c r="H8" s="65"/>
      <c r="I8" s="65"/>
      <c r="J8" s="65"/>
      <c r="K8" s="65"/>
      <c r="L8" s="65"/>
      <c r="M8" s="65"/>
      <c r="N8" s="66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</row>
    <row r="9" spans="1:27">
      <c r="A9" s="61"/>
      <c r="B9" s="102">
        <v>1.0559</v>
      </c>
      <c r="C9" s="103">
        <v>1.0583</v>
      </c>
      <c r="D9" s="100">
        <v>1.0818</v>
      </c>
      <c r="E9" s="65"/>
      <c r="F9" s="65"/>
      <c r="G9" s="65"/>
      <c r="H9" s="5"/>
      <c r="I9" s="5"/>
      <c r="J9" s="5"/>
      <c r="K9" s="5"/>
      <c r="L9" s="5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</row>
    <row r="10" spans="1:27">
      <c r="A10" s="61"/>
      <c r="B10" s="102">
        <v>0.7129</v>
      </c>
      <c r="C10" s="103">
        <v>0.7282</v>
      </c>
      <c r="D10" s="100">
        <v>0.7311</v>
      </c>
      <c r="E10" s="65"/>
      <c r="F10" s="65"/>
      <c r="G10" s="5"/>
      <c r="H10" s="5"/>
      <c r="K10" s="60"/>
      <c r="L10" s="5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</row>
    <row r="11" spans="1:27">
      <c r="A11" s="61"/>
      <c r="B11" s="102">
        <v>0.4993</v>
      </c>
      <c r="C11" s="103">
        <v>0.5011</v>
      </c>
      <c r="D11" s="103">
        <v>0.494</v>
      </c>
      <c r="E11" s="69"/>
      <c r="F11" s="69"/>
      <c r="G11" s="69"/>
      <c r="H11" s="5"/>
      <c r="I11" s="5"/>
      <c r="J11" s="5"/>
      <c r="K11" s="5"/>
      <c r="L11" s="5"/>
      <c r="M11" s="5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</row>
    <row r="12" spans="1:27">
      <c r="A12" s="61"/>
      <c r="B12" s="102">
        <v>0.385</v>
      </c>
      <c r="C12" s="103">
        <v>0.3612</v>
      </c>
      <c r="D12" s="103">
        <v>0.3765</v>
      </c>
      <c r="E12" s="69"/>
      <c r="F12" s="69"/>
      <c r="G12" s="69"/>
      <c r="H12" s="5"/>
      <c r="I12" s="5"/>
      <c r="J12" s="5"/>
      <c r="K12" s="5"/>
      <c r="L12" s="5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</row>
    <row r="13" spans="1:27">
      <c r="H13" s="60"/>
      <c r="I13" s="60"/>
      <c r="J13" s="5"/>
      <c r="K13" s="5"/>
      <c r="L13" s="5"/>
      <c r="M13" s="65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</row>
    <row r="14" spans="1:27">
      <c r="A14" s="59" t="s">
        <v>73</v>
      </c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</row>
    <row r="15" spans="1:27">
      <c r="A15" s="59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</row>
    <row r="16" spans="1:27">
      <c r="B16" s="70">
        <v>1</v>
      </c>
      <c r="C16" s="70">
        <v>2</v>
      </c>
      <c r="D16" s="70">
        <v>3</v>
      </c>
      <c r="E16" s="70">
        <v>4</v>
      </c>
      <c r="F16" s="70">
        <v>5</v>
      </c>
      <c r="G16" s="70">
        <v>6</v>
      </c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</row>
    <row r="17" ht="14.25" spans="1:29">
      <c r="A17" s="71" t="s">
        <v>74</v>
      </c>
      <c r="B17" s="72">
        <v>0</v>
      </c>
      <c r="C17" s="73"/>
      <c r="D17" s="73"/>
      <c r="E17" s="74" t="s">
        <v>48</v>
      </c>
      <c r="F17" s="74" t="s">
        <v>48</v>
      </c>
      <c r="G17" s="74" t="s">
        <v>48</v>
      </c>
      <c r="H17" s="66"/>
      <c r="I17" s="66"/>
      <c r="J17" s="66"/>
      <c r="K17" s="66"/>
      <c r="L17" s="66"/>
      <c r="M17" s="66"/>
      <c r="N17" s="66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</row>
    <row r="18" ht="14.25" spans="1:29">
      <c r="A18" s="71" t="s">
        <v>75</v>
      </c>
      <c r="B18" s="75">
        <v>31.25</v>
      </c>
      <c r="C18" s="76"/>
      <c r="D18" s="76"/>
      <c r="E18" s="74" t="s">
        <v>49</v>
      </c>
      <c r="F18" s="74" t="s">
        <v>49</v>
      </c>
      <c r="G18" s="74" t="s">
        <v>49</v>
      </c>
      <c r="H18" s="66"/>
      <c r="I18" s="66"/>
      <c r="J18" s="66"/>
      <c r="K18" s="66"/>
      <c r="L18" s="66"/>
      <c r="M18" s="66"/>
      <c r="N18" s="66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</row>
    <row r="19" ht="14.25" spans="1:29">
      <c r="A19" s="71" t="s">
        <v>76</v>
      </c>
      <c r="B19" s="75">
        <v>62.5</v>
      </c>
      <c r="C19" s="76"/>
      <c r="D19" s="76"/>
      <c r="E19" s="74" t="s">
        <v>50</v>
      </c>
      <c r="F19" s="74" t="s">
        <v>50</v>
      </c>
      <c r="G19" s="74" t="s">
        <v>50</v>
      </c>
      <c r="H19" s="66"/>
      <c r="I19" s="66"/>
      <c r="J19" s="66"/>
      <c r="K19" s="66"/>
      <c r="L19" s="66"/>
      <c r="M19" s="66"/>
      <c r="N19" s="66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</row>
    <row r="20" ht="14.25" spans="1:29">
      <c r="A20" s="71" t="s">
        <v>77</v>
      </c>
      <c r="B20" s="75">
        <v>125</v>
      </c>
      <c r="C20" s="76"/>
      <c r="D20" s="7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</row>
    <row r="21" ht="14.25" spans="1:29">
      <c r="A21" s="71" t="s">
        <v>78</v>
      </c>
      <c r="B21" s="75">
        <v>250</v>
      </c>
      <c r="C21" s="76"/>
      <c r="D21" s="76"/>
      <c r="E21" s="66"/>
      <c r="F21" s="66"/>
      <c r="G21" s="66"/>
      <c r="H21" s="78"/>
      <c r="I21" s="60"/>
      <c r="J21" s="60"/>
      <c r="K21" s="60"/>
      <c r="L21" s="60"/>
      <c r="M21" s="60"/>
      <c r="N21" s="78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</row>
    <row r="22" ht="14.25" spans="1:29">
      <c r="A22" s="71" t="s">
        <v>79</v>
      </c>
      <c r="B22" s="75">
        <v>500</v>
      </c>
      <c r="C22" s="76"/>
      <c r="D22" s="76"/>
      <c r="E22" s="66"/>
      <c r="F22" s="66"/>
      <c r="G22" s="66"/>
      <c r="H22" s="60"/>
      <c r="I22" s="60"/>
      <c r="J22" s="60"/>
      <c r="K22" s="60"/>
      <c r="L22" s="60"/>
      <c r="M22" s="60"/>
      <c r="N22" s="78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</row>
    <row r="23" spans="1:29">
      <c r="A23" s="71" t="s">
        <v>80</v>
      </c>
      <c r="B23" s="75">
        <v>1000</v>
      </c>
      <c r="C23" s="76"/>
      <c r="D23" s="76"/>
      <c r="E23" s="60"/>
      <c r="F23" s="60"/>
      <c r="G23" s="60"/>
      <c r="H23" s="60"/>
      <c r="I23" s="60"/>
      <c r="J23" s="60"/>
      <c r="K23" s="60"/>
      <c r="L23" s="60"/>
      <c r="M23" s="60"/>
      <c r="N23" s="78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</row>
    <row r="24" spans="1:29">
      <c r="A24" s="71" t="s">
        <v>81</v>
      </c>
      <c r="B24" s="75">
        <v>2000</v>
      </c>
      <c r="C24" s="76"/>
      <c r="D24" s="76"/>
      <c r="E24" s="60"/>
      <c r="F24" s="60"/>
      <c r="G24" s="60"/>
      <c r="H24" s="60"/>
      <c r="I24" s="60"/>
      <c r="J24" s="60"/>
      <c r="K24" s="60"/>
      <c r="L24" s="60"/>
      <c r="M24" s="60"/>
      <c r="N24" s="78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</row>
    <row r="25" spans="1:29">
      <c r="B25" s="79" t="s">
        <v>82</v>
      </c>
      <c r="C25" s="80"/>
      <c r="D25" s="80"/>
      <c r="H25" s="60"/>
      <c r="I25" s="60"/>
      <c r="J25" s="60"/>
      <c r="K25" s="60"/>
      <c r="L25" s="60"/>
      <c r="M25" s="60"/>
      <c r="N25" s="78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</row>
    <row r="26" spans="1:29">
      <c r="N26" s="78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</row>
    <row r="27" spans="1:29">
      <c r="N27" s="78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</row>
    <row r="28" spans="1:29">
      <c r="N28" s="60"/>
      <c r="O28" s="60"/>
      <c r="P28" s="60"/>
      <c r="Q28" s="60" t="s">
        <v>133</v>
      </c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</row>
    <row r="29" spans="1:29">
      <c r="N29" s="60"/>
      <c r="Q29" s="60" t="s">
        <v>84</v>
      </c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</row>
    <row r="30" spans="1:29">
      <c r="A30" s="59" t="s">
        <v>85</v>
      </c>
      <c r="N30" s="60"/>
      <c r="Q30" s="60"/>
      <c r="R30" s="60"/>
      <c r="S30" s="60" t="s">
        <v>86</v>
      </c>
      <c r="T30" s="60" t="s">
        <v>87</v>
      </c>
      <c r="U30" s="60" t="s">
        <v>88</v>
      </c>
      <c r="V30" s="60" t="s">
        <v>89</v>
      </c>
      <c r="W30" s="60" t="s">
        <v>90</v>
      </c>
      <c r="X30" s="60"/>
      <c r="Y30" s="60"/>
      <c r="Z30" s="60"/>
      <c r="AA30" s="60"/>
      <c r="AB30" s="60"/>
      <c r="AC30" s="60"/>
    </row>
    <row r="31" spans="1:29">
      <c r="A31" s="59"/>
      <c r="N31" s="60"/>
      <c r="Q31" s="60" t="s">
        <v>75</v>
      </c>
      <c r="R31" s="60" t="s">
        <v>91</v>
      </c>
      <c r="S31" s="60">
        <v>641473.05334</v>
      </c>
      <c r="T31" s="81">
        <v>86106200</v>
      </c>
      <c r="U31" s="60">
        <v>0.00745</v>
      </c>
      <c r="V31" s="60">
        <v>0.99441</v>
      </c>
      <c r="W31" s="60">
        <v>1</v>
      </c>
      <c r="X31" s="60"/>
      <c r="Y31" s="60"/>
      <c r="Z31" s="60"/>
      <c r="AA31" s="60"/>
      <c r="AB31" s="60"/>
      <c r="AC31" s="60"/>
    </row>
    <row r="32" spans="1:29">
      <c r="F32" s="61"/>
      <c r="G32" s="61"/>
      <c r="H32" s="61"/>
      <c r="I32" s="61"/>
      <c r="J32" s="61"/>
      <c r="K32" s="61"/>
      <c r="L32" s="61"/>
      <c r="Q32" s="60" t="s">
        <v>75</v>
      </c>
      <c r="R32" s="60" t="s">
        <v>92</v>
      </c>
      <c r="S32" s="60">
        <v>12.71262</v>
      </c>
      <c r="T32" s="60">
        <v>46.32302</v>
      </c>
      <c r="U32" s="60">
        <v>0.27443</v>
      </c>
      <c r="V32" s="60">
        <v>0.79734</v>
      </c>
      <c r="W32" s="60">
        <v>0.87526</v>
      </c>
      <c r="X32" s="60"/>
      <c r="Y32" s="60"/>
      <c r="Z32" s="60"/>
      <c r="AA32" s="60"/>
      <c r="AB32" s="60"/>
      <c r="AC32" s="60"/>
    </row>
    <row r="33" spans="1:23">
      <c r="A33" s="82" t="s">
        <v>93</v>
      </c>
      <c r="B33" s="83" t="s">
        <v>130</v>
      </c>
      <c r="C33" s="70"/>
      <c r="D33" s="70"/>
      <c r="E33" s="70" t="s">
        <v>95</v>
      </c>
      <c r="F33" s="61"/>
      <c r="G33" s="61"/>
      <c r="H33" s="61"/>
      <c r="I33" s="61"/>
      <c r="J33" s="61"/>
      <c r="K33" s="61"/>
      <c r="L33" s="61"/>
      <c r="Q33" s="58" t="s">
        <v>75</v>
      </c>
      <c r="R33" s="58" t="s">
        <v>96</v>
      </c>
      <c r="S33" s="58">
        <v>0.02749</v>
      </c>
      <c r="T33" s="58">
        <v>1.69061</v>
      </c>
      <c r="U33" s="58">
        <v>0.01626</v>
      </c>
      <c r="V33" s="58">
        <v>0.98781</v>
      </c>
      <c r="W33" s="58">
        <v>1</v>
      </c>
    </row>
    <row r="34" spans="1:23">
      <c r="A34" s="84"/>
      <c r="B34" s="70">
        <v>1</v>
      </c>
      <c r="C34" s="70">
        <v>2</v>
      </c>
      <c r="D34" s="70">
        <v>3</v>
      </c>
      <c r="E34" s="70"/>
      <c r="F34" s="61"/>
      <c r="G34" s="61"/>
      <c r="H34" s="61"/>
      <c r="I34" s="61"/>
      <c r="J34" s="61"/>
      <c r="K34" s="61"/>
      <c r="L34" s="61"/>
      <c r="Q34" s="58" t="s">
        <v>75</v>
      </c>
      <c r="R34" s="58" t="s">
        <v>97</v>
      </c>
      <c r="S34" s="58">
        <v>2.21511</v>
      </c>
      <c r="T34" s="58">
        <v>0.63375</v>
      </c>
      <c r="U34" s="58">
        <v>3.49525</v>
      </c>
      <c r="V34" s="58">
        <v>0.025</v>
      </c>
      <c r="W34" s="58">
        <v>0.99986</v>
      </c>
    </row>
    <row r="35" spans="1:23">
      <c r="A35" s="62">
        <v>0</v>
      </c>
      <c r="B35" s="101">
        <v>2.7972</v>
      </c>
      <c r="C35" s="101">
        <v>2.8176</v>
      </c>
      <c r="D35" s="101">
        <v>2.807</v>
      </c>
      <c r="E35" s="85">
        <v>2.8073</v>
      </c>
      <c r="F35" s="61"/>
      <c r="G35" s="61"/>
      <c r="H35" s="61"/>
      <c r="I35" s="61"/>
      <c r="J35" s="61"/>
      <c r="K35" s="61"/>
      <c r="L35" s="61"/>
      <c r="Q35" s="58" t="s">
        <v>75</v>
      </c>
      <c r="R35" s="58" t="s">
        <v>98</v>
      </c>
      <c r="S35" s="58">
        <v>0.0147</v>
      </c>
      <c r="T35" s="58">
        <v>0.90672</v>
      </c>
    </row>
    <row r="36" spans="1:23">
      <c r="A36" s="67">
        <v>31.25</v>
      </c>
      <c r="B36" s="103">
        <v>2.273</v>
      </c>
      <c r="C36" s="103">
        <v>2.2746</v>
      </c>
      <c r="D36" s="103">
        <v>2.2936</v>
      </c>
      <c r="E36" s="86">
        <v>2.2804</v>
      </c>
      <c r="F36" s="61"/>
      <c r="G36" s="61"/>
      <c r="H36" s="61"/>
      <c r="I36" s="61"/>
      <c r="J36" s="61"/>
      <c r="K36" s="61"/>
      <c r="L36" s="61"/>
      <c r="Q36" s="58" t="s">
        <v>75</v>
      </c>
      <c r="R36" s="58" t="s">
        <v>99</v>
      </c>
      <c r="S36" s="58">
        <v>0.02749</v>
      </c>
      <c r="T36" s="58">
        <v>1.69061</v>
      </c>
    </row>
    <row r="37" spans="1:23">
      <c r="A37" s="67">
        <v>62.5</v>
      </c>
      <c r="B37" s="103">
        <v>1.9325</v>
      </c>
      <c r="C37" s="103">
        <v>1.9476</v>
      </c>
      <c r="D37" s="103">
        <v>1.928</v>
      </c>
      <c r="E37" s="86">
        <v>1.936</v>
      </c>
      <c r="F37" s="61"/>
      <c r="G37" s="61"/>
      <c r="H37" s="61"/>
      <c r="I37" s="61"/>
      <c r="J37" s="61"/>
      <c r="K37" s="61"/>
      <c r="L37" s="61"/>
      <c r="Q37" s="58" t="s">
        <v>75</v>
      </c>
      <c r="R37" s="58" t="s">
        <v>100</v>
      </c>
      <c r="S37" s="58">
        <v>0.0514</v>
      </c>
      <c r="T37" s="58">
        <v>3.15216</v>
      </c>
    </row>
    <row r="38" spans="1:23">
      <c r="A38" s="67">
        <v>125</v>
      </c>
      <c r="B38" s="103">
        <v>1.4883</v>
      </c>
      <c r="C38" s="103">
        <v>1.5046</v>
      </c>
      <c r="D38" s="103">
        <v>1.4971</v>
      </c>
      <c r="E38" s="86">
        <v>1.4967</v>
      </c>
      <c r="F38" s="61"/>
      <c r="G38" s="61"/>
      <c r="H38" s="61"/>
      <c r="I38" s="61"/>
      <c r="J38" s="61"/>
      <c r="K38" s="61"/>
      <c r="L38" s="61"/>
      <c r="Q38" s="58" t="s">
        <v>75</v>
      </c>
      <c r="R38" s="58" t="s">
        <v>101</v>
      </c>
      <c r="S38" s="58">
        <v>0.01019</v>
      </c>
      <c r="T38" s="58">
        <v>0.62979</v>
      </c>
    </row>
    <row r="39" spans="1:23">
      <c r="A39" s="67">
        <v>250</v>
      </c>
      <c r="B39" s="103">
        <v>1.0559</v>
      </c>
      <c r="C39" s="103">
        <v>1.0583</v>
      </c>
      <c r="D39" s="103">
        <v>1.0818</v>
      </c>
      <c r="E39" s="86">
        <v>1.0653</v>
      </c>
      <c r="F39" s="61"/>
      <c r="G39" s="61"/>
      <c r="H39" s="61"/>
      <c r="I39" s="61"/>
      <c r="J39" s="61"/>
      <c r="K39" s="61"/>
      <c r="L39" s="61"/>
      <c r="Q39" s="58" t="s">
        <v>75</v>
      </c>
      <c r="R39" s="58" t="s">
        <v>102</v>
      </c>
      <c r="S39" s="58">
        <v>0.07412</v>
      </c>
      <c r="T39" s="58">
        <v>4.53815</v>
      </c>
    </row>
    <row r="40" spans="1:23">
      <c r="A40" s="67">
        <v>500</v>
      </c>
      <c r="B40" s="103">
        <v>0.7129</v>
      </c>
      <c r="C40" s="103">
        <v>0.7282</v>
      </c>
      <c r="D40" s="103">
        <v>0.7311</v>
      </c>
      <c r="E40" s="86">
        <v>0.7241</v>
      </c>
      <c r="F40" s="61"/>
      <c r="G40" s="61"/>
      <c r="H40" s="61"/>
      <c r="I40" s="61"/>
      <c r="J40" s="61"/>
      <c r="K40" s="61"/>
      <c r="L40" s="61"/>
      <c r="Q40" s="58" t="s">
        <v>103</v>
      </c>
    </row>
    <row r="41" spans="1:23">
      <c r="A41" s="67">
        <v>1000</v>
      </c>
      <c r="B41" s="103">
        <v>0.4993</v>
      </c>
      <c r="C41" s="103">
        <v>0.5011</v>
      </c>
      <c r="D41" s="103">
        <v>0.494</v>
      </c>
      <c r="E41" s="86">
        <v>0.4981</v>
      </c>
      <c r="F41" s="61"/>
      <c r="G41" s="61"/>
      <c r="H41" s="61"/>
      <c r="I41" s="61"/>
      <c r="J41" s="61"/>
      <c r="K41" s="61"/>
      <c r="L41" s="61"/>
      <c r="R41" s="58" t="s">
        <v>75</v>
      </c>
    </row>
    <row r="42" spans="1:23">
      <c r="A42" s="67">
        <v>2000</v>
      </c>
      <c r="B42" s="103">
        <v>0.385</v>
      </c>
      <c r="C42" s="103">
        <v>0.3612</v>
      </c>
      <c r="D42" s="103">
        <v>0.3765</v>
      </c>
      <c r="E42" s="86">
        <v>0.3742</v>
      </c>
      <c r="F42" s="61"/>
      <c r="G42" s="61"/>
      <c r="H42" s="61"/>
      <c r="I42" s="61"/>
      <c r="J42" s="61"/>
      <c r="K42" s="61"/>
      <c r="L42" s="61"/>
      <c r="Q42" s="58" t="s">
        <v>104</v>
      </c>
      <c r="R42" s="58">
        <v>8</v>
      </c>
    </row>
    <row r="43" spans="1:23">
      <c r="C43" s="61"/>
      <c r="F43" s="61"/>
      <c r="G43" s="61"/>
      <c r="H43" s="61"/>
      <c r="I43" s="61"/>
      <c r="J43" s="61"/>
      <c r="K43" s="61"/>
      <c r="L43" s="61"/>
      <c r="Q43" s="58" t="s">
        <v>105</v>
      </c>
      <c r="R43" s="58">
        <v>4</v>
      </c>
    </row>
    <row r="44" spans="1:23">
      <c r="A44" s="87"/>
      <c r="C44" s="61"/>
      <c r="F44" s="61"/>
      <c r="G44" s="61"/>
      <c r="H44" s="61"/>
      <c r="I44" s="61"/>
      <c r="J44" s="61"/>
      <c r="K44" s="61"/>
      <c r="L44" s="61"/>
      <c r="Q44" s="58" t="s">
        <v>106</v>
      </c>
      <c r="R44" s="58">
        <v>2138.21432</v>
      </c>
    </row>
    <row r="45" spans="1:23">
      <c r="A45" s="88" t="s">
        <v>131</v>
      </c>
      <c r="C45" s="61"/>
      <c r="F45" s="61"/>
      <c r="G45" s="61"/>
      <c r="H45" s="61"/>
      <c r="I45" s="61"/>
      <c r="J45" s="61"/>
      <c r="K45" s="61"/>
      <c r="L45" s="61"/>
      <c r="Q45" s="58" t="s">
        <v>108</v>
      </c>
      <c r="R45" s="58">
        <v>8552.85726</v>
      </c>
    </row>
    <row r="46" spans="1:23">
      <c r="C46" s="61"/>
      <c r="Q46" s="58" t="s">
        <v>109</v>
      </c>
      <c r="R46" s="58">
        <v>0.99746</v>
      </c>
    </row>
    <row r="47" spans="1:23">
      <c r="C47" s="61"/>
      <c r="Q47" s="58" t="s">
        <v>110</v>
      </c>
      <c r="R47" s="58">
        <v>0.99555</v>
      </c>
    </row>
    <row r="48" spans="1:23">
      <c r="C48" s="61"/>
      <c r="Q48" s="58" t="s">
        <v>111</v>
      </c>
      <c r="R48" s="58" t="s">
        <v>112</v>
      </c>
    </row>
    <row r="49" spans="1:37">
      <c r="A49" s="59" t="s">
        <v>113</v>
      </c>
      <c r="Q49" s="58" t="s">
        <v>114</v>
      </c>
    </row>
    <row r="50" spans="1:37">
      <c r="A50" s="59"/>
      <c r="R50" s="58" t="s">
        <v>91</v>
      </c>
      <c r="S50" s="58" t="s">
        <v>91</v>
      </c>
      <c r="T50" s="58" t="s">
        <v>92</v>
      </c>
      <c r="U50" s="58" t="s">
        <v>92</v>
      </c>
      <c r="V50" s="58" t="s">
        <v>96</v>
      </c>
      <c r="W50" s="58" t="s">
        <v>96</v>
      </c>
      <c r="X50" s="58" t="s">
        <v>97</v>
      </c>
      <c r="Y50" s="58" t="s">
        <v>97</v>
      </c>
      <c r="Z50" s="58" t="s">
        <v>98</v>
      </c>
      <c r="AA50" s="58" t="s">
        <v>98</v>
      </c>
      <c r="AB50" s="58" t="s">
        <v>99</v>
      </c>
      <c r="AC50" s="58" t="s">
        <v>99</v>
      </c>
      <c r="AD50" s="58" t="s">
        <v>100</v>
      </c>
      <c r="AE50" s="58" t="s">
        <v>100</v>
      </c>
      <c r="AF50" s="58" t="s">
        <v>101</v>
      </c>
      <c r="AG50" s="58" t="s">
        <v>101</v>
      </c>
      <c r="AH50" s="58" t="s">
        <v>102</v>
      </c>
      <c r="AI50" s="58" t="s">
        <v>102</v>
      </c>
      <c r="AJ50" s="58" t="s">
        <v>103</v>
      </c>
      <c r="AK50" s="58" t="s">
        <v>103</v>
      </c>
    </row>
    <row r="51" spans="1:37">
      <c r="R51" s="58" t="s">
        <v>86</v>
      </c>
      <c r="S51" s="58" t="s">
        <v>87</v>
      </c>
      <c r="T51" s="58" t="s">
        <v>86</v>
      </c>
      <c r="U51" s="58" t="s">
        <v>87</v>
      </c>
      <c r="V51" s="58" t="s">
        <v>86</v>
      </c>
      <c r="W51" s="58" t="s">
        <v>87</v>
      </c>
      <c r="X51" s="58" t="s">
        <v>86</v>
      </c>
      <c r="Y51" s="58" t="s">
        <v>87</v>
      </c>
      <c r="Z51" s="58" t="s">
        <v>86</v>
      </c>
      <c r="AA51" s="58" t="s">
        <v>87</v>
      </c>
      <c r="AB51" s="58" t="s">
        <v>86</v>
      </c>
      <c r="AC51" s="58" t="s">
        <v>87</v>
      </c>
      <c r="AD51" s="58" t="s">
        <v>86</v>
      </c>
      <c r="AE51" s="58" t="s">
        <v>87</v>
      </c>
      <c r="AF51" s="58" t="s">
        <v>86</v>
      </c>
      <c r="AG51" s="58" t="s">
        <v>87</v>
      </c>
      <c r="AH51" s="58" t="s">
        <v>86</v>
      </c>
      <c r="AI51" s="58" t="s">
        <v>87</v>
      </c>
      <c r="AJ51" s="58" t="s">
        <v>106</v>
      </c>
      <c r="AK51" s="58" t="s">
        <v>110</v>
      </c>
    </row>
    <row r="52" customHeight="1" spans="1:37">
      <c r="A52" s="70" t="s">
        <v>115</v>
      </c>
      <c r="B52" s="70" t="s">
        <v>130</v>
      </c>
      <c r="C52" s="70"/>
      <c r="D52" s="70"/>
      <c r="E52" s="89" t="s">
        <v>116</v>
      </c>
      <c r="F52" s="90"/>
      <c r="G52" s="91"/>
      <c r="H52" s="82" t="s">
        <v>117</v>
      </c>
      <c r="I52" s="83" t="s">
        <v>134</v>
      </c>
      <c r="J52" s="70"/>
      <c r="K52" s="70"/>
      <c r="L52" s="61"/>
      <c r="Q52" s="58" t="s">
        <v>75</v>
      </c>
      <c r="R52" s="58">
        <v>641473.05334</v>
      </c>
      <c r="S52" s="92">
        <v>86106200</v>
      </c>
      <c r="T52" s="58">
        <v>12.71262</v>
      </c>
      <c r="U52" s="58">
        <v>46.32302</v>
      </c>
      <c r="V52" s="58">
        <v>0.02749</v>
      </c>
      <c r="W52" s="58">
        <v>1.69061</v>
      </c>
      <c r="X52" s="58">
        <v>2.21511</v>
      </c>
      <c r="Y52" s="58">
        <v>0.63375</v>
      </c>
      <c r="Z52" s="58">
        <v>0.0147</v>
      </c>
      <c r="AA52" s="58">
        <v>0.90672</v>
      </c>
      <c r="AB52" s="58">
        <v>0.02749</v>
      </c>
      <c r="AC52" s="58">
        <v>1.69061</v>
      </c>
      <c r="AD52" s="58">
        <v>0.0514</v>
      </c>
      <c r="AE52" s="58">
        <v>3.15216</v>
      </c>
      <c r="AF52" s="58">
        <v>0.01019</v>
      </c>
      <c r="AG52" s="58">
        <v>0.62979</v>
      </c>
      <c r="AH52" s="58">
        <v>0.07412</v>
      </c>
      <c r="AI52" s="58">
        <v>4.53815</v>
      </c>
      <c r="AJ52" s="58">
        <v>2138.21432</v>
      </c>
      <c r="AK52" s="58">
        <v>0.99555</v>
      </c>
    </row>
    <row r="53" spans="1:37">
      <c r="A53" s="70"/>
      <c r="B53" s="70">
        <v>1</v>
      </c>
      <c r="C53" s="70">
        <v>2</v>
      </c>
      <c r="D53" s="70">
        <v>3</v>
      </c>
      <c r="E53" s="70">
        <v>1</v>
      </c>
      <c r="F53" s="70">
        <v>2</v>
      </c>
      <c r="G53" s="70">
        <v>3</v>
      </c>
      <c r="H53" s="84"/>
      <c r="I53" s="70"/>
      <c r="J53" s="70"/>
      <c r="K53" s="70"/>
      <c r="L53" s="61"/>
      <c r="Q53" s="58" t="s">
        <v>119</v>
      </c>
    </row>
    <row r="54" ht="14.25" customHeight="1" spans="1:37">
      <c r="A54" s="83" t="str">
        <f t="shared" ref="A54:A56" si="0">E17</f>
        <v>shCtrl</v>
      </c>
      <c r="B54" s="93">
        <f t="shared" ref="B54:B56" si="1">E5</f>
        <v>1.8165</v>
      </c>
      <c r="C54" s="93">
        <f t="shared" ref="C54:C56" si="2">F5</f>
        <v>1.9478</v>
      </c>
      <c r="D54" s="93">
        <f t="shared" ref="D54:D56" si="3">G5</f>
        <v>1.8565</v>
      </c>
      <c r="E54" s="94">
        <f t="shared" ref="E54:E56" si="4">$S$32+($S$31-$S$32)/(1+(B54/$S$33)^$S$34)</f>
        <v>72.346746225147</v>
      </c>
      <c r="F54" s="94">
        <f t="shared" ref="F54:F56" si="5">$S$32+($S$31-$S$32)/(1+(C54/$S$33)^$S$34)</f>
        <v>63.8058036226095</v>
      </c>
      <c r="G54" s="94">
        <f t="shared" ref="G54:G56" si="6">$S$32+($S$31-$S$32)/(1+(D54/$S$33)^$S$34)</f>
        <v>69.538061050405</v>
      </c>
      <c r="H54" s="94">
        <f t="shared" ref="H54:H56" si="7">AVERAGE(E54:G54)</f>
        <v>68.5635369660539</v>
      </c>
      <c r="I54" s="70">
        <f t="shared" ref="I54:K54" si="8">E54/AVERAGE($E$54:$G$54)</f>
        <v>1.05517815192303</v>
      </c>
      <c r="J54" s="70">
        <f t="shared" si="8"/>
        <v>0.930608402746202</v>
      </c>
      <c r="K54" s="70">
        <f t="shared" si="8"/>
        <v>1.01421344533077</v>
      </c>
      <c r="L54" s="61"/>
      <c r="S54" s="58" t="s">
        <v>120</v>
      </c>
      <c r="T54" s="58" t="s">
        <v>121</v>
      </c>
      <c r="U54" s="58" t="s">
        <v>122</v>
      </c>
      <c r="V54" s="58" t="s">
        <v>123</v>
      </c>
      <c r="W54" s="58" t="s">
        <v>124</v>
      </c>
    </row>
    <row r="55" ht="14.25" customHeight="1" spans="1:37">
      <c r="A55" s="83" t="str">
        <f t="shared" si="0"/>
        <v>sh-2</v>
      </c>
      <c r="B55" s="93">
        <f t="shared" si="1"/>
        <v>1.5054</v>
      </c>
      <c r="C55" s="93">
        <f t="shared" si="2"/>
        <v>1.4658</v>
      </c>
      <c r="D55" s="93">
        <f t="shared" si="3"/>
        <v>1.5145</v>
      </c>
      <c r="E55" s="94">
        <f t="shared" si="4"/>
        <v>103.117199525177</v>
      </c>
      <c r="F55" s="94">
        <f t="shared" si="5"/>
        <v>108.615459608424</v>
      </c>
      <c r="G55" s="94">
        <f t="shared" si="6"/>
        <v>101.918501425866</v>
      </c>
      <c r="H55" s="94">
        <f t="shared" si="7"/>
        <v>104.550386853156</v>
      </c>
      <c r="I55" s="70">
        <f t="shared" ref="I55:K55" si="9">E55/AVERAGE($E$54:$G$54)</f>
        <v>1.50396557832527</v>
      </c>
      <c r="J55" s="70">
        <f t="shared" si="9"/>
        <v>1.58415776686374</v>
      </c>
      <c r="K55" s="70">
        <f t="shared" si="9"/>
        <v>1.486482552327</v>
      </c>
      <c r="L55" s="61"/>
      <c r="Q55" s="58" t="s">
        <v>75</v>
      </c>
      <c r="R55" s="58" t="s">
        <v>125</v>
      </c>
      <c r="S55" s="58">
        <v>4</v>
      </c>
      <c r="T55" s="58">
        <v>5324454.95524</v>
      </c>
      <c r="U55" s="58">
        <v>1331113.73881</v>
      </c>
      <c r="V55" s="58">
        <v>622.53523</v>
      </c>
      <c r="W55" s="92">
        <v>7.70788e-6</v>
      </c>
    </row>
    <row r="56" ht="14.25" customHeight="1" spans="1:37">
      <c r="A56" s="83" t="str">
        <f t="shared" si="0"/>
        <v>sh-2+MAPK12</v>
      </c>
      <c r="B56" s="93">
        <f t="shared" si="1"/>
        <v>1.7484</v>
      </c>
      <c r="C56" s="93">
        <f t="shared" si="2"/>
        <v>1.6859</v>
      </c>
      <c r="D56" s="93">
        <f t="shared" si="3"/>
        <v>1.8053</v>
      </c>
      <c r="E56" s="94">
        <f t="shared" si="4"/>
        <v>77.6134376452222</v>
      </c>
      <c r="F56" s="94">
        <f t="shared" si="5"/>
        <v>83.0627855831527</v>
      </c>
      <c r="G56" s="94">
        <f t="shared" si="6"/>
        <v>73.1692776023262</v>
      </c>
      <c r="H56" s="94">
        <f t="shared" si="7"/>
        <v>77.9485002769004</v>
      </c>
      <c r="I56" s="70">
        <f t="shared" ref="I56:K56" si="10">E56/AVERAGE($E$54:$G$54)</f>
        <v>1.13199290876212</v>
      </c>
      <c r="J56" s="70">
        <f t="shared" si="10"/>
        <v>1.21147171308093</v>
      </c>
      <c r="K56" s="70">
        <f t="shared" si="10"/>
        <v>1.06717478181665</v>
      </c>
      <c r="L56" s="61"/>
      <c r="Q56" s="58" t="s">
        <v>75</v>
      </c>
      <c r="R56" s="58" t="s">
        <v>126</v>
      </c>
      <c r="S56" s="58">
        <v>4</v>
      </c>
      <c r="T56" s="58">
        <v>8552.85726</v>
      </c>
      <c r="U56" s="58">
        <v>2138.21432</v>
      </c>
    </row>
    <row r="57" spans="1:37">
      <c r="A57" s="78"/>
      <c r="B57" s="224"/>
      <c r="C57" s="224"/>
      <c r="D57" s="224"/>
      <c r="E57" s="95"/>
      <c r="F57" s="95"/>
      <c r="G57" s="95"/>
      <c r="H57" s="95"/>
      <c r="I57" s="60"/>
      <c r="J57" s="60"/>
      <c r="K57" s="60"/>
      <c r="L57" s="61"/>
      <c r="Q57" s="58" t="s">
        <v>75</v>
      </c>
      <c r="R57" s="58" t="s">
        <v>127</v>
      </c>
      <c r="S57" s="58">
        <v>8</v>
      </c>
      <c r="T57" s="58">
        <v>5333007.8125</v>
      </c>
    </row>
    <row r="58" spans="1:37">
      <c r="A58" s="78"/>
      <c r="B58" s="224"/>
      <c r="C58" s="224"/>
      <c r="D58" s="224"/>
      <c r="E58" s="95"/>
      <c r="F58" s="95"/>
      <c r="G58" s="95"/>
      <c r="H58" s="95"/>
      <c r="I58" s="60"/>
      <c r="J58" s="60"/>
      <c r="K58" s="60"/>
      <c r="L58" s="61"/>
      <c r="Q58" s="58" t="s">
        <v>75</v>
      </c>
      <c r="R58" s="58" t="s">
        <v>128</v>
      </c>
      <c r="S58" s="58">
        <v>7</v>
      </c>
      <c r="T58" s="58">
        <v>3364135.74219</v>
      </c>
    </row>
    <row r="59" spans="1:37">
      <c r="A59" s="78"/>
      <c r="B59" s="224"/>
      <c r="C59" s="224"/>
      <c r="D59" s="224"/>
      <c r="E59" s="95"/>
      <c r="F59" s="95"/>
      <c r="G59" s="95"/>
      <c r="H59" s="95"/>
      <c r="I59" s="60"/>
      <c r="J59" s="60"/>
      <c r="K59" s="60"/>
      <c r="L59" s="61"/>
    </row>
    <row r="60" spans="1:37">
      <c r="A60" s="60"/>
      <c r="B60" s="224"/>
      <c r="C60" s="224"/>
      <c r="D60" s="224"/>
      <c r="E60" s="95"/>
      <c r="F60" s="95"/>
      <c r="G60" s="95"/>
      <c r="H60" s="95"/>
      <c r="I60" s="60"/>
      <c r="J60" s="60"/>
      <c r="K60" s="60"/>
      <c r="L60" s="61"/>
    </row>
    <row r="61" spans="1:37">
      <c r="A61" s="60"/>
      <c r="B61" s="224"/>
      <c r="C61" s="224"/>
      <c r="D61" s="224"/>
      <c r="E61" s="95"/>
      <c r="F61" s="95"/>
      <c r="G61" s="95"/>
      <c r="H61" s="95"/>
      <c r="I61" s="60"/>
      <c r="J61" s="60"/>
      <c r="K61" s="60"/>
      <c r="L61" s="61"/>
    </row>
    <row r="62" spans="1:37">
      <c r="A62" s="60"/>
      <c r="B62" s="60"/>
      <c r="C62" s="60"/>
      <c r="D62" s="60"/>
      <c r="E62" s="95"/>
      <c r="F62" s="95"/>
      <c r="G62" s="95"/>
      <c r="H62" s="95"/>
      <c r="I62" s="60"/>
      <c r="J62" s="60"/>
      <c r="K62" s="60"/>
    </row>
    <row r="63" spans="1:37">
      <c r="A63" s="60"/>
      <c r="B63" s="60"/>
      <c r="C63" s="60"/>
      <c r="D63" s="60"/>
      <c r="E63" s="95"/>
      <c r="F63" s="95"/>
      <c r="G63" s="95"/>
      <c r="H63" s="95"/>
      <c r="I63" s="60"/>
      <c r="J63" s="60"/>
      <c r="K63" s="60"/>
    </row>
    <row r="64" spans="1:37">
      <c r="A64" s="60"/>
      <c r="B64" s="60"/>
      <c r="C64" s="60"/>
      <c r="D64" s="60"/>
      <c r="E64" s="60"/>
      <c r="F64" s="96"/>
    </row>
    <row r="65" spans="1:6">
      <c r="A65" s="60"/>
      <c r="B65" s="60"/>
      <c r="C65" s="60"/>
      <c r="D65" s="60"/>
      <c r="E65" s="60"/>
      <c r="F65" s="96"/>
    </row>
    <row r="66" spans="1:6">
      <c r="A66" s="60"/>
      <c r="B66" s="60"/>
      <c r="C66" s="60"/>
      <c r="D66" s="60"/>
      <c r="E66" s="60"/>
      <c r="F66" s="96"/>
    </row>
    <row r="67" spans="1:6">
      <c r="A67" s="60"/>
      <c r="B67" s="60"/>
      <c r="C67" s="60"/>
      <c r="D67" s="60"/>
      <c r="E67" s="60"/>
      <c r="F67" s="96"/>
    </row>
    <row r="68" spans="1:6">
      <c r="A68" s="60"/>
      <c r="B68" s="60"/>
      <c r="C68" s="60"/>
      <c r="D68" s="60"/>
      <c r="E68" s="60"/>
      <c r="F68" s="96"/>
    </row>
    <row r="69" spans="1:6">
      <c r="A69" s="60"/>
      <c r="B69" s="60"/>
      <c r="C69" s="60"/>
      <c r="D69" s="60"/>
      <c r="E69" s="60"/>
      <c r="F69" s="96"/>
    </row>
    <row r="70" spans="1:6">
      <c r="A70" s="60"/>
      <c r="B70" s="60"/>
      <c r="C70" s="60"/>
      <c r="D70" s="60"/>
      <c r="E70" s="60"/>
      <c r="F70" s="96"/>
    </row>
    <row r="71" spans="1:6">
      <c r="A71" s="60"/>
      <c r="B71" s="60"/>
      <c r="C71" s="60"/>
      <c r="D71" s="60"/>
      <c r="E71" s="60"/>
      <c r="F71" s="96"/>
    </row>
    <row r="72" spans="1:6">
      <c r="A72" s="60"/>
      <c r="B72" s="60"/>
      <c r="C72" s="60"/>
      <c r="D72" s="60"/>
      <c r="E72" s="60"/>
      <c r="F72" s="96"/>
    </row>
    <row r="73" spans="1:6">
      <c r="A73" s="60"/>
      <c r="B73" s="60"/>
      <c r="C73" s="60"/>
      <c r="D73" s="60"/>
      <c r="E73" s="60"/>
      <c r="F73" s="96"/>
    </row>
    <row r="74" spans="1:6">
      <c r="A74" s="60"/>
      <c r="B74" s="60"/>
      <c r="C74" s="60"/>
      <c r="D74" s="60"/>
      <c r="E74" s="60"/>
      <c r="F74" s="96"/>
    </row>
    <row r="75" spans="1:6">
      <c r="A75" s="60"/>
      <c r="B75" s="60"/>
      <c r="C75" s="60"/>
      <c r="D75" s="60"/>
      <c r="E75" s="60"/>
      <c r="F75" s="96"/>
    </row>
    <row r="76" spans="1:6">
      <c r="A76" s="60"/>
      <c r="B76" s="60"/>
      <c r="C76" s="60"/>
      <c r="D76" s="60"/>
      <c r="E76" s="60"/>
      <c r="F76" s="96"/>
    </row>
    <row r="77" spans="1:6">
      <c r="A77" s="60"/>
      <c r="B77" s="60"/>
      <c r="C77" s="60"/>
      <c r="D77" s="60"/>
      <c r="E77" s="60"/>
      <c r="F77" s="96"/>
    </row>
    <row r="78" spans="1:6">
      <c r="A78" s="60"/>
      <c r="B78" s="60"/>
      <c r="C78" s="60"/>
      <c r="D78" s="60"/>
      <c r="E78" s="60"/>
      <c r="F78" s="96"/>
    </row>
    <row r="79" spans="1:6">
      <c r="A79" s="60"/>
      <c r="B79" s="60"/>
      <c r="C79" s="60"/>
      <c r="D79" s="60"/>
      <c r="E79" s="60"/>
      <c r="F79" s="96"/>
    </row>
    <row r="80" spans="1:6">
      <c r="A80" s="60"/>
      <c r="B80" s="60"/>
      <c r="C80" s="60"/>
      <c r="D80" s="60"/>
      <c r="E80" s="60"/>
      <c r="F80" s="96"/>
    </row>
    <row r="81" spans="1:6">
      <c r="A81" s="60"/>
      <c r="B81" s="60"/>
      <c r="C81" s="60"/>
      <c r="D81" s="60"/>
      <c r="E81" s="60"/>
      <c r="F81" s="96"/>
    </row>
    <row r="82" spans="1:6">
      <c r="A82" s="60"/>
      <c r="B82" s="60"/>
      <c r="C82" s="60"/>
      <c r="D82" s="60"/>
      <c r="E82" s="60"/>
      <c r="F82" s="96"/>
    </row>
    <row r="83" spans="1:6">
      <c r="A83" s="60"/>
      <c r="B83" s="60"/>
      <c r="C83" s="60"/>
      <c r="D83" s="60"/>
      <c r="E83" s="60"/>
      <c r="F83" s="96"/>
    </row>
    <row r="84" spans="1:6">
      <c r="A84" s="60"/>
      <c r="B84" s="60"/>
      <c r="C84" s="60"/>
      <c r="D84" s="60"/>
      <c r="E84" s="60"/>
      <c r="F84" s="96"/>
    </row>
    <row r="85" spans="1:6">
      <c r="A85" s="60"/>
      <c r="B85" s="60"/>
      <c r="C85" s="60"/>
      <c r="D85" s="60"/>
      <c r="E85" s="60"/>
      <c r="F85" s="96"/>
    </row>
    <row r="86" spans="1:6">
      <c r="A86" s="60"/>
      <c r="B86" s="60"/>
      <c r="C86" s="60"/>
      <c r="D86" s="60"/>
      <c r="E86" s="60"/>
      <c r="F86" s="96"/>
    </row>
    <row r="87" spans="1:6">
      <c r="A87" s="60"/>
      <c r="B87" s="60"/>
      <c r="C87" s="60"/>
      <c r="D87" s="60"/>
      <c r="E87" s="60"/>
      <c r="F87" s="96"/>
    </row>
    <row r="88" spans="1:6">
      <c r="A88" s="60"/>
      <c r="B88" s="60"/>
      <c r="C88" s="60"/>
      <c r="D88" s="60"/>
      <c r="E88" s="60"/>
      <c r="F88" s="96"/>
    </row>
    <row r="89" spans="1:6">
      <c r="A89" s="60"/>
      <c r="B89" s="60"/>
      <c r="C89" s="60"/>
      <c r="D89" s="60"/>
      <c r="E89" s="60"/>
      <c r="F89" s="96"/>
    </row>
    <row r="90" spans="1:6">
      <c r="A90" s="60"/>
      <c r="B90" s="60"/>
      <c r="C90" s="60"/>
      <c r="D90" s="60"/>
      <c r="E90" s="60"/>
      <c r="F90" s="96"/>
    </row>
    <row r="91" spans="1:6">
      <c r="A91" s="60"/>
      <c r="B91" s="60"/>
      <c r="C91" s="60"/>
      <c r="D91" s="60"/>
      <c r="E91" s="60"/>
      <c r="F91" s="96"/>
    </row>
    <row r="92" spans="1:6">
      <c r="A92" s="60"/>
      <c r="B92" s="60"/>
      <c r="C92" s="60"/>
      <c r="D92" s="60"/>
      <c r="E92" s="60"/>
      <c r="F92" s="96"/>
    </row>
    <row r="93" spans="1:6">
      <c r="A93" s="60"/>
      <c r="B93" s="60"/>
      <c r="C93" s="60"/>
      <c r="D93" s="60"/>
      <c r="E93" s="60"/>
      <c r="F93" s="96"/>
    </row>
    <row r="94" spans="1:6">
      <c r="A94" s="60"/>
      <c r="B94" s="60"/>
      <c r="C94" s="60"/>
      <c r="D94" s="60"/>
      <c r="E94" s="60"/>
      <c r="F94" s="96"/>
    </row>
    <row r="95" spans="1:6">
      <c r="A95" s="60"/>
      <c r="B95" s="60"/>
      <c r="C95" s="60"/>
      <c r="D95" s="60"/>
      <c r="E95" s="60"/>
      <c r="F95" s="96"/>
    </row>
    <row r="96" spans="1:6">
      <c r="A96" s="60"/>
      <c r="B96" s="60"/>
      <c r="C96" s="60"/>
      <c r="D96" s="60"/>
      <c r="E96" s="60"/>
      <c r="F96" s="96"/>
    </row>
    <row r="97" spans="1:6">
      <c r="A97" s="60"/>
      <c r="B97" s="60"/>
      <c r="C97" s="60"/>
      <c r="D97" s="60"/>
      <c r="E97" s="60"/>
      <c r="F97" s="96"/>
    </row>
    <row r="98" spans="1:6">
      <c r="A98" s="60"/>
      <c r="B98" s="60"/>
      <c r="C98" s="60"/>
      <c r="D98" s="60"/>
      <c r="E98" s="60"/>
      <c r="F98" s="96"/>
    </row>
    <row r="99" spans="1:6">
      <c r="A99" s="60"/>
      <c r="B99" s="60"/>
      <c r="C99" s="60"/>
      <c r="D99" s="60"/>
      <c r="E99" s="60"/>
      <c r="F99" s="96"/>
    </row>
    <row r="100" spans="1:6">
      <c r="A100" s="60"/>
      <c r="B100" s="60"/>
      <c r="C100" s="60"/>
      <c r="D100" s="60"/>
      <c r="E100" s="60"/>
      <c r="F100" s="96"/>
    </row>
    <row r="101" spans="1:6">
      <c r="A101" s="60"/>
      <c r="B101" s="60"/>
      <c r="C101" s="60"/>
      <c r="D101" s="60"/>
      <c r="E101" s="60"/>
      <c r="F101" s="96"/>
    </row>
    <row r="102" spans="1:6">
      <c r="A102" s="60"/>
      <c r="B102" s="60"/>
      <c r="C102" s="60"/>
      <c r="D102" s="60"/>
      <c r="E102" s="60"/>
      <c r="F102" s="96"/>
    </row>
    <row r="103" spans="1:6">
      <c r="A103" s="60"/>
      <c r="B103" s="60"/>
      <c r="C103" s="60"/>
      <c r="D103" s="60"/>
      <c r="E103" s="60"/>
      <c r="F103" s="96"/>
    </row>
    <row r="104" spans="1:6">
      <c r="A104" s="60"/>
      <c r="B104" s="60"/>
      <c r="C104" s="60"/>
      <c r="D104" s="60"/>
      <c r="E104" s="60"/>
      <c r="F104" s="96"/>
    </row>
    <row r="105" spans="1:6">
      <c r="A105" s="60"/>
      <c r="B105" s="60"/>
      <c r="C105" s="60"/>
      <c r="D105" s="60"/>
      <c r="E105" s="60"/>
      <c r="F105" s="96"/>
    </row>
    <row r="106" spans="1:6">
      <c r="A106" s="60"/>
      <c r="B106" s="60"/>
      <c r="C106" s="60"/>
      <c r="D106" s="60"/>
      <c r="E106" s="60"/>
      <c r="F106" s="96"/>
    </row>
    <row r="107" spans="1:6">
      <c r="A107" s="60"/>
      <c r="B107" s="60"/>
      <c r="C107" s="60"/>
      <c r="D107" s="60"/>
      <c r="E107" s="60"/>
      <c r="F107" s="96"/>
    </row>
    <row r="108" spans="1:6">
      <c r="A108" s="60"/>
      <c r="B108" s="60"/>
      <c r="C108" s="60"/>
      <c r="D108" s="60"/>
      <c r="E108" s="60"/>
      <c r="F108" s="96"/>
    </row>
    <row r="109" spans="1:6">
      <c r="A109" s="60"/>
      <c r="B109" s="60"/>
      <c r="C109" s="60"/>
      <c r="D109" s="60"/>
      <c r="E109" s="60"/>
      <c r="F109" s="96"/>
    </row>
    <row r="110" spans="1:6">
      <c r="A110" s="60"/>
      <c r="B110" s="60"/>
      <c r="C110" s="60"/>
      <c r="D110" s="60"/>
      <c r="E110" s="60"/>
      <c r="F110" s="96"/>
    </row>
    <row r="111" spans="1:6">
      <c r="A111" s="60"/>
      <c r="B111" s="60"/>
      <c r="C111" s="60"/>
      <c r="D111" s="60"/>
      <c r="E111" s="60"/>
      <c r="F111" s="96"/>
    </row>
    <row r="112" spans="1:6">
      <c r="A112" s="60"/>
      <c r="B112" s="60"/>
      <c r="C112" s="60"/>
      <c r="D112" s="60"/>
      <c r="E112" s="60"/>
      <c r="F112" s="96"/>
    </row>
    <row r="113" spans="1:6">
      <c r="A113" s="60"/>
      <c r="B113" s="60"/>
      <c r="C113" s="60"/>
      <c r="D113" s="60"/>
      <c r="E113" s="60"/>
      <c r="F113" s="96"/>
    </row>
    <row r="114" spans="1:6">
      <c r="A114" s="60"/>
      <c r="B114" s="60"/>
      <c r="C114" s="60"/>
      <c r="D114" s="60"/>
      <c r="E114" s="60"/>
      <c r="F114" s="96"/>
    </row>
  </sheetData>
  <mergeCells count="13">
    <mergeCell ref="B25:D25"/>
    <mergeCell ref="B33:D33"/>
    <mergeCell ref="B52:D52"/>
    <mergeCell ref="E52:G52"/>
    <mergeCell ref="A1:A2"/>
    <mergeCell ref="A14:A15"/>
    <mergeCell ref="A30:A31"/>
    <mergeCell ref="A33:A34"/>
    <mergeCell ref="A49:A50"/>
    <mergeCell ref="A52:A53"/>
    <mergeCell ref="E33:E34"/>
    <mergeCell ref="H52:H53"/>
    <mergeCell ref="I52:K53"/>
  </mergeCells>
  <hyperlinks>
    <hyperlink ref="A45" r:id="rId2" display="https://www.elabscience.cn/search-category=ELISA%E8%AF%95%E5%89%82%E7%9B%92&amp;keywords=GSH" tooltip="https://www.elabscience.cn/search-category=ELISA%E8%AF%95%E5%89%82%E7%9B%92&amp;keywords=GSH"/>
  </hyperlinks>
  <pageMargins left="0.7" right="0.7" top="0.75" bottom="0.75" header="0.3" footer="0.3"/>
  <pageSetup paperSize="9" orientation="portrait" horizontalDpi="200" verticalDpi="300"/>
  <headerFooter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L6"/>
  <sheetViews>
    <sheetView zoomScale="85" zoomScaleNormal="85" workbookViewId="0">
      <selection activeCell="K4" sqref="C4:K4"/>
    </sheetView>
  </sheetViews>
  <sheetFormatPr defaultColWidth="9" defaultRowHeight="13.5" outlineLevelRow="5"/>
  <cols>
    <col min="1" max="1" width="9" style="61"/>
    <col min="2" max="2" width="23.875" style="61" customWidth="1"/>
    <col min="3" max="14" width="8.625" style="61" customWidth="1"/>
    <col min="15" max="16384" width="9" style="61"/>
  </cols>
  <sheetData>
    <row r="2" spans="2:12">
      <c r="B2" s="5"/>
      <c r="C2" s="60"/>
      <c r="D2" s="60"/>
      <c r="E2" s="60"/>
      <c r="F2" s="60"/>
      <c r="G2" s="60"/>
      <c r="H2" s="60"/>
      <c r="I2" s="60"/>
      <c r="J2" s="60"/>
      <c r="K2" s="60"/>
    </row>
    <row r="3" spans="2:12">
      <c r="B3" s="121"/>
      <c r="C3" s="122" t="s">
        <v>48</v>
      </c>
      <c r="D3" s="123"/>
      <c r="E3" s="123"/>
      <c r="F3" s="122" t="s">
        <v>49</v>
      </c>
      <c r="G3" s="123"/>
      <c r="H3" s="123"/>
      <c r="I3" s="122" t="s">
        <v>50</v>
      </c>
      <c r="J3" s="123"/>
      <c r="K3" s="123"/>
    </row>
    <row r="4" s="5" customFormat="1" ht="40.5" spans="2:12">
      <c r="B4" s="84" t="s">
        <v>135</v>
      </c>
      <c r="C4" s="125">
        <v>5.454</v>
      </c>
      <c r="D4" s="125">
        <v>6.7012</v>
      </c>
      <c r="E4" s="125">
        <v>5.6384</v>
      </c>
      <c r="F4" s="125">
        <v>13.3122</v>
      </c>
      <c r="G4" s="125">
        <v>12.5295</v>
      </c>
      <c r="H4" s="125">
        <v>16.3016</v>
      </c>
      <c r="I4" s="233">
        <v>6.0533</v>
      </c>
      <c r="J4" s="233">
        <v>6.0976</v>
      </c>
      <c r="K4" s="233">
        <v>8.9231</v>
      </c>
    </row>
    <row r="5" s="5" customFormat="1" ht="27" customHeight="1" spans="2:12">
      <c r="B5" s="234"/>
      <c r="C5" s="126"/>
      <c r="D5" s="126"/>
      <c r="E5" s="126"/>
      <c r="F5" s="126"/>
      <c r="G5" s="126"/>
      <c r="H5" s="126"/>
      <c r="I5" s="126"/>
      <c r="J5" s="126"/>
      <c r="K5" s="126"/>
    </row>
    <row r="6" spans="2:12">
      <c r="B6" s="60"/>
      <c r="C6" s="126"/>
      <c r="D6" s="126"/>
      <c r="E6" s="126"/>
      <c r="F6" s="126"/>
      <c r="G6" s="126"/>
      <c r="H6" s="126"/>
      <c r="I6" s="5"/>
      <c r="J6" s="5"/>
      <c r="K6" s="5"/>
      <c r="L6" s="5"/>
    </row>
  </sheetData>
  <mergeCells count="5">
    <mergeCell ref="C2:E2"/>
    <mergeCell ref="F2:K2"/>
    <mergeCell ref="C3:E3"/>
    <mergeCell ref="F3:H3"/>
    <mergeCell ref="I3:K3"/>
  </mergeCells>
  <pageMargins left="0.7" right="0.7" top="0.75" bottom="0.75" header="0.3" footer="0.3"/>
  <pageSetup paperSize="9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L6"/>
  <sheetViews>
    <sheetView zoomScale="85" zoomScaleNormal="85" workbookViewId="0">
      <selection activeCell="K4" sqref="C4:K4"/>
    </sheetView>
  </sheetViews>
  <sheetFormatPr defaultColWidth="9" defaultRowHeight="13.5" outlineLevelRow="5"/>
  <cols>
    <col min="1" max="1" width="9" style="61"/>
    <col min="2" max="2" width="23.875" style="61" customWidth="1"/>
    <col min="3" max="14" width="8.625" style="61" customWidth="1"/>
    <col min="15" max="16384" width="9" style="61"/>
  </cols>
  <sheetData>
    <row r="2" spans="2:12">
      <c r="B2" s="5"/>
      <c r="C2" s="60"/>
      <c r="D2" s="60"/>
      <c r="E2" s="60"/>
      <c r="F2" s="60"/>
      <c r="G2" s="60"/>
      <c r="H2" s="60"/>
      <c r="I2" s="60"/>
      <c r="J2" s="60"/>
      <c r="K2" s="60"/>
    </row>
    <row r="3" spans="2:12">
      <c r="B3" s="121"/>
      <c r="C3" s="122" t="s">
        <v>48</v>
      </c>
      <c r="D3" s="123"/>
      <c r="E3" s="123"/>
      <c r="F3" s="122" t="s">
        <v>49</v>
      </c>
      <c r="G3" s="123"/>
      <c r="H3" s="123"/>
      <c r="I3" s="122" t="s">
        <v>50</v>
      </c>
      <c r="J3" s="123"/>
      <c r="K3" s="123"/>
    </row>
    <row r="4" s="5" customFormat="1" ht="40.5" spans="2:12">
      <c r="B4" s="84" t="s">
        <v>135</v>
      </c>
      <c r="C4" s="125">
        <v>8.0923</v>
      </c>
      <c r="D4" s="125">
        <v>8.3531</v>
      </c>
      <c r="E4" s="125">
        <v>7.8478</v>
      </c>
      <c r="F4" s="125">
        <v>22.3389</v>
      </c>
      <c r="G4" s="125">
        <v>24.7524</v>
      </c>
      <c r="H4" s="125">
        <v>18.3224</v>
      </c>
      <c r="I4" s="233">
        <v>12.021</v>
      </c>
      <c r="J4" s="233">
        <v>9.5184</v>
      </c>
      <c r="K4" s="233">
        <v>7.9956</v>
      </c>
    </row>
    <row r="5" s="5" customFormat="1" ht="27" customHeight="1" spans="2:12">
      <c r="B5" s="234"/>
      <c r="C5" s="126"/>
      <c r="D5" s="126"/>
      <c r="E5" s="126"/>
      <c r="F5" s="126"/>
      <c r="G5" s="126"/>
      <c r="H5" s="126"/>
      <c r="I5" s="126"/>
      <c r="J5" s="126"/>
      <c r="K5" s="126"/>
    </row>
    <row r="6" spans="2:12">
      <c r="B6" s="60"/>
      <c r="C6" s="126"/>
      <c r="D6" s="126"/>
      <c r="E6" s="126"/>
      <c r="F6" s="126"/>
      <c r="G6" s="126"/>
      <c r="H6" s="126"/>
      <c r="I6" s="5"/>
      <c r="J6" s="5"/>
      <c r="K6" s="5"/>
      <c r="L6" s="5"/>
    </row>
  </sheetData>
  <mergeCells count="5">
    <mergeCell ref="C2:E2"/>
    <mergeCell ref="F2:K2"/>
    <mergeCell ref="C3:E3"/>
    <mergeCell ref="F3:H3"/>
    <mergeCell ref="I3:K3"/>
  </mergeCells>
  <pageMargins left="0.7" right="0.7" top="0.75" bottom="0.75" header="0.3" footer="0.3"/>
  <pageSetup paperSize="9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Q41"/>
  <sheetViews>
    <sheetView zoomScale="85" zoomScaleNormal="85" workbookViewId="0">
      <selection activeCell="E2" sqref="E2:G2"/>
    </sheetView>
  </sheetViews>
  <sheetFormatPr defaultColWidth="9" defaultRowHeight="16.5"/>
  <cols>
    <col min="1" max="1" width="11" style="244" customWidth="1"/>
    <col min="2" max="14" width="10.625" style="244" customWidth="1"/>
    <col min="15" max="15" width="13.5" style="244" customWidth="1"/>
    <col min="16" max="16" width="13.375" style="244" customWidth="1"/>
    <col min="17" max="16384" width="9" style="244"/>
  </cols>
  <sheetData>
    <row r="1" s="243" customFormat="1" ht="32.25" customHeight="1" spans="1:69">
      <c r="A1" s="245" t="s">
        <v>136</v>
      </c>
      <c r="AK1" s="246"/>
      <c r="AL1" s="246"/>
      <c r="AM1" s="246"/>
      <c r="AN1" s="246"/>
      <c r="AO1" s="246"/>
      <c r="AP1" s="246"/>
      <c r="AQ1" s="246"/>
      <c r="AR1" s="246"/>
      <c r="AS1" s="246"/>
      <c r="AT1" s="246"/>
      <c r="AU1" s="246"/>
      <c r="AV1" s="247"/>
      <c r="AW1" s="247"/>
      <c r="AX1" s="247"/>
      <c r="AY1" s="247"/>
      <c r="AZ1" s="247"/>
      <c r="BA1" s="247"/>
      <c r="BB1" s="247"/>
      <c r="BC1" s="247"/>
      <c r="BD1" s="247"/>
      <c r="BE1" s="247"/>
      <c r="BF1" s="247"/>
      <c r="BG1" s="248"/>
      <c r="BH1" s="248"/>
      <c r="BI1" s="248"/>
      <c r="BJ1" s="248"/>
      <c r="BK1" s="248"/>
      <c r="BL1" s="248"/>
      <c r="BM1" s="248"/>
      <c r="BN1" s="248"/>
      <c r="BO1" s="248"/>
      <c r="BP1" s="248"/>
      <c r="BQ1" s="248"/>
    </row>
    <row r="2" ht="26.25" customHeight="1" spans="1:69">
      <c r="A2" s="249" t="s">
        <v>137</v>
      </c>
      <c r="B2" s="250" t="s">
        <v>138</v>
      </c>
      <c r="C2" s="250"/>
      <c r="D2" s="250"/>
      <c r="E2" s="250" t="s">
        <v>139</v>
      </c>
      <c r="F2" s="250"/>
      <c r="G2" s="250"/>
      <c r="H2" s="250" t="s">
        <v>140</v>
      </c>
      <c r="I2" s="250"/>
      <c r="J2" s="250"/>
      <c r="K2" s="250" t="s">
        <v>141</v>
      </c>
      <c r="L2" s="250" t="s">
        <v>142</v>
      </c>
      <c r="M2" s="251" t="s">
        <v>48</v>
      </c>
      <c r="N2" s="252"/>
      <c r="O2" s="253"/>
      <c r="P2" s="253"/>
      <c r="Q2" s="253"/>
      <c r="R2" s="253"/>
      <c r="S2" s="253"/>
      <c r="T2" s="253"/>
      <c r="U2" s="253"/>
      <c r="V2" s="253"/>
      <c r="W2" s="253"/>
      <c r="X2" s="253"/>
      <c r="Y2" s="253"/>
      <c r="Z2" s="253"/>
      <c r="AA2" s="253"/>
      <c r="AB2" s="253"/>
      <c r="AC2" s="253"/>
      <c r="AD2" s="253"/>
      <c r="AE2" s="253"/>
      <c r="AF2" s="253"/>
      <c r="AG2" s="253"/>
      <c r="AH2" s="253"/>
      <c r="AI2" s="253"/>
      <c r="AJ2" s="253"/>
    </row>
    <row r="3" spans="1:69">
      <c r="A3" s="249" t="s">
        <v>143</v>
      </c>
      <c r="B3" s="254">
        <v>2.02781324010765</v>
      </c>
      <c r="C3" s="254">
        <v>2.00612921312205</v>
      </c>
      <c r="D3" s="254">
        <v>2.02124702047498</v>
      </c>
      <c r="E3" s="255">
        <f t="shared" ref="E3:E7" si="0">B3/AVERAGE($B$3:$D$3)</f>
        <v>1.00466546038583</v>
      </c>
      <c r="F3" s="255">
        <f t="shared" ref="F3:F7" si="1">C3/AVERAGE($B$3:$D$3)</f>
        <v>0.993922265438869</v>
      </c>
      <c r="G3" s="255">
        <f t="shared" ref="G3:G7" si="2">D3/AVERAGE($B$3:$D$3)</f>
        <v>1.0014122741753</v>
      </c>
      <c r="H3" s="256">
        <f t="shared" ref="H3:J3" si="3">E3</f>
        <v>1.00466546038583</v>
      </c>
      <c r="I3" s="256">
        <f t="shared" si="3"/>
        <v>0.993922265438869</v>
      </c>
      <c r="J3" s="256">
        <f t="shared" si="3"/>
        <v>1.0014122741753</v>
      </c>
      <c r="K3" s="256">
        <f t="shared" ref="K3:K7" si="4">AVERAGE(H3:J3)</f>
        <v>1</v>
      </c>
      <c r="L3" s="255">
        <f t="shared" ref="L3:L7" si="5">STDEV(H3:J3)</f>
        <v>0.00550907870489886</v>
      </c>
      <c r="M3" s="251"/>
      <c r="N3" s="252"/>
      <c r="O3" s="257"/>
      <c r="P3" s="257"/>
      <c r="Q3" s="257"/>
      <c r="R3" s="258"/>
      <c r="S3" s="258"/>
      <c r="T3" s="258"/>
      <c r="U3" s="259"/>
      <c r="V3" s="259"/>
      <c r="W3" s="259"/>
      <c r="X3" s="259"/>
      <c r="Y3" s="258"/>
      <c r="Z3" s="257"/>
      <c r="AA3" s="257"/>
      <c r="AB3" s="257"/>
      <c r="AC3" s="258"/>
      <c r="AD3" s="258"/>
      <c r="AE3" s="258"/>
      <c r="AF3" s="259"/>
      <c r="AG3" s="259"/>
      <c r="AH3" s="259"/>
      <c r="AI3" s="259"/>
      <c r="AJ3" s="258"/>
      <c r="AK3" s="257"/>
      <c r="AL3" s="257"/>
      <c r="AM3" s="257"/>
      <c r="AN3" s="258"/>
      <c r="AO3" s="258"/>
      <c r="AP3" s="258"/>
      <c r="AQ3" s="259"/>
      <c r="AR3" s="259"/>
      <c r="AS3" s="259"/>
      <c r="AT3" s="259"/>
      <c r="AU3" s="258"/>
      <c r="AV3" s="257"/>
      <c r="AW3" s="257"/>
      <c r="AX3" s="257"/>
      <c r="AY3" s="258"/>
      <c r="AZ3" s="258"/>
      <c r="BA3" s="258"/>
      <c r="BB3" s="259"/>
      <c r="BC3" s="259"/>
      <c r="BD3" s="259"/>
      <c r="BE3" s="259"/>
      <c r="BF3" s="258"/>
      <c r="BG3" s="257"/>
      <c r="BH3" s="257"/>
      <c r="BI3" s="257"/>
      <c r="BJ3" s="258"/>
      <c r="BK3" s="258"/>
      <c r="BL3" s="258"/>
      <c r="BM3" s="259"/>
      <c r="BN3" s="259"/>
      <c r="BO3" s="259"/>
      <c r="BP3" s="259"/>
      <c r="BQ3" s="258"/>
    </row>
    <row r="4" spans="1:69">
      <c r="A4" s="249">
        <v>1</v>
      </c>
      <c r="B4" s="254">
        <v>1.79998793233101</v>
      </c>
      <c r="C4" s="254">
        <v>1.84532952534249</v>
      </c>
      <c r="D4" s="254">
        <v>1.782784490463</v>
      </c>
      <c r="E4" s="255">
        <f t="shared" si="0"/>
        <v>0.891791053020382</v>
      </c>
      <c r="F4" s="255">
        <f t="shared" si="1"/>
        <v>0.914255218613407</v>
      </c>
      <c r="G4" s="255">
        <f t="shared" si="2"/>
        <v>0.883267731689455</v>
      </c>
      <c r="H4" s="256">
        <f t="shared" ref="H4:J4" si="6">E4</f>
        <v>0.891791053020382</v>
      </c>
      <c r="I4" s="256">
        <f t="shared" si="6"/>
        <v>0.914255218613407</v>
      </c>
      <c r="J4" s="256">
        <f t="shared" si="6"/>
        <v>0.883267731689455</v>
      </c>
      <c r="K4" s="256">
        <f t="shared" si="4"/>
        <v>0.896438001107748</v>
      </c>
      <c r="L4" s="255">
        <f t="shared" si="5"/>
        <v>0.0160078631103754</v>
      </c>
      <c r="M4" s="251"/>
      <c r="N4" s="252"/>
      <c r="O4" s="257"/>
      <c r="P4" s="257"/>
      <c r="Q4" s="257"/>
      <c r="R4" s="258"/>
      <c r="S4" s="258"/>
      <c r="T4" s="258"/>
      <c r="U4" s="259"/>
      <c r="V4" s="259"/>
      <c r="W4" s="259"/>
      <c r="X4" s="259"/>
      <c r="Y4" s="258"/>
      <c r="Z4" s="257"/>
      <c r="AA4" s="257"/>
      <c r="AB4" s="257"/>
      <c r="AC4" s="258"/>
      <c r="AD4" s="258"/>
      <c r="AE4" s="258"/>
      <c r="AF4" s="259"/>
      <c r="AG4" s="259"/>
      <c r="AH4" s="259"/>
      <c r="AI4" s="259"/>
      <c r="AJ4" s="258"/>
      <c r="AK4" s="257"/>
      <c r="AL4" s="257"/>
      <c r="AM4" s="257"/>
      <c r="AN4" s="258"/>
      <c r="AO4" s="258"/>
      <c r="AP4" s="258"/>
      <c r="AQ4" s="259"/>
      <c r="AR4" s="259"/>
      <c r="AS4" s="259"/>
      <c r="AT4" s="259"/>
      <c r="AU4" s="258"/>
      <c r="AV4" s="257"/>
      <c r="AW4" s="257"/>
      <c r="AX4" s="257"/>
      <c r="AY4" s="258"/>
      <c r="AZ4" s="258"/>
      <c r="BA4" s="258"/>
      <c r="BB4" s="259"/>
      <c r="BC4" s="259"/>
      <c r="BD4" s="259"/>
      <c r="BE4" s="259"/>
      <c r="BF4" s="258"/>
      <c r="BG4" s="257"/>
      <c r="BH4" s="257"/>
      <c r="BI4" s="257"/>
      <c r="BJ4" s="258"/>
      <c r="BK4" s="258"/>
      <c r="BL4" s="258"/>
      <c r="BM4" s="259"/>
      <c r="BN4" s="259"/>
      <c r="BO4" s="259"/>
      <c r="BP4" s="259"/>
      <c r="BQ4" s="258"/>
    </row>
    <row r="5" spans="1:69">
      <c r="A5" s="249">
        <v>2</v>
      </c>
      <c r="B5" s="260">
        <v>1.54479409634333</v>
      </c>
      <c r="C5" s="260">
        <v>1.748</v>
      </c>
      <c r="D5" s="260">
        <v>1.59637247742014</v>
      </c>
      <c r="E5" s="255">
        <f t="shared" si="0"/>
        <v>0.765357105529943</v>
      </c>
      <c r="F5" s="255">
        <f t="shared" si="1"/>
        <v>0.866034006495196</v>
      </c>
      <c r="G5" s="255">
        <f t="shared" si="2"/>
        <v>0.790911242836857</v>
      </c>
      <c r="H5" s="256">
        <f t="shared" ref="H5:J5" si="7">E5</f>
        <v>0.765357105529943</v>
      </c>
      <c r="I5" s="256">
        <f t="shared" si="7"/>
        <v>0.866034006495196</v>
      </c>
      <c r="J5" s="256">
        <f t="shared" si="7"/>
        <v>0.790911242836857</v>
      </c>
      <c r="K5" s="256">
        <f t="shared" si="4"/>
        <v>0.807434118287332</v>
      </c>
      <c r="L5" s="255">
        <f t="shared" si="5"/>
        <v>0.0523327207094738</v>
      </c>
      <c r="M5" s="251"/>
      <c r="N5" s="252"/>
      <c r="O5" s="257"/>
      <c r="P5" s="257"/>
      <c r="Q5" s="257"/>
      <c r="R5" s="258"/>
      <c r="S5" s="258"/>
      <c r="T5" s="258"/>
      <c r="U5" s="259"/>
      <c r="V5" s="259"/>
      <c r="W5" s="259"/>
      <c r="X5" s="259"/>
      <c r="Y5" s="258"/>
      <c r="Z5" s="257"/>
      <c r="AA5" s="257"/>
      <c r="AB5" s="257"/>
      <c r="AC5" s="258"/>
      <c r="AD5" s="258"/>
      <c r="AE5" s="258"/>
      <c r="AF5" s="259"/>
      <c r="AG5" s="259"/>
      <c r="AH5" s="259"/>
      <c r="AI5" s="259"/>
      <c r="AJ5" s="258"/>
      <c r="AK5" s="257"/>
      <c r="AL5" s="257"/>
      <c r="AM5" s="257"/>
      <c r="AN5" s="258"/>
      <c r="AO5" s="258"/>
      <c r="AP5" s="258"/>
      <c r="AQ5" s="259"/>
      <c r="AR5" s="259"/>
      <c r="AS5" s="259"/>
      <c r="AT5" s="259"/>
      <c r="AU5" s="258"/>
      <c r="AV5" s="257"/>
      <c r="AW5" s="257"/>
      <c r="AX5" s="257"/>
      <c r="AY5" s="258"/>
      <c r="AZ5" s="258"/>
      <c r="BA5" s="258"/>
      <c r="BB5" s="259"/>
      <c r="BC5" s="259"/>
      <c r="BD5" s="259"/>
      <c r="BE5" s="259"/>
      <c r="BF5" s="258"/>
      <c r="BG5" s="257"/>
      <c r="BH5" s="257"/>
      <c r="BI5" s="257"/>
      <c r="BJ5" s="258"/>
      <c r="BK5" s="258"/>
      <c r="BL5" s="258"/>
      <c r="BM5" s="259"/>
      <c r="BN5" s="259"/>
      <c r="BO5" s="259"/>
      <c r="BP5" s="259"/>
      <c r="BQ5" s="258"/>
    </row>
    <row r="6" spans="1:69">
      <c r="A6" s="249">
        <v>3</v>
      </c>
      <c r="B6" s="260">
        <v>1.04908880103937</v>
      </c>
      <c r="C6" s="260">
        <v>1.06692745900711</v>
      </c>
      <c r="D6" s="260">
        <v>1.0778028911701</v>
      </c>
      <c r="E6" s="255">
        <f t="shared" si="0"/>
        <v>0.5197634882914</v>
      </c>
      <c r="F6" s="255">
        <f t="shared" si="1"/>
        <v>0.528601522862509</v>
      </c>
      <c r="G6" s="255">
        <f t="shared" si="2"/>
        <v>0.53398967737537</v>
      </c>
      <c r="H6" s="256">
        <f t="shared" ref="H6:J6" si="8">E6</f>
        <v>0.5197634882914</v>
      </c>
      <c r="I6" s="256">
        <f t="shared" si="8"/>
        <v>0.528601522862509</v>
      </c>
      <c r="J6" s="256">
        <f t="shared" si="8"/>
        <v>0.53398967737537</v>
      </c>
      <c r="K6" s="256">
        <f t="shared" si="4"/>
        <v>0.527451562843093</v>
      </c>
      <c r="L6" s="255">
        <f t="shared" si="5"/>
        <v>0.00718247311153419</v>
      </c>
      <c r="M6" s="251"/>
      <c r="N6" s="252"/>
      <c r="O6" s="257"/>
      <c r="P6" s="257"/>
      <c r="Q6" s="257"/>
      <c r="R6" s="258"/>
      <c r="S6" s="258"/>
      <c r="T6" s="258"/>
      <c r="U6" s="259"/>
      <c r="V6" s="259"/>
      <c r="W6" s="259"/>
      <c r="X6" s="259"/>
      <c r="Y6" s="258"/>
      <c r="Z6" s="257"/>
      <c r="AA6" s="257"/>
      <c r="AB6" s="257"/>
      <c r="AC6" s="258"/>
      <c r="AD6" s="258"/>
      <c r="AE6" s="258"/>
      <c r="AF6" s="259"/>
      <c r="AG6" s="259"/>
      <c r="AH6" s="259"/>
      <c r="AI6" s="259"/>
      <c r="AJ6" s="258"/>
      <c r="AK6" s="257"/>
      <c r="AL6" s="257"/>
      <c r="AM6" s="257"/>
      <c r="AN6" s="258"/>
      <c r="AO6" s="258"/>
      <c r="AP6" s="258"/>
      <c r="AQ6" s="259"/>
      <c r="AR6" s="259"/>
      <c r="AS6" s="259"/>
      <c r="AT6" s="259"/>
      <c r="AU6" s="258"/>
      <c r="AV6" s="257"/>
      <c r="AW6" s="257"/>
      <c r="AX6" s="257"/>
      <c r="AY6" s="258"/>
      <c r="AZ6" s="258"/>
      <c r="BA6" s="258"/>
      <c r="BB6" s="259"/>
      <c r="BC6" s="259"/>
      <c r="BD6" s="259"/>
      <c r="BE6" s="259"/>
      <c r="BF6" s="258"/>
      <c r="BG6" s="257"/>
      <c r="BH6" s="257"/>
      <c r="BI6" s="257"/>
      <c r="BJ6" s="258"/>
      <c r="BK6" s="258"/>
      <c r="BL6" s="258"/>
      <c r="BM6" s="259"/>
      <c r="BN6" s="259"/>
      <c r="BO6" s="259"/>
      <c r="BP6" s="259"/>
      <c r="BQ6" s="258"/>
    </row>
    <row r="7" spans="1:69">
      <c r="A7" s="249">
        <v>4</v>
      </c>
      <c r="B7" s="260">
        <v>0.516</v>
      </c>
      <c r="C7" s="260">
        <v>0.76486752046581</v>
      </c>
      <c r="D7" s="260">
        <v>0.748977916998536</v>
      </c>
      <c r="E7" s="255">
        <f t="shared" si="0"/>
        <v>0.255648482466545</v>
      </c>
      <c r="F7" s="255">
        <f t="shared" si="1"/>
        <v>0.378948102509755</v>
      </c>
      <c r="G7" s="255">
        <f t="shared" si="2"/>
        <v>0.371075712948895</v>
      </c>
      <c r="H7" s="256">
        <f t="shared" ref="H7:J7" si="9">E7</f>
        <v>0.255648482466545</v>
      </c>
      <c r="I7" s="256">
        <f t="shared" si="9"/>
        <v>0.378948102509755</v>
      </c>
      <c r="J7" s="256">
        <f t="shared" si="9"/>
        <v>0.371075712948895</v>
      </c>
      <c r="K7" s="256">
        <f t="shared" si="4"/>
        <v>0.335224099308398</v>
      </c>
      <c r="L7" s="255">
        <f t="shared" si="5"/>
        <v>0.0690268261342686</v>
      </c>
      <c r="M7" s="251"/>
      <c r="N7" s="252"/>
      <c r="O7" s="257"/>
      <c r="P7" s="257"/>
      <c r="Q7" s="257"/>
      <c r="R7" s="258"/>
      <c r="S7" s="258"/>
      <c r="T7" s="258"/>
      <c r="U7" s="259"/>
      <c r="V7" s="259"/>
      <c r="W7" s="259"/>
      <c r="X7" s="259"/>
      <c r="Y7" s="258"/>
      <c r="Z7" s="257"/>
      <c r="AA7" s="257"/>
      <c r="AB7" s="257"/>
      <c r="AC7" s="258"/>
      <c r="AD7" s="258"/>
      <c r="AE7" s="258"/>
      <c r="AF7" s="259"/>
      <c r="AG7" s="259"/>
      <c r="AH7" s="259"/>
      <c r="AI7" s="259"/>
      <c r="AJ7" s="258"/>
      <c r="AK7" s="257"/>
      <c r="AL7" s="257"/>
      <c r="AM7" s="257"/>
      <c r="AN7" s="258"/>
      <c r="AO7" s="258"/>
      <c r="AP7" s="258"/>
      <c r="AQ7" s="259"/>
      <c r="AR7" s="259"/>
      <c r="AS7" s="259"/>
      <c r="AT7" s="259"/>
      <c r="AU7" s="258"/>
      <c r="AV7" s="257"/>
      <c r="AW7" s="257"/>
      <c r="AX7" s="257"/>
      <c r="AY7" s="258"/>
      <c r="AZ7" s="258"/>
      <c r="BA7" s="258"/>
      <c r="BB7" s="259"/>
      <c r="BC7" s="259"/>
      <c r="BD7" s="259"/>
      <c r="BE7" s="259"/>
      <c r="BF7" s="258"/>
      <c r="BG7" s="257"/>
      <c r="BH7" s="257"/>
      <c r="BI7" s="257"/>
      <c r="BJ7" s="258"/>
      <c r="BK7" s="258"/>
      <c r="BL7" s="258"/>
      <c r="BM7" s="259"/>
      <c r="BN7" s="259"/>
      <c r="BO7" s="259"/>
      <c r="BP7" s="259"/>
      <c r="BQ7" s="258"/>
    </row>
    <row r="8" spans="1:69">
      <c r="F8" s="257"/>
      <c r="G8" s="257"/>
      <c r="H8" s="257"/>
    </row>
    <row r="9" spans="1:69">
      <c r="A9" s="249" t="s">
        <v>137</v>
      </c>
      <c r="B9" s="250" t="s">
        <v>138</v>
      </c>
      <c r="C9" s="250"/>
      <c r="D9" s="250"/>
      <c r="E9" s="250" t="s">
        <v>139</v>
      </c>
      <c r="F9" s="250"/>
      <c r="G9" s="250"/>
      <c r="H9" s="250" t="s">
        <v>140</v>
      </c>
      <c r="I9" s="250"/>
      <c r="J9" s="250"/>
      <c r="K9" s="250" t="s">
        <v>141</v>
      </c>
      <c r="L9" s="250" t="s">
        <v>142</v>
      </c>
      <c r="M9" s="251" t="s">
        <v>49</v>
      </c>
      <c r="P9" s="257"/>
      <c r="Q9" s="257"/>
      <c r="R9" s="257"/>
    </row>
    <row r="10" spans="1:69">
      <c r="A10" s="249" t="s">
        <v>143</v>
      </c>
      <c r="B10" s="254">
        <v>1.9062091387697</v>
      </c>
      <c r="C10" s="254">
        <v>2.154</v>
      </c>
      <c r="D10" s="254">
        <v>1.90085043013909</v>
      </c>
      <c r="E10" s="255">
        <f t="shared" ref="E10:E14" si="10">B10/AVERAGE($B$3:$D$3)</f>
        <v>0.944417584477391</v>
      </c>
      <c r="F10" s="255">
        <f t="shared" ref="F10:F14" si="11">C10/AVERAGE($B$3:$D$3)</f>
        <v>1.06718378145918</v>
      </c>
      <c r="G10" s="255">
        <f t="shared" ref="G10:G14" si="12">D10/AVERAGE($B$3:$D$3)</f>
        <v>0.941762650893291</v>
      </c>
      <c r="H10" s="256">
        <f t="shared" ref="H10:J10" si="13">E10</f>
        <v>0.944417584477391</v>
      </c>
      <c r="I10" s="256">
        <f t="shared" si="13"/>
        <v>1.06718378145918</v>
      </c>
      <c r="J10" s="256">
        <f t="shared" si="13"/>
        <v>0.941762650893291</v>
      </c>
      <c r="K10" s="256">
        <f t="shared" ref="K10:K14" si="14">AVERAGE(H10:J10)</f>
        <v>0.984454672276622</v>
      </c>
      <c r="L10" s="255">
        <f t="shared" ref="L10:L14" si="15">STDEV(H10:J10)</f>
        <v>0.0716578069556213</v>
      </c>
      <c r="M10" s="251"/>
      <c r="P10" s="257"/>
      <c r="Q10" s="257"/>
      <c r="R10" s="257"/>
    </row>
    <row r="11" spans="1:69">
      <c r="A11" s="249">
        <v>1</v>
      </c>
      <c r="B11" s="260">
        <v>1.45656324250193</v>
      </c>
      <c r="C11" s="260">
        <v>1.612</v>
      </c>
      <c r="D11" s="260">
        <v>1.45845123942984</v>
      </c>
      <c r="E11" s="255">
        <f t="shared" si="10"/>
        <v>0.721643764655366</v>
      </c>
      <c r="F11" s="255">
        <f t="shared" si="11"/>
        <v>0.798653786310215</v>
      </c>
      <c r="G11" s="255">
        <f t="shared" si="12"/>
        <v>0.722579159131183</v>
      </c>
      <c r="H11" s="256">
        <f t="shared" ref="H11:J11" si="16">E11</f>
        <v>0.721643764655366</v>
      </c>
      <c r="I11" s="256">
        <f t="shared" si="16"/>
        <v>0.798653786310215</v>
      </c>
      <c r="J11" s="256">
        <f t="shared" si="16"/>
        <v>0.722579159131183</v>
      </c>
      <c r="K11" s="256">
        <f t="shared" si="14"/>
        <v>0.747625570032255</v>
      </c>
      <c r="L11" s="255">
        <f t="shared" si="15"/>
        <v>0.0441942064425764</v>
      </c>
      <c r="M11" s="251"/>
      <c r="P11" s="257"/>
      <c r="Q11" s="257"/>
      <c r="R11" s="257"/>
    </row>
    <row r="12" spans="1:69">
      <c r="A12" s="249">
        <v>2</v>
      </c>
      <c r="B12" s="260">
        <v>1.01697043269169</v>
      </c>
      <c r="C12" s="260">
        <v>0.815</v>
      </c>
      <c r="D12" s="260">
        <v>1.08151018783304</v>
      </c>
      <c r="E12" s="255">
        <f t="shared" si="10"/>
        <v>0.50385067409104</v>
      </c>
      <c r="F12" s="255">
        <f t="shared" si="11"/>
        <v>0.403785878314408</v>
      </c>
      <c r="G12" s="255">
        <f t="shared" si="12"/>
        <v>0.535826430797723</v>
      </c>
      <c r="H12" s="256">
        <f t="shared" ref="H12:J12" si="17">E12</f>
        <v>0.50385067409104</v>
      </c>
      <c r="I12" s="256">
        <f t="shared" si="17"/>
        <v>0.403785878314408</v>
      </c>
      <c r="J12" s="256">
        <f t="shared" si="17"/>
        <v>0.535826430797723</v>
      </c>
      <c r="K12" s="256">
        <f t="shared" si="14"/>
        <v>0.48115432773439</v>
      </c>
      <c r="L12" s="255">
        <f t="shared" si="15"/>
        <v>0.0688841054125008</v>
      </c>
      <c r="M12" s="251"/>
      <c r="P12" s="257"/>
      <c r="Q12" s="257"/>
      <c r="R12" s="257"/>
      <c r="S12" s="261"/>
    </row>
    <row r="13" spans="1:69">
      <c r="A13" s="249">
        <v>3</v>
      </c>
      <c r="B13" s="260">
        <v>0.596899475379263</v>
      </c>
      <c r="C13" s="260">
        <v>0.443</v>
      </c>
      <c r="D13" s="260">
        <v>0.579000969300198</v>
      </c>
      <c r="E13" s="255">
        <f t="shared" si="10"/>
        <v>0.295729544701135</v>
      </c>
      <c r="F13" s="255">
        <f t="shared" si="11"/>
        <v>0.219481158396666</v>
      </c>
      <c r="G13" s="255">
        <f t="shared" si="12"/>
        <v>0.286861858814446</v>
      </c>
      <c r="H13" s="256">
        <f t="shared" ref="H13:J13" si="18">E13</f>
        <v>0.295729544701135</v>
      </c>
      <c r="I13" s="256">
        <f t="shared" si="18"/>
        <v>0.219481158396666</v>
      </c>
      <c r="J13" s="256">
        <f t="shared" si="18"/>
        <v>0.286861858814446</v>
      </c>
      <c r="K13" s="256">
        <f t="shared" si="14"/>
        <v>0.267357520637416</v>
      </c>
      <c r="L13" s="255">
        <f t="shared" si="15"/>
        <v>0.0416985432515558</v>
      </c>
      <c r="M13" s="251"/>
      <c r="P13" s="257"/>
      <c r="Q13" s="257"/>
      <c r="R13" s="257"/>
    </row>
    <row r="14" spans="1:69">
      <c r="A14" s="251">
        <v>4</v>
      </c>
      <c r="B14" s="254">
        <v>0.297066862694754</v>
      </c>
      <c r="C14" s="254">
        <v>0.105</v>
      </c>
      <c r="D14" s="254">
        <v>0.267525660148483</v>
      </c>
      <c r="E14" s="255">
        <f t="shared" si="10"/>
        <v>0.147179636897309</v>
      </c>
      <c r="F14" s="255">
        <f t="shared" si="11"/>
        <v>0.0520214935251691</v>
      </c>
      <c r="G14" s="255">
        <f t="shared" si="12"/>
        <v>0.132543660926008</v>
      </c>
      <c r="H14" s="256">
        <f t="shared" ref="H14:J14" si="19">E14</f>
        <v>0.147179636897309</v>
      </c>
      <c r="I14" s="256">
        <f t="shared" si="19"/>
        <v>0.0520214935251691</v>
      </c>
      <c r="J14" s="256">
        <f t="shared" si="19"/>
        <v>0.132543660926008</v>
      </c>
      <c r="K14" s="256">
        <f t="shared" si="14"/>
        <v>0.110581597116162</v>
      </c>
      <c r="L14" s="255">
        <f t="shared" si="15"/>
        <v>0.0512398014008544</v>
      </c>
      <c r="M14" s="251"/>
    </row>
    <row r="15" spans="1:69">
      <c r="A15" s="262"/>
      <c r="B15" s="263"/>
      <c r="C15" s="263"/>
      <c r="D15" s="263"/>
      <c r="E15" s="263"/>
      <c r="F15" s="263"/>
      <c r="G15" s="263"/>
      <c r="H15" s="263"/>
      <c r="I15" s="263"/>
      <c r="J15" s="263"/>
      <c r="K15" s="263"/>
      <c r="L15" s="263"/>
      <c r="M15" s="264"/>
      <c r="P15" s="257"/>
      <c r="Q15" s="257"/>
      <c r="R15" s="257"/>
    </row>
    <row r="16" spans="1:69">
      <c r="A16" s="249" t="s">
        <v>137</v>
      </c>
      <c r="B16" s="250" t="s">
        <v>138</v>
      </c>
      <c r="C16" s="250"/>
      <c r="D16" s="250"/>
      <c r="E16" s="250" t="s">
        <v>139</v>
      </c>
      <c r="F16" s="250"/>
      <c r="G16" s="250"/>
      <c r="H16" s="250" t="s">
        <v>140</v>
      </c>
      <c r="I16" s="250"/>
      <c r="J16" s="250"/>
      <c r="K16" s="250" t="s">
        <v>141</v>
      </c>
      <c r="L16" s="250" t="s">
        <v>142</v>
      </c>
      <c r="M16" s="251" t="s">
        <v>50</v>
      </c>
      <c r="P16" s="257"/>
      <c r="Q16" s="257"/>
      <c r="R16" s="257"/>
    </row>
    <row r="17" spans="1:18">
      <c r="A17" s="249" t="s">
        <v>143</v>
      </c>
      <c r="B17" s="254">
        <v>1.849</v>
      </c>
      <c r="C17" s="254">
        <v>2.154</v>
      </c>
      <c r="D17" s="254">
        <v>2.064</v>
      </c>
      <c r="E17" s="255">
        <f t="shared" ref="E17:E21" si="20">B17/AVERAGE($B$3:$D$3)</f>
        <v>0.916073728838454</v>
      </c>
      <c r="F17" s="255">
        <f t="shared" ref="F17:F21" si="21">C17/AVERAGE($B$3:$D$3)</f>
        <v>1.06718378145918</v>
      </c>
      <c r="G17" s="255">
        <f t="shared" ref="G17:G21" si="22">D17/AVERAGE($B$3:$D$3)</f>
        <v>1.02259392986618</v>
      </c>
      <c r="H17" s="256">
        <f t="shared" ref="H17:J17" si="23">E17</f>
        <v>0.916073728838454</v>
      </c>
      <c r="I17" s="256">
        <f t="shared" si="23"/>
        <v>1.06718378145918</v>
      </c>
      <c r="J17" s="256">
        <f t="shared" si="23"/>
        <v>1.02259392986618</v>
      </c>
      <c r="K17" s="256">
        <f t="shared" ref="K17:K21" si="24">AVERAGE(H17:J17)</f>
        <v>1.00195048005461</v>
      </c>
      <c r="L17" s="255">
        <f t="shared" ref="L17:L21" si="25">STDEV(H17:J17)</f>
        <v>0.0776413293024543</v>
      </c>
      <c r="M17" s="251"/>
      <c r="P17" s="257"/>
      <c r="Q17" s="257"/>
      <c r="R17" s="257"/>
    </row>
    <row r="18" spans="1:18">
      <c r="A18" s="249">
        <v>1</v>
      </c>
      <c r="B18" s="260">
        <v>1.849</v>
      </c>
      <c r="C18" s="260">
        <v>1.908</v>
      </c>
      <c r="D18" s="260">
        <v>1.946</v>
      </c>
      <c r="E18" s="255">
        <f t="shared" si="20"/>
        <v>0.916073728838454</v>
      </c>
      <c r="F18" s="255">
        <f t="shared" si="21"/>
        <v>0.945304853771644</v>
      </c>
      <c r="G18" s="255">
        <f t="shared" si="22"/>
        <v>0.9641316799998</v>
      </c>
      <c r="H18" s="256">
        <f t="shared" ref="H18:J18" si="26">E18</f>
        <v>0.916073728838454</v>
      </c>
      <c r="I18" s="256">
        <f t="shared" si="26"/>
        <v>0.945304853771644</v>
      </c>
      <c r="J18" s="256">
        <f t="shared" si="26"/>
        <v>0.9641316799998</v>
      </c>
      <c r="K18" s="256">
        <f t="shared" si="24"/>
        <v>0.941836754203299</v>
      </c>
      <c r="L18" s="255">
        <f t="shared" si="25"/>
        <v>0.0242159545221442</v>
      </c>
      <c r="M18" s="251"/>
      <c r="P18" s="257"/>
      <c r="Q18" s="257"/>
      <c r="R18" s="257"/>
    </row>
    <row r="19" spans="1:18">
      <c r="A19" s="249">
        <v>2</v>
      </c>
      <c r="B19" s="260">
        <v>1.648</v>
      </c>
      <c r="C19" s="260">
        <v>1.513</v>
      </c>
      <c r="D19" s="260">
        <v>1.489</v>
      </c>
      <c r="E19" s="255">
        <f t="shared" si="20"/>
        <v>0.816489726947416</v>
      </c>
      <c r="F19" s="255">
        <f t="shared" si="21"/>
        <v>0.749604949557913</v>
      </c>
      <c r="G19" s="255">
        <f t="shared" si="22"/>
        <v>0.737714322466445</v>
      </c>
      <c r="H19" s="256">
        <f t="shared" ref="H19:J19" si="27">E19</f>
        <v>0.816489726947416</v>
      </c>
      <c r="I19" s="256">
        <f t="shared" si="27"/>
        <v>0.749604949557913</v>
      </c>
      <c r="J19" s="256">
        <f t="shared" si="27"/>
        <v>0.737714322466445</v>
      </c>
      <c r="K19" s="256">
        <f t="shared" si="24"/>
        <v>0.767936332990591</v>
      </c>
      <c r="L19" s="255">
        <f t="shared" si="25"/>
        <v>0.0424667022701555</v>
      </c>
      <c r="M19" s="251"/>
      <c r="P19" s="257"/>
      <c r="Q19" s="257"/>
      <c r="R19" s="257"/>
    </row>
    <row r="20" spans="1:18">
      <c r="A20" s="249">
        <v>3</v>
      </c>
      <c r="B20" s="260">
        <v>0.846</v>
      </c>
      <c r="C20" s="260">
        <v>1.215</v>
      </c>
      <c r="D20" s="260">
        <v>1.135</v>
      </c>
      <c r="E20" s="255">
        <f t="shared" si="20"/>
        <v>0.419144604974219</v>
      </c>
      <c r="F20" s="255">
        <f t="shared" si="21"/>
        <v>0.601962996505528</v>
      </c>
      <c r="G20" s="255">
        <f t="shared" si="22"/>
        <v>0.562327572867304</v>
      </c>
      <c r="H20" s="256">
        <f t="shared" ref="H20:J20" si="28">E20</f>
        <v>0.419144604974219</v>
      </c>
      <c r="I20" s="256">
        <f t="shared" si="28"/>
        <v>0.601962996505528</v>
      </c>
      <c r="J20" s="256">
        <f t="shared" si="28"/>
        <v>0.562327572867304</v>
      </c>
      <c r="K20" s="256">
        <f t="shared" si="24"/>
        <v>0.52781172478235</v>
      </c>
      <c r="L20" s="255">
        <f t="shared" si="25"/>
        <v>0.0961724955342815</v>
      </c>
      <c r="M20" s="251"/>
    </row>
    <row r="21" spans="1:18">
      <c r="A21" s="251">
        <v>4</v>
      </c>
      <c r="B21" s="254">
        <v>0.488</v>
      </c>
      <c r="C21" s="254">
        <v>0.521</v>
      </c>
      <c r="D21" s="254">
        <v>0.615</v>
      </c>
      <c r="E21" s="255">
        <f t="shared" si="20"/>
        <v>0.241776084193167</v>
      </c>
      <c r="F21" s="255">
        <f t="shared" si="21"/>
        <v>0.258125696443934</v>
      </c>
      <c r="G21" s="255">
        <f t="shared" si="22"/>
        <v>0.304697319218848</v>
      </c>
      <c r="H21" s="256">
        <f t="shared" ref="H21:J21" si="29">E21</f>
        <v>0.241776084193167</v>
      </c>
      <c r="I21" s="256">
        <f t="shared" si="29"/>
        <v>0.258125696443934</v>
      </c>
      <c r="J21" s="256">
        <f t="shared" si="29"/>
        <v>0.304697319218848</v>
      </c>
      <c r="K21" s="256">
        <f t="shared" si="24"/>
        <v>0.268199699951983</v>
      </c>
      <c r="L21" s="255">
        <f t="shared" si="25"/>
        <v>0.0326478883589639</v>
      </c>
      <c r="M21" s="251"/>
      <c r="P21" s="257"/>
      <c r="Q21" s="257"/>
      <c r="R21" s="257"/>
    </row>
    <row r="22" spans="1:18">
      <c r="A22" s="262"/>
      <c r="B22" s="266"/>
      <c r="C22" s="266"/>
      <c r="D22" s="266"/>
      <c r="E22" s="267"/>
      <c r="F22" s="267"/>
      <c r="G22" s="267"/>
      <c r="H22" s="268"/>
      <c r="I22" s="268"/>
      <c r="J22" s="268"/>
      <c r="K22" s="268"/>
      <c r="L22" s="267"/>
      <c r="M22" s="264"/>
      <c r="P22" s="257"/>
      <c r="Q22" s="257"/>
      <c r="R22" s="257"/>
    </row>
    <row r="23" spans="1:18">
      <c r="A23" s="262"/>
      <c r="B23" s="269"/>
      <c r="C23" s="269"/>
      <c r="D23" s="269"/>
      <c r="E23" s="267"/>
      <c r="F23" s="267"/>
      <c r="G23" s="267"/>
      <c r="H23" s="268"/>
      <c r="I23" s="268"/>
      <c r="J23" s="268"/>
      <c r="K23" s="268"/>
      <c r="L23" s="267"/>
      <c r="M23" s="264"/>
      <c r="P23" s="257"/>
      <c r="Q23" s="257"/>
      <c r="R23" s="257"/>
    </row>
    <row r="24" spans="1:18">
      <c r="A24" s="262"/>
      <c r="B24" s="269"/>
      <c r="C24" s="269"/>
      <c r="D24" s="269"/>
      <c r="E24" s="267"/>
      <c r="F24" s="267"/>
      <c r="G24" s="267"/>
      <c r="H24" s="268"/>
      <c r="I24" s="268"/>
      <c r="J24" s="268"/>
      <c r="K24" s="268"/>
      <c r="L24" s="267"/>
      <c r="M24" s="264"/>
      <c r="P24" s="257"/>
      <c r="Q24" s="257"/>
      <c r="R24" s="257"/>
    </row>
    <row r="25" spans="1:18">
      <c r="A25" s="262"/>
      <c r="B25" s="269"/>
      <c r="C25" s="269"/>
      <c r="D25" s="269"/>
      <c r="E25" s="267"/>
      <c r="F25" s="267"/>
      <c r="G25" s="267"/>
      <c r="H25" s="268"/>
      <c r="I25" s="268"/>
      <c r="J25" s="268"/>
      <c r="K25" s="268"/>
      <c r="L25" s="267"/>
      <c r="M25" s="264"/>
      <c r="P25" s="257"/>
      <c r="Q25" s="257"/>
      <c r="R25" s="257"/>
    </row>
    <row r="26" spans="1:18">
      <c r="A26" s="266"/>
      <c r="B26" s="266"/>
      <c r="C26" s="266"/>
      <c r="D26" s="266"/>
      <c r="E26" s="266"/>
      <c r="F26" s="266"/>
      <c r="G26" s="266"/>
      <c r="H26" s="270"/>
      <c r="I26" s="266"/>
      <c r="J26" s="266"/>
      <c r="K26" s="266"/>
      <c r="L26" s="266"/>
      <c r="M26" s="263"/>
      <c r="N26" s="253"/>
    </row>
    <row r="27" spans="1:18">
      <c r="A27" s="266"/>
      <c r="B27" s="266"/>
      <c r="C27" s="266"/>
      <c r="D27" s="266"/>
      <c r="E27" s="266"/>
      <c r="F27" s="266"/>
      <c r="G27" s="266"/>
      <c r="H27" s="267"/>
      <c r="I27" s="266"/>
      <c r="J27" s="266"/>
      <c r="K27" s="266"/>
      <c r="L27" s="266"/>
      <c r="M27" s="267"/>
      <c r="N27" s="271"/>
    </row>
    <row r="28" spans="1:18">
      <c r="A28" s="271"/>
    </row>
    <row r="29" spans="1:18">
      <c r="A29" s="271"/>
    </row>
    <row r="30" spans="1:18">
      <c r="A30" s="271"/>
    </row>
    <row r="31" spans="1:18">
      <c r="A31" s="271"/>
    </row>
    <row r="32" spans="1:18">
      <c r="A32" s="271"/>
      <c r="E32" s="266"/>
    </row>
    <row r="33" spans="1:5">
      <c r="A33" s="271"/>
      <c r="E33" s="266"/>
    </row>
    <row r="34" spans="1:5">
      <c r="A34" s="271"/>
      <c r="B34" s="266"/>
      <c r="C34" s="269"/>
      <c r="D34" s="269"/>
      <c r="E34" s="269"/>
    </row>
    <row r="35" spans="1:5">
      <c r="B35" s="266"/>
      <c r="C35" s="269"/>
      <c r="D35" s="269"/>
      <c r="E35" s="269"/>
    </row>
    <row r="36" spans="1:5">
      <c r="B36" s="266"/>
      <c r="C36" s="269"/>
      <c r="D36" s="269"/>
      <c r="E36" s="269"/>
    </row>
    <row r="37" spans="1:5">
      <c r="B37" s="266"/>
      <c r="C37" s="269"/>
      <c r="D37" s="269"/>
      <c r="E37" s="269"/>
    </row>
    <row r="38" spans="1:5">
      <c r="B38" s="266"/>
      <c r="C38" s="266"/>
      <c r="D38" s="266"/>
      <c r="E38" s="266"/>
    </row>
    <row r="39" spans="1:5">
      <c r="B39" s="266"/>
      <c r="C39" s="266"/>
      <c r="D39" s="266"/>
      <c r="E39" s="266"/>
    </row>
    <row r="40" spans="1:5">
      <c r="B40" s="266"/>
      <c r="C40" s="266"/>
      <c r="D40" s="266"/>
    </row>
    <row r="41" spans="1:5">
      <c r="B41" s="266"/>
      <c r="C41" s="266"/>
      <c r="D41" s="266"/>
    </row>
  </sheetData>
  <mergeCells count="25">
    <mergeCell ref="O1:Y1"/>
    <mergeCell ref="Z1:AJ1"/>
    <mergeCell ref="AV1:BF1"/>
    <mergeCell ref="BG1:BQ1"/>
    <mergeCell ref="B2:D2"/>
    <mergeCell ref="E2:G2"/>
    <mergeCell ref="H2:J2"/>
    <mergeCell ref="O2:Q2"/>
    <mergeCell ref="R2:T2"/>
    <mergeCell ref="U2:W2"/>
    <mergeCell ref="Z2:AB2"/>
    <mergeCell ref="AC2:AE2"/>
    <mergeCell ref="AF2:AH2"/>
    <mergeCell ref="B9:D9"/>
    <mergeCell ref="E9:G9"/>
    <mergeCell ref="H9:J9"/>
    <mergeCell ref="B15:D15"/>
    <mergeCell ref="E15:G15"/>
    <mergeCell ref="H15:J15"/>
    <mergeCell ref="B16:D16"/>
    <mergeCell ref="E16:G16"/>
    <mergeCell ref="H16:J16"/>
    <mergeCell ref="M2:M7"/>
    <mergeCell ref="M9:M14"/>
    <mergeCell ref="M16:M21"/>
  </mergeCells>
  <pageMargins left="0.7" right="0.7" top="0.75" bottom="0.75" header="0.3" footer="0.3"/>
  <pageSetup paperSize="9" orientation="portrait" horizontalDpi="200" verticalDpi="300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Q41"/>
  <sheetViews>
    <sheetView zoomScale="85" zoomScaleNormal="85" workbookViewId="0">
      <selection activeCell="A1" sqref="A1"/>
    </sheetView>
  </sheetViews>
  <sheetFormatPr defaultColWidth="9" defaultRowHeight="16.5"/>
  <cols>
    <col min="1" max="1" width="11" style="244" customWidth="1"/>
    <col min="2" max="14" width="10.625" style="244" customWidth="1"/>
    <col min="15" max="15" width="13.5" style="244" customWidth="1"/>
    <col min="16" max="16" width="13.375" style="244" customWidth="1"/>
    <col min="17" max="16384" width="9" style="244"/>
  </cols>
  <sheetData>
    <row r="1" s="243" customFormat="1" ht="32.25" customHeight="1" spans="1:69">
      <c r="A1" s="245" t="s">
        <v>136</v>
      </c>
      <c r="AK1" s="246"/>
      <c r="AL1" s="246"/>
      <c r="AM1" s="246"/>
      <c r="AN1" s="246"/>
      <c r="AO1" s="246"/>
      <c r="AP1" s="246"/>
      <c r="AQ1" s="246"/>
      <c r="AR1" s="246"/>
      <c r="AS1" s="246"/>
      <c r="AT1" s="246"/>
      <c r="AU1" s="246"/>
      <c r="AV1" s="247"/>
      <c r="AW1" s="247"/>
      <c r="AX1" s="247"/>
      <c r="AY1" s="247"/>
      <c r="AZ1" s="247"/>
      <c r="BA1" s="247"/>
      <c r="BB1" s="247"/>
      <c r="BC1" s="247"/>
      <c r="BD1" s="247"/>
      <c r="BE1" s="247"/>
      <c r="BF1" s="247"/>
      <c r="BG1" s="248"/>
      <c r="BH1" s="248"/>
      <c r="BI1" s="248"/>
      <c r="BJ1" s="248"/>
      <c r="BK1" s="248"/>
      <c r="BL1" s="248"/>
      <c r="BM1" s="248"/>
      <c r="BN1" s="248"/>
      <c r="BO1" s="248"/>
      <c r="BP1" s="248"/>
      <c r="BQ1" s="248"/>
    </row>
    <row r="2" ht="26.25" customHeight="1" spans="1:69">
      <c r="A2" s="249" t="s">
        <v>137</v>
      </c>
      <c r="B2" s="250" t="s">
        <v>138</v>
      </c>
      <c r="C2" s="250"/>
      <c r="D2" s="250"/>
      <c r="E2" s="250" t="s">
        <v>139</v>
      </c>
      <c r="F2" s="250"/>
      <c r="G2" s="250"/>
      <c r="H2" s="250" t="s">
        <v>140</v>
      </c>
      <c r="I2" s="250"/>
      <c r="J2" s="250"/>
      <c r="K2" s="250" t="s">
        <v>141</v>
      </c>
      <c r="L2" s="250" t="s">
        <v>142</v>
      </c>
      <c r="M2" s="251" t="s">
        <v>48</v>
      </c>
      <c r="N2" s="252"/>
      <c r="O2" s="253"/>
      <c r="P2" s="253"/>
      <c r="Q2" s="253"/>
      <c r="R2" s="253"/>
      <c r="S2" s="253"/>
      <c r="T2" s="253"/>
      <c r="U2" s="253"/>
      <c r="V2" s="253"/>
      <c r="W2" s="253"/>
      <c r="X2" s="253"/>
      <c r="Y2" s="253"/>
      <c r="Z2" s="253"/>
      <c r="AA2" s="253"/>
      <c r="AB2" s="253"/>
      <c r="AC2" s="253"/>
      <c r="AD2" s="253"/>
      <c r="AE2" s="253"/>
      <c r="AF2" s="253"/>
      <c r="AG2" s="253"/>
      <c r="AH2" s="253"/>
      <c r="AI2" s="253"/>
      <c r="AJ2" s="253"/>
    </row>
    <row r="3" spans="1:69">
      <c r="A3" s="249" t="s">
        <v>143</v>
      </c>
      <c r="B3" s="254">
        <v>2.01375354553502</v>
      </c>
      <c r="C3" s="254">
        <v>1.95190511461203</v>
      </c>
      <c r="D3" s="254">
        <v>2.09484736048427</v>
      </c>
      <c r="E3" s="255">
        <f t="shared" ref="E3:E7" si="0">B3/AVERAGE($B$3:$D$3)</f>
        <v>0.996824459218299</v>
      </c>
      <c r="F3" s="255">
        <f t="shared" ref="F3:F7" si="1">C3/AVERAGE($B$3:$D$3)</f>
        <v>0.966208980554086</v>
      </c>
      <c r="G3" s="255">
        <f t="shared" ref="G3:G7" si="2">D3/AVERAGE($B$3:$D$3)</f>
        <v>1.03696656022761</v>
      </c>
      <c r="H3" s="256">
        <f t="shared" ref="H3:J3" si="3">E3</f>
        <v>0.996824459218299</v>
      </c>
      <c r="I3" s="256">
        <f t="shared" si="3"/>
        <v>0.966208980554086</v>
      </c>
      <c r="J3" s="256">
        <f t="shared" si="3"/>
        <v>1.03696656022761</v>
      </c>
      <c r="K3" s="256">
        <f t="shared" ref="K3:K7" si="4">AVERAGE(H3:J3)</f>
        <v>1</v>
      </c>
      <c r="L3" s="255">
        <f t="shared" ref="L3:L7" si="5">STDEV(H3:J3)</f>
        <v>0.0354855155627775</v>
      </c>
      <c r="M3" s="251"/>
      <c r="N3" s="252"/>
      <c r="O3" s="257"/>
      <c r="P3" s="257"/>
      <c r="Q3" s="257"/>
      <c r="R3" s="258"/>
      <c r="S3" s="258"/>
      <c r="T3" s="258"/>
      <c r="U3" s="259"/>
      <c r="V3" s="259"/>
      <c r="W3" s="259"/>
      <c r="X3" s="259"/>
      <c r="Y3" s="258"/>
      <c r="Z3" s="257"/>
      <c r="AA3" s="257"/>
      <c r="AB3" s="257"/>
      <c r="AC3" s="258"/>
      <c r="AD3" s="258"/>
      <c r="AE3" s="258"/>
      <c r="AF3" s="259"/>
      <c r="AG3" s="259"/>
      <c r="AH3" s="259"/>
      <c r="AI3" s="259"/>
      <c r="AJ3" s="258"/>
      <c r="AK3" s="257"/>
      <c r="AL3" s="257"/>
      <c r="AM3" s="257"/>
      <c r="AN3" s="258"/>
      <c r="AO3" s="258"/>
      <c r="AP3" s="258"/>
      <c r="AQ3" s="259"/>
      <c r="AR3" s="259"/>
      <c r="AS3" s="259"/>
      <c r="AT3" s="259"/>
      <c r="AU3" s="258"/>
      <c r="AV3" s="257"/>
      <c r="AW3" s="257"/>
      <c r="AX3" s="257"/>
      <c r="AY3" s="258"/>
      <c r="AZ3" s="258"/>
      <c r="BA3" s="258"/>
      <c r="BB3" s="259"/>
      <c r="BC3" s="259"/>
      <c r="BD3" s="259"/>
      <c r="BE3" s="259"/>
      <c r="BF3" s="258"/>
      <c r="BG3" s="257"/>
      <c r="BH3" s="257"/>
      <c r="BI3" s="257"/>
      <c r="BJ3" s="258"/>
      <c r="BK3" s="258"/>
      <c r="BL3" s="258"/>
      <c r="BM3" s="259"/>
      <c r="BN3" s="259"/>
      <c r="BO3" s="259"/>
      <c r="BP3" s="259"/>
      <c r="BQ3" s="258"/>
    </row>
    <row r="4" spans="1:69">
      <c r="A4" s="249">
        <v>1</v>
      </c>
      <c r="B4" s="254">
        <v>1.74561454516753</v>
      </c>
      <c r="C4" s="254">
        <v>1.71796013732937</v>
      </c>
      <c r="D4" s="254">
        <v>1.849</v>
      </c>
      <c r="E4" s="255">
        <f t="shared" si="0"/>
        <v>0.864093463099484</v>
      </c>
      <c r="F4" s="255">
        <f t="shared" si="1"/>
        <v>0.850404305258199</v>
      </c>
      <c r="G4" s="255">
        <f t="shared" si="2"/>
        <v>0.91527010799375</v>
      </c>
      <c r="H4" s="256">
        <f t="shared" ref="H4:J4" si="6">E4</f>
        <v>0.864093463099484</v>
      </c>
      <c r="I4" s="256">
        <f t="shared" si="6"/>
        <v>0.850404305258199</v>
      </c>
      <c r="J4" s="256">
        <f t="shared" si="6"/>
        <v>0.91527010799375</v>
      </c>
      <c r="K4" s="256">
        <f t="shared" si="4"/>
        <v>0.876589292117144</v>
      </c>
      <c r="L4" s="255">
        <f t="shared" si="5"/>
        <v>0.0341906770664286</v>
      </c>
      <c r="M4" s="251"/>
      <c r="N4" s="252"/>
      <c r="O4" s="257"/>
      <c r="P4" s="257"/>
      <c r="Q4" s="257"/>
      <c r="R4" s="258"/>
      <c r="S4" s="258"/>
      <c r="T4" s="258"/>
      <c r="U4" s="259"/>
      <c r="V4" s="259"/>
      <c r="W4" s="259"/>
      <c r="X4" s="259"/>
      <c r="Y4" s="258"/>
      <c r="Z4" s="257"/>
      <c r="AA4" s="257"/>
      <c r="AB4" s="257"/>
      <c r="AC4" s="258"/>
      <c r="AD4" s="258"/>
      <c r="AE4" s="258"/>
      <c r="AF4" s="259"/>
      <c r="AG4" s="259"/>
      <c r="AH4" s="259"/>
      <c r="AI4" s="259"/>
      <c r="AJ4" s="258"/>
      <c r="AK4" s="257"/>
      <c r="AL4" s="257"/>
      <c r="AM4" s="257"/>
      <c r="AN4" s="258"/>
      <c r="AO4" s="258"/>
      <c r="AP4" s="258"/>
      <c r="AQ4" s="259"/>
      <c r="AR4" s="259"/>
      <c r="AS4" s="259"/>
      <c r="AT4" s="259"/>
      <c r="AU4" s="258"/>
      <c r="AV4" s="257"/>
      <c r="AW4" s="257"/>
      <c r="AX4" s="257"/>
      <c r="AY4" s="258"/>
      <c r="AZ4" s="258"/>
      <c r="BA4" s="258"/>
      <c r="BB4" s="259"/>
      <c r="BC4" s="259"/>
      <c r="BD4" s="259"/>
      <c r="BE4" s="259"/>
      <c r="BF4" s="258"/>
      <c r="BG4" s="257"/>
      <c r="BH4" s="257"/>
      <c r="BI4" s="257"/>
      <c r="BJ4" s="258"/>
      <c r="BK4" s="258"/>
      <c r="BL4" s="258"/>
      <c r="BM4" s="259"/>
      <c r="BN4" s="259"/>
      <c r="BO4" s="259"/>
      <c r="BP4" s="259"/>
      <c r="BQ4" s="258"/>
    </row>
    <row r="5" spans="1:69">
      <c r="A5" s="249">
        <v>2</v>
      </c>
      <c r="B5" s="260">
        <v>1.415</v>
      </c>
      <c r="C5" s="260">
        <v>1.521</v>
      </c>
      <c r="D5" s="260">
        <v>1.336</v>
      </c>
      <c r="E5" s="255">
        <f t="shared" si="0"/>
        <v>0.700436561823232</v>
      </c>
      <c r="F5" s="255">
        <f t="shared" si="1"/>
        <v>0.752907427938612</v>
      </c>
      <c r="G5" s="255">
        <f t="shared" si="2"/>
        <v>0.661330916322147</v>
      </c>
      <c r="H5" s="256">
        <f t="shared" ref="H5:J5" si="7">E5</f>
        <v>0.700436561823232</v>
      </c>
      <c r="I5" s="256">
        <f t="shared" si="7"/>
        <v>0.752907427938612</v>
      </c>
      <c r="J5" s="256">
        <f t="shared" si="7"/>
        <v>0.661330916322147</v>
      </c>
      <c r="K5" s="256">
        <f t="shared" si="4"/>
        <v>0.70489163536133</v>
      </c>
      <c r="L5" s="255">
        <f t="shared" si="5"/>
        <v>0.0459505182792591</v>
      </c>
      <c r="M5" s="251"/>
      <c r="N5" s="252"/>
      <c r="O5" s="257"/>
      <c r="P5" s="257"/>
      <c r="Q5" s="257"/>
      <c r="R5" s="258"/>
      <c r="S5" s="258"/>
      <c r="T5" s="258"/>
      <c r="U5" s="259"/>
      <c r="V5" s="259"/>
      <c r="W5" s="259"/>
      <c r="X5" s="259"/>
      <c r="Y5" s="258"/>
      <c r="Z5" s="257"/>
      <c r="AA5" s="257"/>
      <c r="AB5" s="257"/>
      <c r="AC5" s="258"/>
      <c r="AD5" s="258"/>
      <c r="AE5" s="258"/>
      <c r="AF5" s="259"/>
      <c r="AG5" s="259"/>
      <c r="AH5" s="259"/>
      <c r="AI5" s="259"/>
      <c r="AJ5" s="258"/>
      <c r="AK5" s="257"/>
      <c r="AL5" s="257"/>
      <c r="AM5" s="257"/>
      <c r="AN5" s="258"/>
      <c r="AO5" s="258"/>
      <c r="AP5" s="258"/>
      <c r="AQ5" s="259"/>
      <c r="AR5" s="259"/>
      <c r="AS5" s="259"/>
      <c r="AT5" s="259"/>
      <c r="AU5" s="258"/>
      <c r="AV5" s="257"/>
      <c r="AW5" s="257"/>
      <c r="AX5" s="257"/>
      <c r="AY5" s="258"/>
      <c r="AZ5" s="258"/>
      <c r="BA5" s="258"/>
      <c r="BB5" s="259"/>
      <c r="BC5" s="259"/>
      <c r="BD5" s="259"/>
      <c r="BE5" s="259"/>
      <c r="BF5" s="258"/>
      <c r="BG5" s="257"/>
      <c r="BH5" s="257"/>
      <c r="BI5" s="257"/>
      <c r="BJ5" s="258"/>
      <c r="BK5" s="258"/>
      <c r="BL5" s="258"/>
      <c r="BM5" s="259"/>
      <c r="BN5" s="259"/>
      <c r="BO5" s="259"/>
      <c r="BP5" s="259"/>
      <c r="BQ5" s="258"/>
    </row>
    <row r="6" spans="1:69">
      <c r="A6" s="249">
        <v>3</v>
      </c>
      <c r="B6" s="260">
        <v>1.021</v>
      </c>
      <c r="C6" s="260">
        <v>1.125</v>
      </c>
      <c r="D6" s="260">
        <v>0.846</v>
      </c>
      <c r="E6" s="255">
        <f t="shared" si="0"/>
        <v>0.505403342488707</v>
      </c>
      <c r="F6" s="255">
        <f t="shared" si="1"/>
        <v>0.556884192262287</v>
      </c>
      <c r="G6" s="255">
        <f t="shared" si="2"/>
        <v>0.41877691258124</v>
      </c>
      <c r="H6" s="256">
        <f t="shared" ref="H6:J6" si="8">E6</f>
        <v>0.505403342488707</v>
      </c>
      <c r="I6" s="256">
        <f t="shared" si="8"/>
        <v>0.556884192262287</v>
      </c>
      <c r="J6" s="256">
        <f t="shared" si="8"/>
        <v>0.41877691258124</v>
      </c>
      <c r="K6" s="256">
        <f t="shared" si="4"/>
        <v>0.493688149110744</v>
      </c>
      <c r="L6" s="255">
        <f t="shared" si="5"/>
        <v>0.0697949818549803</v>
      </c>
      <c r="M6" s="251"/>
      <c r="N6" s="252"/>
      <c r="O6" s="257"/>
      <c r="P6" s="257"/>
      <c r="Q6" s="257"/>
      <c r="R6" s="258"/>
      <c r="S6" s="258"/>
      <c r="T6" s="258"/>
      <c r="U6" s="259"/>
      <c r="V6" s="259"/>
      <c r="W6" s="259"/>
      <c r="X6" s="259"/>
      <c r="Y6" s="258"/>
      <c r="Z6" s="257"/>
      <c r="AA6" s="257"/>
      <c r="AB6" s="257"/>
      <c r="AC6" s="258"/>
      <c r="AD6" s="258"/>
      <c r="AE6" s="258"/>
      <c r="AF6" s="259"/>
      <c r="AG6" s="259"/>
      <c r="AH6" s="259"/>
      <c r="AI6" s="259"/>
      <c r="AJ6" s="258"/>
      <c r="AK6" s="257"/>
      <c r="AL6" s="257"/>
      <c r="AM6" s="257"/>
      <c r="AN6" s="258"/>
      <c r="AO6" s="258"/>
      <c r="AP6" s="258"/>
      <c r="AQ6" s="259"/>
      <c r="AR6" s="259"/>
      <c r="AS6" s="259"/>
      <c r="AT6" s="259"/>
      <c r="AU6" s="258"/>
      <c r="AV6" s="257"/>
      <c r="AW6" s="257"/>
      <c r="AX6" s="257"/>
      <c r="AY6" s="258"/>
      <c r="AZ6" s="258"/>
      <c r="BA6" s="258"/>
      <c r="BB6" s="259"/>
      <c r="BC6" s="259"/>
      <c r="BD6" s="259"/>
      <c r="BE6" s="259"/>
      <c r="BF6" s="258"/>
      <c r="BG6" s="257"/>
      <c r="BH6" s="257"/>
      <c r="BI6" s="257"/>
      <c r="BJ6" s="258"/>
      <c r="BK6" s="258"/>
      <c r="BL6" s="258"/>
      <c r="BM6" s="259"/>
      <c r="BN6" s="259"/>
      <c r="BO6" s="259"/>
      <c r="BP6" s="259"/>
      <c r="BQ6" s="258"/>
    </row>
    <row r="7" spans="1:69">
      <c r="A7" s="249">
        <v>4</v>
      </c>
      <c r="B7" s="260">
        <v>0.440106483088433</v>
      </c>
      <c r="C7" s="260">
        <v>0.425984524612827</v>
      </c>
      <c r="D7" s="260">
        <v>0.485117328638376</v>
      </c>
      <c r="E7" s="255">
        <f t="shared" si="0"/>
        <v>0.217856305194754</v>
      </c>
      <c r="F7" s="255">
        <f t="shared" si="1"/>
        <v>0.210865820360221</v>
      </c>
      <c r="G7" s="255">
        <f t="shared" si="2"/>
        <v>0.240137041521085</v>
      </c>
      <c r="H7" s="256">
        <f t="shared" ref="H7:J7" si="9">E7</f>
        <v>0.217856305194754</v>
      </c>
      <c r="I7" s="256">
        <f t="shared" si="9"/>
        <v>0.210865820360221</v>
      </c>
      <c r="J7" s="256">
        <f t="shared" si="9"/>
        <v>0.240137041521085</v>
      </c>
      <c r="K7" s="256">
        <f t="shared" si="4"/>
        <v>0.22295305569202</v>
      </c>
      <c r="L7" s="255">
        <f t="shared" si="5"/>
        <v>0.0152867179697144</v>
      </c>
      <c r="M7" s="251"/>
      <c r="N7" s="252"/>
      <c r="O7" s="257"/>
      <c r="P7" s="257"/>
      <c r="Q7" s="257"/>
      <c r="R7" s="258"/>
      <c r="S7" s="258"/>
      <c r="T7" s="258"/>
      <c r="U7" s="259"/>
      <c r="V7" s="259"/>
      <c r="W7" s="259"/>
      <c r="X7" s="259"/>
      <c r="Y7" s="258"/>
      <c r="Z7" s="257"/>
      <c r="AA7" s="257"/>
      <c r="AB7" s="257"/>
      <c r="AC7" s="258"/>
      <c r="AD7" s="258"/>
      <c r="AE7" s="258"/>
      <c r="AF7" s="259"/>
      <c r="AG7" s="259"/>
      <c r="AH7" s="259"/>
      <c r="AI7" s="259"/>
      <c r="AJ7" s="258"/>
      <c r="AK7" s="257"/>
      <c r="AL7" s="257"/>
      <c r="AM7" s="257"/>
      <c r="AN7" s="258"/>
      <c r="AO7" s="258"/>
      <c r="AP7" s="258"/>
      <c r="AQ7" s="259"/>
      <c r="AR7" s="259"/>
      <c r="AS7" s="259"/>
      <c r="AT7" s="259"/>
      <c r="AU7" s="258"/>
      <c r="AV7" s="257"/>
      <c r="AW7" s="257"/>
      <c r="AX7" s="257"/>
      <c r="AY7" s="258"/>
      <c r="AZ7" s="258"/>
      <c r="BA7" s="258"/>
      <c r="BB7" s="259"/>
      <c r="BC7" s="259"/>
      <c r="BD7" s="259"/>
      <c r="BE7" s="259"/>
      <c r="BF7" s="258"/>
      <c r="BG7" s="257"/>
      <c r="BH7" s="257"/>
      <c r="BI7" s="257"/>
      <c r="BJ7" s="258"/>
      <c r="BK7" s="258"/>
      <c r="BL7" s="258"/>
      <c r="BM7" s="259"/>
      <c r="BN7" s="259"/>
      <c r="BO7" s="259"/>
      <c r="BP7" s="259"/>
      <c r="BQ7" s="258"/>
    </row>
    <row r="8" spans="1:69">
      <c r="F8" s="257"/>
      <c r="G8" s="257"/>
      <c r="H8" s="257"/>
    </row>
    <row r="9" spans="1:69">
      <c r="A9" s="249" t="s">
        <v>137</v>
      </c>
      <c r="B9" s="250" t="s">
        <v>138</v>
      </c>
      <c r="C9" s="250"/>
      <c r="D9" s="250"/>
      <c r="E9" s="250" t="s">
        <v>139</v>
      </c>
      <c r="F9" s="250"/>
      <c r="G9" s="250"/>
      <c r="H9" s="250" t="s">
        <v>140</v>
      </c>
      <c r="I9" s="250"/>
      <c r="J9" s="250"/>
      <c r="K9" s="250" t="s">
        <v>141</v>
      </c>
      <c r="L9" s="250" t="s">
        <v>142</v>
      </c>
      <c r="M9" s="251" t="s">
        <v>49</v>
      </c>
      <c r="P9" s="257"/>
      <c r="Q9" s="257"/>
      <c r="R9" s="257"/>
    </row>
    <row r="10" spans="1:69">
      <c r="A10" s="249" t="s">
        <v>143</v>
      </c>
      <c r="B10" s="254">
        <v>2.0396061089592</v>
      </c>
      <c r="C10" s="254">
        <v>2.04534264355763</v>
      </c>
      <c r="D10" s="254">
        <v>2.07829834034212</v>
      </c>
      <c r="E10" s="255">
        <f t="shared" ref="E10:E14" si="10">B10/AVERAGE($B$3:$D$3)</f>
        <v>1.00962168935197</v>
      </c>
      <c r="F10" s="255">
        <f t="shared" ref="F10:F14" si="11">C10/AVERAGE($B$3:$D$3)</f>
        <v>1.01246132085085</v>
      </c>
      <c r="G10" s="255">
        <f t="shared" ref="G10:G14" si="12">D10/AVERAGE($B$3:$D$3)</f>
        <v>1.02877466003687</v>
      </c>
      <c r="H10" s="256">
        <f t="shared" ref="H10:J10" si="13">E10</f>
        <v>1.00962168935197</v>
      </c>
      <c r="I10" s="256">
        <f t="shared" si="13"/>
        <v>1.01246132085085</v>
      </c>
      <c r="J10" s="256">
        <f t="shared" si="13"/>
        <v>1.02877466003687</v>
      </c>
      <c r="K10" s="256">
        <f t="shared" ref="K10:K14" si="14">AVERAGE(H10:J10)</f>
        <v>1.01695255674656</v>
      </c>
      <c r="L10" s="255">
        <f t="shared" ref="L10:L14" si="15">STDEV(H10:J10)</f>
        <v>0.0103362213316716</v>
      </c>
      <c r="M10" s="251"/>
      <c r="P10" s="257"/>
      <c r="Q10" s="257"/>
      <c r="R10" s="257"/>
    </row>
    <row r="11" spans="1:69">
      <c r="A11" s="249">
        <v>1</v>
      </c>
      <c r="B11" s="260">
        <v>1.451</v>
      </c>
      <c r="C11" s="260">
        <v>1.32</v>
      </c>
      <c r="D11" s="260">
        <v>1.284</v>
      </c>
      <c r="E11" s="255">
        <f t="shared" si="10"/>
        <v>0.718256855975625</v>
      </c>
      <c r="F11" s="255">
        <f t="shared" si="11"/>
        <v>0.65341078558775</v>
      </c>
      <c r="G11" s="255">
        <f t="shared" si="12"/>
        <v>0.635590491435357</v>
      </c>
      <c r="H11" s="256">
        <f t="shared" ref="H11:J11" si="16">E11</f>
        <v>0.718256855975625</v>
      </c>
      <c r="I11" s="256">
        <f t="shared" si="16"/>
        <v>0.65341078558775</v>
      </c>
      <c r="J11" s="256">
        <f t="shared" si="16"/>
        <v>0.635590491435357</v>
      </c>
      <c r="K11" s="256">
        <f t="shared" si="14"/>
        <v>0.669086044332911</v>
      </c>
      <c r="L11" s="255">
        <f t="shared" si="15"/>
        <v>0.0435053704629893</v>
      </c>
      <c r="M11" s="251"/>
      <c r="P11" s="257"/>
      <c r="Q11" s="257"/>
      <c r="R11" s="257"/>
    </row>
    <row r="12" spans="1:69">
      <c r="A12" s="249">
        <v>2</v>
      </c>
      <c r="B12" s="260">
        <v>0.746</v>
      </c>
      <c r="C12" s="260">
        <v>0.855</v>
      </c>
      <c r="D12" s="260">
        <v>0.983976812221831</v>
      </c>
      <c r="E12" s="255">
        <f t="shared" si="10"/>
        <v>0.369276095491259</v>
      </c>
      <c r="F12" s="255">
        <f t="shared" si="11"/>
        <v>0.423231986119338</v>
      </c>
      <c r="G12" s="255">
        <f t="shared" si="12"/>
        <v>0.487076562025755</v>
      </c>
      <c r="H12" s="256">
        <f t="shared" ref="H12:J12" si="17">E12</f>
        <v>0.369276095491259</v>
      </c>
      <c r="I12" s="256">
        <f t="shared" si="17"/>
        <v>0.423231986119338</v>
      </c>
      <c r="J12" s="256">
        <f t="shared" si="17"/>
        <v>0.487076562025755</v>
      </c>
      <c r="K12" s="256">
        <f t="shared" si="14"/>
        <v>0.426528214545451</v>
      </c>
      <c r="L12" s="255">
        <f t="shared" si="15"/>
        <v>0.0589693676438375</v>
      </c>
      <c r="M12" s="251"/>
      <c r="P12" s="257"/>
      <c r="Q12" s="257"/>
      <c r="R12" s="257"/>
      <c r="S12" s="261"/>
    </row>
    <row r="13" spans="1:69">
      <c r="A13" s="249">
        <v>3</v>
      </c>
      <c r="B13" s="260">
        <v>0.513</v>
      </c>
      <c r="C13" s="260">
        <v>0.415</v>
      </c>
      <c r="D13" s="260">
        <v>0.446</v>
      </c>
      <c r="E13" s="255">
        <f t="shared" si="10"/>
        <v>0.253939191671603</v>
      </c>
      <c r="F13" s="255">
        <f t="shared" si="11"/>
        <v>0.205428390923421</v>
      </c>
      <c r="G13" s="255">
        <f t="shared" si="12"/>
        <v>0.220773644221316</v>
      </c>
      <c r="H13" s="256">
        <f t="shared" ref="H13:J13" si="18">E13</f>
        <v>0.253939191671603</v>
      </c>
      <c r="I13" s="256">
        <f t="shared" si="18"/>
        <v>0.205428390923421</v>
      </c>
      <c r="J13" s="256">
        <f t="shared" si="18"/>
        <v>0.220773644221316</v>
      </c>
      <c r="K13" s="256">
        <f t="shared" si="14"/>
        <v>0.226713742272113</v>
      </c>
      <c r="L13" s="255">
        <f t="shared" si="15"/>
        <v>0.0247949192567199</v>
      </c>
      <c r="M13" s="251"/>
      <c r="P13" s="257"/>
      <c r="Q13" s="257"/>
      <c r="R13" s="257"/>
    </row>
    <row r="14" spans="1:69">
      <c r="A14" s="251">
        <v>4</v>
      </c>
      <c r="B14" s="254">
        <v>0.293705248432151</v>
      </c>
      <c r="C14" s="254">
        <v>0.123</v>
      </c>
      <c r="D14" s="254">
        <v>0.233954902581163</v>
      </c>
      <c r="E14" s="255">
        <f t="shared" si="10"/>
        <v>0.145386497810074</v>
      </c>
      <c r="F14" s="255">
        <f t="shared" si="11"/>
        <v>0.0608860050206767</v>
      </c>
      <c r="G14" s="255">
        <f t="shared" si="12"/>
        <v>0.115809588399745</v>
      </c>
      <c r="H14" s="256">
        <f t="shared" ref="H14:J14" si="19">E14</f>
        <v>0.145386497810074</v>
      </c>
      <c r="I14" s="256">
        <f t="shared" si="19"/>
        <v>0.0608860050206767</v>
      </c>
      <c r="J14" s="256">
        <f t="shared" si="19"/>
        <v>0.115809588399745</v>
      </c>
      <c r="K14" s="256">
        <f t="shared" si="14"/>
        <v>0.107360697076832</v>
      </c>
      <c r="L14" s="255">
        <f t="shared" si="15"/>
        <v>0.0428791457920109</v>
      </c>
      <c r="M14" s="251"/>
    </row>
    <row r="15" spans="1:69">
      <c r="A15" s="262"/>
      <c r="B15" s="263"/>
      <c r="C15" s="263"/>
      <c r="D15" s="263"/>
      <c r="E15" s="263"/>
      <c r="F15" s="263"/>
      <c r="G15" s="263"/>
      <c r="H15" s="263"/>
      <c r="I15" s="263"/>
      <c r="J15" s="263"/>
      <c r="K15" s="263"/>
      <c r="L15" s="263"/>
      <c r="M15" s="264"/>
      <c r="P15" s="257"/>
      <c r="Q15" s="257"/>
      <c r="R15" s="257"/>
    </row>
    <row r="16" spans="1:69">
      <c r="A16" s="249" t="s">
        <v>137</v>
      </c>
      <c r="B16" s="250" t="s">
        <v>138</v>
      </c>
      <c r="C16" s="250"/>
      <c r="D16" s="250"/>
      <c r="E16" s="250" t="s">
        <v>139</v>
      </c>
      <c r="F16" s="250"/>
      <c r="G16" s="250"/>
      <c r="H16" s="250" t="s">
        <v>140</v>
      </c>
      <c r="I16" s="250"/>
      <c r="J16" s="250"/>
      <c r="K16" s="250" t="s">
        <v>141</v>
      </c>
      <c r="L16" s="250" t="s">
        <v>142</v>
      </c>
      <c r="M16" s="251" t="s">
        <v>50</v>
      </c>
      <c r="P16" s="257"/>
      <c r="Q16" s="257"/>
      <c r="R16" s="257"/>
    </row>
    <row r="17" spans="1:18">
      <c r="A17" s="249" t="s">
        <v>143</v>
      </c>
      <c r="B17" s="254">
        <v>2.102</v>
      </c>
      <c r="C17" s="254">
        <v>1.894</v>
      </c>
      <c r="D17" s="254">
        <v>2.051</v>
      </c>
      <c r="E17" s="255">
        <f t="shared" ref="E17:E21" si="20">B17/AVERAGE($B$3:$D$3)</f>
        <v>1.0405071752314</v>
      </c>
      <c r="F17" s="255">
        <f t="shared" ref="F17:F21" si="21">C17/AVERAGE($B$3:$D$3)</f>
        <v>0.937545475684241</v>
      </c>
      <c r="G17" s="255">
        <f t="shared" ref="G17:G21" si="22">D17/AVERAGE($B$3:$D$3)</f>
        <v>1.01526175851551</v>
      </c>
      <c r="H17" s="256">
        <f t="shared" ref="H17:J17" si="23">E17</f>
        <v>1.0405071752314</v>
      </c>
      <c r="I17" s="256">
        <f t="shared" si="23"/>
        <v>0.937545475684241</v>
      </c>
      <c r="J17" s="256">
        <f t="shared" si="23"/>
        <v>1.01526175851551</v>
      </c>
      <c r="K17" s="256">
        <f t="shared" ref="K17:K21" si="24">AVERAGE(H17:J17)</f>
        <v>0.997771469810385</v>
      </c>
      <c r="L17" s="255">
        <f t="shared" ref="L17:L21" si="25">STDEV(H17:J17)</f>
        <v>0.0536629345326125</v>
      </c>
      <c r="M17" s="251"/>
      <c r="P17" s="257"/>
      <c r="Q17" s="257"/>
      <c r="R17" s="257"/>
    </row>
    <row r="18" spans="1:18">
      <c r="A18" s="249">
        <v>1</v>
      </c>
      <c r="B18" s="260">
        <v>1.658</v>
      </c>
      <c r="C18" s="265">
        <v>1.944</v>
      </c>
      <c r="D18" s="260">
        <v>1.826</v>
      </c>
      <c r="E18" s="255">
        <f t="shared" si="20"/>
        <v>0.820723547351886</v>
      </c>
      <c r="F18" s="255">
        <f t="shared" si="21"/>
        <v>0.962295884229232</v>
      </c>
      <c r="G18" s="255">
        <f t="shared" si="22"/>
        <v>0.903884920063054</v>
      </c>
      <c r="H18" s="256">
        <f t="shared" ref="H18:J18" si="26">E18</f>
        <v>0.820723547351886</v>
      </c>
      <c r="I18" s="256">
        <f t="shared" si="26"/>
        <v>0.962295884229232</v>
      </c>
      <c r="J18" s="256">
        <f t="shared" si="26"/>
        <v>0.903884920063054</v>
      </c>
      <c r="K18" s="256">
        <f t="shared" si="24"/>
        <v>0.895634783881391</v>
      </c>
      <c r="L18" s="255">
        <f t="shared" si="25"/>
        <v>0.0711458375626444</v>
      </c>
      <c r="M18" s="251"/>
      <c r="P18" s="257"/>
      <c r="Q18" s="257"/>
      <c r="R18" s="257"/>
    </row>
    <row r="19" spans="1:18">
      <c r="A19" s="249">
        <v>2</v>
      </c>
      <c r="B19" s="260">
        <v>1.415</v>
      </c>
      <c r="C19" s="260">
        <v>1.325</v>
      </c>
      <c r="D19" s="260">
        <v>1.265</v>
      </c>
      <c r="E19" s="255">
        <f t="shared" si="20"/>
        <v>0.700436561823232</v>
      </c>
      <c r="F19" s="255">
        <f t="shared" si="21"/>
        <v>0.655885826442249</v>
      </c>
      <c r="G19" s="255">
        <f t="shared" si="22"/>
        <v>0.62618533618826</v>
      </c>
      <c r="H19" s="256">
        <f t="shared" ref="H19:J19" si="27">E19</f>
        <v>0.700436561823232</v>
      </c>
      <c r="I19" s="256">
        <f t="shared" si="27"/>
        <v>0.655885826442249</v>
      </c>
      <c r="J19" s="256">
        <f t="shared" si="27"/>
        <v>0.62618533618826</v>
      </c>
      <c r="K19" s="256">
        <f t="shared" si="24"/>
        <v>0.660835908151247</v>
      </c>
      <c r="L19" s="255">
        <f t="shared" si="25"/>
        <v>0.0373722973439978</v>
      </c>
      <c r="M19" s="251"/>
      <c r="P19" s="257"/>
      <c r="Q19" s="257"/>
      <c r="R19" s="257"/>
    </row>
    <row r="20" spans="1:18">
      <c r="A20" s="249">
        <v>3</v>
      </c>
      <c r="B20" s="260">
        <v>0.846</v>
      </c>
      <c r="C20" s="260">
        <v>0.974</v>
      </c>
      <c r="D20" s="260">
        <v>0.8</v>
      </c>
      <c r="E20" s="255">
        <f t="shared" si="20"/>
        <v>0.41877691258124</v>
      </c>
      <c r="F20" s="255">
        <f t="shared" si="21"/>
        <v>0.482137958456416</v>
      </c>
      <c r="G20" s="255">
        <f t="shared" si="22"/>
        <v>0.396006536719849</v>
      </c>
      <c r="H20" s="256">
        <f t="shared" ref="H20:J20" si="28">E20</f>
        <v>0.41877691258124</v>
      </c>
      <c r="I20" s="256">
        <f t="shared" si="28"/>
        <v>0.482137958456416</v>
      </c>
      <c r="J20" s="256">
        <f t="shared" si="28"/>
        <v>0.396006536719849</v>
      </c>
      <c r="K20" s="256">
        <f t="shared" si="24"/>
        <v>0.432307135919168</v>
      </c>
      <c r="L20" s="255">
        <f t="shared" si="25"/>
        <v>0.0446313304783899</v>
      </c>
      <c r="M20" s="251"/>
    </row>
    <row r="21" spans="1:18">
      <c r="A21" s="251">
        <v>4</v>
      </c>
      <c r="B21" s="254">
        <v>0.321</v>
      </c>
      <c r="C21" s="254">
        <v>0.258</v>
      </c>
      <c r="D21" s="254">
        <v>0.308</v>
      </c>
      <c r="E21" s="255">
        <f t="shared" si="20"/>
        <v>0.158897622858839</v>
      </c>
      <c r="F21" s="255">
        <f t="shared" si="21"/>
        <v>0.127712108092151</v>
      </c>
      <c r="G21" s="255">
        <f t="shared" si="22"/>
        <v>0.152462516637142</v>
      </c>
      <c r="H21" s="256">
        <f t="shared" ref="H21:J21" si="29">E21</f>
        <v>0.158897622858839</v>
      </c>
      <c r="I21" s="256">
        <f t="shared" si="29"/>
        <v>0.127712108092151</v>
      </c>
      <c r="J21" s="256">
        <f t="shared" si="29"/>
        <v>0.152462516637142</v>
      </c>
      <c r="K21" s="256">
        <f t="shared" si="24"/>
        <v>0.146357415862711</v>
      </c>
      <c r="L21" s="255">
        <f t="shared" si="25"/>
        <v>0.0164647585592774</v>
      </c>
      <c r="M21" s="251"/>
      <c r="P21" s="257"/>
      <c r="Q21" s="257"/>
      <c r="R21" s="257"/>
    </row>
    <row r="22" spans="1:18">
      <c r="A22" s="262"/>
      <c r="B22" s="266"/>
      <c r="C22" s="266"/>
      <c r="D22" s="266"/>
      <c r="E22" s="267"/>
      <c r="F22" s="267"/>
      <c r="G22" s="267"/>
      <c r="H22" s="268"/>
      <c r="I22" s="268"/>
      <c r="J22" s="268"/>
      <c r="K22" s="268"/>
      <c r="L22" s="267"/>
      <c r="M22" s="264"/>
      <c r="P22" s="257"/>
      <c r="Q22" s="257"/>
      <c r="R22" s="257"/>
    </row>
    <row r="23" spans="1:18">
      <c r="A23" s="262"/>
      <c r="B23" s="269"/>
      <c r="C23" s="269"/>
      <c r="D23" s="269"/>
      <c r="E23" s="267"/>
      <c r="F23" s="267"/>
      <c r="G23" s="267"/>
      <c r="H23" s="268"/>
      <c r="I23" s="268"/>
      <c r="J23" s="268"/>
      <c r="K23" s="268"/>
      <c r="L23" s="267"/>
      <c r="M23" s="264"/>
      <c r="P23" s="257"/>
      <c r="Q23" s="257"/>
      <c r="R23" s="257"/>
    </row>
    <row r="24" spans="1:18">
      <c r="A24" s="262"/>
      <c r="B24" s="269"/>
      <c r="C24" s="269"/>
      <c r="D24" s="269"/>
      <c r="E24" s="267"/>
      <c r="F24" s="267"/>
      <c r="G24" s="267"/>
      <c r="H24" s="268"/>
      <c r="I24" s="268"/>
      <c r="J24" s="268"/>
      <c r="K24" s="268"/>
      <c r="L24" s="267"/>
      <c r="M24" s="264"/>
      <c r="P24" s="257"/>
      <c r="Q24" s="257"/>
      <c r="R24" s="257"/>
    </row>
    <row r="25" spans="1:18">
      <c r="A25" s="262"/>
      <c r="B25" s="269"/>
      <c r="C25" s="269"/>
      <c r="D25" s="269"/>
      <c r="E25" s="267"/>
      <c r="F25" s="267"/>
      <c r="G25" s="267"/>
      <c r="H25" s="268"/>
      <c r="I25" s="268"/>
      <c r="J25" s="268"/>
      <c r="K25" s="268"/>
      <c r="L25" s="267"/>
      <c r="M25" s="264"/>
      <c r="P25" s="257"/>
      <c r="Q25" s="257"/>
      <c r="R25" s="257"/>
    </row>
    <row r="26" spans="1:18">
      <c r="A26" s="266"/>
      <c r="B26" s="266"/>
      <c r="C26" s="266"/>
      <c r="D26" s="266"/>
      <c r="E26" s="266"/>
      <c r="F26" s="266"/>
      <c r="G26" s="266"/>
      <c r="H26" s="270"/>
      <c r="I26" s="266"/>
      <c r="J26" s="266"/>
      <c r="K26" s="266"/>
      <c r="L26" s="266"/>
      <c r="M26" s="263"/>
      <c r="N26" s="253"/>
    </row>
    <row r="27" spans="1:18">
      <c r="A27" s="266"/>
      <c r="B27" s="266"/>
      <c r="C27" s="266"/>
      <c r="D27" s="266"/>
      <c r="E27" s="266"/>
      <c r="F27" s="266"/>
      <c r="G27" s="266"/>
      <c r="H27" s="267"/>
      <c r="I27" s="266"/>
      <c r="J27" s="266"/>
      <c r="K27" s="266"/>
      <c r="L27" s="266"/>
      <c r="M27" s="267"/>
      <c r="N27" s="271"/>
    </row>
    <row r="28" spans="1:18">
      <c r="A28" s="271"/>
    </row>
    <row r="29" spans="1:18">
      <c r="A29" s="271"/>
    </row>
    <row r="30" spans="1:18">
      <c r="A30" s="271"/>
    </row>
    <row r="31" spans="1:18">
      <c r="A31" s="271"/>
    </row>
    <row r="32" spans="1:18">
      <c r="A32" s="271"/>
      <c r="E32" s="266"/>
    </row>
    <row r="33" spans="1:5">
      <c r="A33" s="271"/>
      <c r="E33" s="266"/>
    </row>
    <row r="34" spans="1:5">
      <c r="A34" s="271"/>
      <c r="B34" s="266"/>
      <c r="C34" s="269"/>
      <c r="D34" s="269"/>
      <c r="E34" s="269"/>
    </row>
    <row r="35" spans="1:5">
      <c r="B35" s="266"/>
      <c r="C35" s="269"/>
      <c r="D35" s="269"/>
      <c r="E35" s="269"/>
    </row>
    <row r="36" spans="1:5">
      <c r="B36" s="266"/>
      <c r="C36" s="269"/>
      <c r="D36" s="269"/>
      <c r="E36" s="269"/>
    </row>
    <row r="37" spans="1:5">
      <c r="B37" s="266"/>
      <c r="C37" s="269"/>
      <c r="D37" s="269"/>
      <c r="E37" s="269"/>
    </row>
    <row r="38" spans="1:5">
      <c r="B38" s="266"/>
      <c r="C38" s="266"/>
      <c r="D38" s="266"/>
      <c r="E38" s="266"/>
    </row>
    <row r="39" spans="1:5">
      <c r="B39" s="266"/>
      <c r="C39" s="266"/>
      <c r="D39" s="266"/>
      <c r="E39" s="266"/>
    </row>
    <row r="40" spans="1:5">
      <c r="B40" s="266"/>
      <c r="C40" s="266"/>
      <c r="D40" s="266"/>
    </row>
    <row r="41" spans="1:5">
      <c r="B41" s="266"/>
      <c r="C41" s="266"/>
      <c r="D41" s="266"/>
    </row>
  </sheetData>
  <mergeCells count="25">
    <mergeCell ref="O1:Y1"/>
    <mergeCell ref="Z1:AJ1"/>
    <mergeCell ref="AV1:BF1"/>
    <mergeCell ref="BG1:BQ1"/>
    <mergeCell ref="B2:D2"/>
    <mergeCell ref="E2:G2"/>
    <mergeCell ref="H2:J2"/>
    <mergeCell ref="O2:Q2"/>
    <mergeCell ref="R2:T2"/>
    <mergeCell ref="U2:W2"/>
    <mergeCell ref="Z2:AB2"/>
    <mergeCell ref="AC2:AE2"/>
    <mergeCell ref="AF2:AH2"/>
    <mergeCell ref="B9:D9"/>
    <mergeCell ref="E9:G9"/>
    <mergeCell ref="H9:J9"/>
    <mergeCell ref="B15:D15"/>
    <mergeCell ref="E15:G15"/>
    <mergeCell ref="H15:J15"/>
    <mergeCell ref="B16:D16"/>
    <mergeCell ref="E16:G16"/>
    <mergeCell ref="H16:J16"/>
    <mergeCell ref="M2:M7"/>
    <mergeCell ref="M9:M14"/>
    <mergeCell ref="M16:M21"/>
  </mergeCells>
  <pageMargins left="0.7" right="0.7" top="0.75" bottom="0.75" header="0.3" footer="0.3"/>
  <pageSetup paperSize="9" orientation="portrait" horizontalDpi="200" verticalDpi="300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Q46"/>
  <sheetViews>
    <sheetView zoomScale="70" zoomScaleNormal="70" workbookViewId="0">
      <selection activeCell="O2" sqref="O2:Q2"/>
    </sheetView>
  </sheetViews>
  <sheetFormatPr defaultColWidth="12.25" defaultRowHeight="13.5"/>
  <cols>
    <col min="1" max="1" width="8.75" style="61" customWidth="1"/>
    <col min="2" max="2" width="10.5" style="61" customWidth="1"/>
    <col min="3" max="5" width="12.25" style="61" customWidth="1"/>
    <col min="6" max="6" width="11.375" style="61" customWidth="1"/>
    <col min="7" max="7" width="10.125" style="61" customWidth="1"/>
    <col min="8" max="8" width="12.125" style="61" customWidth="1"/>
    <col min="9" max="22" width="8.75" style="61" customWidth="1"/>
    <col min="23" max="16384" width="12.25" style="61"/>
  </cols>
  <sheetData>
    <row r="1" spans="1:17">
      <c r="A1" s="121"/>
      <c r="B1" s="121" t="s">
        <v>0</v>
      </c>
      <c r="C1" s="121" t="s">
        <v>1</v>
      </c>
      <c r="D1" s="121" t="s">
        <v>2</v>
      </c>
      <c r="E1" s="121" t="s">
        <v>3</v>
      </c>
    </row>
    <row r="2" ht="15" customHeight="1" spans="1:17">
      <c r="A2" s="121">
        <v>1</v>
      </c>
      <c r="B2" s="121">
        <v>684</v>
      </c>
      <c r="C2" s="121">
        <v>124.886</v>
      </c>
      <c r="D2" s="121">
        <v>50</v>
      </c>
      <c r="E2" s="121">
        <v>255</v>
      </c>
      <c r="H2" s="113"/>
      <c r="I2" s="129" t="s">
        <v>32</v>
      </c>
      <c r="J2" s="130"/>
      <c r="K2" s="131"/>
      <c r="L2" s="239" t="s">
        <v>10</v>
      </c>
      <c r="M2" s="240"/>
      <c r="N2" s="241"/>
      <c r="O2" s="212" t="s">
        <v>144</v>
      </c>
      <c r="P2" s="213"/>
      <c r="Q2" s="214"/>
    </row>
    <row r="3" spans="1:17">
      <c r="A3" s="121">
        <v>2</v>
      </c>
      <c r="B3" s="121">
        <v>684</v>
      </c>
      <c r="C3" s="121">
        <v>93.237</v>
      </c>
      <c r="D3" s="121">
        <v>51</v>
      </c>
      <c r="E3" s="121">
        <v>231</v>
      </c>
      <c r="G3" s="113" t="s">
        <v>9</v>
      </c>
      <c r="H3" s="113" t="s">
        <v>67</v>
      </c>
      <c r="I3" s="121">
        <f>C2</f>
        <v>124.886</v>
      </c>
      <c r="J3" s="121">
        <f>C17</f>
        <v>112.777</v>
      </c>
      <c r="K3" s="121">
        <f>C32</f>
        <v>105.422</v>
      </c>
      <c r="L3" s="121">
        <f>C3</f>
        <v>93.237</v>
      </c>
      <c r="M3" s="121">
        <f>C18</f>
        <v>88.202</v>
      </c>
      <c r="N3" s="121">
        <f>C33</f>
        <v>91.673</v>
      </c>
      <c r="O3" s="121">
        <f>C4</f>
        <v>114.969</v>
      </c>
      <c r="P3" s="121">
        <f>C19</f>
        <v>113.979</v>
      </c>
      <c r="Q3" s="121">
        <f>C34</f>
        <v>104.866</v>
      </c>
    </row>
    <row r="4" spans="1:17">
      <c r="A4" s="121">
        <v>3</v>
      </c>
      <c r="B4" s="121">
        <v>684</v>
      </c>
      <c r="C4" s="121">
        <v>114.969</v>
      </c>
      <c r="D4" s="121">
        <v>48</v>
      </c>
      <c r="E4" s="121">
        <v>255</v>
      </c>
      <c r="H4" s="113" t="s">
        <v>68</v>
      </c>
      <c r="I4" s="121">
        <f>C5</f>
        <v>121.572</v>
      </c>
      <c r="J4" s="121">
        <f>C20</f>
        <v>106.96</v>
      </c>
      <c r="K4" s="121">
        <f>C35</f>
        <v>95.914</v>
      </c>
      <c r="L4" s="121">
        <f>C6</f>
        <v>77.67</v>
      </c>
      <c r="M4" s="121">
        <f>C21</f>
        <v>74.367</v>
      </c>
      <c r="N4" s="121">
        <f>C36</f>
        <v>75.988</v>
      </c>
      <c r="O4" s="121">
        <f>C7</f>
        <v>98.281</v>
      </c>
      <c r="P4" s="121">
        <f>C22</f>
        <v>93.994</v>
      </c>
      <c r="Q4" s="121">
        <f>C37</f>
        <v>77.231</v>
      </c>
    </row>
    <row r="5" spans="1:17">
      <c r="A5" s="121">
        <v>4</v>
      </c>
      <c r="B5" s="121">
        <v>684</v>
      </c>
      <c r="C5" s="121">
        <v>121.572</v>
      </c>
      <c r="D5" s="121">
        <v>35</v>
      </c>
      <c r="E5" s="121">
        <v>255</v>
      </c>
      <c r="H5" s="113" t="s">
        <v>69</v>
      </c>
      <c r="I5" s="121">
        <f>C8</f>
        <v>75.016</v>
      </c>
      <c r="J5" s="121">
        <f>C23</f>
        <v>72.865</v>
      </c>
      <c r="K5" s="121">
        <f>C38</f>
        <v>68.41</v>
      </c>
      <c r="L5" s="121">
        <f>C9</f>
        <v>139.757</v>
      </c>
      <c r="M5" s="121">
        <f>C24</f>
        <v>127.022</v>
      </c>
      <c r="N5" s="121">
        <f>C39</f>
        <v>134.569</v>
      </c>
      <c r="O5" s="121">
        <f>C10</f>
        <v>88.816</v>
      </c>
      <c r="P5" s="121">
        <f>C25</f>
        <v>86.594</v>
      </c>
      <c r="Q5" s="121">
        <f>C40</f>
        <v>74.743</v>
      </c>
    </row>
    <row r="6" spans="1:17">
      <c r="A6" s="121">
        <v>5</v>
      </c>
      <c r="B6" s="121">
        <v>684</v>
      </c>
      <c r="C6" s="121">
        <v>77.67</v>
      </c>
      <c r="D6" s="121">
        <v>33</v>
      </c>
      <c r="E6" s="121">
        <v>236</v>
      </c>
      <c r="H6" s="209" t="s">
        <v>70</v>
      </c>
      <c r="I6" s="121">
        <f>C11</f>
        <v>63.57</v>
      </c>
      <c r="J6" s="121">
        <f>C26</f>
        <v>59.323</v>
      </c>
      <c r="K6" s="121">
        <f>C41</f>
        <v>54.108</v>
      </c>
      <c r="L6" s="121">
        <f>C12</f>
        <v>108.823</v>
      </c>
      <c r="M6" s="121">
        <f>C27</f>
        <v>95.01</v>
      </c>
      <c r="N6" s="121">
        <f>C42</f>
        <v>85.525</v>
      </c>
      <c r="O6" s="121">
        <f>C13</f>
        <v>69.554</v>
      </c>
      <c r="P6" s="121">
        <f>C28</f>
        <v>67.882</v>
      </c>
      <c r="Q6" s="121">
        <f>C43</f>
        <v>63.651</v>
      </c>
    </row>
    <row r="7" spans="1:17">
      <c r="A7" s="121">
        <v>6</v>
      </c>
      <c r="B7" s="121">
        <v>684</v>
      </c>
      <c r="C7" s="121">
        <v>98.281</v>
      </c>
      <c r="D7" s="121">
        <v>30</v>
      </c>
      <c r="E7" s="121">
        <v>255</v>
      </c>
      <c r="H7" s="113" t="s">
        <v>12</v>
      </c>
      <c r="I7" s="121">
        <f>C14</f>
        <v>127.924</v>
      </c>
      <c r="J7" s="121">
        <f>C29</f>
        <v>133.761</v>
      </c>
      <c r="K7" s="121">
        <f>C44</f>
        <v>126.428</v>
      </c>
      <c r="L7" s="121">
        <f>C15</f>
        <v>146.784</v>
      </c>
      <c r="M7" s="121">
        <f>C30</f>
        <v>144.997</v>
      </c>
      <c r="N7" s="121">
        <f>C45</f>
        <v>126.881</v>
      </c>
      <c r="O7" s="121">
        <f>C16</f>
        <v>133.319</v>
      </c>
      <c r="P7" s="121">
        <f>C31</f>
        <v>125.329</v>
      </c>
      <c r="Q7" s="121">
        <f>C46</f>
        <v>106.943</v>
      </c>
    </row>
    <row r="8" spans="1:17">
      <c r="A8" s="121">
        <v>7</v>
      </c>
      <c r="B8" s="121">
        <v>684</v>
      </c>
      <c r="C8" s="121">
        <v>75.016</v>
      </c>
      <c r="D8" s="121">
        <v>0</v>
      </c>
      <c r="E8" s="121">
        <v>255</v>
      </c>
      <c r="G8" s="113" t="s">
        <v>11</v>
      </c>
    </row>
    <row r="9" spans="1:17">
      <c r="A9" s="121">
        <v>8</v>
      </c>
      <c r="B9" s="121">
        <v>684</v>
      </c>
      <c r="C9" s="121">
        <v>139.757</v>
      </c>
      <c r="D9" s="121">
        <v>24</v>
      </c>
      <c r="E9" s="121">
        <v>255</v>
      </c>
      <c r="H9" s="113" t="s">
        <v>13</v>
      </c>
      <c r="I9" s="121">
        <f t="shared" ref="I9:K9" si="0">I3/AVERAGE($I$7:$K$7)</f>
        <v>0.965332261480548</v>
      </c>
      <c r="J9" s="121">
        <f t="shared" si="0"/>
        <v>0.871733232331821</v>
      </c>
      <c r="K9" s="121">
        <f t="shared" si="0"/>
        <v>0.814881233042954</v>
      </c>
      <c r="L9" s="121">
        <f t="shared" ref="L9:N9" si="1">L3/AVERAGE($L$7:$N$7)</f>
        <v>0.6681069693452</v>
      </c>
      <c r="M9" s="121">
        <f t="shared" si="1"/>
        <v>0.632027745532195</v>
      </c>
      <c r="N9" s="121">
        <f t="shared" si="1"/>
        <v>0.65689983805552</v>
      </c>
      <c r="O9" s="121">
        <f t="shared" ref="O9:Q9" si="2">O3/AVERAGE($O$7:$Q$7)</f>
        <v>0.943423114901625</v>
      </c>
      <c r="P9" s="121">
        <f t="shared" si="2"/>
        <v>0.935299282531572</v>
      </c>
      <c r="Q9" s="121">
        <f t="shared" si="2"/>
        <v>0.860518995270671</v>
      </c>
    </row>
    <row r="10" ht="15" customHeight="1" spans="1:17">
      <c r="A10" s="121">
        <v>9</v>
      </c>
      <c r="B10" s="121">
        <v>684</v>
      </c>
      <c r="C10" s="121">
        <v>88.816</v>
      </c>
      <c r="D10" s="121">
        <v>19</v>
      </c>
      <c r="E10" s="121">
        <v>255</v>
      </c>
      <c r="I10" s="121">
        <f t="shared" ref="I10:K10" si="3">I4/AVERAGE($I$7:$K$7)</f>
        <v>0.939716010543321</v>
      </c>
      <c r="J10" s="121">
        <f t="shared" si="3"/>
        <v>0.826769523308933</v>
      </c>
      <c r="K10" s="121">
        <f t="shared" si="3"/>
        <v>0.741387173323233</v>
      </c>
      <c r="L10" s="121">
        <f t="shared" ref="L10:N10" si="4">L4/AVERAGE($L$7:$N$7)</f>
        <v>0.556558751451051</v>
      </c>
      <c r="M10" s="121">
        <f t="shared" si="4"/>
        <v>0.532890494002322</v>
      </c>
      <c r="N10" s="121">
        <f t="shared" si="4"/>
        <v>0.544506069335168</v>
      </c>
      <c r="O10" s="121">
        <f t="shared" ref="O10:Q10" si="5">O4/AVERAGE($O$7:$Q$7)</f>
        <v>0.806483201172896</v>
      </c>
      <c r="P10" s="121">
        <f t="shared" si="5"/>
        <v>0.771304545243182</v>
      </c>
      <c r="Q10" s="121">
        <f t="shared" si="5"/>
        <v>0.633749189668236</v>
      </c>
    </row>
    <row r="11" ht="15" customHeight="1" spans="1:17">
      <c r="A11" s="121">
        <v>10</v>
      </c>
      <c r="B11" s="121">
        <v>684</v>
      </c>
      <c r="C11" s="121">
        <v>63.57</v>
      </c>
      <c r="D11" s="121">
        <v>14</v>
      </c>
      <c r="E11" s="121">
        <v>255</v>
      </c>
      <c r="H11" s="113"/>
      <c r="I11" s="121">
        <f t="shared" ref="I11:K11" si="6">I5/AVERAGE($I$7:$K$7)</f>
        <v>0.579851744208517</v>
      </c>
      <c r="J11" s="121">
        <f t="shared" si="6"/>
        <v>0.563225143192833</v>
      </c>
      <c r="K11" s="121">
        <f t="shared" si="6"/>
        <v>0.528789295900936</v>
      </c>
      <c r="L11" s="121">
        <f t="shared" ref="L11:N11" si="7">L5/AVERAGE($L$7:$N$7)</f>
        <v>1.00145463404847</v>
      </c>
      <c r="M11" s="121">
        <f t="shared" si="7"/>
        <v>0.910199635983204</v>
      </c>
      <c r="N11" s="121">
        <f t="shared" si="7"/>
        <v>0.964279060435387</v>
      </c>
      <c r="O11" s="121">
        <f t="shared" ref="O11:Q11" si="8">O5/AVERAGE($O$7:$Q$7)</f>
        <v>0.72881444018042</v>
      </c>
      <c r="P11" s="121">
        <f t="shared" si="8"/>
        <v>0.710580949749857</v>
      </c>
      <c r="Q11" s="121">
        <f t="shared" si="8"/>
        <v>0.613332932156426</v>
      </c>
    </row>
    <row r="12" ht="15" customHeight="1" spans="1:17">
      <c r="A12" s="121">
        <v>11</v>
      </c>
      <c r="B12" s="121">
        <v>684</v>
      </c>
      <c r="C12" s="121">
        <v>108.823</v>
      </c>
      <c r="D12" s="121">
        <v>23</v>
      </c>
      <c r="E12" s="121">
        <v>255</v>
      </c>
      <c r="I12" s="121">
        <f t="shared" ref="I12:K12" si="9">I6/AVERAGE($I$7:$K$7)</f>
        <v>0.491377511188752</v>
      </c>
      <c r="J12" s="121">
        <f t="shared" si="9"/>
        <v>0.458549443074568</v>
      </c>
      <c r="K12" s="121">
        <f t="shared" si="9"/>
        <v>0.418239018017948</v>
      </c>
      <c r="L12" s="121">
        <f t="shared" ref="L12:N12" si="10">L6/AVERAGE($L$7:$N$7)</f>
        <v>0.779791335253737</v>
      </c>
      <c r="M12" s="121">
        <f t="shared" si="10"/>
        <v>0.680811728793155</v>
      </c>
      <c r="N12" s="121">
        <f t="shared" si="10"/>
        <v>0.612845206873325</v>
      </c>
      <c r="O12" s="121">
        <f t="shared" ref="O12:Q12" si="11">O6/AVERAGE($O$7:$Q$7)</f>
        <v>0.570752562289553</v>
      </c>
      <c r="P12" s="121">
        <f t="shared" si="11"/>
        <v>0.557032312064575</v>
      </c>
      <c r="Q12" s="121">
        <f t="shared" si="11"/>
        <v>0.522313186046703</v>
      </c>
    </row>
    <row r="13" ht="15" customHeight="1" spans="1:17">
      <c r="A13" s="121">
        <v>12</v>
      </c>
      <c r="B13" s="121">
        <v>684</v>
      </c>
      <c r="C13" s="121">
        <v>69.554</v>
      </c>
      <c r="D13" s="121">
        <v>0</v>
      </c>
      <c r="E13" s="121">
        <v>255</v>
      </c>
    </row>
    <row r="14" ht="15" customHeight="1" spans="1:17">
      <c r="A14" s="121">
        <v>13</v>
      </c>
      <c r="B14" s="121">
        <v>684</v>
      </c>
      <c r="C14" s="121">
        <v>127.924</v>
      </c>
      <c r="D14" s="121">
        <v>0</v>
      </c>
      <c r="E14" s="143">
        <v>255</v>
      </c>
      <c r="F14" s="113"/>
      <c r="H14" s="113" t="s">
        <v>14</v>
      </c>
      <c r="I14" s="121">
        <f t="shared" ref="I14:Q14" si="12">I9/AVERAGE($I$9:$K$9)</f>
        <v>1.0920267572176</v>
      </c>
      <c r="J14" s="121">
        <f t="shared" si="12"/>
        <v>0.986143375548334</v>
      </c>
      <c r="K14" s="121">
        <f t="shared" si="12"/>
        <v>0.921829867234067</v>
      </c>
      <c r="L14" s="121">
        <f t="shared" si="12"/>
        <v>0.755792296933627</v>
      </c>
      <c r="M14" s="121">
        <f t="shared" si="12"/>
        <v>0.714977875458668</v>
      </c>
      <c r="N14" s="121">
        <f t="shared" si="12"/>
        <v>0.743114291931276</v>
      </c>
      <c r="O14" s="121">
        <f t="shared" si="12"/>
        <v>1.06724215688186</v>
      </c>
      <c r="P14" s="121">
        <f t="shared" si="12"/>
        <v>1.05805211665091</v>
      </c>
      <c r="Q14" s="121">
        <f t="shared" si="12"/>
        <v>0.973457332181489</v>
      </c>
    </row>
    <row r="15" ht="15" customHeight="1" spans="1:17">
      <c r="A15" s="121">
        <v>14</v>
      </c>
      <c r="B15" s="121">
        <v>684</v>
      </c>
      <c r="C15" s="121">
        <v>146.784</v>
      </c>
      <c r="D15" s="121">
        <v>17</v>
      </c>
      <c r="E15" s="121">
        <v>255</v>
      </c>
      <c r="I15" s="121">
        <f t="shared" ref="I15:Q15" si="13">I10/AVERAGE($I10:$K10)</f>
        <v>1.12411926792132</v>
      </c>
      <c r="J15" s="121">
        <f t="shared" si="13"/>
        <v>0.989008956806371</v>
      </c>
      <c r="K15" s="121">
        <f t="shared" si="13"/>
        <v>0.88687177527231</v>
      </c>
      <c r="L15" s="121">
        <f t="shared" si="13"/>
        <v>0.665773924480258</v>
      </c>
      <c r="M15" s="121">
        <f t="shared" si="13"/>
        <v>0.637461174737007</v>
      </c>
      <c r="N15" s="121">
        <f t="shared" si="13"/>
        <v>0.651356108837464</v>
      </c>
      <c r="O15" s="121">
        <f t="shared" si="13"/>
        <v>0.964741789563798</v>
      </c>
      <c r="P15" s="121">
        <f t="shared" si="13"/>
        <v>0.92265992173726</v>
      </c>
      <c r="Q15" s="121">
        <f t="shared" si="13"/>
        <v>0.758111671124649</v>
      </c>
    </row>
    <row r="16" ht="15" customHeight="1" spans="1:17">
      <c r="A16" s="121">
        <v>15</v>
      </c>
      <c r="B16" s="121">
        <v>684</v>
      </c>
      <c r="C16" s="121">
        <v>133.319</v>
      </c>
      <c r="D16" s="121">
        <v>6</v>
      </c>
      <c r="E16" s="121">
        <v>255</v>
      </c>
      <c r="I16" s="121">
        <f t="shared" ref="I16:Q16" si="14">I11/AVERAGE($I11:$K11)</f>
        <v>1.04048712151685</v>
      </c>
      <c r="J16" s="121">
        <f t="shared" si="14"/>
        <v>1.01065231563033</v>
      </c>
      <c r="K16" s="121">
        <f t="shared" si="14"/>
        <v>0.948860562852823</v>
      </c>
      <c r="L16" s="121">
        <f t="shared" si="14"/>
        <v>1.7970121844388</v>
      </c>
      <c r="M16" s="121">
        <f t="shared" si="14"/>
        <v>1.63326403465863</v>
      </c>
      <c r="N16" s="121">
        <f t="shared" si="14"/>
        <v>1.73030426130888</v>
      </c>
      <c r="O16" s="121">
        <f t="shared" si="14"/>
        <v>1.30778607904048</v>
      </c>
      <c r="P16" s="121">
        <f t="shared" si="14"/>
        <v>1.27506786759628</v>
      </c>
      <c r="Q16" s="121">
        <f t="shared" si="14"/>
        <v>1.10056583167135</v>
      </c>
    </row>
    <row r="17" ht="15" customHeight="1" spans="1:17">
      <c r="A17" s="121">
        <v>16</v>
      </c>
      <c r="B17" s="121">
        <v>779</v>
      </c>
      <c r="C17" s="121">
        <v>112.777</v>
      </c>
      <c r="D17" s="121">
        <v>45</v>
      </c>
      <c r="E17" s="121">
        <v>255</v>
      </c>
      <c r="I17" s="121">
        <f t="shared" ref="I17:Q17" si="15">I12/AVERAGE($I$12:$K$12)</f>
        <v>1.07745153982181</v>
      </c>
      <c r="J17" s="121">
        <f t="shared" si="15"/>
        <v>1.00546889565596</v>
      </c>
      <c r="K17" s="121">
        <f t="shared" si="15"/>
        <v>0.917079564522234</v>
      </c>
      <c r="L17" s="121">
        <f t="shared" si="15"/>
        <v>1.70986126914161</v>
      </c>
      <c r="M17" s="121">
        <f t="shared" si="15"/>
        <v>1.4928270602827</v>
      </c>
      <c r="N17" s="121">
        <f t="shared" si="15"/>
        <v>1.34379575129647</v>
      </c>
      <c r="O17" s="121">
        <f t="shared" si="15"/>
        <v>1.25149851813202</v>
      </c>
      <c r="P17" s="121">
        <f t="shared" si="15"/>
        <v>1.22141390010406</v>
      </c>
      <c r="Q17" s="121">
        <f t="shared" si="15"/>
        <v>1.14528470221154</v>
      </c>
    </row>
    <row r="18" ht="15" customHeight="1" spans="1:17">
      <c r="A18" s="121">
        <v>17</v>
      </c>
      <c r="B18" s="121">
        <v>779</v>
      </c>
      <c r="C18" s="121">
        <v>88.202</v>
      </c>
      <c r="D18" s="121">
        <v>45</v>
      </c>
      <c r="E18" s="121">
        <v>231</v>
      </c>
    </row>
    <row r="19" ht="15" customHeight="1" spans="1:17">
      <c r="A19" s="121">
        <v>18</v>
      </c>
      <c r="B19" s="121">
        <v>779</v>
      </c>
      <c r="C19" s="121">
        <v>113.979</v>
      </c>
      <c r="D19" s="121">
        <v>0</v>
      </c>
      <c r="E19" s="143">
        <v>255</v>
      </c>
      <c r="F19" s="113"/>
    </row>
    <row r="20" ht="15" customHeight="1" spans="1:17">
      <c r="A20" s="121">
        <v>19</v>
      </c>
      <c r="B20" s="121">
        <v>779</v>
      </c>
      <c r="C20" s="121">
        <v>106.96</v>
      </c>
      <c r="D20" s="121">
        <v>30</v>
      </c>
      <c r="E20" s="143">
        <v>255</v>
      </c>
      <c r="F20" s="113"/>
    </row>
    <row r="21" ht="15" customHeight="1" spans="1:17">
      <c r="A21" s="121">
        <v>20</v>
      </c>
      <c r="B21" s="121">
        <v>779</v>
      </c>
      <c r="C21" s="121">
        <v>74.367</v>
      </c>
      <c r="D21" s="121">
        <v>33</v>
      </c>
      <c r="E21" s="143">
        <v>236</v>
      </c>
      <c r="F21" s="113"/>
    </row>
    <row r="22" ht="15" customHeight="1" spans="1:17">
      <c r="A22" s="121">
        <v>21</v>
      </c>
      <c r="B22" s="121">
        <v>779</v>
      </c>
      <c r="C22" s="121">
        <v>93.994</v>
      </c>
      <c r="D22" s="121">
        <v>0</v>
      </c>
      <c r="E22" s="121">
        <v>255</v>
      </c>
    </row>
    <row r="23" ht="15" customHeight="1" spans="1:17">
      <c r="A23" s="121">
        <v>22</v>
      </c>
      <c r="B23" s="121">
        <v>779</v>
      </c>
      <c r="C23" s="121">
        <v>72.865</v>
      </c>
      <c r="D23" s="121">
        <v>0</v>
      </c>
      <c r="E23" s="121">
        <v>255</v>
      </c>
    </row>
    <row r="24" ht="15" customHeight="1" spans="1:17">
      <c r="A24" s="121">
        <v>23</v>
      </c>
      <c r="B24" s="121">
        <v>779</v>
      </c>
      <c r="C24" s="121">
        <v>127.022</v>
      </c>
      <c r="D24" s="121">
        <v>23</v>
      </c>
      <c r="E24" s="121">
        <v>255</v>
      </c>
    </row>
    <row r="25" ht="15" customHeight="1" spans="1:17">
      <c r="A25" s="121">
        <v>24</v>
      </c>
      <c r="B25" s="121">
        <v>779</v>
      </c>
      <c r="C25" s="121">
        <v>86.594</v>
      </c>
      <c r="D25" s="121">
        <v>0</v>
      </c>
      <c r="E25" s="121">
        <v>255</v>
      </c>
    </row>
    <row r="26" ht="15" customHeight="1" spans="1:17">
      <c r="A26" s="121">
        <v>25</v>
      </c>
      <c r="B26" s="121">
        <v>779</v>
      </c>
      <c r="C26" s="121">
        <v>59.323</v>
      </c>
      <c r="D26" s="121">
        <v>13</v>
      </c>
      <c r="E26" s="121">
        <v>236</v>
      </c>
    </row>
    <row r="27" ht="15" customHeight="1" spans="1:17">
      <c r="A27" s="121">
        <v>26</v>
      </c>
      <c r="B27" s="121">
        <v>779</v>
      </c>
      <c r="C27" s="121">
        <v>95.01</v>
      </c>
      <c r="D27" s="121">
        <v>16</v>
      </c>
      <c r="E27" s="121">
        <v>255</v>
      </c>
    </row>
    <row r="28" ht="15" customHeight="1" spans="1:17">
      <c r="A28" s="121">
        <v>27</v>
      </c>
      <c r="B28" s="121">
        <v>779</v>
      </c>
      <c r="C28" s="121">
        <v>67.882</v>
      </c>
      <c r="D28" s="121">
        <v>0</v>
      </c>
      <c r="E28" s="121">
        <v>255</v>
      </c>
    </row>
    <row r="29" ht="15" customHeight="1" spans="1:17">
      <c r="A29" s="121">
        <v>28</v>
      </c>
      <c r="B29" s="143">
        <v>779</v>
      </c>
      <c r="C29" s="143">
        <v>133.761</v>
      </c>
      <c r="D29" s="242">
        <v>0</v>
      </c>
      <c r="E29" s="143">
        <v>255</v>
      </c>
      <c r="F29" s="113"/>
    </row>
    <row r="30" ht="15" customHeight="1" spans="1:17">
      <c r="A30" s="121">
        <v>29</v>
      </c>
      <c r="B30" s="143">
        <v>779</v>
      </c>
      <c r="C30" s="143">
        <v>144.997</v>
      </c>
      <c r="D30" s="143">
        <v>18</v>
      </c>
      <c r="E30" s="143">
        <v>255</v>
      </c>
      <c r="F30" s="113"/>
    </row>
    <row r="31" ht="15" customHeight="1" spans="1:17">
      <c r="A31" s="121">
        <v>30</v>
      </c>
      <c r="B31" s="143">
        <v>779</v>
      </c>
      <c r="C31" s="143">
        <v>125.329</v>
      </c>
      <c r="D31" s="143">
        <v>6</v>
      </c>
      <c r="E31" s="143">
        <v>255</v>
      </c>
      <c r="F31" s="113"/>
    </row>
    <row r="32" ht="15" customHeight="1" spans="1:17">
      <c r="A32" s="121">
        <v>31</v>
      </c>
      <c r="B32" s="143">
        <v>943</v>
      </c>
      <c r="C32" s="143">
        <v>105.422</v>
      </c>
      <c r="D32" s="143">
        <v>45</v>
      </c>
      <c r="E32" s="143">
        <v>255</v>
      </c>
      <c r="F32" s="113"/>
    </row>
    <row r="33" ht="15" customHeight="1" spans="1:6">
      <c r="A33" s="121">
        <v>32</v>
      </c>
      <c r="B33" s="143">
        <v>943</v>
      </c>
      <c r="C33" s="143">
        <v>91.673</v>
      </c>
      <c r="D33" s="143">
        <v>49</v>
      </c>
      <c r="E33" s="143">
        <v>250</v>
      </c>
      <c r="F33" s="113"/>
    </row>
    <row r="34" ht="15" customHeight="1" spans="1:6">
      <c r="A34" s="121">
        <v>33</v>
      </c>
      <c r="B34" s="143">
        <v>943</v>
      </c>
      <c r="C34" s="143">
        <v>104.866</v>
      </c>
      <c r="D34" s="143">
        <v>0</v>
      </c>
      <c r="E34" s="143">
        <v>255</v>
      </c>
      <c r="F34" s="113"/>
    </row>
    <row r="35" spans="1:6">
      <c r="A35" s="121">
        <v>34</v>
      </c>
      <c r="B35" s="121">
        <v>943</v>
      </c>
      <c r="C35" s="121">
        <v>95.914</v>
      </c>
      <c r="D35" s="121">
        <v>32</v>
      </c>
      <c r="E35" s="121">
        <v>255</v>
      </c>
    </row>
    <row r="36" spans="1:6">
      <c r="A36" s="121">
        <v>35</v>
      </c>
      <c r="B36" s="121">
        <v>943</v>
      </c>
      <c r="C36" s="121">
        <v>75.988</v>
      </c>
      <c r="D36" s="121">
        <v>32</v>
      </c>
      <c r="E36" s="121">
        <v>255</v>
      </c>
    </row>
    <row r="37" spans="1:6">
      <c r="A37" s="121">
        <v>36</v>
      </c>
      <c r="B37" s="121">
        <v>943</v>
      </c>
      <c r="C37" s="121">
        <v>77.231</v>
      </c>
      <c r="D37" s="121">
        <v>31</v>
      </c>
      <c r="E37" s="121">
        <v>255</v>
      </c>
    </row>
    <row r="38" spans="1:6">
      <c r="A38" s="121">
        <v>37</v>
      </c>
      <c r="B38" s="121">
        <v>943</v>
      </c>
      <c r="C38" s="121">
        <v>68.41</v>
      </c>
      <c r="D38" s="121">
        <v>0</v>
      </c>
      <c r="E38" s="121">
        <v>255</v>
      </c>
    </row>
    <row r="39" spans="1:6">
      <c r="A39" s="121">
        <v>38</v>
      </c>
      <c r="B39" s="121">
        <v>943</v>
      </c>
      <c r="C39" s="121">
        <v>134.569</v>
      </c>
      <c r="D39" s="121">
        <v>23</v>
      </c>
      <c r="E39" s="121">
        <v>255</v>
      </c>
    </row>
    <row r="40" spans="1:6">
      <c r="A40" s="121">
        <v>39</v>
      </c>
      <c r="B40" s="121">
        <v>943</v>
      </c>
      <c r="C40" s="121">
        <v>74.743</v>
      </c>
      <c r="D40" s="121">
        <v>0</v>
      </c>
      <c r="E40" s="121">
        <v>255</v>
      </c>
    </row>
    <row r="41" spans="1:6">
      <c r="A41" s="121">
        <v>40</v>
      </c>
      <c r="B41" s="121">
        <v>943</v>
      </c>
      <c r="C41" s="121">
        <v>54.108</v>
      </c>
      <c r="D41" s="121">
        <v>0</v>
      </c>
      <c r="E41" s="121">
        <v>255</v>
      </c>
    </row>
    <row r="42" spans="1:6">
      <c r="A42" s="121">
        <v>41</v>
      </c>
      <c r="B42" s="121">
        <v>943</v>
      </c>
      <c r="C42" s="121">
        <v>85.525</v>
      </c>
      <c r="D42" s="121">
        <v>14</v>
      </c>
      <c r="E42" s="121">
        <v>255</v>
      </c>
    </row>
    <row r="43" spans="1:6">
      <c r="A43" s="121">
        <v>42</v>
      </c>
      <c r="B43" s="121">
        <v>943</v>
      </c>
      <c r="C43" s="121">
        <v>63.651</v>
      </c>
      <c r="D43" s="121">
        <v>0</v>
      </c>
      <c r="E43" s="121">
        <v>255</v>
      </c>
    </row>
    <row r="44" spans="1:6">
      <c r="A44" s="121">
        <v>43</v>
      </c>
      <c r="B44" s="121">
        <v>943</v>
      </c>
      <c r="C44" s="121">
        <v>126.428</v>
      </c>
      <c r="D44" s="121">
        <v>17</v>
      </c>
      <c r="E44" s="121">
        <v>255</v>
      </c>
    </row>
    <row r="45" spans="1:6">
      <c r="A45" s="121">
        <v>44</v>
      </c>
      <c r="B45" s="121">
        <v>943</v>
      </c>
      <c r="C45" s="121">
        <v>126.881</v>
      </c>
      <c r="D45" s="121">
        <v>17</v>
      </c>
      <c r="E45" s="121">
        <v>255</v>
      </c>
    </row>
    <row r="46" spans="1:6">
      <c r="A46" s="121">
        <v>45</v>
      </c>
      <c r="B46" s="121">
        <v>943</v>
      </c>
      <c r="C46" s="121">
        <v>106.943</v>
      </c>
      <c r="D46" s="121">
        <v>4</v>
      </c>
      <c r="E46" s="121">
        <v>255</v>
      </c>
    </row>
  </sheetData>
  <mergeCells count="3">
    <mergeCell ref="I2:K2"/>
    <mergeCell ref="L2:N2"/>
    <mergeCell ref="O2:Q2"/>
  </mergeCells>
  <pageMargins left="0.7" right="0.7" top="0.75" bottom="0.75" header="0.3" footer="0.3"/>
  <pageSetup paperSize="9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Q46"/>
  <sheetViews>
    <sheetView zoomScale="70" zoomScaleNormal="70" workbookViewId="0">
      <selection activeCell="O2" sqref="O2:Q2"/>
    </sheetView>
  </sheetViews>
  <sheetFormatPr defaultColWidth="12.25" defaultRowHeight="13.5"/>
  <cols>
    <col min="1" max="1" width="8.75" style="61" customWidth="1"/>
    <col min="2" max="2" width="10.5" style="61" customWidth="1"/>
    <col min="3" max="5" width="12.25" style="61" customWidth="1"/>
    <col min="6" max="6" width="11.375" style="61" customWidth="1"/>
    <col min="7" max="7" width="10.125" style="61" customWidth="1"/>
    <col min="8" max="8" width="12.125" style="61" customWidth="1"/>
    <col min="9" max="22" width="8.75" style="61" customWidth="1"/>
    <col min="23" max="16384" width="12.25" style="61"/>
  </cols>
  <sheetData>
    <row r="1" spans="1:17">
      <c r="A1" s="121"/>
      <c r="B1" s="121" t="s">
        <v>0</v>
      </c>
      <c r="C1" s="121" t="s">
        <v>1</v>
      </c>
      <c r="D1" s="121" t="s">
        <v>2</v>
      </c>
      <c r="E1" s="121" t="s">
        <v>3</v>
      </c>
    </row>
    <row r="2" ht="15" customHeight="1" spans="1:17">
      <c r="A2" s="121">
        <v>1</v>
      </c>
      <c r="B2" s="121">
        <v>450</v>
      </c>
      <c r="C2" s="121">
        <v>131.676</v>
      </c>
      <c r="D2" s="121">
        <v>33</v>
      </c>
      <c r="E2" s="121">
        <v>255</v>
      </c>
      <c r="H2" s="113"/>
      <c r="I2" s="129" t="s">
        <v>32</v>
      </c>
      <c r="J2" s="130"/>
      <c r="K2" s="131"/>
      <c r="L2" s="239" t="s">
        <v>10</v>
      </c>
      <c r="M2" s="240"/>
      <c r="N2" s="241"/>
      <c r="O2" s="212" t="s">
        <v>144</v>
      </c>
      <c r="P2" s="213"/>
      <c r="Q2" s="214"/>
    </row>
    <row r="3" spans="1:17">
      <c r="A3" s="121">
        <v>2</v>
      </c>
      <c r="B3" s="121">
        <v>450</v>
      </c>
      <c r="C3" s="121">
        <v>48.344</v>
      </c>
      <c r="D3" s="121">
        <v>31</v>
      </c>
      <c r="E3" s="121">
        <v>217</v>
      </c>
      <c r="G3" s="113" t="s">
        <v>9</v>
      </c>
      <c r="H3" s="113" t="s">
        <v>67</v>
      </c>
      <c r="I3" s="121">
        <f>C2</f>
        <v>131.676</v>
      </c>
      <c r="J3" s="121">
        <f>C17</f>
        <v>121.877</v>
      </c>
      <c r="K3" s="121">
        <f>C32</f>
        <v>95.583</v>
      </c>
      <c r="L3" s="121">
        <f>C3</f>
        <v>48.344</v>
      </c>
      <c r="M3" s="121">
        <f>C18</f>
        <v>50.851</v>
      </c>
      <c r="N3" s="121">
        <f>C33</f>
        <v>43.127</v>
      </c>
      <c r="O3" s="121">
        <f>C4</f>
        <v>110.138</v>
      </c>
      <c r="P3" s="121">
        <f>C19</f>
        <v>103.33</v>
      </c>
      <c r="Q3" s="121">
        <f>C34</f>
        <v>89.866</v>
      </c>
    </row>
    <row r="4" spans="1:17">
      <c r="A4" s="121">
        <v>3</v>
      </c>
      <c r="B4" s="121">
        <v>450</v>
      </c>
      <c r="C4" s="121">
        <v>110.138</v>
      </c>
      <c r="D4" s="121">
        <v>0</v>
      </c>
      <c r="E4" s="121">
        <v>255</v>
      </c>
      <c r="H4" s="113" t="s">
        <v>68</v>
      </c>
      <c r="I4" s="121">
        <f>C5</f>
        <v>115.658</v>
      </c>
      <c r="J4" s="121">
        <f>C20</f>
        <v>106.947</v>
      </c>
      <c r="K4" s="121">
        <f>C35</f>
        <v>106.128</v>
      </c>
      <c r="L4" s="121">
        <f>C6</f>
        <v>44.867</v>
      </c>
      <c r="M4" s="121">
        <f>C21</f>
        <v>34.202</v>
      </c>
      <c r="N4" s="121">
        <f>C36</f>
        <v>32.575</v>
      </c>
      <c r="O4" s="121">
        <f>C7</f>
        <v>102.6</v>
      </c>
      <c r="P4" s="121">
        <f>C22</f>
        <v>95.779</v>
      </c>
      <c r="Q4" s="121">
        <f>C37</f>
        <v>76.296</v>
      </c>
    </row>
    <row r="5" spans="1:17">
      <c r="A5" s="121">
        <v>4</v>
      </c>
      <c r="B5" s="121">
        <v>450</v>
      </c>
      <c r="C5" s="121">
        <v>115.658</v>
      </c>
      <c r="D5" s="121">
        <v>33</v>
      </c>
      <c r="E5" s="121">
        <v>255</v>
      </c>
      <c r="H5" s="113" t="s">
        <v>69</v>
      </c>
      <c r="I5" s="121">
        <f>C8</f>
        <v>43.533</v>
      </c>
      <c r="J5" s="121">
        <f>C23</f>
        <v>61.295</v>
      </c>
      <c r="K5" s="121">
        <f>C38</f>
        <v>47.312</v>
      </c>
      <c r="L5" s="121">
        <f>C9</f>
        <v>142.436</v>
      </c>
      <c r="M5" s="121">
        <f>C24</f>
        <v>133.968</v>
      </c>
      <c r="N5" s="121">
        <f>C39</f>
        <v>107.143</v>
      </c>
      <c r="O5" s="121">
        <f>C10</f>
        <v>90.273</v>
      </c>
      <c r="P5" s="121">
        <f>C25</f>
        <v>81.363</v>
      </c>
      <c r="Q5" s="121">
        <f>C40</f>
        <v>67.851</v>
      </c>
    </row>
    <row r="6" spans="1:17">
      <c r="A6" s="121">
        <v>5</v>
      </c>
      <c r="B6" s="121">
        <v>450</v>
      </c>
      <c r="C6" s="121">
        <v>44.867</v>
      </c>
      <c r="D6" s="121">
        <v>21</v>
      </c>
      <c r="E6" s="121">
        <v>171</v>
      </c>
      <c r="H6" s="209" t="s">
        <v>70</v>
      </c>
      <c r="I6" s="121">
        <f>C11</f>
        <v>96.382</v>
      </c>
      <c r="J6" s="121">
        <f>C26</f>
        <v>94.754</v>
      </c>
      <c r="K6" s="121">
        <f>C41</f>
        <v>75.823</v>
      </c>
      <c r="L6" s="121">
        <f>C12</f>
        <v>147.767</v>
      </c>
      <c r="M6" s="121">
        <f>C27</f>
        <v>132.191</v>
      </c>
      <c r="N6" s="121">
        <f>C42</f>
        <v>112.969</v>
      </c>
      <c r="O6" s="121">
        <f>C13</f>
        <v>99.88</v>
      </c>
      <c r="P6" s="121">
        <f>C28</f>
        <v>97.405</v>
      </c>
      <c r="Q6" s="121">
        <f>C43</f>
        <v>84.355</v>
      </c>
    </row>
    <row r="7" spans="1:17">
      <c r="A7" s="121">
        <v>6</v>
      </c>
      <c r="B7" s="121">
        <v>450</v>
      </c>
      <c r="C7" s="121">
        <v>102.6</v>
      </c>
      <c r="D7" s="121">
        <v>29</v>
      </c>
      <c r="E7" s="121">
        <v>255</v>
      </c>
      <c r="H7" s="113" t="s">
        <v>12</v>
      </c>
      <c r="I7" s="121">
        <f>C14</f>
        <v>186.633</v>
      </c>
      <c r="J7" s="121">
        <f>C29</f>
        <v>175.135</v>
      </c>
      <c r="K7" s="121">
        <f>C44</f>
        <v>129.038</v>
      </c>
      <c r="L7" s="121">
        <f>C15</f>
        <v>189.176</v>
      </c>
      <c r="M7" s="121">
        <f>C30</f>
        <v>169.651</v>
      </c>
      <c r="N7" s="121">
        <f>C45</f>
        <v>147.466</v>
      </c>
      <c r="O7" s="121">
        <f>C16</f>
        <v>182.104</v>
      </c>
      <c r="P7" s="121">
        <f>C31</f>
        <v>170.428</v>
      </c>
      <c r="Q7" s="121">
        <f>C46</f>
        <v>154.167</v>
      </c>
    </row>
    <row r="8" spans="1:17">
      <c r="A8" s="121">
        <v>7</v>
      </c>
      <c r="B8" s="121">
        <v>450</v>
      </c>
      <c r="C8" s="121">
        <v>43.533</v>
      </c>
      <c r="D8" s="121">
        <v>9</v>
      </c>
      <c r="E8" s="121">
        <v>165</v>
      </c>
      <c r="G8" s="113" t="s">
        <v>11</v>
      </c>
    </row>
    <row r="9" spans="1:17">
      <c r="A9" s="121">
        <v>8</v>
      </c>
      <c r="B9" s="121">
        <v>450</v>
      </c>
      <c r="C9" s="121">
        <v>142.436</v>
      </c>
      <c r="D9" s="121">
        <v>52</v>
      </c>
      <c r="E9" s="121">
        <v>255</v>
      </c>
      <c r="H9" s="113" t="s">
        <v>13</v>
      </c>
      <c r="I9" s="121">
        <f t="shared" ref="I9:K9" si="0">I3/AVERAGE($I$7:$K$7)</f>
        <v>0.804855686360802</v>
      </c>
      <c r="J9" s="121">
        <f t="shared" si="0"/>
        <v>0.744960330558306</v>
      </c>
      <c r="K9" s="121">
        <f t="shared" si="0"/>
        <v>0.584241023948362</v>
      </c>
      <c r="L9" s="121">
        <f t="shared" ref="L9:N9" si="1">L3/AVERAGE($L$7:$N$7)</f>
        <v>0.286458631661903</v>
      </c>
      <c r="M9" s="121">
        <f t="shared" si="1"/>
        <v>0.301313666197242</v>
      </c>
      <c r="N9" s="121">
        <f t="shared" si="1"/>
        <v>0.255545701797181</v>
      </c>
      <c r="O9" s="121">
        <f t="shared" ref="O9:Q9" si="2">O3/AVERAGE($O$7:$Q$7)</f>
        <v>0.652091281016935</v>
      </c>
      <c r="P9" s="121">
        <f t="shared" si="2"/>
        <v>0.611783326985054</v>
      </c>
      <c r="Q9" s="121">
        <f t="shared" si="2"/>
        <v>0.532067361490747</v>
      </c>
    </row>
    <row r="10" ht="15" customHeight="1" spans="1:17">
      <c r="A10" s="121">
        <v>9</v>
      </c>
      <c r="B10" s="121">
        <v>450</v>
      </c>
      <c r="C10" s="121">
        <v>90.273</v>
      </c>
      <c r="D10" s="121">
        <v>28</v>
      </c>
      <c r="E10" s="121">
        <v>237</v>
      </c>
      <c r="I10" s="121">
        <f t="shared" ref="I10:K10" si="3">I4/AVERAGE($I$7:$K$7)</f>
        <v>0.706947347831934</v>
      </c>
      <c r="J10" s="121">
        <f t="shared" si="3"/>
        <v>0.65370227747827</v>
      </c>
      <c r="K10" s="121">
        <f t="shared" si="3"/>
        <v>0.648696226207504</v>
      </c>
      <c r="L10" s="121">
        <f t="shared" ref="L10:N10" si="4">L4/AVERAGE($L$7:$N$7)</f>
        <v>0.265855937174719</v>
      </c>
      <c r="M10" s="121">
        <f t="shared" si="4"/>
        <v>0.202661304817566</v>
      </c>
      <c r="N10" s="121">
        <f t="shared" si="4"/>
        <v>0.193020642197305</v>
      </c>
      <c r="O10" s="121">
        <f t="shared" ref="O10:Q10" si="5">O4/AVERAGE($O$7:$Q$7)</f>
        <v>0.607461234381753</v>
      </c>
      <c r="P10" s="121">
        <f t="shared" si="5"/>
        <v>0.567076311577485</v>
      </c>
      <c r="Q10" s="121">
        <f t="shared" si="5"/>
        <v>0.451723804467741</v>
      </c>
    </row>
    <row r="11" ht="15" customHeight="1" spans="1:17">
      <c r="A11" s="121">
        <v>10</v>
      </c>
      <c r="B11" s="121">
        <v>450</v>
      </c>
      <c r="C11" s="121">
        <v>96.382</v>
      </c>
      <c r="D11" s="121">
        <v>23</v>
      </c>
      <c r="E11" s="121">
        <v>252</v>
      </c>
      <c r="H11" s="113"/>
      <c r="I11" s="121">
        <f t="shared" ref="I11:K11" si="6">I5/AVERAGE($I$7:$K$7)</f>
        <v>0.266090879084608</v>
      </c>
      <c r="J11" s="121">
        <f t="shared" si="6"/>
        <v>0.374659233994694</v>
      </c>
      <c r="K11" s="121">
        <f t="shared" si="6"/>
        <v>0.289189618708818</v>
      </c>
      <c r="L11" s="121">
        <f t="shared" ref="L11:N11" si="7">L5/AVERAGE($L$7:$N$7)</f>
        <v>0.843993497836233</v>
      </c>
      <c r="M11" s="121">
        <f t="shared" si="7"/>
        <v>0.79381701899888</v>
      </c>
      <c r="N11" s="121">
        <f t="shared" si="7"/>
        <v>0.634867556928498</v>
      </c>
      <c r="O11" s="121">
        <f t="shared" ref="O11:Q11" si="8">O5/AVERAGE($O$7:$Q$7)</f>
        <v>0.534477076133957</v>
      </c>
      <c r="P11" s="121">
        <f t="shared" si="8"/>
        <v>0.481723863674489</v>
      </c>
      <c r="Q11" s="121">
        <f t="shared" si="8"/>
        <v>0.401723705789828</v>
      </c>
    </row>
    <row r="12" ht="15" customHeight="1" spans="1:17">
      <c r="A12" s="121">
        <v>11</v>
      </c>
      <c r="B12" s="121">
        <v>450</v>
      </c>
      <c r="C12" s="121">
        <v>147.767</v>
      </c>
      <c r="D12" s="121">
        <v>36</v>
      </c>
      <c r="E12" s="121">
        <v>255</v>
      </c>
      <c r="I12" s="121">
        <f t="shared" ref="I12:K12" si="9">I6/AVERAGE($I$7:$K$7)</f>
        <v>0.589124827324849</v>
      </c>
      <c r="J12" s="121">
        <f t="shared" si="9"/>
        <v>0.579173848730456</v>
      </c>
      <c r="K12" s="121">
        <f t="shared" si="9"/>
        <v>0.463460104399702</v>
      </c>
      <c r="L12" s="121">
        <f t="shared" ref="L12:N12" si="10">L6/AVERAGE($L$7:$N$7)</f>
        <v>0.875581925880863</v>
      </c>
      <c r="M12" s="121">
        <f t="shared" si="10"/>
        <v>0.783287542984003</v>
      </c>
      <c r="N12" s="121">
        <f t="shared" si="10"/>
        <v>0.669389069175359</v>
      </c>
      <c r="O12" s="121">
        <f t="shared" ref="O12:Q12" si="11">O6/AVERAGE($O$7:$Q$7)</f>
        <v>0.591356998928358</v>
      </c>
      <c r="P12" s="121">
        <f t="shared" si="11"/>
        <v>0.576703328800728</v>
      </c>
      <c r="Q12" s="121">
        <f t="shared" si="11"/>
        <v>0.499438522673224</v>
      </c>
    </row>
    <row r="13" ht="15" customHeight="1" spans="1:17">
      <c r="A13" s="121">
        <v>12</v>
      </c>
      <c r="B13" s="121">
        <v>450</v>
      </c>
      <c r="C13" s="121">
        <v>99.88</v>
      </c>
      <c r="D13" s="121">
        <v>24</v>
      </c>
      <c r="E13" s="121">
        <v>255</v>
      </c>
    </row>
    <row r="14" ht="15" customHeight="1" spans="1:17">
      <c r="A14" s="121">
        <v>13</v>
      </c>
      <c r="B14" s="121">
        <v>450</v>
      </c>
      <c r="C14" s="121">
        <v>186.633</v>
      </c>
      <c r="D14" s="121">
        <v>66</v>
      </c>
      <c r="E14" s="143">
        <v>255</v>
      </c>
      <c r="F14" s="113"/>
      <c r="H14" s="113" t="s">
        <v>14</v>
      </c>
      <c r="I14" s="121">
        <f t="shared" ref="I14:Q14" si="12">I9/AVERAGE($I$9:$K$9)</f>
        <v>1.13144448008799</v>
      </c>
      <c r="J14" s="121">
        <f t="shared" si="12"/>
        <v>1.04724519957839</v>
      </c>
      <c r="K14" s="121">
        <f t="shared" si="12"/>
        <v>0.821310320333624</v>
      </c>
      <c r="L14" s="121">
        <f t="shared" si="12"/>
        <v>0.402695841080416</v>
      </c>
      <c r="M14" s="121">
        <f t="shared" si="12"/>
        <v>0.42357864915564</v>
      </c>
      <c r="N14" s="121">
        <f t="shared" si="12"/>
        <v>0.359239275572462</v>
      </c>
      <c r="O14" s="121">
        <f t="shared" si="12"/>
        <v>0.916692387123636</v>
      </c>
      <c r="P14" s="121">
        <f t="shared" si="12"/>
        <v>0.860028549288033</v>
      </c>
      <c r="Q14" s="121">
        <f t="shared" si="12"/>
        <v>0.747965988680135</v>
      </c>
    </row>
    <row r="15" ht="15" customHeight="1" spans="1:17">
      <c r="A15" s="121">
        <v>14</v>
      </c>
      <c r="B15" s="121">
        <v>450</v>
      </c>
      <c r="C15" s="121">
        <v>189.176</v>
      </c>
      <c r="D15" s="121">
        <v>72</v>
      </c>
      <c r="E15" s="121">
        <v>255</v>
      </c>
      <c r="I15" s="121">
        <f t="shared" ref="I15:Q15" si="13">I10/AVERAGE($I10:$K10)</f>
        <v>1.0554888009418</v>
      </c>
      <c r="J15" s="121">
        <f t="shared" si="13"/>
        <v>0.975992674906383</v>
      </c>
      <c r="K15" s="121">
        <f t="shared" si="13"/>
        <v>0.968518524151819</v>
      </c>
      <c r="L15" s="121">
        <f t="shared" si="13"/>
        <v>0.396929085613477</v>
      </c>
      <c r="M15" s="121">
        <f t="shared" si="13"/>
        <v>0.302578032544011</v>
      </c>
      <c r="N15" s="121">
        <f t="shared" si="13"/>
        <v>0.288184299459715</v>
      </c>
      <c r="O15" s="121">
        <f t="shared" si="13"/>
        <v>0.906953724152947</v>
      </c>
      <c r="P15" s="121">
        <f t="shared" si="13"/>
        <v>0.846658096936112</v>
      </c>
      <c r="Q15" s="121">
        <f t="shared" si="13"/>
        <v>0.674434126101104</v>
      </c>
    </row>
    <row r="16" ht="15" customHeight="1" spans="1:17">
      <c r="A16" s="121">
        <v>15</v>
      </c>
      <c r="B16" s="121">
        <v>450</v>
      </c>
      <c r="C16" s="121">
        <v>182.104</v>
      </c>
      <c r="D16" s="121">
        <v>52</v>
      </c>
      <c r="E16" s="121">
        <v>255</v>
      </c>
      <c r="I16" s="121">
        <f t="shared" ref="I16:Q16" si="14">I11/AVERAGE($I11:$K11)</f>
        <v>0.858413303536217</v>
      </c>
      <c r="J16" s="121">
        <f t="shared" si="14"/>
        <v>1.20865650059156</v>
      </c>
      <c r="K16" s="121">
        <f t="shared" si="14"/>
        <v>0.932930195872223</v>
      </c>
      <c r="L16" s="121">
        <f t="shared" si="14"/>
        <v>2.72273611607079</v>
      </c>
      <c r="M16" s="121">
        <f t="shared" si="14"/>
        <v>2.56086601700253</v>
      </c>
      <c r="N16" s="121">
        <f t="shared" si="14"/>
        <v>2.0480925867349</v>
      </c>
      <c r="O16" s="121">
        <f t="shared" si="14"/>
        <v>1.72423133843173</v>
      </c>
      <c r="P16" s="121">
        <f t="shared" si="14"/>
        <v>1.55404865672815</v>
      </c>
      <c r="Q16" s="121">
        <f t="shared" si="14"/>
        <v>1.29596690642752</v>
      </c>
    </row>
    <row r="17" ht="15" customHeight="1" spans="1:17">
      <c r="A17" s="121">
        <v>16</v>
      </c>
      <c r="B17" s="121">
        <v>570</v>
      </c>
      <c r="C17" s="121">
        <v>121.877</v>
      </c>
      <c r="D17" s="121">
        <v>28</v>
      </c>
      <c r="E17" s="121">
        <v>255</v>
      </c>
      <c r="I17" s="121">
        <f t="shared" ref="I17:Q17" si="15">I12/AVERAGE($I$12:$K$12)</f>
        <v>1.08311014050847</v>
      </c>
      <c r="J17" s="121">
        <f t="shared" si="15"/>
        <v>1.06481519634101</v>
      </c>
      <c r="K17" s="121">
        <f t="shared" si="15"/>
        <v>0.852074663150521</v>
      </c>
      <c r="L17" s="121">
        <f t="shared" si="15"/>
        <v>1.60976353190521</v>
      </c>
      <c r="M17" s="121">
        <f t="shared" si="15"/>
        <v>1.44007965950504</v>
      </c>
      <c r="N17" s="121">
        <f t="shared" si="15"/>
        <v>1.23067651394289</v>
      </c>
      <c r="O17" s="121">
        <f t="shared" si="15"/>
        <v>1.08721400370855</v>
      </c>
      <c r="P17" s="121">
        <f t="shared" si="15"/>
        <v>1.06027312806599</v>
      </c>
      <c r="Q17" s="121">
        <f t="shared" si="15"/>
        <v>0.918221238314327</v>
      </c>
    </row>
    <row r="18" ht="15" customHeight="1" spans="1:17">
      <c r="A18" s="121">
        <v>17</v>
      </c>
      <c r="B18" s="121">
        <v>570</v>
      </c>
      <c r="C18" s="121">
        <v>50.851</v>
      </c>
      <c r="D18" s="121">
        <v>27</v>
      </c>
      <c r="E18" s="121">
        <v>217</v>
      </c>
    </row>
    <row r="19" ht="15" customHeight="1" spans="1:17">
      <c r="A19" s="121">
        <v>18</v>
      </c>
      <c r="B19" s="121">
        <v>570</v>
      </c>
      <c r="C19" s="121">
        <v>103.33</v>
      </c>
      <c r="D19" s="121">
        <v>0</v>
      </c>
      <c r="E19" s="143">
        <v>255</v>
      </c>
      <c r="F19" s="113"/>
    </row>
    <row r="20" ht="15" customHeight="1" spans="1:17">
      <c r="A20" s="121">
        <v>19</v>
      </c>
      <c r="B20" s="121">
        <v>570</v>
      </c>
      <c r="C20" s="121">
        <v>106.947</v>
      </c>
      <c r="D20" s="121">
        <v>26</v>
      </c>
      <c r="E20" s="143">
        <v>255</v>
      </c>
      <c r="F20" s="113"/>
    </row>
    <row r="21" ht="15" customHeight="1" spans="1:17">
      <c r="A21" s="121">
        <v>20</v>
      </c>
      <c r="B21" s="121">
        <v>570</v>
      </c>
      <c r="C21" s="121">
        <v>34.202</v>
      </c>
      <c r="D21" s="121">
        <v>21</v>
      </c>
      <c r="E21" s="143">
        <v>191</v>
      </c>
      <c r="F21" s="113"/>
    </row>
    <row r="22" ht="15" customHeight="1" spans="1:17">
      <c r="A22" s="121">
        <v>21</v>
      </c>
      <c r="B22" s="121">
        <v>570</v>
      </c>
      <c r="C22" s="121">
        <v>95.779</v>
      </c>
      <c r="D22" s="121">
        <v>27</v>
      </c>
      <c r="E22" s="121">
        <v>255</v>
      </c>
    </row>
    <row r="23" ht="15" customHeight="1" spans="1:17">
      <c r="A23" s="121">
        <v>22</v>
      </c>
      <c r="B23" s="121">
        <v>570</v>
      </c>
      <c r="C23" s="121">
        <v>61.295</v>
      </c>
      <c r="D23" s="121">
        <v>12</v>
      </c>
      <c r="E23" s="121">
        <v>247</v>
      </c>
    </row>
    <row r="24" ht="15" customHeight="1" spans="1:17">
      <c r="A24" s="121">
        <v>23</v>
      </c>
      <c r="B24" s="121">
        <v>570</v>
      </c>
      <c r="C24" s="121">
        <v>133.968</v>
      </c>
      <c r="D24" s="121">
        <v>35</v>
      </c>
      <c r="E24" s="121">
        <v>255</v>
      </c>
    </row>
    <row r="25" ht="15" customHeight="1" spans="1:17">
      <c r="A25" s="121">
        <v>24</v>
      </c>
      <c r="B25" s="121">
        <v>570</v>
      </c>
      <c r="C25" s="121">
        <v>81.363</v>
      </c>
      <c r="D25" s="121">
        <v>20</v>
      </c>
      <c r="E25" s="121">
        <v>237</v>
      </c>
    </row>
    <row r="26" ht="15" customHeight="1" spans="1:17">
      <c r="A26" s="121">
        <v>25</v>
      </c>
      <c r="B26" s="121">
        <v>570</v>
      </c>
      <c r="C26" s="121">
        <v>94.754</v>
      </c>
      <c r="D26" s="121">
        <v>21</v>
      </c>
      <c r="E26" s="121">
        <v>255</v>
      </c>
    </row>
    <row r="27" ht="15" customHeight="1" spans="1:17">
      <c r="A27" s="121">
        <v>26</v>
      </c>
      <c r="B27" s="121">
        <v>570</v>
      </c>
      <c r="C27" s="121">
        <v>132.191</v>
      </c>
      <c r="D27" s="121">
        <v>33</v>
      </c>
      <c r="E27" s="121">
        <v>255</v>
      </c>
    </row>
    <row r="28" ht="15" customHeight="1" spans="1:17">
      <c r="A28" s="121">
        <v>27</v>
      </c>
      <c r="B28" s="121">
        <v>570</v>
      </c>
      <c r="C28" s="121">
        <v>97.405</v>
      </c>
      <c r="D28" s="121">
        <v>33</v>
      </c>
      <c r="E28" s="121">
        <v>245</v>
      </c>
    </row>
    <row r="29" ht="15" customHeight="1" spans="1:17">
      <c r="A29" s="121">
        <v>28</v>
      </c>
      <c r="B29" s="143">
        <v>570</v>
      </c>
      <c r="C29" s="143">
        <v>175.135</v>
      </c>
      <c r="D29" s="242">
        <v>0</v>
      </c>
      <c r="E29" s="143">
        <v>255</v>
      </c>
      <c r="F29" s="113"/>
    </row>
    <row r="30" ht="15" customHeight="1" spans="1:17">
      <c r="A30" s="121">
        <v>29</v>
      </c>
      <c r="B30" s="143">
        <v>570</v>
      </c>
      <c r="C30" s="143">
        <v>169.651</v>
      </c>
      <c r="D30" s="143">
        <v>37</v>
      </c>
      <c r="E30" s="143">
        <v>255</v>
      </c>
      <c r="F30" s="113"/>
    </row>
    <row r="31" ht="15" customHeight="1" spans="1:17">
      <c r="A31" s="121">
        <v>30</v>
      </c>
      <c r="B31" s="143">
        <v>570</v>
      </c>
      <c r="C31" s="143">
        <v>170.428</v>
      </c>
      <c r="D31" s="143">
        <v>40</v>
      </c>
      <c r="E31" s="143">
        <v>255</v>
      </c>
      <c r="F31" s="113"/>
    </row>
    <row r="32" ht="15" customHeight="1" spans="1:17">
      <c r="A32" s="121">
        <v>31</v>
      </c>
      <c r="B32" s="143">
        <v>798</v>
      </c>
      <c r="C32" s="143">
        <v>95.583</v>
      </c>
      <c r="D32" s="143">
        <v>27</v>
      </c>
      <c r="E32" s="143">
        <v>255</v>
      </c>
      <c r="F32" s="113"/>
    </row>
    <row r="33" ht="15" customHeight="1" spans="1:6">
      <c r="A33" s="121">
        <v>32</v>
      </c>
      <c r="B33" s="143">
        <v>798</v>
      </c>
      <c r="C33" s="143">
        <v>43.127</v>
      </c>
      <c r="D33" s="143">
        <v>26</v>
      </c>
      <c r="E33" s="143">
        <v>255</v>
      </c>
      <c r="F33" s="113"/>
    </row>
    <row r="34" ht="15" customHeight="1" spans="1:6">
      <c r="A34" s="121">
        <v>33</v>
      </c>
      <c r="B34" s="143">
        <v>798</v>
      </c>
      <c r="C34" s="143">
        <v>89.866</v>
      </c>
      <c r="D34" s="143">
        <v>0</v>
      </c>
      <c r="E34" s="143">
        <v>255</v>
      </c>
      <c r="F34" s="113"/>
    </row>
    <row r="35" spans="1:6">
      <c r="A35" s="121">
        <v>34</v>
      </c>
      <c r="B35" s="121">
        <v>798</v>
      </c>
      <c r="C35" s="121">
        <v>106.128</v>
      </c>
      <c r="D35" s="121">
        <v>24</v>
      </c>
      <c r="E35" s="121">
        <v>255</v>
      </c>
    </row>
    <row r="36" spans="1:6">
      <c r="A36" s="121">
        <v>35</v>
      </c>
      <c r="B36" s="121">
        <v>798</v>
      </c>
      <c r="C36" s="121">
        <v>32.575</v>
      </c>
      <c r="D36" s="121">
        <v>21</v>
      </c>
      <c r="E36" s="121">
        <v>191</v>
      </c>
    </row>
    <row r="37" spans="1:6">
      <c r="A37" s="121">
        <v>36</v>
      </c>
      <c r="B37" s="121">
        <v>798</v>
      </c>
      <c r="C37" s="121">
        <v>76.296</v>
      </c>
      <c r="D37" s="121">
        <v>21</v>
      </c>
      <c r="E37" s="121">
        <v>255</v>
      </c>
    </row>
    <row r="38" spans="1:6">
      <c r="A38" s="121">
        <v>37</v>
      </c>
      <c r="B38" s="121">
        <v>798</v>
      </c>
      <c r="C38" s="121">
        <v>47.312</v>
      </c>
      <c r="D38" s="121">
        <v>7</v>
      </c>
      <c r="E38" s="121">
        <v>165</v>
      </c>
    </row>
    <row r="39" spans="1:6">
      <c r="A39" s="121">
        <v>38</v>
      </c>
      <c r="B39" s="121">
        <v>798</v>
      </c>
      <c r="C39" s="121">
        <v>107.143</v>
      </c>
      <c r="D39" s="121">
        <v>19</v>
      </c>
      <c r="E39" s="121">
        <v>255</v>
      </c>
    </row>
    <row r="40" spans="1:6">
      <c r="A40" s="121">
        <v>39</v>
      </c>
      <c r="B40" s="121">
        <v>798</v>
      </c>
      <c r="C40" s="121">
        <v>67.851</v>
      </c>
      <c r="D40" s="121">
        <v>0</v>
      </c>
      <c r="E40" s="121">
        <v>255</v>
      </c>
    </row>
    <row r="41" spans="1:6">
      <c r="A41" s="121">
        <v>40</v>
      </c>
      <c r="B41" s="121">
        <v>798</v>
      </c>
      <c r="C41" s="121">
        <v>75.823</v>
      </c>
      <c r="D41" s="121">
        <v>0</v>
      </c>
      <c r="E41" s="121">
        <v>255</v>
      </c>
    </row>
    <row r="42" spans="1:6">
      <c r="A42" s="121">
        <v>41</v>
      </c>
      <c r="B42" s="121">
        <v>798</v>
      </c>
      <c r="C42" s="121">
        <v>112.969</v>
      </c>
      <c r="D42" s="121">
        <v>23</v>
      </c>
      <c r="E42" s="121">
        <v>255</v>
      </c>
    </row>
    <row r="43" spans="1:6">
      <c r="A43" s="121">
        <v>42</v>
      </c>
      <c r="B43" s="121">
        <v>798</v>
      </c>
      <c r="C43" s="121">
        <v>84.355</v>
      </c>
      <c r="D43" s="121">
        <v>0</v>
      </c>
      <c r="E43" s="121">
        <v>255</v>
      </c>
    </row>
    <row r="44" spans="1:6">
      <c r="A44" s="121">
        <v>43</v>
      </c>
      <c r="B44" s="121">
        <v>798</v>
      </c>
      <c r="C44" s="121">
        <v>129.038</v>
      </c>
      <c r="D44" s="121">
        <v>0</v>
      </c>
      <c r="E44" s="121">
        <v>255</v>
      </c>
    </row>
    <row r="45" spans="1:6">
      <c r="A45" s="121">
        <v>44</v>
      </c>
      <c r="B45" s="121">
        <v>798</v>
      </c>
      <c r="C45" s="121">
        <v>147.466</v>
      </c>
      <c r="D45" s="121">
        <v>37</v>
      </c>
      <c r="E45" s="121">
        <v>255</v>
      </c>
    </row>
    <row r="46" spans="1:6">
      <c r="A46" s="121">
        <v>45</v>
      </c>
      <c r="B46" s="121">
        <v>798</v>
      </c>
      <c r="C46" s="121">
        <v>154.167</v>
      </c>
      <c r="D46" s="121">
        <v>43</v>
      </c>
      <c r="E46" s="121">
        <v>255</v>
      </c>
    </row>
  </sheetData>
  <mergeCells count="3">
    <mergeCell ref="I2:K2"/>
    <mergeCell ref="L2:N2"/>
    <mergeCell ref="O2:Q2"/>
  </mergeCells>
  <pageMargins left="0.7" right="0.7" top="0.75" bottom="0.75" header="0.3" footer="0.3"/>
  <pageSetup paperSize="9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14"/>
  <sheetViews>
    <sheetView zoomScale="85" zoomScaleNormal="85" topLeftCell="A16" workbookViewId="0">
      <selection activeCell="F24" sqref="F24"/>
    </sheetView>
  </sheetViews>
  <sheetFormatPr defaultColWidth="9" defaultRowHeight="13.5"/>
  <cols>
    <col min="1" max="1" width="19.875" style="58" customWidth="1"/>
    <col min="2" max="4" width="8.375" style="58" customWidth="1"/>
    <col min="5" max="5" width="12.125" style="58" customWidth="1"/>
    <col min="6" max="7" width="13.25" style="58" customWidth="1"/>
    <col min="8" max="8" width="14.875" style="58" customWidth="1"/>
    <col min="9" max="10" width="13.75" style="58" customWidth="1"/>
    <col min="11" max="11" width="12.625" style="58" customWidth="1"/>
    <col min="12" max="14" width="10.25" style="58" customWidth="1"/>
    <col min="15" max="19" width="9" style="58"/>
    <col min="20" max="20" width="27.125" style="58" customWidth="1"/>
    <col min="21" max="16384" width="9" style="58"/>
  </cols>
  <sheetData>
    <row r="1" s="57" customFormat="1" spans="1:27">
      <c r="A1" s="59" t="s">
        <v>71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</row>
    <row r="2" s="57" customFormat="1" spans="1:27">
      <c r="A2" s="59"/>
      <c r="B2" s="58"/>
      <c r="C2" s="58"/>
      <c r="D2" s="58"/>
      <c r="E2" s="58"/>
      <c r="F2" s="58"/>
      <c r="G2" s="58"/>
      <c r="H2" s="60"/>
      <c r="I2" s="60"/>
      <c r="J2" s="60"/>
      <c r="K2" s="60"/>
      <c r="L2" s="60"/>
      <c r="M2" s="60"/>
      <c r="N2" s="60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3" spans="1:27">
      <c r="H3" s="60"/>
      <c r="I3" s="60"/>
      <c r="J3" s="60"/>
      <c r="K3" s="60"/>
      <c r="L3" s="60"/>
      <c r="M3" s="60"/>
      <c r="N3" s="60"/>
    </row>
    <row r="4" spans="1:27">
      <c r="A4" s="61" t="s">
        <v>72</v>
      </c>
      <c r="B4" s="58">
        <v>1</v>
      </c>
      <c r="C4" s="58">
        <v>2</v>
      </c>
      <c r="D4" s="58">
        <v>3</v>
      </c>
      <c r="E4" s="58">
        <v>4</v>
      </c>
      <c r="F4" s="58">
        <v>5</v>
      </c>
      <c r="G4" s="58">
        <v>6</v>
      </c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</row>
    <row r="5" ht="14.25" spans="1:27">
      <c r="A5" s="61">
        <v>25</v>
      </c>
      <c r="B5" s="100">
        <v>0</v>
      </c>
      <c r="C5" s="101">
        <v>0</v>
      </c>
      <c r="D5" s="101">
        <v>0</v>
      </c>
      <c r="E5" s="64">
        <v>0.1253</v>
      </c>
      <c r="F5" s="64">
        <v>0.1351</v>
      </c>
      <c r="G5" s="64">
        <v>0.1405</v>
      </c>
      <c r="H5" s="65"/>
      <c r="I5" s="65"/>
      <c r="J5" s="65"/>
      <c r="K5" s="65"/>
      <c r="L5" s="65"/>
      <c r="M5" s="65"/>
      <c r="N5" s="66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</row>
    <row r="6" ht="14.25" spans="1:27">
      <c r="A6" s="61"/>
      <c r="B6" s="102">
        <v>0.0421</v>
      </c>
      <c r="C6" s="103">
        <v>0.0432</v>
      </c>
      <c r="D6" s="100">
        <v>0.0424</v>
      </c>
      <c r="E6" s="64">
        <v>0.0748</v>
      </c>
      <c r="F6" s="64">
        <v>0.0946</v>
      </c>
      <c r="G6" s="64">
        <v>0.0801</v>
      </c>
      <c r="H6" s="65"/>
      <c r="I6" s="65"/>
      <c r="J6" s="65"/>
      <c r="K6" s="65"/>
      <c r="L6" s="65"/>
      <c r="M6" s="65"/>
      <c r="N6" s="66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</row>
    <row r="7" ht="14.25" spans="1:27">
      <c r="A7" s="61"/>
      <c r="B7" s="102">
        <v>0.0632</v>
      </c>
      <c r="C7" s="103">
        <v>0.0626</v>
      </c>
      <c r="D7" s="102">
        <v>0.0648</v>
      </c>
      <c r="E7" s="64">
        <v>0.1211</v>
      </c>
      <c r="F7" s="64">
        <v>0.1154</v>
      </c>
      <c r="G7" s="64">
        <v>0.132</v>
      </c>
      <c r="H7" s="65"/>
      <c r="I7" s="65"/>
      <c r="J7" s="65"/>
      <c r="K7" s="65"/>
      <c r="L7" s="65"/>
      <c r="M7" s="65"/>
      <c r="N7" s="66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</row>
    <row r="8" ht="14.25" spans="1:27">
      <c r="A8" s="61"/>
      <c r="B8" s="102">
        <v>0.0854</v>
      </c>
      <c r="C8" s="103">
        <v>0.0854</v>
      </c>
      <c r="D8" s="102">
        <v>0.0832</v>
      </c>
      <c r="E8" s="65"/>
      <c r="F8" s="65"/>
      <c r="G8" s="65"/>
      <c r="H8" s="65"/>
      <c r="I8" s="65"/>
      <c r="J8" s="65"/>
      <c r="K8" s="65"/>
      <c r="L8" s="65"/>
      <c r="M8" s="65"/>
      <c r="N8" s="66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</row>
    <row r="9" spans="1:27">
      <c r="A9" s="61"/>
      <c r="B9" s="102">
        <v>0.1223</v>
      </c>
      <c r="C9" s="103">
        <v>0.1234</v>
      </c>
      <c r="D9" s="103">
        <v>0.1245</v>
      </c>
      <c r="E9" s="65"/>
      <c r="F9" s="65"/>
      <c r="G9" s="65"/>
      <c r="H9" s="5"/>
      <c r="I9" s="5"/>
      <c r="J9" s="5"/>
      <c r="K9" s="5"/>
      <c r="L9" s="5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</row>
    <row r="10" spans="1:27">
      <c r="A10" s="61"/>
      <c r="B10" s="102">
        <v>0.1862</v>
      </c>
      <c r="C10" s="103">
        <v>0.1863</v>
      </c>
      <c r="D10" s="103">
        <v>0.1835</v>
      </c>
      <c r="E10" s="65"/>
      <c r="F10" s="65"/>
      <c r="G10" s="5"/>
      <c r="H10" s="5"/>
      <c r="K10" s="60"/>
      <c r="L10" s="5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</row>
    <row r="11" spans="1:27">
      <c r="A11" s="61"/>
      <c r="B11" s="102">
        <v>0.2644</v>
      </c>
      <c r="C11" s="103">
        <v>0.2541</v>
      </c>
      <c r="D11" s="103">
        <v>0.2687</v>
      </c>
      <c r="E11" s="69"/>
      <c r="F11" s="69"/>
      <c r="G11" s="69"/>
      <c r="H11" s="5"/>
      <c r="I11" s="5"/>
      <c r="J11" s="5"/>
      <c r="K11" s="5"/>
      <c r="L11" s="5"/>
      <c r="M11" s="5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</row>
    <row r="12" spans="1:27">
      <c r="A12" s="61"/>
      <c r="B12" s="102">
        <v>0.3214</v>
      </c>
      <c r="C12" s="103">
        <v>0.3264</v>
      </c>
      <c r="D12" s="103">
        <v>0.3214</v>
      </c>
      <c r="E12" s="69"/>
      <c r="F12" s="69"/>
      <c r="G12" s="69"/>
      <c r="H12" s="5"/>
      <c r="I12" s="5"/>
      <c r="J12" s="5"/>
      <c r="K12" s="5"/>
      <c r="L12" s="5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</row>
    <row r="13" spans="1:27">
      <c r="H13" s="60"/>
      <c r="I13" s="60"/>
      <c r="J13" s="5"/>
      <c r="K13" s="5"/>
      <c r="L13" s="5"/>
      <c r="M13" s="65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</row>
    <row r="14" spans="1:27">
      <c r="A14" s="59" t="s">
        <v>73</v>
      </c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</row>
    <row r="15" spans="1:27">
      <c r="A15" s="59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</row>
    <row r="16" spans="1:27">
      <c r="B16" s="70">
        <v>1</v>
      </c>
      <c r="C16" s="70">
        <v>2</v>
      </c>
      <c r="D16" s="70">
        <v>3</v>
      </c>
      <c r="E16" s="70">
        <v>4</v>
      </c>
      <c r="F16" s="70">
        <v>5</v>
      </c>
      <c r="G16" s="70">
        <v>6</v>
      </c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</row>
    <row r="17" ht="14.25" spans="1:27">
      <c r="A17" s="71" t="s">
        <v>74</v>
      </c>
      <c r="B17" s="72">
        <v>0</v>
      </c>
      <c r="C17" s="73"/>
      <c r="D17" s="73"/>
      <c r="E17" s="236" t="s">
        <v>32</v>
      </c>
      <c r="F17" s="236" t="s">
        <v>32</v>
      </c>
      <c r="G17" s="236" t="s">
        <v>32</v>
      </c>
      <c r="H17" s="238"/>
      <c r="I17" s="238"/>
      <c r="J17" s="238"/>
      <c r="K17" s="66"/>
      <c r="L17" s="66"/>
      <c r="M17" s="66"/>
      <c r="N17" s="66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</row>
    <row r="18" ht="14.25" spans="1:27">
      <c r="A18" s="71" t="s">
        <v>75</v>
      </c>
      <c r="B18" s="75">
        <v>0.8</v>
      </c>
      <c r="C18" s="76"/>
      <c r="D18" s="76"/>
      <c r="E18" s="236" t="s">
        <v>10</v>
      </c>
      <c r="F18" s="236" t="s">
        <v>10</v>
      </c>
      <c r="G18" s="236" t="s">
        <v>10</v>
      </c>
      <c r="H18" s="238"/>
      <c r="I18" s="238"/>
      <c r="J18" s="238"/>
      <c r="K18" s="66"/>
      <c r="L18" s="66"/>
      <c r="M18" s="66"/>
      <c r="N18" s="66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</row>
    <row r="19" ht="28.5" spans="1:27">
      <c r="A19" s="71" t="s">
        <v>76</v>
      </c>
      <c r="B19" s="75">
        <v>1.6</v>
      </c>
      <c r="C19" s="76"/>
      <c r="D19" s="76"/>
      <c r="E19" s="236" t="s">
        <v>145</v>
      </c>
      <c r="F19" s="236" t="s">
        <v>145</v>
      </c>
      <c r="G19" s="236" t="s">
        <v>145</v>
      </c>
      <c r="H19" s="66"/>
      <c r="I19" s="66"/>
      <c r="J19" s="66"/>
      <c r="K19" s="66"/>
      <c r="L19" s="66"/>
      <c r="M19" s="66"/>
      <c r="N19" s="66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</row>
    <row r="20" ht="14.25" spans="1:27">
      <c r="A20" s="71" t="s">
        <v>77</v>
      </c>
      <c r="B20" s="75">
        <v>3.2</v>
      </c>
      <c r="C20" s="76"/>
      <c r="D20" s="7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</row>
    <row r="21" ht="14.25" spans="1:27">
      <c r="A21" s="71" t="s">
        <v>78</v>
      </c>
      <c r="B21" s="75">
        <v>6.4</v>
      </c>
      <c r="C21" s="76"/>
      <c r="D21" s="76"/>
      <c r="E21" s="66"/>
      <c r="F21" s="66"/>
      <c r="G21" s="66"/>
      <c r="H21" s="78"/>
      <c r="I21" s="60"/>
      <c r="J21" s="60"/>
      <c r="K21" s="60"/>
      <c r="L21" s="60"/>
      <c r="M21" s="60"/>
      <c r="N21" s="78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</row>
    <row r="22" ht="14.25" spans="1:27">
      <c r="A22" s="71" t="s">
        <v>79</v>
      </c>
      <c r="B22" s="75">
        <v>12.8</v>
      </c>
      <c r="C22" s="76"/>
      <c r="D22" s="76"/>
      <c r="E22" s="66"/>
      <c r="F22" s="66"/>
      <c r="G22" s="66"/>
      <c r="H22" s="60"/>
      <c r="I22" s="60"/>
      <c r="J22" s="60"/>
      <c r="K22" s="60"/>
      <c r="L22" s="60"/>
      <c r="M22" s="60"/>
      <c r="N22" s="78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</row>
    <row r="23" spans="1:27">
      <c r="A23" s="71" t="s">
        <v>80</v>
      </c>
      <c r="B23" s="75">
        <v>25.6</v>
      </c>
      <c r="C23" s="76"/>
      <c r="D23" s="76"/>
      <c r="E23" s="60"/>
      <c r="F23" s="60"/>
      <c r="G23" s="60"/>
      <c r="H23" s="60"/>
      <c r="I23" s="60"/>
      <c r="J23" s="60"/>
      <c r="K23" s="60"/>
      <c r="L23" s="60"/>
      <c r="M23" s="60"/>
      <c r="N23" s="78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</row>
    <row r="24" spans="1:27">
      <c r="A24" s="71" t="s">
        <v>81</v>
      </c>
      <c r="B24" s="75">
        <v>51.2</v>
      </c>
      <c r="C24" s="76"/>
      <c r="D24" s="76"/>
      <c r="E24" s="60"/>
      <c r="F24" s="60"/>
      <c r="G24" s="60"/>
      <c r="H24" s="60"/>
      <c r="I24" s="60"/>
      <c r="J24" s="60"/>
      <c r="K24" s="60"/>
      <c r="L24" s="60"/>
      <c r="M24" s="60"/>
      <c r="N24" s="78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</row>
    <row r="25" spans="1:27">
      <c r="B25" s="79" t="s">
        <v>82</v>
      </c>
      <c r="C25" s="80"/>
      <c r="D25" s="80"/>
      <c r="H25" s="60"/>
      <c r="I25" s="60"/>
      <c r="J25" s="60"/>
      <c r="K25" s="60"/>
      <c r="L25" s="60"/>
      <c r="M25" s="60"/>
      <c r="N25" s="78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</row>
    <row r="26" spans="1:27">
      <c r="N26" s="78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</row>
    <row r="27" spans="1:27">
      <c r="N27" s="78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</row>
    <row r="28" spans="1:27">
      <c r="N28" s="60"/>
      <c r="O28" s="60"/>
      <c r="P28" s="60"/>
      <c r="Q28" s="60" t="s">
        <v>83</v>
      </c>
      <c r="R28" s="60"/>
      <c r="S28" s="60"/>
      <c r="T28" s="60"/>
      <c r="U28" s="60"/>
      <c r="V28" s="60"/>
      <c r="W28" s="60"/>
      <c r="X28" s="60"/>
      <c r="Y28" s="60"/>
      <c r="Z28" s="60"/>
    </row>
    <row r="29" spans="1:27">
      <c r="N29" s="60"/>
      <c r="Q29" s="60" t="s">
        <v>84</v>
      </c>
      <c r="R29" s="60"/>
      <c r="S29" s="60"/>
      <c r="T29" s="60"/>
      <c r="U29" s="60"/>
      <c r="V29" s="60"/>
      <c r="W29" s="60"/>
      <c r="X29" s="60"/>
      <c r="Y29" s="60"/>
      <c r="Z29" s="60"/>
    </row>
    <row r="30" spans="1:27">
      <c r="A30" s="59" t="s">
        <v>85</v>
      </c>
      <c r="N30" s="60"/>
      <c r="Q30" s="60"/>
      <c r="R30" s="60"/>
      <c r="S30" s="60" t="s">
        <v>86</v>
      </c>
      <c r="T30" s="60" t="s">
        <v>87</v>
      </c>
      <c r="U30" s="60" t="s">
        <v>88</v>
      </c>
      <c r="V30" s="60" t="s">
        <v>89</v>
      </c>
      <c r="W30" s="60" t="s">
        <v>90</v>
      </c>
      <c r="X30" s="60"/>
      <c r="Y30" s="60"/>
      <c r="Z30" s="60"/>
    </row>
    <row r="31" spans="1:27">
      <c r="A31" s="59"/>
      <c r="N31" s="60"/>
      <c r="Q31" s="60" t="s">
        <v>75</v>
      </c>
      <c r="R31" s="60" t="s">
        <v>91</v>
      </c>
      <c r="S31" s="60">
        <v>1.45669</v>
      </c>
      <c r="T31" s="60">
        <v>1.27862</v>
      </c>
      <c r="U31" s="60">
        <v>1.13926</v>
      </c>
      <c r="V31" s="60">
        <v>0.31819</v>
      </c>
      <c r="W31" s="60">
        <v>0.67211</v>
      </c>
      <c r="X31" s="60"/>
      <c r="Y31" s="60"/>
      <c r="Z31" s="60"/>
    </row>
    <row r="32" spans="1:27">
      <c r="F32" s="61"/>
      <c r="G32" s="61"/>
      <c r="H32" s="61"/>
      <c r="I32" s="61"/>
      <c r="J32" s="61"/>
      <c r="K32" s="61"/>
      <c r="L32" s="61"/>
      <c r="Q32" s="60" t="s">
        <v>75</v>
      </c>
      <c r="R32" s="60" t="s">
        <v>92</v>
      </c>
      <c r="S32" s="60">
        <v>269947.0652</v>
      </c>
      <c r="T32" s="81">
        <v>948000000</v>
      </c>
      <c r="U32" s="81">
        <v>0.000285</v>
      </c>
      <c r="V32" s="60">
        <v>0.99979</v>
      </c>
      <c r="W32" s="60">
        <v>1</v>
      </c>
      <c r="X32" s="60"/>
      <c r="Y32" s="60"/>
      <c r="Z32" s="60"/>
    </row>
    <row r="33" spans="1:23">
      <c r="A33" s="82" t="s">
        <v>93</v>
      </c>
      <c r="B33" s="83" t="s">
        <v>94</v>
      </c>
      <c r="C33" s="70"/>
      <c r="D33" s="70"/>
      <c r="E33" s="70" t="s">
        <v>95</v>
      </c>
      <c r="F33" s="61"/>
      <c r="G33" s="61"/>
      <c r="H33" s="61"/>
      <c r="I33" s="61"/>
      <c r="J33" s="61"/>
      <c r="K33" s="61"/>
      <c r="L33" s="61"/>
      <c r="Q33" s="58" t="s">
        <v>75</v>
      </c>
      <c r="R33" s="58" t="s">
        <v>96</v>
      </c>
      <c r="S33" s="58">
        <v>6.39808</v>
      </c>
      <c r="T33" s="58">
        <v>7790.03628</v>
      </c>
      <c r="U33" s="92">
        <v>0.000821</v>
      </c>
      <c r="V33" s="58">
        <v>0.99938</v>
      </c>
      <c r="W33" s="58">
        <v>1</v>
      </c>
    </row>
    <row r="34" spans="1:23">
      <c r="A34" s="84"/>
      <c r="B34" s="70">
        <v>1</v>
      </c>
      <c r="C34" s="70">
        <v>2</v>
      </c>
      <c r="D34" s="70">
        <v>3</v>
      </c>
      <c r="E34" s="70"/>
      <c r="F34" s="61"/>
      <c r="G34" s="61"/>
      <c r="H34" s="61"/>
      <c r="I34" s="61"/>
      <c r="J34" s="61"/>
      <c r="K34" s="61"/>
      <c r="L34" s="61"/>
      <c r="Q34" s="58" t="s">
        <v>75</v>
      </c>
      <c r="R34" s="58" t="s">
        <v>97</v>
      </c>
      <c r="S34" s="58">
        <v>2.88659</v>
      </c>
      <c r="T34" s="58">
        <v>1.19082</v>
      </c>
      <c r="U34" s="58">
        <v>2.42403</v>
      </c>
      <c r="V34" s="58">
        <v>0.07245</v>
      </c>
      <c r="W34" s="58">
        <v>0.9999</v>
      </c>
    </row>
    <row r="35" spans="1:23">
      <c r="A35" s="62">
        <v>0</v>
      </c>
      <c r="B35" s="101">
        <v>0</v>
      </c>
      <c r="C35" s="101">
        <v>0</v>
      </c>
      <c r="D35" s="101">
        <v>0</v>
      </c>
      <c r="E35" s="85">
        <v>0</v>
      </c>
      <c r="F35" s="61"/>
      <c r="G35" s="61"/>
      <c r="H35" s="61"/>
      <c r="I35" s="61"/>
      <c r="J35" s="61"/>
      <c r="K35" s="61"/>
      <c r="L35" s="61"/>
      <c r="Q35" s="58" t="s">
        <v>75</v>
      </c>
      <c r="R35" s="58" t="s">
        <v>98</v>
      </c>
      <c r="S35" s="58">
        <v>3.95802</v>
      </c>
      <c r="T35" s="58">
        <v>4818.37001</v>
      </c>
    </row>
    <row r="36" spans="1:23">
      <c r="A36" s="67">
        <v>0.8</v>
      </c>
      <c r="B36" s="103">
        <v>0.0421</v>
      </c>
      <c r="C36" s="103">
        <v>0.0432</v>
      </c>
      <c r="D36" s="103">
        <v>0.0424</v>
      </c>
      <c r="E36" s="86">
        <v>0.0426</v>
      </c>
      <c r="F36" s="61"/>
      <c r="G36" s="61"/>
      <c r="H36" s="61"/>
      <c r="I36" s="61"/>
      <c r="J36" s="61"/>
      <c r="K36" s="61"/>
      <c r="L36" s="61"/>
      <c r="Q36" s="58" t="s">
        <v>75</v>
      </c>
      <c r="R36" s="58" t="s">
        <v>99</v>
      </c>
      <c r="S36" s="58">
        <v>6.39808</v>
      </c>
      <c r="T36" s="58">
        <v>7790.03628</v>
      </c>
    </row>
    <row r="37" spans="1:23">
      <c r="A37" s="67">
        <v>1.6</v>
      </c>
      <c r="B37" s="103">
        <v>0.0632</v>
      </c>
      <c r="C37" s="103">
        <v>0.0626</v>
      </c>
      <c r="D37" s="103">
        <v>0.0648</v>
      </c>
      <c r="E37" s="86">
        <v>0.0635</v>
      </c>
      <c r="F37" s="61"/>
      <c r="G37" s="61"/>
      <c r="H37" s="61"/>
      <c r="I37" s="61"/>
      <c r="J37" s="61"/>
      <c r="K37" s="61"/>
      <c r="L37" s="61"/>
      <c r="Q37" s="58" t="s">
        <v>75</v>
      </c>
      <c r="R37" s="58" t="s">
        <v>100</v>
      </c>
      <c r="S37" s="58">
        <v>10.3424</v>
      </c>
      <c r="T37" s="58">
        <v>12594.43841</v>
      </c>
    </row>
    <row r="38" spans="1:23">
      <c r="A38" s="67">
        <v>3.2</v>
      </c>
      <c r="B38" s="103">
        <v>0.08541</v>
      </c>
      <c r="C38" s="103">
        <v>0.08541</v>
      </c>
      <c r="D38" s="103">
        <v>0.08321</v>
      </c>
      <c r="E38" s="86">
        <v>0.0847</v>
      </c>
      <c r="F38" s="61"/>
      <c r="G38" s="61"/>
      <c r="H38" s="61"/>
      <c r="I38" s="61"/>
      <c r="J38" s="61"/>
      <c r="K38" s="61"/>
      <c r="L38" s="61"/>
      <c r="Q38" s="58" t="s">
        <v>75</v>
      </c>
      <c r="R38" s="58" t="s">
        <v>101</v>
      </c>
      <c r="S38" s="58">
        <v>2.98863</v>
      </c>
      <c r="T38" s="58">
        <v>3637.92678</v>
      </c>
    </row>
    <row r="39" spans="1:23">
      <c r="A39" s="67">
        <v>6.4</v>
      </c>
      <c r="B39" s="103">
        <v>0.12234</v>
      </c>
      <c r="C39" s="103">
        <v>0.1234</v>
      </c>
      <c r="D39" s="103">
        <v>0.1245</v>
      </c>
      <c r="E39" s="86">
        <v>0.1234</v>
      </c>
      <c r="F39" s="61"/>
      <c r="G39" s="61"/>
      <c r="H39" s="61"/>
      <c r="I39" s="61"/>
      <c r="J39" s="61"/>
      <c r="K39" s="61"/>
      <c r="L39" s="61"/>
      <c r="Q39" s="58" t="s">
        <v>75</v>
      </c>
      <c r="R39" s="58" t="s">
        <v>102</v>
      </c>
      <c r="S39" s="58">
        <v>13.69707</v>
      </c>
      <c r="T39" s="58">
        <v>16681.11138</v>
      </c>
    </row>
    <row r="40" spans="1:23">
      <c r="A40" s="67">
        <v>12.8</v>
      </c>
      <c r="B40" s="103">
        <v>0.18624</v>
      </c>
      <c r="C40" s="103">
        <v>0.1863</v>
      </c>
      <c r="D40" s="103">
        <v>0.1835</v>
      </c>
      <c r="E40" s="86">
        <v>0.1853</v>
      </c>
      <c r="F40" s="61"/>
      <c r="G40" s="61"/>
      <c r="H40" s="61"/>
      <c r="I40" s="61"/>
      <c r="J40" s="61"/>
      <c r="K40" s="61"/>
      <c r="L40" s="61"/>
      <c r="Q40" s="58" t="s">
        <v>103</v>
      </c>
    </row>
    <row r="41" spans="1:23">
      <c r="A41" s="67">
        <v>25.6</v>
      </c>
      <c r="B41" s="103">
        <v>0.2644</v>
      </c>
      <c r="C41" s="103">
        <v>0.2541</v>
      </c>
      <c r="D41" s="103">
        <v>0.2687</v>
      </c>
      <c r="E41" s="86">
        <v>0.2624</v>
      </c>
      <c r="F41" s="61"/>
      <c r="G41" s="61"/>
      <c r="H41" s="61"/>
      <c r="I41" s="61"/>
      <c r="J41" s="61"/>
      <c r="K41" s="61"/>
      <c r="L41" s="61"/>
      <c r="R41" s="58" t="s">
        <v>75</v>
      </c>
    </row>
    <row r="42" spans="1:23">
      <c r="A42" s="67">
        <v>51.2</v>
      </c>
      <c r="B42" s="103">
        <v>0.3214</v>
      </c>
      <c r="C42" s="103">
        <v>0.3264</v>
      </c>
      <c r="D42" s="103">
        <v>0.3214</v>
      </c>
      <c r="E42" s="86">
        <v>0.3231</v>
      </c>
      <c r="F42" s="61"/>
      <c r="G42" s="61"/>
      <c r="H42" s="61"/>
      <c r="I42" s="61"/>
      <c r="J42" s="61"/>
      <c r="K42" s="61"/>
      <c r="L42" s="61"/>
      <c r="Q42" s="58" t="s">
        <v>104</v>
      </c>
      <c r="R42" s="58">
        <v>8</v>
      </c>
    </row>
    <row r="43" spans="1:23">
      <c r="C43" s="61"/>
      <c r="F43" s="61"/>
      <c r="G43" s="61"/>
      <c r="H43" s="61"/>
      <c r="I43" s="61"/>
      <c r="J43" s="61"/>
      <c r="K43" s="61"/>
      <c r="L43" s="61"/>
      <c r="Q43" s="58" t="s">
        <v>105</v>
      </c>
      <c r="R43" s="58">
        <v>4</v>
      </c>
    </row>
    <row r="44" spans="1:23">
      <c r="A44" s="87"/>
      <c r="C44" s="61"/>
      <c r="F44" s="61"/>
      <c r="G44" s="61"/>
      <c r="H44" s="61"/>
      <c r="I44" s="61"/>
      <c r="J44" s="61"/>
      <c r="K44" s="61"/>
      <c r="L44" s="61"/>
      <c r="Q44" s="58" t="s">
        <v>106</v>
      </c>
      <c r="R44" s="58">
        <v>4.28807</v>
      </c>
    </row>
    <row r="45" spans="1:23">
      <c r="A45" s="88" t="s">
        <v>107</v>
      </c>
      <c r="C45" s="61"/>
      <c r="F45" s="61"/>
      <c r="G45" s="61"/>
      <c r="H45" s="61"/>
      <c r="I45" s="61"/>
      <c r="J45" s="61"/>
      <c r="K45" s="61"/>
      <c r="L45" s="61"/>
      <c r="Q45" s="58" t="s">
        <v>108</v>
      </c>
      <c r="R45" s="58">
        <v>17.15228</v>
      </c>
    </row>
    <row r="46" spans="1:23">
      <c r="C46" s="61"/>
      <c r="Q46" s="58" t="s">
        <v>109</v>
      </c>
      <c r="R46" s="58">
        <v>0.99222</v>
      </c>
    </row>
    <row r="47" spans="1:23">
      <c r="C47" s="61"/>
      <c r="Q47" s="58" t="s">
        <v>110</v>
      </c>
      <c r="R47" s="58">
        <v>0.98639</v>
      </c>
    </row>
    <row r="48" spans="1:23">
      <c r="C48" s="61"/>
      <c r="Q48" s="58" t="s">
        <v>111</v>
      </c>
      <c r="R48" s="58" t="s">
        <v>112</v>
      </c>
    </row>
    <row r="49" spans="1:37">
      <c r="A49" s="59" t="s">
        <v>113</v>
      </c>
      <c r="Q49" s="58" t="s">
        <v>114</v>
      </c>
    </row>
    <row r="50" spans="1:37">
      <c r="A50" s="59"/>
      <c r="R50" s="58" t="s">
        <v>91</v>
      </c>
      <c r="S50" s="58" t="s">
        <v>91</v>
      </c>
      <c r="T50" s="58" t="s">
        <v>92</v>
      </c>
      <c r="U50" s="58" t="s">
        <v>92</v>
      </c>
      <c r="V50" s="58" t="s">
        <v>96</v>
      </c>
      <c r="W50" s="58" t="s">
        <v>96</v>
      </c>
      <c r="X50" s="58" t="s">
        <v>97</v>
      </c>
      <c r="Y50" s="58" t="s">
        <v>97</v>
      </c>
      <c r="Z50" s="58" t="s">
        <v>98</v>
      </c>
      <c r="AA50" s="58" t="s">
        <v>98</v>
      </c>
      <c r="AB50" s="58" t="s">
        <v>99</v>
      </c>
      <c r="AC50" s="58" t="s">
        <v>99</v>
      </c>
      <c r="AD50" s="58" t="s">
        <v>100</v>
      </c>
      <c r="AE50" s="58" t="s">
        <v>100</v>
      </c>
      <c r="AF50" s="58" t="s">
        <v>101</v>
      </c>
      <c r="AG50" s="58" t="s">
        <v>101</v>
      </c>
      <c r="AH50" s="58" t="s">
        <v>102</v>
      </c>
      <c r="AI50" s="58" t="s">
        <v>102</v>
      </c>
      <c r="AJ50" s="58" t="s">
        <v>103</v>
      </c>
      <c r="AK50" s="58" t="s">
        <v>103</v>
      </c>
    </row>
    <row r="51" spans="1:37">
      <c r="R51" s="58" t="s">
        <v>86</v>
      </c>
      <c r="S51" s="58" t="s">
        <v>87</v>
      </c>
      <c r="T51" s="58" t="s">
        <v>86</v>
      </c>
      <c r="U51" s="58" t="s">
        <v>87</v>
      </c>
      <c r="V51" s="58" t="s">
        <v>86</v>
      </c>
      <c r="W51" s="58" t="s">
        <v>87</v>
      </c>
      <c r="X51" s="58" t="s">
        <v>86</v>
      </c>
      <c r="Y51" s="58" t="s">
        <v>87</v>
      </c>
      <c r="Z51" s="58" t="s">
        <v>86</v>
      </c>
      <c r="AA51" s="58" t="s">
        <v>87</v>
      </c>
      <c r="AB51" s="58" t="s">
        <v>86</v>
      </c>
      <c r="AC51" s="58" t="s">
        <v>87</v>
      </c>
      <c r="AD51" s="58" t="s">
        <v>86</v>
      </c>
      <c r="AE51" s="58" t="s">
        <v>87</v>
      </c>
      <c r="AF51" s="58" t="s">
        <v>86</v>
      </c>
      <c r="AG51" s="58" t="s">
        <v>87</v>
      </c>
      <c r="AH51" s="58" t="s">
        <v>86</v>
      </c>
      <c r="AI51" s="58" t="s">
        <v>87</v>
      </c>
      <c r="AJ51" s="58" t="s">
        <v>106</v>
      </c>
      <c r="AK51" s="58" t="s">
        <v>110</v>
      </c>
    </row>
    <row r="52" customHeight="1" spans="1:37">
      <c r="A52" s="70" t="s">
        <v>115</v>
      </c>
      <c r="B52" s="83" t="s">
        <v>94</v>
      </c>
      <c r="C52" s="70"/>
      <c r="D52" s="70"/>
      <c r="E52" s="89" t="s">
        <v>116</v>
      </c>
      <c r="F52" s="90"/>
      <c r="G52" s="91"/>
      <c r="H52" s="82" t="s">
        <v>117</v>
      </c>
      <c r="I52" s="83" t="s">
        <v>118</v>
      </c>
      <c r="J52" s="70"/>
      <c r="K52" s="70"/>
      <c r="L52" s="61"/>
      <c r="Q52" s="58" t="s">
        <v>75</v>
      </c>
      <c r="R52" s="58">
        <v>1.45669</v>
      </c>
      <c r="S52" s="58">
        <v>1.27862</v>
      </c>
      <c r="T52" s="58">
        <v>269947.0652</v>
      </c>
      <c r="U52" s="92">
        <v>948000000</v>
      </c>
      <c r="V52" s="58">
        <v>6.39808</v>
      </c>
      <c r="W52" s="58">
        <v>7790.03628</v>
      </c>
      <c r="X52" s="58">
        <v>2.88659</v>
      </c>
      <c r="Y52" s="58">
        <v>1.19082</v>
      </c>
      <c r="Z52" s="58">
        <v>3.95802</v>
      </c>
      <c r="AA52" s="58">
        <v>4818.37001</v>
      </c>
      <c r="AB52" s="58">
        <v>6.39808</v>
      </c>
      <c r="AC52" s="58">
        <v>7790.03628</v>
      </c>
      <c r="AD52" s="58">
        <v>10.3424</v>
      </c>
      <c r="AE52" s="58">
        <v>12594.43841</v>
      </c>
      <c r="AF52" s="58">
        <v>2.98863</v>
      </c>
      <c r="AG52" s="58">
        <v>3637.92678</v>
      </c>
      <c r="AH52" s="58">
        <v>13.69707</v>
      </c>
      <c r="AI52" s="58">
        <v>16681.11138</v>
      </c>
      <c r="AJ52" s="58">
        <v>4.28807</v>
      </c>
      <c r="AK52" s="58">
        <v>0.98639</v>
      </c>
    </row>
    <row r="53" spans="1:37">
      <c r="A53" s="70"/>
      <c r="B53" s="70">
        <v>1</v>
      </c>
      <c r="C53" s="70">
        <v>2</v>
      </c>
      <c r="D53" s="70">
        <v>3</v>
      </c>
      <c r="E53" s="70">
        <v>1</v>
      </c>
      <c r="F53" s="70">
        <v>2</v>
      </c>
      <c r="G53" s="70">
        <v>3</v>
      </c>
      <c r="H53" s="84"/>
      <c r="I53" s="70"/>
      <c r="J53" s="70"/>
      <c r="K53" s="70"/>
      <c r="L53" s="61"/>
      <c r="Q53" s="58" t="s">
        <v>119</v>
      </c>
    </row>
    <row r="54" ht="14.25" customHeight="1" spans="1:37">
      <c r="A54" s="83" t="str">
        <f t="shared" ref="A54:A56" si="0">E17</f>
        <v>Vector</v>
      </c>
      <c r="B54" s="93">
        <f t="shared" ref="B54:B56" si="1">E5</f>
        <v>0.1253</v>
      </c>
      <c r="C54" s="93">
        <f t="shared" ref="C54:C56" si="2">F5</f>
        <v>0.1351</v>
      </c>
      <c r="D54" s="93">
        <f t="shared" ref="D54:D56" si="3">G5</f>
        <v>0.1405</v>
      </c>
      <c r="E54" s="94">
        <f t="shared" ref="E54:E56" si="4">$S$32+($S$31-$S$32)/(1+(B54/$S$33)^$S$34)</f>
        <v>4.62400200910633</v>
      </c>
      <c r="F54" s="94">
        <f t="shared" ref="F54:F56" si="5">$S$32+($S$31-$S$32)/(1+(C54/$S$33)^$S$34)</f>
        <v>5.39303769223625</v>
      </c>
      <c r="G54" s="94">
        <f t="shared" ref="G54:G56" si="6">$S$32+($S$31-$S$32)/(1+(D54/$S$33)^$S$34)</f>
        <v>5.86452440480934</v>
      </c>
      <c r="H54" s="94">
        <f t="shared" ref="H54:H56" si="7">AVERAGE(E54:G54)</f>
        <v>5.29385470205064</v>
      </c>
      <c r="I54" s="70">
        <f t="shared" ref="I54:K54" si="8">E54/AVERAGE($E$54:$G$54)</f>
        <v>0.873465984496168</v>
      </c>
      <c r="J54" s="70">
        <f t="shared" si="8"/>
        <v>1.018735495356</v>
      </c>
      <c r="K54" s="70">
        <f t="shared" si="8"/>
        <v>1.10779852014783</v>
      </c>
      <c r="L54" s="61"/>
      <c r="S54" s="58" t="s">
        <v>120</v>
      </c>
      <c r="T54" s="58" t="s">
        <v>121</v>
      </c>
      <c r="U54" s="58" t="s">
        <v>122</v>
      </c>
      <c r="V54" s="58" t="s">
        <v>123</v>
      </c>
      <c r="W54" s="58" t="s">
        <v>124</v>
      </c>
    </row>
    <row r="55" ht="14.25" customHeight="1" spans="1:37">
      <c r="A55" s="83" t="str">
        <f t="shared" si="0"/>
        <v>MAPK12</v>
      </c>
      <c r="B55" s="93">
        <f t="shared" si="1"/>
        <v>0.0748</v>
      </c>
      <c r="C55" s="93">
        <f t="shared" si="2"/>
        <v>0.0946</v>
      </c>
      <c r="D55" s="93">
        <f t="shared" si="3"/>
        <v>0.0801</v>
      </c>
      <c r="E55" s="94">
        <f t="shared" si="4"/>
        <v>2.17111365374876</v>
      </c>
      <c r="F55" s="94">
        <f t="shared" si="5"/>
        <v>2.86389280646108</v>
      </c>
      <c r="G55" s="94">
        <f t="shared" si="6"/>
        <v>2.32720557379071</v>
      </c>
      <c r="H55" s="94">
        <f t="shared" si="7"/>
        <v>2.45407067800018</v>
      </c>
      <c r="I55" s="70">
        <f t="shared" ref="I55:K55" si="9">E55/AVERAGE($E$54:$G$54)</f>
        <v>0.410119615279156</v>
      </c>
      <c r="J55" s="70">
        <f t="shared" si="9"/>
        <v>0.540984399392699</v>
      </c>
      <c r="K55" s="70">
        <f t="shared" si="9"/>
        <v>0.439605109087946</v>
      </c>
      <c r="L55" s="61"/>
      <c r="Q55" s="58" t="s">
        <v>75</v>
      </c>
      <c r="R55" s="58" t="s">
        <v>125</v>
      </c>
      <c r="S55" s="58">
        <v>4</v>
      </c>
      <c r="T55" s="58">
        <v>3477.88772</v>
      </c>
      <c r="U55" s="58">
        <v>869.47193</v>
      </c>
      <c r="V55" s="58">
        <v>202.76537</v>
      </c>
      <c r="W55" s="92">
        <v>7.2e-5</v>
      </c>
    </row>
    <row r="56" ht="14.25" customHeight="1" spans="1:37">
      <c r="A56" s="83" t="str">
        <f t="shared" si="0"/>
        <v>MAPK12+Erastin</v>
      </c>
      <c r="B56" s="93">
        <f t="shared" si="1"/>
        <v>0.1211</v>
      </c>
      <c r="C56" s="93">
        <f t="shared" si="2"/>
        <v>0.1154</v>
      </c>
      <c r="D56" s="93">
        <f t="shared" si="3"/>
        <v>0.132</v>
      </c>
      <c r="E56" s="94">
        <f t="shared" si="4"/>
        <v>4.32713873655302</v>
      </c>
      <c r="F56" s="94">
        <f t="shared" si="5"/>
        <v>3.95421594608342</v>
      </c>
      <c r="G56" s="94">
        <f t="shared" si="6"/>
        <v>5.13791991578182</v>
      </c>
      <c r="H56" s="94">
        <f t="shared" si="7"/>
        <v>4.47309153280609</v>
      </c>
      <c r="I56" s="70">
        <f t="shared" ref="I56:K56" si="10">E56/AVERAGE($E$54:$G$54)</f>
        <v>0.817389025595442</v>
      </c>
      <c r="J56" s="70">
        <f t="shared" si="10"/>
        <v>0.746944555269284</v>
      </c>
      <c r="K56" s="70">
        <f t="shared" si="10"/>
        <v>0.970544188489265</v>
      </c>
      <c r="L56" s="61"/>
      <c r="Q56" s="58" t="s">
        <v>75</v>
      </c>
      <c r="R56" s="58" t="s">
        <v>126</v>
      </c>
      <c r="S56" s="58">
        <v>4</v>
      </c>
      <c r="T56" s="58">
        <v>17.15228</v>
      </c>
      <c r="U56" s="58">
        <v>4.28807</v>
      </c>
    </row>
    <row r="57" spans="1:37">
      <c r="A57" s="78"/>
      <c r="B57" s="224"/>
      <c r="C57" s="224"/>
      <c r="D57" s="224"/>
      <c r="E57" s="95"/>
      <c r="F57" s="95"/>
      <c r="G57" s="95"/>
      <c r="H57" s="95"/>
      <c r="I57" s="60"/>
      <c r="J57" s="60"/>
      <c r="K57" s="60"/>
      <c r="L57" s="61"/>
      <c r="Q57" s="58" t="s">
        <v>75</v>
      </c>
      <c r="R57" s="58" t="s">
        <v>127</v>
      </c>
      <c r="S57" s="58">
        <v>8</v>
      </c>
      <c r="T57" s="58">
        <v>3495.04</v>
      </c>
    </row>
    <row r="58" spans="1:37">
      <c r="A58" s="78"/>
      <c r="B58" s="224"/>
      <c r="C58" s="224"/>
      <c r="D58" s="224"/>
      <c r="E58" s="95"/>
      <c r="F58" s="95"/>
      <c r="G58" s="95"/>
      <c r="H58" s="95"/>
      <c r="I58" s="60"/>
      <c r="J58" s="60"/>
      <c r="K58" s="60"/>
      <c r="L58" s="61"/>
      <c r="Q58" s="58" t="s">
        <v>75</v>
      </c>
      <c r="R58" s="58" t="s">
        <v>128</v>
      </c>
      <c r="S58" s="58">
        <v>7</v>
      </c>
      <c r="T58" s="58">
        <v>2204.72</v>
      </c>
    </row>
    <row r="59" spans="1:37">
      <c r="A59" s="78"/>
      <c r="B59" s="224"/>
      <c r="C59" s="224"/>
      <c r="D59" s="224"/>
      <c r="E59" s="95"/>
      <c r="F59" s="95"/>
      <c r="G59" s="95"/>
      <c r="H59" s="95"/>
      <c r="I59" s="60"/>
      <c r="J59" s="60"/>
      <c r="K59" s="60"/>
      <c r="L59" s="61"/>
    </row>
    <row r="60" spans="1:37">
      <c r="A60" s="60"/>
      <c r="B60" s="224"/>
      <c r="C60" s="224"/>
      <c r="D60" s="224"/>
      <c r="E60" s="95"/>
      <c r="F60" s="95"/>
      <c r="G60" s="95"/>
      <c r="H60" s="95"/>
      <c r="I60" s="60"/>
      <c r="J60" s="60"/>
      <c r="K60" s="60"/>
      <c r="L60" s="61"/>
    </row>
    <row r="61" spans="1:37">
      <c r="A61" s="60"/>
      <c r="B61" s="224"/>
      <c r="C61" s="224"/>
      <c r="D61" s="224"/>
      <c r="E61" s="95"/>
      <c r="F61" s="95"/>
      <c r="G61" s="95"/>
      <c r="H61" s="95"/>
      <c r="I61" s="60"/>
      <c r="J61" s="60"/>
      <c r="K61" s="60"/>
      <c r="L61" s="61"/>
    </row>
    <row r="62" spans="1:37">
      <c r="A62" s="60"/>
      <c r="B62" s="60"/>
      <c r="C62" s="60"/>
      <c r="D62" s="60"/>
      <c r="E62" s="95"/>
      <c r="F62" s="95"/>
      <c r="G62" s="95"/>
      <c r="H62" s="95"/>
      <c r="I62" s="60"/>
      <c r="J62" s="60"/>
      <c r="K62" s="60"/>
    </row>
    <row r="63" spans="1:37">
      <c r="A63" s="60"/>
      <c r="B63" s="60"/>
      <c r="C63" s="60"/>
      <c r="D63" s="60"/>
      <c r="E63" s="95"/>
      <c r="F63" s="95"/>
      <c r="G63" s="95"/>
      <c r="H63" s="95"/>
      <c r="I63" s="60"/>
      <c r="J63" s="60"/>
      <c r="K63" s="60"/>
    </row>
    <row r="64" spans="1:37">
      <c r="A64" s="60"/>
      <c r="B64" s="60"/>
      <c r="C64" s="60"/>
      <c r="D64" s="60"/>
      <c r="E64" s="60"/>
      <c r="F64" s="96"/>
    </row>
    <row r="65" spans="1:6">
      <c r="A65" s="60"/>
      <c r="B65" s="60"/>
      <c r="C65" s="60"/>
      <c r="D65" s="60"/>
      <c r="E65" s="60"/>
      <c r="F65" s="96"/>
    </row>
    <row r="66" spans="1:6">
      <c r="A66" s="60"/>
      <c r="B66" s="60"/>
      <c r="C66" s="60"/>
      <c r="D66" s="60"/>
      <c r="E66" s="60"/>
      <c r="F66" s="96"/>
    </row>
    <row r="67" spans="1:6">
      <c r="A67" s="60"/>
      <c r="B67" s="60"/>
      <c r="C67" s="60"/>
      <c r="D67" s="60"/>
      <c r="E67" s="60"/>
      <c r="F67" s="96"/>
    </row>
    <row r="68" spans="1:6">
      <c r="A68" s="60"/>
      <c r="B68" s="60"/>
      <c r="C68" s="60"/>
      <c r="D68" s="60"/>
      <c r="E68" s="60"/>
      <c r="F68" s="96"/>
    </row>
    <row r="69" spans="1:6">
      <c r="A69" s="60"/>
      <c r="B69" s="60"/>
      <c r="C69" s="60"/>
      <c r="D69" s="60"/>
      <c r="E69" s="60"/>
      <c r="F69" s="96"/>
    </row>
    <row r="70" spans="1:6">
      <c r="A70" s="60"/>
      <c r="B70" s="60"/>
      <c r="C70" s="60"/>
      <c r="D70" s="60"/>
      <c r="E70" s="60"/>
      <c r="F70" s="96"/>
    </row>
    <row r="71" spans="1:6">
      <c r="A71" s="60"/>
      <c r="B71" s="60"/>
      <c r="C71" s="60"/>
      <c r="D71" s="60"/>
      <c r="E71" s="60"/>
      <c r="F71" s="96"/>
    </row>
    <row r="72" spans="1:6">
      <c r="A72" s="60"/>
      <c r="B72" s="60"/>
      <c r="C72" s="60"/>
      <c r="D72" s="60"/>
      <c r="E72" s="60"/>
      <c r="F72" s="96"/>
    </row>
    <row r="73" spans="1:6">
      <c r="A73" s="60"/>
      <c r="B73" s="60"/>
      <c r="C73" s="60"/>
      <c r="D73" s="60"/>
      <c r="E73" s="60"/>
      <c r="F73" s="96"/>
    </row>
    <row r="74" spans="1:6">
      <c r="A74" s="60"/>
      <c r="B74" s="60"/>
      <c r="C74" s="60"/>
      <c r="D74" s="60"/>
      <c r="E74" s="60"/>
      <c r="F74" s="96"/>
    </row>
    <row r="75" spans="1:6">
      <c r="A75" s="60"/>
      <c r="B75" s="60"/>
      <c r="C75" s="60"/>
      <c r="D75" s="60"/>
      <c r="E75" s="60"/>
      <c r="F75" s="96"/>
    </row>
    <row r="76" spans="1:6">
      <c r="A76" s="60"/>
      <c r="B76" s="60"/>
      <c r="C76" s="60"/>
      <c r="D76" s="60"/>
      <c r="E76" s="60"/>
      <c r="F76" s="96"/>
    </row>
    <row r="77" spans="1:6">
      <c r="A77" s="60"/>
      <c r="B77" s="60"/>
      <c r="C77" s="60"/>
      <c r="D77" s="60"/>
      <c r="E77" s="60"/>
      <c r="F77" s="96"/>
    </row>
    <row r="78" spans="1:6">
      <c r="A78" s="60"/>
      <c r="B78" s="60"/>
      <c r="C78" s="60"/>
      <c r="D78" s="60"/>
      <c r="E78" s="60"/>
      <c r="F78" s="96"/>
    </row>
    <row r="79" spans="1:6">
      <c r="A79" s="60"/>
      <c r="B79" s="60"/>
      <c r="C79" s="60"/>
      <c r="D79" s="60"/>
      <c r="E79" s="60"/>
      <c r="F79" s="96"/>
    </row>
    <row r="80" spans="1:6">
      <c r="A80" s="60"/>
      <c r="B80" s="60"/>
      <c r="C80" s="60"/>
      <c r="D80" s="60"/>
      <c r="E80" s="60"/>
      <c r="F80" s="96"/>
    </row>
    <row r="81" spans="1:6">
      <c r="A81" s="60"/>
      <c r="B81" s="60"/>
      <c r="C81" s="60"/>
      <c r="D81" s="60"/>
      <c r="E81" s="60"/>
      <c r="F81" s="96"/>
    </row>
    <row r="82" spans="1:6">
      <c r="A82" s="60"/>
      <c r="B82" s="60"/>
      <c r="C82" s="60"/>
      <c r="D82" s="60"/>
      <c r="E82" s="60"/>
      <c r="F82" s="96"/>
    </row>
    <row r="83" spans="1:6">
      <c r="A83" s="60"/>
      <c r="B83" s="60"/>
      <c r="C83" s="60"/>
      <c r="D83" s="60"/>
      <c r="E83" s="60"/>
      <c r="F83" s="96"/>
    </row>
    <row r="84" spans="1:6">
      <c r="A84" s="60"/>
      <c r="B84" s="60"/>
      <c r="C84" s="60"/>
      <c r="D84" s="60"/>
      <c r="E84" s="60"/>
      <c r="F84" s="96"/>
    </row>
    <row r="85" spans="1:6">
      <c r="A85" s="60"/>
      <c r="B85" s="60"/>
      <c r="C85" s="60"/>
      <c r="D85" s="60"/>
      <c r="E85" s="60"/>
      <c r="F85" s="96"/>
    </row>
    <row r="86" spans="1:6">
      <c r="A86" s="60"/>
      <c r="B86" s="60"/>
      <c r="C86" s="60"/>
      <c r="D86" s="60"/>
      <c r="E86" s="60"/>
      <c r="F86" s="96"/>
    </row>
    <row r="87" spans="1:6">
      <c r="A87" s="60"/>
      <c r="B87" s="60"/>
      <c r="C87" s="60"/>
      <c r="D87" s="60"/>
      <c r="E87" s="60"/>
      <c r="F87" s="96"/>
    </row>
    <row r="88" spans="1:6">
      <c r="A88" s="60"/>
      <c r="B88" s="60"/>
      <c r="C88" s="60"/>
      <c r="D88" s="60"/>
      <c r="E88" s="60"/>
      <c r="F88" s="96"/>
    </row>
    <row r="89" spans="1:6">
      <c r="A89" s="60"/>
      <c r="B89" s="60"/>
      <c r="C89" s="60"/>
      <c r="D89" s="60"/>
      <c r="E89" s="60"/>
      <c r="F89" s="96"/>
    </row>
    <row r="90" spans="1:6">
      <c r="A90" s="60"/>
      <c r="B90" s="60"/>
      <c r="C90" s="60"/>
      <c r="D90" s="60"/>
      <c r="E90" s="60"/>
      <c r="F90" s="96"/>
    </row>
    <row r="91" spans="1:6">
      <c r="A91" s="60"/>
      <c r="B91" s="60"/>
      <c r="C91" s="60"/>
      <c r="D91" s="60"/>
      <c r="E91" s="60"/>
      <c r="F91" s="96"/>
    </row>
    <row r="92" spans="1:6">
      <c r="A92" s="60"/>
      <c r="B92" s="60"/>
      <c r="C92" s="60"/>
      <c r="D92" s="60"/>
      <c r="E92" s="60"/>
      <c r="F92" s="96"/>
    </row>
    <row r="93" spans="1:6">
      <c r="A93" s="60"/>
      <c r="B93" s="60"/>
      <c r="C93" s="60"/>
      <c r="D93" s="60"/>
      <c r="E93" s="60"/>
      <c r="F93" s="96"/>
    </row>
    <row r="94" spans="1:6">
      <c r="A94" s="60"/>
      <c r="B94" s="60"/>
      <c r="C94" s="60"/>
      <c r="D94" s="60"/>
      <c r="E94" s="60"/>
      <c r="F94" s="96"/>
    </row>
    <row r="95" spans="1:6">
      <c r="A95" s="60"/>
      <c r="B95" s="60"/>
      <c r="C95" s="60"/>
      <c r="D95" s="60"/>
      <c r="E95" s="60"/>
      <c r="F95" s="96"/>
    </row>
    <row r="96" spans="1:6">
      <c r="A96" s="60"/>
      <c r="B96" s="60"/>
      <c r="C96" s="60"/>
      <c r="D96" s="60"/>
      <c r="E96" s="60"/>
      <c r="F96" s="96"/>
    </row>
    <row r="97" spans="1:6">
      <c r="A97" s="60"/>
      <c r="B97" s="60"/>
      <c r="C97" s="60"/>
      <c r="D97" s="60"/>
      <c r="E97" s="60"/>
      <c r="F97" s="96"/>
    </row>
    <row r="98" spans="1:6">
      <c r="A98" s="60"/>
      <c r="B98" s="60"/>
      <c r="C98" s="60"/>
      <c r="D98" s="60"/>
      <c r="E98" s="60"/>
      <c r="F98" s="96"/>
    </row>
    <row r="99" spans="1:6">
      <c r="A99" s="60"/>
      <c r="B99" s="60"/>
      <c r="C99" s="60"/>
      <c r="D99" s="60"/>
      <c r="E99" s="60"/>
      <c r="F99" s="96"/>
    </row>
    <row r="100" spans="1:6">
      <c r="A100" s="60"/>
      <c r="B100" s="60"/>
      <c r="C100" s="60"/>
      <c r="D100" s="60"/>
      <c r="E100" s="60"/>
      <c r="F100" s="96"/>
    </row>
    <row r="101" spans="1:6">
      <c r="A101" s="60"/>
      <c r="B101" s="60"/>
      <c r="C101" s="60"/>
      <c r="D101" s="60"/>
      <c r="E101" s="60"/>
      <c r="F101" s="96"/>
    </row>
    <row r="102" spans="1:6">
      <c r="A102" s="60"/>
      <c r="B102" s="60"/>
      <c r="C102" s="60"/>
      <c r="D102" s="60"/>
      <c r="E102" s="60"/>
      <c r="F102" s="96"/>
    </row>
    <row r="103" spans="1:6">
      <c r="A103" s="60"/>
      <c r="B103" s="60"/>
      <c r="C103" s="60"/>
      <c r="D103" s="60"/>
      <c r="E103" s="60"/>
      <c r="F103" s="96"/>
    </row>
    <row r="104" spans="1:6">
      <c r="A104" s="60"/>
      <c r="B104" s="60"/>
      <c r="C104" s="60"/>
      <c r="D104" s="60"/>
      <c r="E104" s="60"/>
      <c r="F104" s="96"/>
    </row>
    <row r="105" spans="1:6">
      <c r="A105" s="60"/>
      <c r="B105" s="60"/>
      <c r="C105" s="60"/>
      <c r="D105" s="60"/>
      <c r="E105" s="60"/>
      <c r="F105" s="96"/>
    </row>
    <row r="106" spans="1:6">
      <c r="A106" s="60"/>
      <c r="B106" s="60"/>
      <c r="C106" s="60"/>
      <c r="D106" s="60"/>
      <c r="E106" s="60"/>
      <c r="F106" s="96"/>
    </row>
    <row r="107" spans="1:6">
      <c r="A107" s="60"/>
      <c r="B107" s="60"/>
      <c r="C107" s="60"/>
      <c r="D107" s="60"/>
      <c r="E107" s="60"/>
      <c r="F107" s="96"/>
    </row>
    <row r="108" spans="1:6">
      <c r="A108" s="60"/>
      <c r="B108" s="60"/>
      <c r="C108" s="60"/>
      <c r="D108" s="60"/>
      <c r="E108" s="60"/>
      <c r="F108" s="96"/>
    </row>
    <row r="109" spans="1:6">
      <c r="A109" s="60"/>
      <c r="B109" s="60"/>
      <c r="C109" s="60"/>
      <c r="D109" s="60"/>
      <c r="E109" s="60"/>
      <c r="F109" s="96"/>
    </row>
    <row r="110" spans="1:6">
      <c r="A110" s="60"/>
      <c r="B110" s="60"/>
      <c r="C110" s="60"/>
      <c r="D110" s="60"/>
      <c r="E110" s="60"/>
      <c r="F110" s="96"/>
    </row>
    <row r="111" spans="1:6">
      <c r="A111" s="60"/>
      <c r="B111" s="60"/>
      <c r="C111" s="60"/>
      <c r="D111" s="60"/>
      <c r="E111" s="60"/>
      <c r="F111" s="96"/>
    </row>
    <row r="112" spans="1:6">
      <c r="A112" s="60"/>
      <c r="B112" s="60"/>
      <c r="C112" s="60"/>
      <c r="D112" s="60"/>
      <c r="E112" s="60"/>
      <c r="F112" s="96"/>
    </row>
    <row r="113" spans="1:6">
      <c r="A113" s="60"/>
      <c r="B113" s="60"/>
      <c r="C113" s="60"/>
      <c r="D113" s="60"/>
      <c r="E113" s="60"/>
      <c r="F113" s="96"/>
    </row>
    <row r="114" spans="1:6">
      <c r="A114" s="60"/>
      <c r="B114" s="60"/>
      <c r="C114" s="60"/>
      <c r="D114" s="60"/>
      <c r="E114" s="60"/>
      <c r="F114" s="96"/>
    </row>
  </sheetData>
  <mergeCells count="13">
    <mergeCell ref="B25:D25"/>
    <mergeCell ref="B33:D33"/>
    <mergeCell ref="B52:D52"/>
    <mergeCell ref="E52:G52"/>
    <mergeCell ref="A1:A2"/>
    <mergeCell ref="A14:A15"/>
    <mergeCell ref="A30:A31"/>
    <mergeCell ref="A33:A34"/>
    <mergeCell ref="A49:A50"/>
    <mergeCell ref="A52:A53"/>
    <mergeCell ref="E33:E34"/>
    <mergeCell ref="H52:H53"/>
    <mergeCell ref="I52:K53"/>
  </mergeCells>
  <hyperlinks>
    <hyperlink ref="A45" r:id="rId2" display="https://www.elabscience.cn/p-cell_ferrous_iron_colorimetric_assay_kit-e_bc_k881_m" tooltip="https://www.elabscience.cn/p-cell_ferrous_iron_colorimetric_assay_kit-e_bc_k881_m"/>
  </hyperlinks>
  <pageMargins left="0.7" right="0.7" top="0.75" bottom="0.75" header="0.3" footer="0.3"/>
  <pageSetup paperSize="9" orientation="portrait" horizontalDpi="200" verticalDpi="300"/>
  <headerFooter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14"/>
  <sheetViews>
    <sheetView zoomScale="85" zoomScaleNormal="85" topLeftCell="A13" workbookViewId="0">
      <selection activeCell="E19" sqref="E19:G19"/>
    </sheetView>
  </sheetViews>
  <sheetFormatPr defaultColWidth="9" defaultRowHeight="13.5"/>
  <cols>
    <col min="1" max="1" width="19.875" style="58" customWidth="1"/>
    <col min="2" max="4" width="8.375" style="58" customWidth="1"/>
    <col min="5" max="5" width="12.125" style="58" customWidth="1"/>
    <col min="6" max="7" width="13.25" style="58" customWidth="1"/>
    <col min="8" max="8" width="14.875" style="58" customWidth="1"/>
    <col min="9" max="10" width="13.75" style="58" customWidth="1"/>
    <col min="11" max="11" width="12.625" style="58" customWidth="1"/>
    <col min="12" max="14" width="10.25" style="58" customWidth="1"/>
    <col min="15" max="19" width="9" style="58"/>
    <col min="20" max="20" width="27.125" style="58" customWidth="1"/>
    <col min="21" max="16384" width="9" style="58"/>
  </cols>
  <sheetData>
    <row r="1" s="57" customFormat="1" spans="1:27">
      <c r="A1" s="59" t="s">
        <v>71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</row>
    <row r="2" s="57" customFormat="1" spans="1:27">
      <c r="A2" s="59"/>
      <c r="B2" s="58"/>
      <c r="C2" s="58"/>
      <c r="D2" s="58"/>
      <c r="E2" s="58"/>
      <c r="F2" s="58"/>
      <c r="G2" s="58"/>
      <c r="H2" s="58"/>
      <c r="I2" s="58"/>
      <c r="J2" s="58"/>
      <c r="K2" s="60"/>
      <c r="L2" s="60"/>
      <c r="M2" s="60"/>
      <c r="N2" s="60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3" spans="1:27">
      <c r="H3" s="60"/>
      <c r="I3" s="60"/>
      <c r="J3" s="60"/>
      <c r="K3" s="60"/>
      <c r="L3" s="60"/>
      <c r="M3" s="60"/>
      <c r="N3" s="60"/>
    </row>
    <row r="4" spans="1:27">
      <c r="A4" s="61" t="s">
        <v>72</v>
      </c>
      <c r="B4" s="58">
        <v>1</v>
      </c>
      <c r="C4" s="58">
        <v>2</v>
      </c>
      <c r="D4" s="58">
        <v>3</v>
      </c>
      <c r="E4" s="58">
        <v>4</v>
      </c>
      <c r="F4" s="58">
        <v>5</v>
      </c>
      <c r="G4" s="58">
        <v>6</v>
      </c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</row>
    <row r="5" ht="14.25" spans="1:27">
      <c r="A5" s="61">
        <v>25</v>
      </c>
      <c r="B5" s="97">
        <v>2.5612</v>
      </c>
      <c r="C5" s="97">
        <v>2.534</v>
      </c>
      <c r="D5" s="97">
        <v>2.5901</v>
      </c>
      <c r="E5" s="64">
        <v>1.3365</v>
      </c>
      <c r="F5" s="64">
        <v>1.4156</v>
      </c>
      <c r="G5" s="64">
        <v>1.3256</v>
      </c>
      <c r="H5" s="65"/>
      <c r="I5" s="65"/>
      <c r="J5" s="65"/>
      <c r="K5" s="65"/>
      <c r="L5" s="65"/>
      <c r="M5" s="65"/>
      <c r="N5" s="66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</row>
    <row r="6" ht="14.25" spans="1:27">
      <c r="A6" s="61"/>
      <c r="B6" s="97">
        <v>2.1372</v>
      </c>
      <c r="C6" s="97">
        <v>2.1846</v>
      </c>
      <c r="D6" s="97">
        <v>2.0936</v>
      </c>
      <c r="E6" s="64">
        <v>0.8412</v>
      </c>
      <c r="F6" s="64">
        <v>0.8094</v>
      </c>
      <c r="G6" s="64">
        <v>0.851</v>
      </c>
      <c r="H6" s="65"/>
      <c r="I6" s="65"/>
      <c r="J6" s="65"/>
      <c r="K6" s="65"/>
      <c r="L6" s="65"/>
      <c r="M6" s="65"/>
      <c r="N6" s="66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</row>
    <row r="7" ht="14.25" spans="1:27">
      <c r="A7" s="61"/>
      <c r="B7" s="97">
        <v>1.8291</v>
      </c>
      <c r="C7" s="97">
        <v>1.8165</v>
      </c>
      <c r="D7" s="97">
        <v>1.8462</v>
      </c>
      <c r="E7" s="64">
        <v>1.213</v>
      </c>
      <c r="F7" s="64">
        <v>1.0213</v>
      </c>
      <c r="G7" s="64">
        <v>1.1465</v>
      </c>
      <c r="H7" s="65"/>
      <c r="I7" s="65"/>
      <c r="J7" s="65"/>
      <c r="K7" s="65"/>
      <c r="L7" s="65"/>
      <c r="M7" s="65"/>
      <c r="N7" s="66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</row>
    <row r="8" ht="14.25" spans="1:27">
      <c r="A8" s="61"/>
      <c r="B8" s="97">
        <v>1.4343</v>
      </c>
      <c r="C8" s="97">
        <v>1.4205</v>
      </c>
      <c r="D8" s="97">
        <v>1.4471</v>
      </c>
      <c r="E8" s="65"/>
      <c r="F8" s="65"/>
      <c r="G8" s="65"/>
      <c r="H8" s="65"/>
      <c r="I8" s="65"/>
      <c r="J8" s="65"/>
      <c r="K8" s="65"/>
      <c r="L8" s="65"/>
      <c r="M8" s="65"/>
      <c r="N8" s="66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</row>
    <row r="9" spans="1:27">
      <c r="A9" s="61"/>
      <c r="B9" s="97">
        <v>1.024</v>
      </c>
      <c r="C9" s="97">
        <v>1.0354</v>
      </c>
      <c r="D9" s="97">
        <v>1.0528</v>
      </c>
      <c r="E9" s="65"/>
      <c r="F9" s="65"/>
      <c r="G9" s="65"/>
      <c r="H9" s="5"/>
      <c r="I9" s="5"/>
      <c r="J9" s="5"/>
      <c r="K9" s="5"/>
      <c r="L9" s="5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</row>
    <row r="10" spans="1:27">
      <c r="A10" s="61"/>
      <c r="B10" s="97">
        <v>0.7032</v>
      </c>
      <c r="C10" s="97">
        <v>0.7282</v>
      </c>
      <c r="D10" s="97">
        <v>0.7136</v>
      </c>
      <c r="E10" s="65"/>
      <c r="F10" s="65"/>
      <c r="G10" s="5"/>
      <c r="H10" s="5"/>
      <c r="K10" s="60"/>
      <c r="L10" s="5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</row>
    <row r="11" spans="1:27">
      <c r="A11" s="61"/>
      <c r="B11" s="97">
        <v>0.512</v>
      </c>
      <c r="C11" s="97">
        <v>0.5011</v>
      </c>
      <c r="D11" s="97">
        <v>0.495</v>
      </c>
      <c r="E11" s="69"/>
      <c r="F11" s="69"/>
      <c r="G11" s="69"/>
      <c r="H11" s="5"/>
      <c r="I11" s="5"/>
      <c r="J11" s="5"/>
      <c r="K11" s="5"/>
      <c r="L11" s="5"/>
      <c r="M11" s="5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</row>
    <row r="12" spans="1:27">
      <c r="A12" s="61"/>
      <c r="B12" s="97">
        <v>0.385</v>
      </c>
      <c r="C12" s="97">
        <v>0.3912</v>
      </c>
      <c r="D12" s="97">
        <v>0.3765</v>
      </c>
      <c r="E12" s="69"/>
      <c r="F12" s="69"/>
      <c r="G12" s="69"/>
      <c r="H12" s="5"/>
      <c r="I12" s="5"/>
      <c r="J12" s="5"/>
      <c r="K12" s="5"/>
      <c r="L12" s="5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</row>
    <row r="13" spans="1:27">
      <c r="H13" s="60"/>
      <c r="I13" s="60"/>
      <c r="J13" s="5"/>
      <c r="K13" s="5"/>
      <c r="L13" s="5"/>
      <c r="M13" s="65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</row>
    <row r="14" spans="1:27">
      <c r="A14" s="59" t="s">
        <v>73</v>
      </c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</row>
    <row r="15" spans="1:27">
      <c r="A15" s="59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</row>
    <row r="16" spans="1:27">
      <c r="B16" s="70">
        <v>1</v>
      </c>
      <c r="C16" s="70">
        <v>2</v>
      </c>
      <c r="D16" s="70">
        <v>3</v>
      </c>
      <c r="E16" s="70">
        <v>4</v>
      </c>
      <c r="F16" s="70">
        <v>5</v>
      </c>
      <c r="G16" s="70">
        <v>6</v>
      </c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</row>
    <row r="17" ht="14.25" spans="1:27">
      <c r="A17" s="71" t="s">
        <v>74</v>
      </c>
      <c r="B17" s="98">
        <v>0</v>
      </c>
      <c r="C17" s="73"/>
      <c r="D17" s="73"/>
      <c r="E17" s="74" t="s">
        <v>32</v>
      </c>
      <c r="F17" s="74" t="s">
        <v>32</v>
      </c>
      <c r="G17" s="74" t="s">
        <v>32</v>
      </c>
      <c r="H17" s="66"/>
      <c r="I17" s="66"/>
      <c r="J17" s="66"/>
      <c r="K17" s="66"/>
      <c r="L17" s="66"/>
      <c r="M17" s="66"/>
      <c r="N17" s="66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</row>
    <row r="18" ht="14.25" spans="1:27">
      <c r="A18" s="71" t="s">
        <v>75</v>
      </c>
      <c r="B18" s="98">
        <v>1.56</v>
      </c>
      <c r="C18" s="76"/>
      <c r="D18" s="76"/>
      <c r="E18" s="74" t="s">
        <v>10</v>
      </c>
      <c r="F18" s="74" t="s">
        <v>10</v>
      </c>
      <c r="G18" s="74" t="s">
        <v>10</v>
      </c>
      <c r="H18" s="66"/>
      <c r="I18" s="66"/>
      <c r="J18" s="66"/>
      <c r="K18" s="66"/>
      <c r="L18" s="66"/>
      <c r="M18" s="66"/>
      <c r="N18" s="66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</row>
    <row r="19" ht="14.25" spans="1:27">
      <c r="A19" s="71" t="s">
        <v>76</v>
      </c>
      <c r="B19" s="98">
        <f t="shared" ref="B19:B24" si="0">B18*2</f>
        <v>3.12</v>
      </c>
      <c r="C19" s="76"/>
      <c r="D19" s="235"/>
      <c r="E19" s="74" t="s">
        <v>145</v>
      </c>
      <c r="F19" s="74" t="s">
        <v>145</v>
      </c>
      <c r="G19" s="74" t="s">
        <v>145</v>
      </c>
      <c r="H19" s="66"/>
      <c r="I19" s="66"/>
      <c r="J19" s="66"/>
      <c r="K19" s="66"/>
      <c r="L19" s="66"/>
      <c r="M19" s="66"/>
      <c r="N19" s="66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</row>
    <row r="20" ht="14.25" spans="1:27">
      <c r="A20" s="71" t="s">
        <v>77</v>
      </c>
      <c r="B20" s="98">
        <f t="shared" si="0"/>
        <v>6.24</v>
      </c>
      <c r="C20" s="76"/>
      <c r="D20" s="7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</row>
    <row r="21" ht="14.25" spans="1:27">
      <c r="A21" s="71" t="s">
        <v>78</v>
      </c>
      <c r="B21" s="98">
        <f t="shared" si="0"/>
        <v>12.48</v>
      </c>
      <c r="C21" s="76"/>
      <c r="D21" s="76"/>
      <c r="E21" s="66"/>
      <c r="F21" s="66"/>
      <c r="G21" s="66"/>
      <c r="H21" s="78"/>
      <c r="I21" s="60"/>
      <c r="J21" s="60"/>
      <c r="K21" s="60"/>
      <c r="L21" s="60"/>
      <c r="M21" s="60"/>
      <c r="N21" s="78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</row>
    <row r="22" ht="14.25" spans="1:27">
      <c r="A22" s="71" t="s">
        <v>79</v>
      </c>
      <c r="B22" s="98">
        <f t="shared" si="0"/>
        <v>24.96</v>
      </c>
      <c r="C22" s="76"/>
      <c r="D22" s="76"/>
      <c r="E22" s="66"/>
      <c r="F22" s="66"/>
      <c r="G22" s="66"/>
      <c r="H22" s="60"/>
      <c r="I22" s="60"/>
      <c r="J22" s="60"/>
      <c r="K22" s="60"/>
      <c r="L22" s="60"/>
      <c r="M22" s="60"/>
      <c r="N22" s="78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</row>
    <row r="23" spans="1:27">
      <c r="A23" s="71" t="s">
        <v>80</v>
      </c>
      <c r="B23" s="98">
        <f t="shared" si="0"/>
        <v>49.92</v>
      </c>
      <c r="C23" s="76"/>
      <c r="D23" s="76"/>
      <c r="E23" s="60"/>
      <c r="F23" s="60"/>
      <c r="G23" s="60"/>
      <c r="H23" s="60"/>
      <c r="I23" s="60"/>
      <c r="J23" s="60"/>
      <c r="K23" s="60"/>
      <c r="L23" s="60"/>
      <c r="M23" s="60"/>
      <c r="N23" s="78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</row>
    <row r="24" spans="1:27">
      <c r="A24" s="71" t="s">
        <v>81</v>
      </c>
      <c r="B24" s="98">
        <f t="shared" si="0"/>
        <v>99.84</v>
      </c>
      <c r="C24" s="76"/>
      <c r="D24" s="76"/>
      <c r="E24" s="60"/>
      <c r="F24" s="60"/>
      <c r="G24" s="60"/>
      <c r="H24" s="60"/>
      <c r="I24" s="60"/>
      <c r="J24" s="60"/>
      <c r="K24" s="60"/>
      <c r="L24" s="60"/>
      <c r="M24" s="60"/>
      <c r="N24" s="78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</row>
    <row r="25" spans="1:27">
      <c r="B25" s="79" t="s">
        <v>82</v>
      </c>
      <c r="C25" s="80"/>
      <c r="D25" s="80"/>
      <c r="H25" s="60"/>
      <c r="I25" s="60"/>
      <c r="J25" s="60"/>
      <c r="K25" s="60"/>
      <c r="L25" s="60"/>
      <c r="M25" s="60"/>
      <c r="N25" s="78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</row>
    <row r="26" spans="1:27">
      <c r="N26" s="78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</row>
    <row r="27" spans="1:27">
      <c r="N27" s="78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</row>
    <row r="28" spans="1:27">
      <c r="N28" s="60"/>
      <c r="O28" s="60"/>
      <c r="P28" s="60"/>
      <c r="Q28" s="58" t="s">
        <v>129</v>
      </c>
    </row>
    <row r="29" spans="1:27">
      <c r="N29" s="60"/>
      <c r="Q29" s="58" t="s">
        <v>84</v>
      </c>
      <c r="V29" s="92"/>
    </row>
    <row r="30" spans="1:27">
      <c r="A30" s="59" t="s">
        <v>85</v>
      </c>
      <c r="N30" s="60"/>
      <c r="S30" s="58" t="s">
        <v>86</v>
      </c>
      <c r="T30" s="58" t="s">
        <v>87</v>
      </c>
      <c r="U30" s="58" t="s">
        <v>88</v>
      </c>
      <c r="V30" s="92" t="s">
        <v>89</v>
      </c>
      <c r="W30" s="58" t="s">
        <v>90</v>
      </c>
    </row>
    <row r="31" spans="1:27">
      <c r="A31" s="59"/>
      <c r="N31" s="60"/>
      <c r="Q31" s="58" t="s">
        <v>75</v>
      </c>
      <c r="R31" s="58" t="s">
        <v>91</v>
      </c>
      <c r="S31" s="58">
        <v>33202.36008</v>
      </c>
      <c r="T31" s="58">
        <v>4764741.68546</v>
      </c>
      <c r="U31" s="58">
        <v>0.00697</v>
      </c>
      <c r="V31" s="92">
        <v>0.99477</v>
      </c>
      <c r="W31" s="58">
        <v>1</v>
      </c>
    </row>
    <row r="32" spans="1:27">
      <c r="F32" s="61"/>
      <c r="G32" s="61"/>
      <c r="H32" s="61"/>
      <c r="I32" s="61"/>
      <c r="J32" s="61"/>
      <c r="K32" s="61"/>
      <c r="L32" s="61"/>
      <c r="Q32" s="58" t="s">
        <v>75</v>
      </c>
      <c r="R32" s="58" t="s">
        <v>92</v>
      </c>
      <c r="S32" s="58">
        <v>0.74745</v>
      </c>
      <c r="T32" s="58">
        <v>2.35427</v>
      </c>
      <c r="U32" s="58">
        <v>0.31749</v>
      </c>
      <c r="V32" s="92">
        <v>0.76676</v>
      </c>
      <c r="W32" s="58">
        <v>0.87207</v>
      </c>
    </row>
    <row r="33" spans="1:23">
      <c r="A33" s="82" t="s">
        <v>93</v>
      </c>
      <c r="B33" s="83" t="s">
        <v>130</v>
      </c>
      <c r="C33" s="70"/>
      <c r="D33" s="70"/>
      <c r="E33" s="70" t="s">
        <v>95</v>
      </c>
      <c r="F33" s="61"/>
      <c r="G33" s="61"/>
      <c r="H33" s="61"/>
      <c r="I33" s="61"/>
      <c r="J33" s="61"/>
      <c r="K33" s="61"/>
      <c r="L33" s="61"/>
      <c r="Q33" s="58" t="s">
        <v>75</v>
      </c>
      <c r="R33" s="58" t="s">
        <v>96</v>
      </c>
      <c r="S33" s="58">
        <v>0.03255</v>
      </c>
      <c r="T33" s="58">
        <v>2.00978</v>
      </c>
      <c r="U33" s="58">
        <v>0.0162</v>
      </c>
      <c r="V33" s="58">
        <v>0.98785</v>
      </c>
      <c r="W33" s="58">
        <v>1</v>
      </c>
    </row>
    <row r="34" spans="1:23">
      <c r="A34" s="84"/>
      <c r="B34" s="70">
        <v>1</v>
      </c>
      <c r="C34" s="70">
        <v>2</v>
      </c>
      <c r="D34" s="70">
        <v>3</v>
      </c>
      <c r="E34" s="70"/>
      <c r="F34" s="61"/>
      <c r="G34" s="61"/>
      <c r="H34" s="61"/>
      <c r="I34" s="61"/>
      <c r="J34" s="61"/>
      <c r="K34" s="61"/>
      <c r="L34" s="61"/>
      <c r="Q34" s="58" t="s">
        <v>75</v>
      </c>
      <c r="R34" s="58" t="s">
        <v>97</v>
      </c>
      <c r="S34" s="58">
        <v>2.35764</v>
      </c>
      <c r="T34" s="58">
        <v>0.69481</v>
      </c>
      <c r="U34" s="58">
        <v>3.39321</v>
      </c>
      <c r="V34" s="58">
        <v>0.02745</v>
      </c>
      <c r="W34" s="58">
        <v>0.99986</v>
      </c>
    </row>
    <row r="35" spans="1:23">
      <c r="A35" s="83">
        <f t="shared" ref="A35:A42" si="1">B17</f>
        <v>0</v>
      </c>
      <c r="B35" s="97">
        <f t="shared" ref="B35:B42" si="2">B5</f>
        <v>2.5612</v>
      </c>
      <c r="C35" s="97">
        <f t="shared" ref="C35:C42" si="3">C5</f>
        <v>2.534</v>
      </c>
      <c r="D35" s="97">
        <f t="shared" ref="D35:D42" si="4">D5</f>
        <v>2.5901</v>
      </c>
      <c r="E35" s="99">
        <f t="shared" ref="E35:E42" si="5">AVERAGE(B35:D35)</f>
        <v>2.56176666666667</v>
      </c>
      <c r="F35" s="61"/>
      <c r="G35" s="61"/>
      <c r="H35" s="61"/>
      <c r="I35" s="61"/>
      <c r="J35" s="61"/>
      <c r="K35" s="61"/>
      <c r="L35" s="61"/>
      <c r="Q35" s="58" t="s">
        <v>75</v>
      </c>
      <c r="R35" s="58" t="s">
        <v>98</v>
      </c>
      <c r="S35" s="58">
        <v>0.01808</v>
      </c>
      <c r="T35" s="58">
        <v>1.11935</v>
      </c>
    </row>
    <row r="36" spans="1:23">
      <c r="A36" s="83">
        <f t="shared" si="1"/>
        <v>1.56</v>
      </c>
      <c r="B36" s="97">
        <f t="shared" si="2"/>
        <v>2.1372</v>
      </c>
      <c r="C36" s="97">
        <f t="shared" si="3"/>
        <v>2.1846</v>
      </c>
      <c r="D36" s="97">
        <f t="shared" si="4"/>
        <v>2.0936</v>
      </c>
      <c r="E36" s="99">
        <f t="shared" si="5"/>
        <v>2.13846666666667</v>
      </c>
      <c r="F36" s="61"/>
      <c r="G36" s="61"/>
      <c r="H36" s="61"/>
      <c r="I36" s="61"/>
      <c r="J36" s="61"/>
      <c r="K36" s="61"/>
      <c r="L36" s="61"/>
      <c r="Q36" s="58" t="s">
        <v>75</v>
      </c>
      <c r="R36" s="58" t="s">
        <v>99</v>
      </c>
      <c r="S36" s="58">
        <v>0.03255</v>
      </c>
      <c r="T36" s="58">
        <v>2.00978</v>
      </c>
    </row>
    <row r="37" spans="1:23">
      <c r="A37" s="83">
        <f t="shared" si="1"/>
        <v>3.12</v>
      </c>
      <c r="B37" s="97">
        <f t="shared" si="2"/>
        <v>1.8291</v>
      </c>
      <c r="C37" s="97">
        <f t="shared" si="3"/>
        <v>1.8165</v>
      </c>
      <c r="D37" s="97">
        <f t="shared" si="4"/>
        <v>1.8462</v>
      </c>
      <c r="E37" s="99">
        <f t="shared" si="5"/>
        <v>1.8306</v>
      </c>
      <c r="F37" s="61"/>
      <c r="G37" s="61"/>
      <c r="H37" s="61"/>
      <c r="I37" s="61"/>
      <c r="J37" s="61"/>
      <c r="K37" s="61"/>
      <c r="L37" s="61"/>
      <c r="Q37" s="58" t="s">
        <v>75</v>
      </c>
      <c r="R37" s="58" t="s">
        <v>100</v>
      </c>
      <c r="S37" s="58">
        <v>0.0586</v>
      </c>
      <c r="T37" s="58">
        <v>3.60852</v>
      </c>
    </row>
    <row r="38" spans="1:23">
      <c r="A38" s="83">
        <f t="shared" si="1"/>
        <v>6.24</v>
      </c>
      <c r="B38" s="97">
        <f t="shared" si="2"/>
        <v>1.4343</v>
      </c>
      <c r="C38" s="97">
        <f t="shared" si="3"/>
        <v>1.4205</v>
      </c>
      <c r="D38" s="97">
        <f t="shared" si="4"/>
        <v>1.4471</v>
      </c>
      <c r="E38" s="99">
        <f t="shared" si="5"/>
        <v>1.43396666666667</v>
      </c>
      <c r="F38" s="61"/>
      <c r="G38" s="61"/>
      <c r="H38" s="61"/>
      <c r="I38" s="61"/>
      <c r="J38" s="61"/>
      <c r="K38" s="61"/>
      <c r="L38" s="61"/>
      <c r="Q38" s="58" t="s">
        <v>75</v>
      </c>
      <c r="R38" s="58" t="s">
        <v>101</v>
      </c>
      <c r="S38" s="58">
        <v>0.01282</v>
      </c>
      <c r="T38" s="58">
        <v>0.79483</v>
      </c>
    </row>
    <row r="39" spans="1:23">
      <c r="A39" s="83">
        <f t="shared" si="1"/>
        <v>12.48</v>
      </c>
      <c r="B39" s="97">
        <f t="shared" si="2"/>
        <v>1.024</v>
      </c>
      <c r="C39" s="97">
        <f t="shared" si="3"/>
        <v>1.0354</v>
      </c>
      <c r="D39" s="97">
        <f t="shared" si="4"/>
        <v>1.0528</v>
      </c>
      <c r="E39" s="99">
        <f t="shared" si="5"/>
        <v>1.0374</v>
      </c>
      <c r="F39" s="61"/>
      <c r="G39" s="61"/>
      <c r="H39" s="61"/>
      <c r="I39" s="61"/>
      <c r="J39" s="61"/>
      <c r="K39" s="61"/>
      <c r="L39" s="61"/>
      <c r="Q39" s="58" t="s">
        <v>75</v>
      </c>
      <c r="R39" s="58" t="s">
        <v>102</v>
      </c>
      <c r="S39" s="58">
        <v>0.08266</v>
      </c>
      <c r="T39" s="58">
        <v>5.08175</v>
      </c>
    </row>
    <row r="40" spans="1:23">
      <c r="A40" s="83">
        <f t="shared" si="1"/>
        <v>24.96</v>
      </c>
      <c r="B40" s="97">
        <f t="shared" si="2"/>
        <v>0.7032</v>
      </c>
      <c r="C40" s="97">
        <f t="shared" si="3"/>
        <v>0.7282</v>
      </c>
      <c r="D40" s="97">
        <f t="shared" si="4"/>
        <v>0.7136</v>
      </c>
      <c r="E40" s="99">
        <f t="shared" si="5"/>
        <v>0.715</v>
      </c>
      <c r="F40" s="61"/>
      <c r="G40" s="61"/>
      <c r="H40" s="61"/>
      <c r="I40" s="61"/>
      <c r="J40" s="61"/>
      <c r="K40" s="61"/>
      <c r="L40" s="61"/>
      <c r="Q40" s="58" t="s">
        <v>103</v>
      </c>
    </row>
    <row r="41" spans="1:23">
      <c r="A41" s="83">
        <f t="shared" si="1"/>
        <v>49.92</v>
      </c>
      <c r="B41" s="97">
        <f t="shared" si="2"/>
        <v>0.512</v>
      </c>
      <c r="C41" s="97">
        <f t="shared" si="3"/>
        <v>0.5011</v>
      </c>
      <c r="D41" s="97">
        <f t="shared" si="4"/>
        <v>0.495</v>
      </c>
      <c r="E41" s="99">
        <f t="shared" si="5"/>
        <v>0.5027</v>
      </c>
      <c r="F41" s="61"/>
      <c r="G41" s="61"/>
      <c r="H41" s="61"/>
      <c r="I41" s="61"/>
      <c r="J41" s="61"/>
      <c r="K41" s="61"/>
      <c r="L41" s="61"/>
      <c r="R41" s="58" t="s">
        <v>75</v>
      </c>
    </row>
    <row r="42" spans="1:23">
      <c r="A42" s="83">
        <f t="shared" si="1"/>
        <v>99.84</v>
      </c>
      <c r="B42" s="97">
        <f t="shared" si="2"/>
        <v>0.385</v>
      </c>
      <c r="C42" s="97">
        <f t="shared" si="3"/>
        <v>0.3912</v>
      </c>
      <c r="D42" s="97">
        <f t="shared" si="4"/>
        <v>0.3765</v>
      </c>
      <c r="E42" s="99">
        <f t="shared" si="5"/>
        <v>0.384233333333333</v>
      </c>
      <c r="F42" s="61"/>
      <c r="G42" s="61"/>
      <c r="H42" s="61"/>
      <c r="I42" s="61"/>
      <c r="J42" s="61"/>
      <c r="K42" s="61"/>
      <c r="L42" s="61"/>
      <c r="Q42" s="58" t="s">
        <v>104</v>
      </c>
      <c r="R42" s="58">
        <v>8</v>
      </c>
    </row>
    <row r="43" spans="1:23">
      <c r="C43" s="61"/>
      <c r="F43" s="61"/>
      <c r="G43" s="61"/>
      <c r="H43" s="61"/>
      <c r="I43" s="61"/>
      <c r="J43" s="61"/>
      <c r="K43" s="61"/>
      <c r="L43" s="61"/>
      <c r="Q43" s="58" t="s">
        <v>105</v>
      </c>
      <c r="R43" s="58">
        <v>4</v>
      </c>
    </row>
    <row r="44" spans="1:23">
      <c r="A44" s="87"/>
      <c r="C44" s="61"/>
      <c r="F44" s="61"/>
      <c r="G44" s="61"/>
      <c r="H44" s="61"/>
      <c r="I44" s="61"/>
      <c r="J44" s="61"/>
      <c r="K44" s="61"/>
      <c r="L44" s="61"/>
      <c r="Q44" s="58" t="s">
        <v>106</v>
      </c>
      <c r="R44" s="58">
        <v>5.6641</v>
      </c>
    </row>
    <row r="45" spans="1:23">
      <c r="A45" s="88" t="s">
        <v>131</v>
      </c>
      <c r="C45" s="61"/>
      <c r="F45" s="61"/>
      <c r="G45" s="61"/>
      <c r="H45" s="61"/>
      <c r="I45" s="61"/>
      <c r="J45" s="61"/>
      <c r="K45" s="61"/>
      <c r="L45" s="61"/>
      <c r="Q45" s="58" t="s">
        <v>108</v>
      </c>
      <c r="R45" s="58">
        <v>22.65641</v>
      </c>
    </row>
    <row r="46" spans="1:23">
      <c r="C46" s="61"/>
      <c r="Q46" s="58" t="s">
        <v>109</v>
      </c>
      <c r="R46" s="58">
        <v>0.99731</v>
      </c>
    </row>
    <row r="47" spans="1:23">
      <c r="C47" s="61"/>
      <c r="Q47" s="58" t="s">
        <v>110</v>
      </c>
      <c r="R47" s="58">
        <v>0.99529</v>
      </c>
    </row>
    <row r="48" spans="1:23">
      <c r="C48" s="61"/>
      <c r="Q48" s="58" t="s">
        <v>111</v>
      </c>
      <c r="R48" s="58" t="s">
        <v>112</v>
      </c>
    </row>
    <row r="49" spans="1:37">
      <c r="A49" s="59" t="s">
        <v>113</v>
      </c>
      <c r="Q49" s="58" t="s">
        <v>114</v>
      </c>
    </row>
    <row r="50" spans="1:37">
      <c r="A50" s="59"/>
      <c r="R50" s="58" t="s">
        <v>91</v>
      </c>
      <c r="S50" s="58" t="s">
        <v>91</v>
      </c>
      <c r="T50" s="58" t="s">
        <v>92</v>
      </c>
      <c r="U50" s="58" t="s">
        <v>92</v>
      </c>
      <c r="V50" s="58" t="s">
        <v>96</v>
      </c>
      <c r="W50" s="58" t="s">
        <v>96</v>
      </c>
      <c r="X50" s="58" t="s">
        <v>97</v>
      </c>
      <c r="Y50" s="58" t="s">
        <v>97</v>
      </c>
      <c r="Z50" s="58" t="s">
        <v>98</v>
      </c>
      <c r="AA50" s="58" t="s">
        <v>98</v>
      </c>
      <c r="AB50" s="58" t="s">
        <v>99</v>
      </c>
      <c r="AC50" s="58" t="s">
        <v>99</v>
      </c>
      <c r="AD50" s="58" t="s">
        <v>100</v>
      </c>
      <c r="AE50" s="58" t="s">
        <v>100</v>
      </c>
      <c r="AF50" s="58" t="s">
        <v>101</v>
      </c>
      <c r="AG50" s="58" t="s">
        <v>101</v>
      </c>
      <c r="AH50" s="58" t="s">
        <v>102</v>
      </c>
      <c r="AI50" s="58" t="s">
        <v>102</v>
      </c>
      <c r="AJ50" s="58" t="s">
        <v>103</v>
      </c>
      <c r="AK50" s="58" t="s">
        <v>103</v>
      </c>
    </row>
    <row r="51" spans="1:37">
      <c r="R51" s="58" t="s">
        <v>86</v>
      </c>
      <c r="S51" s="58" t="s">
        <v>87</v>
      </c>
      <c r="T51" s="58" t="s">
        <v>86</v>
      </c>
      <c r="U51" s="58" t="s">
        <v>87</v>
      </c>
      <c r="V51" s="58" t="s">
        <v>86</v>
      </c>
      <c r="W51" s="58" t="s">
        <v>87</v>
      </c>
      <c r="X51" s="58" t="s">
        <v>86</v>
      </c>
      <c r="Y51" s="58" t="s">
        <v>87</v>
      </c>
      <c r="Z51" s="58" t="s">
        <v>86</v>
      </c>
      <c r="AA51" s="58" t="s">
        <v>87</v>
      </c>
      <c r="AB51" s="58" t="s">
        <v>86</v>
      </c>
      <c r="AC51" s="58" t="s">
        <v>87</v>
      </c>
      <c r="AD51" s="58" t="s">
        <v>86</v>
      </c>
      <c r="AE51" s="58" t="s">
        <v>87</v>
      </c>
      <c r="AF51" s="58" t="s">
        <v>86</v>
      </c>
      <c r="AG51" s="58" t="s">
        <v>87</v>
      </c>
      <c r="AH51" s="58" t="s">
        <v>86</v>
      </c>
      <c r="AI51" s="58" t="s">
        <v>87</v>
      </c>
      <c r="AJ51" s="58" t="s">
        <v>106</v>
      </c>
      <c r="AK51" s="58" t="s">
        <v>110</v>
      </c>
    </row>
    <row r="52" customHeight="1" spans="1:37">
      <c r="A52" s="70" t="s">
        <v>115</v>
      </c>
      <c r="B52" s="70" t="s">
        <v>130</v>
      </c>
      <c r="C52" s="70"/>
      <c r="D52" s="70"/>
      <c r="E52" s="89" t="s">
        <v>116</v>
      </c>
      <c r="F52" s="90"/>
      <c r="G52" s="91"/>
      <c r="H52" s="82" t="s">
        <v>117</v>
      </c>
      <c r="I52" s="70" t="s">
        <v>132</v>
      </c>
      <c r="J52" s="70"/>
      <c r="K52" s="70"/>
      <c r="L52" s="61"/>
      <c r="Q52" s="58" t="s">
        <v>75</v>
      </c>
      <c r="R52" s="58">
        <v>33202.36008</v>
      </c>
      <c r="S52" s="58">
        <v>4764741.68546</v>
      </c>
      <c r="T52" s="58">
        <v>0.74745</v>
      </c>
      <c r="U52" s="58">
        <v>2.35427</v>
      </c>
      <c r="V52" s="58">
        <v>0.03255</v>
      </c>
      <c r="W52" s="58">
        <v>2.00978</v>
      </c>
      <c r="X52" s="58">
        <v>2.35764</v>
      </c>
      <c r="Y52" s="58">
        <v>0.69481</v>
      </c>
      <c r="Z52" s="58">
        <v>0.01808</v>
      </c>
      <c r="AA52" s="58">
        <v>1.11935</v>
      </c>
      <c r="AB52" s="58">
        <v>0.03255</v>
      </c>
      <c r="AC52" s="58">
        <v>2.00978</v>
      </c>
      <c r="AD52" s="58">
        <v>0.0586</v>
      </c>
      <c r="AE52" s="58">
        <v>3.60852</v>
      </c>
      <c r="AF52" s="58">
        <v>0.01282</v>
      </c>
      <c r="AG52" s="58">
        <v>0.79483</v>
      </c>
      <c r="AH52" s="58">
        <v>0.08266</v>
      </c>
      <c r="AI52" s="58">
        <v>5.08175</v>
      </c>
      <c r="AJ52" s="58">
        <v>5.6641</v>
      </c>
      <c r="AK52" s="58">
        <v>0.99529</v>
      </c>
    </row>
    <row r="53" spans="1:37">
      <c r="A53" s="70"/>
      <c r="B53" s="70">
        <v>1</v>
      </c>
      <c r="C53" s="70">
        <v>2</v>
      </c>
      <c r="D53" s="70">
        <v>3</v>
      </c>
      <c r="E53" s="70">
        <v>1</v>
      </c>
      <c r="F53" s="70">
        <v>2</v>
      </c>
      <c r="G53" s="70">
        <v>3</v>
      </c>
      <c r="H53" s="84"/>
      <c r="I53" s="70"/>
      <c r="J53" s="70"/>
      <c r="K53" s="70"/>
      <c r="L53" s="61"/>
      <c r="Q53" s="58" t="s">
        <v>119</v>
      </c>
    </row>
    <row r="54" ht="14.25" customHeight="1" spans="1:37">
      <c r="A54" s="83" t="str">
        <f t="shared" ref="A54:A56" si="6">E17</f>
        <v>Vector</v>
      </c>
      <c r="B54" s="93">
        <f t="shared" ref="B54:B56" si="7">E5</f>
        <v>1.3365</v>
      </c>
      <c r="C54" s="93">
        <f t="shared" ref="C54:C56" si="8">F5</f>
        <v>1.4156</v>
      </c>
      <c r="D54" s="93">
        <f t="shared" ref="D54:D56" si="9">G5</f>
        <v>1.3256</v>
      </c>
      <c r="E54" s="94">
        <f t="shared" ref="E54:E56" si="10">$S$32+($S$31-$S$32)/(1+(B54/$S$33)^$S$34)</f>
        <v>5.96218469575444</v>
      </c>
      <c r="F54" s="94">
        <f t="shared" ref="F54:F56" si="11">$S$32+($S$31-$S$32)/(1+(C54/$S$33)^$S$34)</f>
        <v>5.30117546498909</v>
      </c>
      <c r="G54" s="94">
        <f t="shared" ref="G54:G56" si="12">$S$32+($S$31-$S$32)/(1+(D54/$S$33)^$S$34)</f>
        <v>6.06382685874863</v>
      </c>
      <c r="H54" s="94">
        <f t="shared" ref="H54:H56" si="13">AVERAGE(E54:G54)</f>
        <v>5.77572900649739</v>
      </c>
      <c r="I54" s="70">
        <f t="shared" ref="I54:K54" si="14">E54/AVERAGE($E$54:$G$54)</f>
        <v>1.03228262424489</v>
      </c>
      <c r="J54" s="70">
        <f t="shared" si="14"/>
        <v>0.917836598466714</v>
      </c>
      <c r="K54" s="70">
        <f t="shared" si="14"/>
        <v>1.0498807772884</v>
      </c>
      <c r="L54" s="61"/>
      <c r="S54" s="58" t="s">
        <v>120</v>
      </c>
      <c r="T54" s="58" t="s">
        <v>121</v>
      </c>
      <c r="U54" s="58" t="s">
        <v>122</v>
      </c>
      <c r="V54" s="58" t="s">
        <v>123</v>
      </c>
      <c r="W54" s="58" t="s">
        <v>124</v>
      </c>
    </row>
    <row r="55" ht="14.25" customHeight="1" spans="1:37">
      <c r="A55" s="83" t="str">
        <f t="shared" si="6"/>
        <v>MAPK12</v>
      </c>
      <c r="B55" s="93">
        <f t="shared" si="7"/>
        <v>0.8412</v>
      </c>
      <c r="C55" s="93">
        <f t="shared" si="8"/>
        <v>0.8094</v>
      </c>
      <c r="D55" s="93">
        <f t="shared" si="9"/>
        <v>0.851</v>
      </c>
      <c r="E55" s="94">
        <f t="shared" si="10"/>
        <v>16.2765835054831</v>
      </c>
      <c r="F55" s="94">
        <f t="shared" si="11"/>
        <v>17.7527977856651</v>
      </c>
      <c r="G55" s="94">
        <f t="shared" si="12"/>
        <v>15.8584452272999</v>
      </c>
      <c r="H55" s="94">
        <f t="shared" si="13"/>
        <v>16.6292755061494</v>
      </c>
      <c r="I55" s="70">
        <f t="shared" ref="I55:K55" si="15">E55/AVERAGE($E$54:$G$54)</f>
        <v>2.81810027568344</v>
      </c>
      <c r="J55" s="70">
        <f t="shared" si="15"/>
        <v>3.0736895317793</v>
      </c>
      <c r="K55" s="70">
        <f t="shared" si="15"/>
        <v>2.74570451789895</v>
      </c>
      <c r="L55" s="61"/>
      <c r="Q55" s="58" t="s">
        <v>75</v>
      </c>
      <c r="R55" s="58" t="s">
        <v>125</v>
      </c>
      <c r="S55" s="58">
        <v>4</v>
      </c>
      <c r="T55" s="58">
        <v>13309.86312</v>
      </c>
      <c r="U55" s="58">
        <v>3327.46578</v>
      </c>
      <c r="V55" s="58">
        <v>587.46556</v>
      </c>
      <c r="W55" s="92">
        <v>8.6534e-6</v>
      </c>
    </row>
    <row r="56" ht="14.25" customHeight="1" spans="1:37">
      <c r="A56" s="83" t="str">
        <f t="shared" si="6"/>
        <v>MAPK12+Erastin</v>
      </c>
      <c r="B56" s="93">
        <f t="shared" si="7"/>
        <v>1.213</v>
      </c>
      <c r="C56" s="93">
        <f t="shared" si="8"/>
        <v>1.0213</v>
      </c>
      <c r="D56" s="93">
        <f t="shared" si="9"/>
        <v>1.1465</v>
      </c>
      <c r="E56" s="94">
        <f t="shared" si="10"/>
        <v>7.30121081706673</v>
      </c>
      <c r="F56" s="94">
        <f t="shared" si="11"/>
        <v>10.5780727640436</v>
      </c>
      <c r="G56" s="94">
        <f t="shared" si="12"/>
        <v>8.23275191185224</v>
      </c>
      <c r="H56" s="94">
        <f t="shared" si="13"/>
        <v>8.70401183098751</v>
      </c>
      <c r="I56" s="70">
        <f t="shared" ref="I56:K56" si="16">E56/AVERAGE($E$54:$G$54)</f>
        <v>1.26411935339301</v>
      </c>
      <c r="J56" s="70">
        <f t="shared" si="16"/>
        <v>1.83146971614212</v>
      </c>
      <c r="K56" s="70">
        <f t="shared" si="16"/>
        <v>1.4254048108197</v>
      </c>
      <c r="L56" s="61"/>
      <c r="Q56" s="58" t="s">
        <v>75</v>
      </c>
      <c r="R56" s="58" t="s">
        <v>126</v>
      </c>
      <c r="S56" s="58">
        <v>4</v>
      </c>
      <c r="T56" s="58">
        <v>22.65641</v>
      </c>
      <c r="U56" s="58">
        <v>5.6641</v>
      </c>
    </row>
    <row r="57" spans="1:37">
      <c r="A57" s="78"/>
      <c r="B57" s="224"/>
      <c r="C57" s="224"/>
      <c r="D57" s="224"/>
      <c r="E57" s="95"/>
      <c r="F57" s="95"/>
      <c r="G57" s="95"/>
      <c r="H57" s="95"/>
      <c r="I57" s="60"/>
      <c r="J57" s="60"/>
      <c r="K57" s="60"/>
      <c r="L57" s="61"/>
      <c r="Q57" s="58" t="s">
        <v>75</v>
      </c>
      <c r="R57" s="58" t="s">
        <v>127</v>
      </c>
      <c r="S57" s="58">
        <v>8</v>
      </c>
      <c r="T57" s="58">
        <v>13332.51953</v>
      </c>
    </row>
    <row r="58" spans="1:37">
      <c r="A58" s="78"/>
      <c r="B58" s="224"/>
      <c r="C58" s="224"/>
      <c r="D58" s="224"/>
      <c r="E58" s="95"/>
      <c r="F58" s="95"/>
      <c r="G58" s="95"/>
      <c r="H58" s="95"/>
      <c r="I58" s="60"/>
      <c r="J58" s="60"/>
      <c r="K58" s="60"/>
      <c r="L58" s="61"/>
      <c r="Q58" s="58" t="s">
        <v>75</v>
      </c>
      <c r="R58" s="58" t="s">
        <v>128</v>
      </c>
      <c r="S58" s="58">
        <v>7</v>
      </c>
      <c r="T58" s="58">
        <v>8410.33936</v>
      </c>
    </row>
    <row r="59" spans="1:37">
      <c r="A59" s="78"/>
      <c r="B59" s="224"/>
      <c r="C59" s="224"/>
      <c r="D59" s="224"/>
      <c r="E59" s="95"/>
      <c r="F59" s="95"/>
      <c r="G59" s="95"/>
      <c r="H59" s="95"/>
      <c r="I59" s="60"/>
      <c r="J59" s="60"/>
      <c r="K59" s="60"/>
      <c r="L59" s="61"/>
    </row>
    <row r="60" spans="1:37">
      <c r="A60" s="60"/>
      <c r="B60" s="224"/>
      <c r="C60" s="224"/>
      <c r="D60" s="224"/>
      <c r="E60" s="95"/>
      <c r="F60" s="95"/>
      <c r="G60" s="95"/>
      <c r="H60" s="95"/>
      <c r="I60" s="60"/>
      <c r="J60" s="60"/>
      <c r="K60" s="60"/>
      <c r="L60" s="61"/>
    </row>
    <row r="61" spans="1:37">
      <c r="A61" s="60"/>
      <c r="B61" s="224"/>
      <c r="C61" s="224"/>
      <c r="D61" s="224"/>
      <c r="E61" s="95"/>
      <c r="F61" s="95"/>
      <c r="G61" s="95"/>
      <c r="H61" s="95"/>
      <c r="I61" s="60"/>
      <c r="J61" s="60"/>
      <c r="K61" s="60"/>
      <c r="L61" s="61"/>
    </row>
    <row r="62" spans="1:37">
      <c r="A62" s="60"/>
      <c r="B62" s="60"/>
      <c r="C62" s="60"/>
      <c r="D62" s="60"/>
      <c r="E62" s="95"/>
      <c r="F62" s="95"/>
      <c r="G62" s="95"/>
      <c r="H62" s="95"/>
      <c r="I62" s="60"/>
      <c r="J62" s="60"/>
      <c r="K62" s="60"/>
    </row>
    <row r="63" spans="1:37">
      <c r="A63" s="60"/>
      <c r="B63" s="60"/>
      <c r="C63" s="60"/>
      <c r="D63" s="60"/>
      <c r="E63" s="95"/>
      <c r="F63" s="95"/>
      <c r="G63" s="95"/>
      <c r="H63" s="95"/>
      <c r="I63" s="60"/>
      <c r="J63" s="60"/>
      <c r="K63" s="60"/>
    </row>
    <row r="64" spans="1:37">
      <c r="A64" s="60"/>
      <c r="B64" s="60"/>
      <c r="C64" s="60"/>
      <c r="D64" s="60"/>
      <c r="E64" s="60"/>
      <c r="F64" s="96"/>
    </row>
    <row r="65" spans="1:6">
      <c r="A65" s="60"/>
      <c r="B65" s="60"/>
      <c r="C65" s="60"/>
      <c r="D65" s="60"/>
      <c r="E65" s="60"/>
      <c r="F65" s="96"/>
    </row>
    <row r="66" spans="1:6">
      <c r="A66" s="60"/>
      <c r="B66" s="60"/>
      <c r="C66" s="60"/>
      <c r="D66" s="60"/>
      <c r="E66" s="60"/>
      <c r="F66" s="96"/>
    </row>
    <row r="67" spans="1:6">
      <c r="A67" s="60"/>
      <c r="B67" s="60"/>
      <c r="C67" s="60"/>
      <c r="D67" s="60"/>
      <c r="E67" s="60"/>
      <c r="F67" s="96"/>
    </row>
    <row r="68" spans="1:6">
      <c r="A68" s="60"/>
      <c r="B68" s="60"/>
      <c r="C68" s="60"/>
      <c r="D68" s="60"/>
      <c r="E68" s="60"/>
      <c r="F68" s="96"/>
    </row>
    <row r="69" spans="1:6">
      <c r="A69" s="60"/>
      <c r="B69" s="60"/>
      <c r="C69" s="60"/>
      <c r="D69" s="60"/>
      <c r="E69" s="60"/>
      <c r="F69" s="96"/>
    </row>
    <row r="70" spans="1:6">
      <c r="A70" s="60"/>
      <c r="B70" s="60"/>
      <c r="C70" s="60"/>
      <c r="D70" s="60"/>
      <c r="E70" s="60"/>
      <c r="F70" s="96"/>
    </row>
    <row r="71" spans="1:6">
      <c r="A71" s="60"/>
      <c r="B71" s="60"/>
      <c r="C71" s="60"/>
      <c r="D71" s="60"/>
      <c r="E71" s="60"/>
      <c r="F71" s="96"/>
    </row>
    <row r="72" spans="1:6">
      <c r="A72" s="60"/>
      <c r="B72" s="60"/>
      <c r="C72" s="60"/>
      <c r="D72" s="60"/>
      <c r="E72" s="60"/>
      <c r="F72" s="96"/>
    </row>
    <row r="73" spans="1:6">
      <c r="A73" s="60"/>
      <c r="B73" s="60"/>
      <c r="C73" s="60"/>
      <c r="D73" s="60"/>
      <c r="E73" s="60"/>
      <c r="F73" s="96"/>
    </row>
    <row r="74" spans="1:6">
      <c r="A74" s="60"/>
      <c r="B74" s="60"/>
      <c r="C74" s="60"/>
      <c r="D74" s="60"/>
      <c r="E74" s="60"/>
      <c r="F74" s="96"/>
    </row>
    <row r="75" spans="1:6">
      <c r="A75" s="60"/>
      <c r="B75" s="60"/>
      <c r="C75" s="60"/>
      <c r="D75" s="60"/>
      <c r="E75" s="60"/>
      <c r="F75" s="96"/>
    </row>
    <row r="76" spans="1:6">
      <c r="A76" s="60"/>
      <c r="B76" s="60"/>
      <c r="C76" s="60"/>
      <c r="D76" s="60"/>
      <c r="E76" s="60"/>
      <c r="F76" s="96"/>
    </row>
    <row r="77" spans="1:6">
      <c r="A77" s="60"/>
      <c r="B77" s="60"/>
      <c r="C77" s="60"/>
      <c r="D77" s="60"/>
      <c r="E77" s="60"/>
      <c r="F77" s="96"/>
    </row>
    <row r="78" spans="1:6">
      <c r="A78" s="60"/>
      <c r="B78" s="60"/>
      <c r="C78" s="60"/>
      <c r="D78" s="60"/>
      <c r="E78" s="60"/>
      <c r="F78" s="96"/>
    </row>
    <row r="79" spans="1:6">
      <c r="A79" s="60"/>
      <c r="B79" s="60"/>
      <c r="C79" s="60"/>
      <c r="D79" s="60"/>
      <c r="E79" s="60"/>
      <c r="F79" s="96"/>
    </row>
    <row r="80" spans="1:6">
      <c r="A80" s="60"/>
      <c r="B80" s="60"/>
      <c r="C80" s="60"/>
      <c r="D80" s="60"/>
      <c r="E80" s="60"/>
      <c r="F80" s="96"/>
    </row>
    <row r="81" spans="1:6">
      <c r="A81" s="60"/>
      <c r="B81" s="60"/>
      <c r="C81" s="60"/>
      <c r="D81" s="60"/>
      <c r="E81" s="60"/>
      <c r="F81" s="96"/>
    </row>
    <row r="82" spans="1:6">
      <c r="A82" s="60"/>
      <c r="B82" s="60"/>
      <c r="C82" s="60"/>
      <c r="D82" s="60"/>
      <c r="E82" s="60"/>
      <c r="F82" s="96"/>
    </row>
    <row r="83" spans="1:6">
      <c r="A83" s="60"/>
      <c r="B83" s="60"/>
      <c r="C83" s="60"/>
      <c r="D83" s="60"/>
      <c r="E83" s="60"/>
      <c r="F83" s="96"/>
    </row>
    <row r="84" spans="1:6">
      <c r="A84" s="60"/>
      <c r="B84" s="60"/>
      <c r="C84" s="60"/>
      <c r="D84" s="60"/>
      <c r="E84" s="60"/>
      <c r="F84" s="96"/>
    </row>
    <row r="85" spans="1:6">
      <c r="A85" s="60"/>
      <c r="B85" s="60"/>
      <c r="C85" s="60"/>
      <c r="D85" s="60"/>
      <c r="E85" s="60"/>
      <c r="F85" s="96"/>
    </row>
    <row r="86" spans="1:6">
      <c r="A86" s="60"/>
      <c r="B86" s="60"/>
      <c r="C86" s="60"/>
      <c r="D86" s="60"/>
      <c r="E86" s="60"/>
      <c r="F86" s="96"/>
    </row>
    <row r="87" spans="1:6">
      <c r="A87" s="60"/>
      <c r="B87" s="60"/>
      <c r="C87" s="60"/>
      <c r="D87" s="60"/>
      <c r="E87" s="60"/>
      <c r="F87" s="96"/>
    </row>
    <row r="88" spans="1:6">
      <c r="A88" s="60"/>
      <c r="B88" s="60"/>
      <c r="C88" s="60"/>
      <c r="D88" s="60"/>
      <c r="E88" s="60"/>
      <c r="F88" s="96"/>
    </row>
    <row r="89" spans="1:6">
      <c r="A89" s="60"/>
      <c r="B89" s="60"/>
      <c r="C89" s="60"/>
      <c r="D89" s="60"/>
      <c r="E89" s="60"/>
      <c r="F89" s="96"/>
    </row>
    <row r="90" spans="1:6">
      <c r="A90" s="60"/>
      <c r="B90" s="60"/>
      <c r="C90" s="60"/>
      <c r="D90" s="60"/>
      <c r="E90" s="60"/>
      <c r="F90" s="96"/>
    </row>
    <row r="91" spans="1:6">
      <c r="A91" s="60"/>
      <c r="B91" s="60"/>
      <c r="C91" s="60"/>
      <c r="D91" s="60"/>
      <c r="E91" s="60"/>
      <c r="F91" s="96"/>
    </row>
    <row r="92" spans="1:6">
      <c r="A92" s="60"/>
      <c r="B92" s="60"/>
      <c r="C92" s="60"/>
      <c r="D92" s="60"/>
      <c r="E92" s="60"/>
      <c r="F92" s="96"/>
    </row>
    <row r="93" spans="1:6">
      <c r="A93" s="60"/>
      <c r="B93" s="60"/>
      <c r="C93" s="60"/>
      <c r="D93" s="60"/>
      <c r="E93" s="60"/>
      <c r="F93" s="96"/>
    </row>
    <row r="94" spans="1:6">
      <c r="A94" s="60"/>
      <c r="B94" s="60"/>
      <c r="C94" s="60"/>
      <c r="D94" s="60"/>
      <c r="E94" s="60"/>
      <c r="F94" s="96"/>
    </row>
    <row r="95" spans="1:6">
      <c r="A95" s="60"/>
      <c r="B95" s="60"/>
      <c r="C95" s="60"/>
      <c r="D95" s="60"/>
      <c r="E95" s="60"/>
      <c r="F95" s="96"/>
    </row>
    <row r="96" spans="1:6">
      <c r="A96" s="60"/>
      <c r="B96" s="60"/>
      <c r="C96" s="60"/>
      <c r="D96" s="60"/>
      <c r="E96" s="60"/>
      <c r="F96" s="96"/>
    </row>
    <row r="97" spans="1:6">
      <c r="A97" s="60"/>
      <c r="B97" s="60"/>
      <c r="C97" s="60"/>
      <c r="D97" s="60"/>
      <c r="E97" s="60"/>
      <c r="F97" s="96"/>
    </row>
    <row r="98" spans="1:6">
      <c r="A98" s="60"/>
      <c r="B98" s="60"/>
      <c r="C98" s="60"/>
      <c r="D98" s="60"/>
      <c r="E98" s="60"/>
      <c r="F98" s="96"/>
    </row>
    <row r="99" spans="1:6">
      <c r="A99" s="60"/>
      <c r="B99" s="60"/>
      <c r="C99" s="60"/>
      <c r="D99" s="60"/>
      <c r="E99" s="60"/>
      <c r="F99" s="96"/>
    </row>
    <row r="100" spans="1:6">
      <c r="A100" s="60"/>
      <c r="B100" s="60"/>
      <c r="C100" s="60"/>
      <c r="D100" s="60"/>
      <c r="E100" s="60"/>
      <c r="F100" s="96"/>
    </row>
    <row r="101" spans="1:6">
      <c r="A101" s="60"/>
      <c r="B101" s="60"/>
      <c r="C101" s="60"/>
      <c r="D101" s="60"/>
      <c r="E101" s="60"/>
      <c r="F101" s="96"/>
    </row>
    <row r="102" spans="1:6">
      <c r="A102" s="60"/>
      <c r="B102" s="60"/>
      <c r="C102" s="60"/>
      <c r="D102" s="60"/>
      <c r="E102" s="60"/>
      <c r="F102" s="96"/>
    </row>
    <row r="103" spans="1:6">
      <c r="A103" s="60"/>
      <c r="B103" s="60"/>
      <c r="C103" s="60"/>
      <c r="D103" s="60"/>
      <c r="E103" s="60"/>
      <c r="F103" s="96"/>
    </row>
    <row r="104" spans="1:6">
      <c r="A104" s="60"/>
      <c r="B104" s="60"/>
      <c r="C104" s="60"/>
      <c r="D104" s="60"/>
      <c r="E104" s="60"/>
      <c r="F104" s="96"/>
    </row>
    <row r="105" spans="1:6">
      <c r="A105" s="60"/>
      <c r="B105" s="60"/>
      <c r="C105" s="60"/>
      <c r="D105" s="60"/>
      <c r="E105" s="60"/>
      <c r="F105" s="96"/>
    </row>
    <row r="106" spans="1:6">
      <c r="A106" s="60"/>
      <c r="B106" s="60"/>
      <c r="C106" s="60"/>
      <c r="D106" s="60"/>
      <c r="E106" s="60"/>
      <c r="F106" s="96"/>
    </row>
    <row r="107" spans="1:6">
      <c r="A107" s="60"/>
      <c r="B107" s="60"/>
      <c r="C107" s="60"/>
      <c r="D107" s="60"/>
      <c r="E107" s="60"/>
      <c r="F107" s="96"/>
    </row>
    <row r="108" spans="1:6">
      <c r="A108" s="60"/>
      <c r="B108" s="60"/>
      <c r="C108" s="60"/>
      <c r="D108" s="60"/>
      <c r="E108" s="60"/>
      <c r="F108" s="96"/>
    </row>
    <row r="109" spans="1:6">
      <c r="A109" s="60"/>
      <c r="B109" s="60"/>
      <c r="C109" s="60"/>
      <c r="D109" s="60"/>
      <c r="E109" s="60"/>
      <c r="F109" s="96"/>
    </row>
    <row r="110" spans="1:6">
      <c r="A110" s="60"/>
      <c r="B110" s="60"/>
      <c r="C110" s="60"/>
      <c r="D110" s="60"/>
      <c r="E110" s="60"/>
      <c r="F110" s="96"/>
    </row>
    <row r="111" spans="1:6">
      <c r="A111" s="60"/>
      <c r="B111" s="60"/>
      <c r="C111" s="60"/>
      <c r="D111" s="60"/>
      <c r="E111" s="60"/>
      <c r="F111" s="96"/>
    </row>
    <row r="112" spans="1:6">
      <c r="A112" s="60"/>
      <c r="B112" s="60"/>
      <c r="C112" s="60"/>
      <c r="D112" s="60"/>
      <c r="E112" s="60"/>
      <c r="F112" s="96"/>
    </row>
    <row r="113" spans="1:6">
      <c r="A113" s="60"/>
      <c r="B113" s="60"/>
      <c r="C113" s="60"/>
      <c r="D113" s="60"/>
      <c r="E113" s="60"/>
      <c r="F113" s="96"/>
    </row>
    <row r="114" spans="1:6">
      <c r="A114" s="60"/>
      <c r="B114" s="60"/>
      <c r="C114" s="60"/>
      <c r="D114" s="60"/>
      <c r="E114" s="60"/>
      <c r="F114" s="96"/>
    </row>
  </sheetData>
  <mergeCells count="13">
    <mergeCell ref="B25:D25"/>
    <mergeCell ref="B33:D33"/>
    <mergeCell ref="B52:D52"/>
    <mergeCell ref="E52:G52"/>
    <mergeCell ref="A1:A2"/>
    <mergeCell ref="A14:A15"/>
    <mergeCell ref="A30:A31"/>
    <mergeCell ref="A33:A34"/>
    <mergeCell ref="A49:A50"/>
    <mergeCell ref="A52:A53"/>
    <mergeCell ref="E33:E34"/>
    <mergeCell ref="H52:H53"/>
    <mergeCell ref="I52:K53"/>
  </mergeCells>
  <hyperlinks>
    <hyperlink ref="A45" r:id="rId2" display="https://www.elabscience.cn/search-category=ELISA%E8%AF%95%E5%89%82%E7%9B%92&amp;keywords=GSH" tooltip="https://www.elabscience.cn/search-category=ELISA%E8%AF%95%E5%89%82%E7%9B%92&amp;keywords=GSH"/>
  </hyperlinks>
  <pageMargins left="0.7" right="0.7" top="0.75" bottom="0.75" header="0.3" footer="0.3"/>
  <pageSetup paperSize="9" orientation="portrait" horizontalDpi="200" verticalDpi="300"/>
  <headerFooter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14"/>
  <sheetViews>
    <sheetView zoomScale="85" zoomScaleNormal="85" topLeftCell="A19" workbookViewId="0">
      <selection activeCell="E19" sqref="E19:G19"/>
    </sheetView>
  </sheetViews>
  <sheetFormatPr defaultColWidth="9" defaultRowHeight="13.5"/>
  <cols>
    <col min="1" max="1" width="19.875" style="58" customWidth="1"/>
    <col min="2" max="4" width="8.375" style="58" customWidth="1"/>
    <col min="5" max="5" width="12.125" style="58" customWidth="1"/>
    <col min="6" max="7" width="13.25" style="58" customWidth="1"/>
    <col min="8" max="8" width="14.875" style="58" customWidth="1"/>
    <col min="9" max="10" width="13.75" style="58" customWidth="1"/>
    <col min="11" max="11" width="12.625" style="58" customWidth="1"/>
    <col min="12" max="14" width="10.25" style="58" customWidth="1"/>
    <col min="15" max="19" width="9" style="58"/>
    <col min="20" max="20" width="27.125" style="58" customWidth="1"/>
    <col min="21" max="16384" width="9" style="58"/>
  </cols>
  <sheetData>
    <row r="1" s="57" customFormat="1" spans="1:27">
      <c r="A1" s="59" t="s">
        <v>71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</row>
    <row r="2" s="57" customFormat="1" spans="1:27">
      <c r="A2" s="59"/>
      <c r="B2" s="58"/>
      <c r="C2" s="58"/>
      <c r="D2" s="58"/>
      <c r="E2" s="58"/>
      <c r="F2" s="58"/>
      <c r="G2" s="58"/>
      <c r="H2" s="58"/>
      <c r="I2" s="58"/>
      <c r="J2" s="58"/>
      <c r="K2" s="60"/>
      <c r="L2" s="60"/>
      <c r="M2" s="60"/>
      <c r="N2" s="60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3" spans="1:27">
      <c r="H3" s="60"/>
      <c r="I3" s="60"/>
      <c r="J3" s="60"/>
      <c r="K3" s="60"/>
      <c r="L3" s="60"/>
      <c r="M3" s="60"/>
      <c r="N3" s="60"/>
    </row>
    <row r="4" spans="1:27">
      <c r="A4" s="61" t="s">
        <v>72</v>
      </c>
      <c r="B4" s="58">
        <v>1</v>
      </c>
      <c r="C4" s="58">
        <v>2</v>
      </c>
      <c r="D4" s="58">
        <v>3</v>
      </c>
      <c r="E4" s="58">
        <v>4</v>
      </c>
      <c r="F4" s="58">
        <v>5</v>
      </c>
      <c r="G4" s="58">
        <v>6</v>
      </c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</row>
    <row r="5" ht="14.25" spans="1:27">
      <c r="A5" s="61">
        <v>25</v>
      </c>
      <c r="B5" s="100">
        <v>2.7972</v>
      </c>
      <c r="C5" s="101">
        <v>2.8176</v>
      </c>
      <c r="D5" s="101">
        <v>2.807</v>
      </c>
      <c r="E5" s="64">
        <v>0.7489</v>
      </c>
      <c r="F5" s="64">
        <v>0.8125</v>
      </c>
      <c r="G5" s="64">
        <v>0.8331</v>
      </c>
      <c r="H5" s="65"/>
      <c r="I5" s="65"/>
      <c r="J5" s="65"/>
      <c r="K5" s="65"/>
      <c r="L5" s="65"/>
      <c r="M5" s="65"/>
      <c r="N5" s="66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</row>
    <row r="6" ht="14.25" spans="1:27">
      <c r="A6" s="61"/>
      <c r="B6" s="102">
        <v>2.273</v>
      </c>
      <c r="C6" s="103">
        <v>2.2746</v>
      </c>
      <c r="D6" s="100">
        <v>2.2936</v>
      </c>
      <c r="E6" s="64">
        <v>1.1251</v>
      </c>
      <c r="F6" s="64">
        <v>1.2135</v>
      </c>
      <c r="G6" s="64">
        <v>1.2351</v>
      </c>
      <c r="H6" s="65"/>
      <c r="I6" s="65"/>
      <c r="J6" s="65"/>
      <c r="K6" s="65"/>
      <c r="L6" s="65"/>
      <c r="M6" s="65"/>
      <c r="N6" s="66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</row>
    <row r="7" ht="14.25" spans="1:27">
      <c r="A7" s="61"/>
      <c r="B7" s="102">
        <v>1.9325</v>
      </c>
      <c r="C7" s="103">
        <v>1.9476</v>
      </c>
      <c r="D7" s="100">
        <v>1.928</v>
      </c>
      <c r="E7" s="64">
        <v>0.9184</v>
      </c>
      <c r="F7" s="64">
        <v>0.8846</v>
      </c>
      <c r="G7" s="64">
        <v>0.9463</v>
      </c>
      <c r="H7" s="65"/>
      <c r="I7" s="65"/>
      <c r="J7" s="65"/>
      <c r="K7" s="65"/>
      <c r="L7" s="65"/>
      <c r="M7" s="65"/>
      <c r="N7" s="66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</row>
    <row r="8" ht="14.25" spans="1:27">
      <c r="A8" s="61"/>
      <c r="B8" s="102">
        <v>1.4883</v>
      </c>
      <c r="C8" s="103">
        <v>1.5046</v>
      </c>
      <c r="D8" s="100">
        <v>1.4971</v>
      </c>
      <c r="E8" s="65"/>
      <c r="F8" s="65"/>
      <c r="G8" s="65"/>
      <c r="H8" s="65"/>
      <c r="I8" s="65"/>
      <c r="J8" s="65"/>
      <c r="K8" s="65"/>
      <c r="L8" s="65"/>
      <c r="M8" s="65"/>
      <c r="N8" s="66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</row>
    <row r="9" spans="1:27">
      <c r="A9" s="61"/>
      <c r="B9" s="102">
        <v>1.0559</v>
      </c>
      <c r="C9" s="103">
        <v>1.0583</v>
      </c>
      <c r="D9" s="100">
        <v>1.0818</v>
      </c>
      <c r="E9" s="65"/>
      <c r="F9" s="65"/>
      <c r="G9" s="65"/>
      <c r="H9" s="5"/>
      <c r="I9" s="5"/>
      <c r="J9" s="5"/>
      <c r="K9" s="5"/>
      <c r="L9" s="5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</row>
    <row r="10" spans="1:27">
      <c r="A10" s="61"/>
      <c r="B10" s="102">
        <v>0.7129</v>
      </c>
      <c r="C10" s="103">
        <v>0.7282</v>
      </c>
      <c r="D10" s="100">
        <v>0.7311</v>
      </c>
      <c r="E10" s="65"/>
      <c r="F10" s="65"/>
      <c r="G10" s="5"/>
      <c r="H10" s="5"/>
      <c r="K10" s="60"/>
      <c r="L10" s="5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</row>
    <row r="11" spans="1:27">
      <c r="A11" s="61"/>
      <c r="B11" s="102">
        <v>0.4993</v>
      </c>
      <c r="C11" s="103">
        <v>0.5011</v>
      </c>
      <c r="D11" s="103">
        <v>0.494</v>
      </c>
      <c r="E11" s="69"/>
      <c r="F11" s="69"/>
      <c r="G11" s="69"/>
      <c r="H11" s="5"/>
      <c r="I11" s="5"/>
      <c r="J11" s="5"/>
      <c r="K11" s="5"/>
      <c r="L11" s="5"/>
      <c r="M11" s="5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</row>
    <row r="12" spans="1:27">
      <c r="A12" s="61"/>
      <c r="B12" s="102">
        <v>0.385</v>
      </c>
      <c r="C12" s="103">
        <v>0.3612</v>
      </c>
      <c r="D12" s="103">
        <v>0.3765</v>
      </c>
      <c r="E12" s="69"/>
      <c r="F12" s="69"/>
      <c r="G12" s="69"/>
      <c r="H12" s="5"/>
      <c r="I12" s="5"/>
      <c r="J12" s="5"/>
      <c r="K12" s="5"/>
      <c r="L12" s="5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</row>
    <row r="13" spans="1:27">
      <c r="H13" s="60"/>
      <c r="I13" s="60"/>
      <c r="J13" s="5"/>
      <c r="K13" s="5"/>
      <c r="L13" s="5"/>
      <c r="M13" s="65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</row>
    <row r="14" spans="1:27">
      <c r="A14" s="59" t="s">
        <v>73</v>
      </c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</row>
    <row r="15" spans="1:27">
      <c r="A15" s="59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</row>
    <row r="16" spans="1:27">
      <c r="B16" s="70">
        <v>1</v>
      </c>
      <c r="C16" s="70">
        <v>2</v>
      </c>
      <c r="D16" s="70">
        <v>3</v>
      </c>
      <c r="E16" s="70">
        <v>4</v>
      </c>
      <c r="F16" s="70">
        <v>5</v>
      </c>
      <c r="G16" s="70">
        <v>6</v>
      </c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</row>
    <row r="17" ht="14.25" spans="1:29">
      <c r="A17" s="71" t="s">
        <v>74</v>
      </c>
      <c r="B17" s="72">
        <v>0</v>
      </c>
      <c r="C17" s="73"/>
      <c r="D17" s="73"/>
      <c r="E17" s="74" t="s">
        <v>32</v>
      </c>
      <c r="F17" s="74" t="s">
        <v>32</v>
      </c>
      <c r="G17" s="74" t="s">
        <v>32</v>
      </c>
      <c r="H17" s="66"/>
      <c r="I17" s="66"/>
      <c r="J17" s="66"/>
      <c r="K17" s="66"/>
      <c r="L17" s="66"/>
      <c r="M17" s="66"/>
      <c r="N17" s="66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</row>
    <row r="18" ht="14.25" spans="1:29">
      <c r="A18" s="71" t="s">
        <v>75</v>
      </c>
      <c r="B18" s="75">
        <v>31.25</v>
      </c>
      <c r="C18" s="76"/>
      <c r="D18" s="76"/>
      <c r="E18" s="74" t="s">
        <v>10</v>
      </c>
      <c r="F18" s="74" t="s">
        <v>10</v>
      </c>
      <c r="G18" s="74" t="s">
        <v>10</v>
      </c>
      <c r="H18" s="66"/>
      <c r="I18" s="66"/>
      <c r="J18" s="66"/>
      <c r="K18" s="66"/>
      <c r="L18" s="66"/>
      <c r="M18" s="66"/>
      <c r="N18" s="66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</row>
    <row r="19" ht="14.25" spans="1:29">
      <c r="A19" s="71" t="s">
        <v>76</v>
      </c>
      <c r="B19" s="75">
        <v>62.5</v>
      </c>
      <c r="C19" s="76"/>
      <c r="D19" s="76"/>
      <c r="E19" s="74" t="s">
        <v>145</v>
      </c>
      <c r="F19" s="74" t="s">
        <v>145</v>
      </c>
      <c r="G19" s="74" t="s">
        <v>145</v>
      </c>
      <c r="H19" s="66"/>
      <c r="I19" s="66"/>
      <c r="J19" s="66"/>
      <c r="K19" s="66"/>
      <c r="L19" s="66"/>
      <c r="M19" s="66"/>
      <c r="N19" s="66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</row>
    <row r="20" ht="14.25" spans="1:29">
      <c r="A20" s="71" t="s">
        <v>77</v>
      </c>
      <c r="B20" s="75">
        <v>125</v>
      </c>
      <c r="C20" s="76"/>
      <c r="D20" s="7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</row>
    <row r="21" ht="14.25" spans="1:29">
      <c r="A21" s="71" t="s">
        <v>78</v>
      </c>
      <c r="B21" s="75">
        <v>250</v>
      </c>
      <c r="C21" s="76"/>
      <c r="D21" s="76"/>
      <c r="E21" s="66"/>
      <c r="F21" s="66"/>
      <c r="G21" s="66"/>
      <c r="H21" s="78"/>
      <c r="I21" s="60"/>
      <c r="J21" s="60"/>
      <c r="K21" s="60"/>
      <c r="L21" s="60"/>
      <c r="M21" s="60"/>
      <c r="N21" s="78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</row>
    <row r="22" ht="14.25" spans="1:29">
      <c r="A22" s="71" t="s">
        <v>79</v>
      </c>
      <c r="B22" s="75">
        <v>500</v>
      </c>
      <c r="C22" s="76"/>
      <c r="D22" s="76"/>
      <c r="E22" s="66"/>
      <c r="F22" s="66"/>
      <c r="G22" s="66"/>
      <c r="H22" s="60"/>
      <c r="I22" s="60"/>
      <c r="J22" s="60"/>
      <c r="K22" s="60"/>
      <c r="L22" s="60"/>
      <c r="M22" s="60"/>
      <c r="N22" s="78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</row>
    <row r="23" spans="1:29">
      <c r="A23" s="71" t="s">
        <v>80</v>
      </c>
      <c r="B23" s="75">
        <v>1000</v>
      </c>
      <c r="C23" s="76"/>
      <c r="D23" s="76"/>
      <c r="E23" s="60"/>
      <c r="F23" s="60"/>
      <c r="G23" s="60"/>
      <c r="H23" s="60"/>
      <c r="I23" s="60"/>
      <c r="J23" s="60"/>
      <c r="K23" s="60"/>
      <c r="L23" s="60"/>
      <c r="M23" s="60"/>
      <c r="N23" s="78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</row>
    <row r="24" spans="1:29">
      <c r="A24" s="71" t="s">
        <v>81</v>
      </c>
      <c r="B24" s="75">
        <v>2000</v>
      </c>
      <c r="C24" s="76"/>
      <c r="D24" s="76"/>
      <c r="E24" s="60"/>
      <c r="F24" s="60"/>
      <c r="G24" s="60"/>
      <c r="H24" s="60"/>
      <c r="I24" s="60"/>
      <c r="J24" s="60"/>
      <c r="K24" s="60"/>
      <c r="L24" s="60"/>
      <c r="M24" s="60"/>
      <c r="N24" s="78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</row>
    <row r="25" spans="1:29">
      <c r="B25" s="79" t="s">
        <v>82</v>
      </c>
      <c r="C25" s="80"/>
      <c r="D25" s="80"/>
      <c r="H25" s="60"/>
      <c r="I25" s="60"/>
      <c r="J25" s="60"/>
      <c r="K25" s="60"/>
      <c r="L25" s="60"/>
      <c r="M25" s="60"/>
      <c r="N25" s="78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</row>
    <row r="26" spans="1:29">
      <c r="N26" s="78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</row>
    <row r="27" spans="1:29">
      <c r="N27" s="78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</row>
    <row r="28" spans="1:29">
      <c r="N28" s="60"/>
      <c r="O28" s="60"/>
      <c r="P28" s="60"/>
      <c r="Q28" s="60" t="s">
        <v>133</v>
      </c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</row>
    <row r="29" spans="1:29">
      <c r="N29" s="60"/>
      <c r="Q29" s="60" t="s">
        <v>84</v>
      </c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</row>
    <row r="30" spans="1:29">
      <c r="A30" s="59" t="s">
        <v>85</v>
      </c>
      <c r="N30" s="60"/>
      <c r="Q30" s="60"/>
      <c r="R30" s="60"/>
      <c r="S30" s="60" t="s">
        <v>86</v>
      </c>
      <c r="T30" s="60" t="s">
        <v>87</v>
      </c>
      <c r="U30" s="60" t="s">
        <v>88</v>
      </c>
      <c r="V30" s="60" t="s">
        <v>89</v>
      </c>
      <c r="W30" s="60" t="s">
        <v>90</v>
      </c>
      <c r="X30" s="60"/>
      <c r="Y30" s="60"/>
      <c r="Z30" s="60"/>
      <c r="AA30" s="60"/>
      <c r="AB30" s="60"/>
      <c r="AC30" s="60"/>
    </row>
    <row r="31" spans="1:29">
      <c r="A31" s="59"/>
      <c r="N31" s="60"/>
      <c r="Q31" s="60" t="s">
        <v>75</v>
      </c>
      <c r="R31" s="60" t="s">
        <v>91</v>
      </c>
      <c r="S31" s="60">
        <v>641473.05334</v>
      </c>
      <c r="T31" s="81">
        <v>86106200</v>
      </c>
      <c r="U31" s="60">
        <v>0.00745</v>
      </c>
      <c r="V31" s="60">
        <v>0.99441</v>
      </c>
      <c r="W31" s="60">
        <v>1</v>
      </c>
      <c r="X31" s="60"/>
      <c r="Y31" s="60"/>
      <c r="Z31" s="60"/>
      <c r="AA31" s="60"/>
      <c r="AB31" s="60"/>
      <c r="AC31" s="60"/>
    </row>
    <row r="32" spans="1:29">
      <c r="F32" s="61"/>
      <c r="G32" s="61"/>
      <c r="H32" s="61"/>
      <c r="I32" s="61"/>
      <c r="J32" s="61"/>
      <c r="K32" s="61"/>
      <c r="L32" s="61"/>
      <c r="Q32" s="60" t="s">
        <v>75</v>
      </c>
      <c r="R32" s="60" t="s">
        <v>92</v>
      </c>
      <c r="S32" s="60">
        <v>12.71262</v>
      </c>
      <c r="T32" s="60">
        <v>46.32302</v>
      </c>
      <c r="U32" s="60">
        <v>0.27443</v>
      </c>
      <c r="V32" s="60">
        <v>0.79734</v>
      </c>
      <c r="W32" s="60">
        <v>0.87526</v>
      </c>
      <c r="X32" s="60"/>
      <c r="Y32" s="60"/>
      <c r="Z32" s="60"/>
      <c r="AA32" s="60"/>
      <c r="AB32" s="60"/>
      <c r="AC32" s="60"/>
    </row>
    <row r="33" spans="1:23">
      <c r="A33" s="82" t="s">
        <v>93</v>
      </c>
      <c r="B33" s="83" t="s">
        <v>130</v>
      </c>
      <c r="C33" s="70"/>
      <c r="D33" s="70"/>
      <c r="E33" s="70" t="s">
        <v>95</v>
      </c>
      <c r="F33" s="61"/>
      <c r="G33" s="61"/>
      <c r="H33" s="61"/>
      <c r="I33" s="61"/>
      <c r="J33" s="61"/>
      <c r="K33" s="61"/>
      <c r="L33" s="61"/>
      <c r="Q33" s="58" t="s">
        <v>75</v>
      </c>
      <c r="R33" s="58" t="s">
        <v>96</v>
      </c>
      <c r="S33" s="58">
        <v>0.02749</v>
      </c>
      <c r="T33" s="58">
        <v>1.69061</v>
      </c>
      <c r="U33" s="58">
        <v>0.01626</v>
      </c>
      <c r="V33" s="58">
        <v>0.98781</v>
      </c>
      <c r="W33" s="58">
        <v>1</v>
      </c>
    </row>
    <row r="34" spans="1:23">
      <c r="A34" s="84"/>
      <c r="B34" s="70">
        <v>1</v>
      </c>
      <c r="C34" s="70">
        <v>2</v>
      </c>
      <c r="D34" s="70">
        <v>3</v>
      </c>
      <c r="E34" s="70"/>
      <c r="F34" s="61"/>
      <c r="G34" s="61"/>
      <c r="H34" s="61"/>
      <c r="I34" s="61"/>
      <c r="J34" s="61"/>
      <c r="K34" s="61"/>
      <c r="L34" s="61"/>
      <c r="Q34" s="58" t="s">
        <v>75</v>
      </c>
      <c r="R34" s="58" t="s">
        <v>97</v>
      </c>
      <c r="S34" s="58">
        <v>2.21511</v>
      </c>
      <c r="T34" s="58">
        <v>0.63375</v>
      </c>
      <c r="U34" s="58">
        <v>3.49525</v>
      </c>
      <c r="V34" s="58">
        <v>0.025</v>
      </c>
      <c r="W34" s="58">
        <v>0.99986</v>
      </c>
    </row>
    <row r="35" spans="1:23">
      <c r="A35" s="62">
        <v>0</v>
      </c>
      <c r="B35" s="101">
        <v>2.7972</v>
      </c>
      <c r="C35" s="101">
        <v>2.8176</v>
      </c>
      <c r="D35" s="101">
        <v>2.807</v>
      </c>
      <c r="E35" s="85">
        <v>2.8073</v>
      </c>
      <c r="F35" s="61"/>
      <c r="G35" s="61"/>
      <c r="H35" s="61"/>
      <c r="I35" s="61"/>
      <c r="J35" s="61"/>
      <c r="K35" s="61"/>
      <c r="L35" s="61"/>
      <c r="Q35" s="58" t="s">
        <v>75</v>
      </c>
      <c r="R35" s="58" t="s">
        <v>98</v>
      </c>
      <c r="S35" s="58">
        <v>0.0147</v>
      </c>
      <c r="T35" s="58">
        <v>0.90672</v>
      </c>
    </row>
    <row r="36" spans="1:23">
      <c r="A36" s="67">
        <v>31.25</v>
      </c>
      <c r="B36" s="103">
        <v>2.273</v>
      </c>
      <c r="C36" s="103">
        <v>2.2746</v>
      </c>
      <c r="D36" s="103">
        <v>2.2936</v>
      </c>
      <c r="E36" s="86">
        <v>2.2804</v>
      </c>
      <c r="F36" s="61"/>
      <c r="G36" s="61"/>
      <c r="H36" s="61"/>
      <c r="I36" s="61"/>
      <c r="J36" s="61"/>
      <c r="K36" s="61"/>
      <c r="L36" s="61"/>
      <c r="Q36" s="58" t="s">
        <v>75</v>
      </c>
      <c r="R36" s="58" t="s">
        <v>99</v>
      </c>
      <c r="S36" s="58">
        <v>0.02749</v>
      </c>
      <c r="T36" s="58">
        <v>1.69061</v>
      </c>
    </row>
    <row r="37" spans="1:23">
      <c r="A37" s="67">
        <v>62.5</v>
      </c>
      <c r="B37" s="103">
        <v>1.9325</v>
      </c>
      <c r="C37" s="103">
        <v>1.9476</v>
      </c>
      <c r="D37" s="103">
        <v>1.928</v>
      </c>
      <c r="E37" s="86">
        <v>1.936</v>
      </c>
      <c r="F37" s="61"/>
      <c r="G37" s="61"/>
      <c r="H37" s="61"/>
      <c r="I37" s="61"/>
      <c r="J37" s="61"/>
      <c r="K37" s="61"/>
      <c r="L37" s="61"/>
      <c r="Q37" s="58" t="s">
        <v>75</v>
      </c>
      <c r="R37" s="58" t="s">
        <v>100</v>
      </c>
      <c r="S37" s="58">
        <v>0.0514</v>
      </c>
      <c r="T37" s="58">
        <v>3.15216</v>
      </c>
    </row>
    <row r="38" spans="1:23">
      <c r="A38" s="67">
        <v>125</v>
      </c>
      <c r="B38" s="103">
        <v>1.4883</v>
      </c>
      <c r="C38" s="103">
        <v>1.5046</v>
      </c>
      <c r="D38" s="103">
        <v>1.4971</v>
      </c>
      <c r="E38" s="86">
        <v>1.4967</v>
      </c>
      <c r="F38" s="61"/>
      <c r="G38" s="61"/>
      <c r="H38" s="61"/>
      <c r="I38" s="61"/>
      <c r="J38" s="61"/>
      <c r="K38" s="61"/>
      <c r="L38" s="61"/>
      <c r="Q38" s="58" t="s">
        <v>75</v>
      </c>
      <c r="R38" s="58" t="s">
        <v>101</v>
      </c>
      <c r="S38" s="58">
        <v>0.01019</v>
      </c>
      <c r="T38" s="58">
        <v>0.62979</v>
      </c>
    </row>
    <row r="39" spans="1:23">
      <c r="A39" s="67">
        <v>250</v>
      </c>
      <c r="B39" s="103">
        <v>1.0559</v>
      </c>
      <c r="C39" s="103">
        <v>1.0583</v>
      </c>
      <c r="D39" s="103">
        <v>1.0818</v>
      </c>
      <c r="E39" s="86">
        <v>1.0653</v>
      </c>
      <c r="F39" s="61"/>
      <c r="G39" s="61"/>
      <c r="H39" s="61"/>
      <c r="I39" s="61"/>
      <c r="J39" s="61"/>
      <c r="K39" s="61"/>
      <c r="L39" s="61"/>
      <c r="Q39" s="58" t="s">
        <v>75</v>
      </c>
      <c r="R39" s="58" t="s">
        <v>102</v>
      </c>
      <c r="S39" s="58">
        <v>0.07412</v>
      </c>
      <c r="T39" s="58">
        <v>4.53815</v>
      </c>
    </row>
    <row r="40" spans="1:23">
      <c r="A40" s="67">
        <v>500</v>
      </c>
      <c r="B40" s="103">
        <v>0.7129</v>
      </c>
      <c r="C40" s="103">
        <v>0.7282</v>
      </c>
      <c r="D40" s="103">
        <v>0.7311</v>
      </c>
      <c r="E40" s="86">
        <v>0.7241</v>
      </c>
      <c r="F40" s="61"/>
      <c r="G40" s="61"/>
      <c r="H40" s="61"/>
      <c r="I40" s="61"/>
      <c r="J40" s="61"/>
      <c r="K40" s="61"/>
      <c r="L40" s="61"/>
      <c r="Q40" s="58" t="s">
        <v>103</v>
      </c>
    </row>
    <row r="41" spans="1:23">
      <c r="A41" s="67">
        <v>1000</v>
      </c>
      <c r="B41" s="103">
        <v>0.4993</v>
      </c>
      <c r="C41" s="103">
        <v>0.5011</v>
      </c>
      <c r="D41" s="103">
        <v>0.494</v>
      </c>
      <c r="E41" s="86">
        <v>0.4981</v>
      </c>
      <c r="F41" s="61"/>
      <c r="G41" s="61"/>
      <c r="H41" s="61"/>
      <c r="I41" s="61"/>
      <c r="J41" s="61"/>
      <c r="K41" s="61"/>
      <c r="L41" s="61"/>
      <c r="R41" s="58" t="s">
        <v>75</v>
      </c>
    </row>
    <row r="42" spans="1:23">
      <c r="A42" s="67">
        <v>2000</v>
      </c>
      <c r="B42" s="103">
        <v>0.385</v>
      </c>
      <c r="C42" s="103">
        <v>0.3612</v>
      </c>
      <c r="D42" s="103">
        <v>0.3765</v>
      </c>
      <c r="E42" s="86">
        <v>0.3742</v>
      </c>
      <c r="F42" s="61"/>
      <c r="G42" s="61"/>
      <c r="H42" s="61"/>
      <c r="I42" s="61"/>
      <c r="J42" s="61"/>
      <c r="K42" s="61"/>
      <c r="L42" s="61"/>
      <c r="Q42" s="58" t="s">
        <v>104</v>
      </c>
      <c r="R42" s="58">
        <v>8</v>
      </c>
    </row>
    <row r="43" spans="1:23">
      <c r="C43" s="61"/>
      <c r="F43" s="61"/>
      <c r="G43" s="61"/>
      <c r="H43" s="61"/>
      <c r="I43" s="61"/>
      <c r="J43" s="61"/>
      <c r="K43" s="61"/>
      <c r="L43" s="61"/>
      <c r="Q43" s="58" t="s">
        <v>105</v>
      </c>
      <c r="R43" s="58">
        <v>4</v>
      </c>
    </row>
    <row r="44" spans="1:23">
      <c r="A44" s="87"/>
      <c r="C44" s="61"/>
      <c r="F44" s="61"/>
      <c r="G44" s="61"/>
      <c r="H44" s="61"/>
      <c r="I44" s="61"/>
      <c r="J44" s="61"/>
      <c r="K44" s="61"/>
      <c r="L44" s="61"/>
      <c r="Q44" s="58" t="s">
        <v>106</v>
      </c>
      <c r="R44" s="58">
        <v>2138.21432</v>
      </c>
    </row>
    <row r="45" spans="1:23">
      <c r="A45" s="88" t="s">
        <v>131</v>
      </c>
      <c r="C45" s="61"/>
      <c r="F45" s="61"/>
      <c r="G45" s="61"/>
      <c r="H45" s="61"/>
      <c r="I45" s="61"/>
      <c r="J45" s="61"/>
      <c r="K45" s="61"/>
      <c r="L45" s="61"/>
      <c r="Q45" s="58" t="s">
        <v>108</v>
      </c>
      <c r="R45" s="58">
        <v>8552.85726</v>
      </c>
    </row>
    <row r="46" spans="1:23">
      <c r="C46" s="61"/>
      <c r="Q46" s="58" t="s">
        <v>109</v>
      </c>
      <c r="R46" s="58">
        <v>0.99746</v>
      </c>
    </row>
    <row r="47" spans="1:23">
      <c r="C47" s="61"/>
      <c r="Q47" s="58" t="s">
        <v>110</v>
      </c>
      <c r="R47" s="58">
        <v>0.99555</v>
      </c>
    </row>
    <row r="48" spans="1:23">
      <c r="C48" s="61"/>
      <c r="Q48" s="58" t="s">
        <v>111</v>
      </c>
      <c r="R48" s="58" t="s">
        <v>112</v>
      </c>
    </row>
    <row r="49" spans="1:37">
      <c r="A49" s="59" t="s">
        <v>113</v>
      </c>
      <c r="Q49" s="58" t="s">
        <v>114</v>
      </c>
    </row>
    <row r="50" spans="1:37">
      <c r="A50" s="59"/>
      <c r="R50" s="58" t="s">
        <v>91</v>
      </c>
      <c r="S50" s="58" t="s">
        <v>91</v>
      </c>
      <c r="T50" s="58" t="s">
        <v>92</v>
      </c>
      <c r="U50" s="58" t="s">
        <v>92</v>
      </c>
      <c r="V50" s="58" t="s">
        <v>96</v>
      </c>
      <c r="W50" s="58" t="s">
        <v>96</v>
      </c>
      <c r="X50" s="58" t="s">
        <v>97</v>
      </c>
      <c r="Y50" s="58" t="s">
        <v>97</v>
      </c>
      <c r="Z50" s="58" t="s">
        <v>98</v>
      </c>
      <c r="AA50" s="58" t="s">
        <v>98</v>
      </c>
      <c r="AB50" s="58" t="s">
        <v>99</v>
      </c>
      <c r="AC50" s="58" t="s">
        <v>99</v>
      </c>
      <c r="AD50" s="58" t="s">
        <v>100</v>
      </c>
      <c r="AE50" s="58" t="s">
        <v>100</v>
      </c>
      <c r="AF50" s="58" t="s">
        <v>101</v>
      </c>
      <c r="AG50" s="58" t="s">
        <v>101</v>
      </c>
      <c r="AH50" s="58" t="s">
        <v>102</v>
      </c>
      <c r="AI50" s="58" t="s">
        <v>102</v>
      </c>
      <c r="AJ50" s="58" t="s">
        <v>103</v>
      </c>
      <c r="AK50" s="58" t="s">
        <v>103</v>
      </c>
    </row>
    <row r="51" spans="1:37">
      <c r="R51" s="58" t="s">
        <v>86</v>
      </c>
      <c r="S51" s="58" t="s">
        <v>87</v>
      </c>
      <c r="T51" s="58" t="s">
        <v>86</v>
      </c>
      <c r="U51" s="58" t="s">
        <v>87</v>
      </c>
      <c r="V51" s="58" t="s">
        <v>86</v>
      </c>
      <c r="W51" s="58" t="s">
        <v>87</v>
      </c>
      <c r="X51" s="58" t="s">
        <v>86</v>
      </c>
      <c r="Y51" s="58" t="s">
        <v>87</v>
      </c>
      <c r="Z51" s="58" t="s">
        <v>86</v>
      </c>
      <c r="AA51" s="58" t="s">
        <v>87</v>
      </c>
      <c r="AB51" s="58" t="s">
        <v>86</v>
      </c>
      <c r="AC51" s="58" t="s">
        <v>87</v>
      </c>
      <c r="AD51" s="58" t="s">
        <v>86</v>
      </c>
      <c r="AE51" s="58" t="s">
        <v>87</v>
      </c>
      <c r="AF51" s="58" t="s">
        <v>86</v>
      </c>
      <c r="AG51" s="58" t="s">
        <v>87</v>
      </c>
      <c r="AH51" s="58" t="s">
        <v>86</v>
      </c>
      <c r="AI51" s="58" t="s">
        <v>87</v>
      </c>
      <c r="AJ51" s="58" t="s">
        <v>106</v>
      </c>
      <c r="AK51" s="58" t="s">
        <v>110</v>
      </c>
    </row>
    <row r="52" customHeight="1" spans="1:37">
      <c r="A52" s="70" t="s">
        <v>115</v>
      </c>
      <c r="B52" s="70" t="s">
        <v>130</v>
      </c>
      <c r="C52" s="70"/>
      <c r="D52" s="70"/>
      <c r="E52" s="89" t="s">
        <v>116</v>
      </c>
      <c r="F52" s="90"/>
      <c r="G52" s="91"/>
      <c r="H52" s="82" t="s">
        <v>117</v>
      </c>
      <c r="I52" s="83" t="s">
        <v>134</v>
      </c>
      <c r="J52" s="70"/>
      <c r="K52" s="70"/>
      <c r="L52" s="61"/>
      <c r="Q52" s="58" t="s">
        <v>75</v>
      </c>
      <c r="R52" s="58">
        <v>641473.05334</v>
      </c>
      <c r="S52" s="92">
        <v>86106200</v>
      </c>
      <c r="T52" s="58">
        <v>12.71262</v>
      </c>
      <c r="U52" s="58">
        <v>46.32302</v>
      </c>
      <c r="V52" s="58">
        <v>0.02749</v>
      </c>
      <c r="W52" s="58">
        <v>1.69061</v>
      </c>
      <c r="X52" s="58">
        <v>2.21511</v>
      </c>
      <c r="Y52" s="58">
        <v>0.63375</v>
      </c>
      <c r="Z52" s="58">
        <v>0.0147</v>
      </c>
      <c r="AA52" s="58">
        <v>0.90672</v>
      </c>
      <c r="AB52" s="58">
        <v>0.02749</v>
      </c>
      <c r="AC52" s="58">
        <v>1.69061</v>
      </c>
      <c r="AD52" s="58">
        <v>0.0514</v>
      </c>
      <c r="AE52" s="58">
        <v>3.15216</v>
      </c>
      <c r="AF52" s="58">
        <v>0.01019</v>
      </c>
      <c r="AG52" s="58">
        <v>0.62979</v>
      </c>
      <c r="AH52" s="58">
        <v>0.07412</v>
      </c>
      <c r="AI52" s="58">
        <v>4.53815</v>
      </c>
      <c r="AJ52" s="58">
        <v>2138.21432</v>
      </c>
      <c r="AK52" s="58">
        <v>0.99555</v>
      </c>
    </row>
    <row r="53" spans="1:37">
      <c r="A53" s="70"/>
      <c r="B53" s="70">
        <v>1</v>
      </c>
      <c r="C53" s="70">
        <v>2</v>
      </c>
      <c r="D53" s="70">
        <v>3</v>
      </c>
      <c r="E53" s="70">
        <v>1</v>
      </c>
      <c r="F53" s="70">
        <v>2</v>
      </c>
      <c r="G53" s="70">
        <v>3</v>
      </c>
      <c r="H53" s="84"/>
      <c r="I53" s="70"/>
      <c r="J53" s="70"/>
      <c r="K53" s="70"/>
      <c r="L53" s="61"/>
      <c r="Q53" s="58" t="s">
        <v>119</v>
      </c>
    </row>
    <row r="54" ht="14.25" customHeight="1" spans="1:37">
      <c r="A54" s="83" t="str">
        <f t="shared" ref="A54:A56" si="0">E17</f>
        <v>Vector</v>
      </c>
      <c r="B54" s="93">
        <f t="shared" ref="B54:B56" si="1">E5</f>
        <v>0.7489</v>
      </c>
      <c r="C54" s="93">
        <f t="shared" ref="C54:C56" si="2">F5</f>
        <v>0.8125</v>
      </c>
      <c r="D54" s="93">
        <f t="shared" ref="D54:D56" si="3">G5</f>
        <v>0.8331</v>
      </c>
      <c r="E54" s="94">
        <f t="shared" ref="E54:E56" si="4">$S$32+($S$31-$S$32)/(1+(B54/$S$33)^$S$34)</f>
        <v>436.988019089391</v>
      </c>
      <c r="F54" s="94">
        <f t="shared" ref="F54:F56" si="5">$S$32+($S$31-$S$32)/(1+(C54/$S$33)^$S$34)</f>
        <v>366.93943332889</v>
      </c>
      <c r="G54" s="94">
        <f t="shared" ref="G54:G56" si="6">$S$32+($S$31-$S$32)/(1+(D54/$S$33)^$S$34)</f>
        <v>347.838360131051</v>
      </c>
      <c r="H54" s="94">
        <f t="shared" ref="H54:H56" si="7">AVERAGE(E54:G54)</f>
        <v>383.921937516444</v>
      </c>
      <c r="I54" s="70">
        <f t="shared" ref="I54:K54" si="8">E54/AVERAGE($E$54:$G$54)</f>
        <v>1.13822101939844</v>
      </c>
      <c r="J54" s="70">
        <f t="shared" si="8"/>
        <v>0.955765736395758</v>
      </c>
      <c r="K54" s="70">
        <f t="shared" si="8"/>
        <v>0.906013244205803</v>
      </c>
      <c r="L54" s="61"/>
      <c r="S54" s="58" t="s">
        <v>120</v>
      </c>
      <c r="T54" s="58" t="s">
        <v>121</v>
      </c>
      <c r="U54" s="58" t="s">
        <v>122</v>
      </c>
      <c r="V54" s="58" t="s">
        <v>123</v>
      </c>
      <c r="W54" s="58" t="s">
        <v>124</v>
      </c>
    </row>
    <row r="55" ht="14.25" customHeight="1" spans="1:37">
      <c r="A55" s="83" t="str">
        <f t="shared" si="0"/>
        <v>MAPK12</v>
      </c>
      <c r="B55" s="93">
        <f t="shared" si="1"/>
        <v>1.1251</v>
      </c>
      <c r="C55" s="93">
        <f t="shared" si="2"/>
        <v>1.2135</v>
      </c>
      <c r="D55" s="93">
        <f t="shared" si="3"/>
        <v>1.2351</v>
      </c>
      <c r="E55" s="94">
        <f t="shared" si="4"/>
        <v>185.002406803342</v>
      </c>
      <c r="F55" s="94">
        <f t="shared" si="5"/>
        <v>158.430935328833</v>
      </c>
      <c r="G55" s="94">
        <f t="shared" si="6"/>
        <v>152.847096251999</v>
      </c>
      <c r="H55" s="94">
        <f t="shared" si="7"/>
        <v>165.426812794725</v>
      </c>
      <c r="I55" s="70">
        <f t="shared" ref="I55:K55" si="9">E55/AVERAGE($E$54:$G$54)</f>
        <v>0.481875060331551</v>
      </c>
      <c r="J55" s="70">
        <f t="shared" si="9"/>
        <v>0.412664450366415</v>
      </c>
      <c r="K55" s="70">
        <f t="shared" si="9"/>
        <v>0.398120246112406</v>
      </c>
      <c r="L55" s="61"/>
      <c r="Q55" s="58" t="s">
        <v>75</v>
      </c>
      <c r="R55" s="58" t="s">
        <v>125</v>
      </c>
      <c r="S55" s="58">
        <v>4</v>
      </c>
      <c r="T55" s="58">
        <v>5324454.95524</v>
      </c>
      <c r="U55" s="58">
        <v>1331113.73881</v>
      </c>
      <c r="V55" s="58">
        <v>622.53523</v>
      </c>
      <c r="W55" s="92">
        <v>7.70788e-6</v>
      </c>
    </row>
    <row r="56" ht="14.25" customHeight="1" spans="1:37">
      <c r="A56" s="83" t="str">
        <f t="shared" si="0"/>
        <v>MAPK12+Erastin</v>
      </c>
      <c r="B56" s="93">
        <f t="shared" si="1"/>
        <v>0.9184</v>
      </c>
      <c r="C56" s="93">
        <f t="shared" si="2"/>
        <v>0.8846</v>
      </c>
      <c r="D56" s="93">
        <f t="shared" si="3"/>
        <v>0.9463</v>
      </c>
      <c r="E56" s="94">
        <f t="shared" si="4"/>
        <v>282.782247437015</v>
      </c>
      <c r="F56" s="94">
        <f t="shared" si="5"/>
        <v>306.161761282696</v>
      </c>
      <c r="G56" s="94">
        <f t="shared" si="6"/>
        <v>265.466462306572</v>
      </c>
      <c r="H56" s="94">
        <f t="shared" si="7"/>
        <v>284.803490342094</v>
      </c>
      <c r="I56" s="70">
        <f t="shared" ref="I56:K56" si="10">E56/AVERAGE($E$54:$G$54)</f>
        <v>0.736561836675203</v>
      </c>
      <c r="J56" s="70">
        <f t="shared" si="10"/>
        <v>0.797458366831623</v>
      </c>
      <c r="K56" s="70">
        <f t="shared" si="10"/>
        <v>0.691459477475682</v>
      </c>
      <c r="L56" s="61"/>
      <c r="Q56" s="58" t="s">
        <v>75</v>
      </c>
      <c r="R56" s="58" t="s">
        <v>126</v>
      </c>
      <c r="S56" s="58">
        <v>4</v>
      </c>
      <c r="T56" s="58">
        <v>8552.85726</v>
      </c>
      <c r="U56" s="58">
        <v>2138.21432</v>
      </c>
    </row>
    <row r="57" spans="1:37">
      <c r="A57" s="78"/>
      <c r="B57" s="224"/>
      <c r="C57" s="224"/>
      <c r="D57" s="224"/>
      <c r="E57" s="95"/>
      <c r="F57" s="95"/>
      <c r="G57" s="95"/>
      <c r="H57" s="95"/>
      <c r="I57" s="60"/>
      <c r="J57" s="60"/>
      <c r="K57" s="60"/>
      <c r="L57" s="61"/>
      <c r="Q57" s="58" t="s">
        <v>75</v>
      </c>
      <c r="R57" s="58" t="s">
        <v>127</v>
      </c>
      <c r="S57" s="58">
        <v>8</v>
      </c>
      <c r="T57" s="58">
        <v>5333007.8125</v>
      </c>
    </row>
    <row r="58" spans="1:37">
      <c r="A58" s="78"/>
      <c r="B58" s="224"/>
      <c r="C58" s="224"/>
      <c r="D58" s="224"/>
      <c r="E58" s="95"/>
      <c r="F58" s="95"/>
      <c r="G58" s="95"/>
      <c r="H58" s="95"/>
      <c r="I58" s="60"/>
      <c r="J58" s="60"/>
      <c r="K58" s="60"/>
      <c r="L58" s="61"/>
      <c r="Q58" s="58" t="s">
        <v>75</v>
      </c>
      <c r="R58" s="58" t="s">
        <v>128</v>
      </c>
      <c r="S58" s="58">
        <v>7</v>
      </c>
      <c r="T58" s="58">
        <v>3364135.74219</v>
      </c>
    </row>
    <row r="59" spans="1:37">
      <c r="A59" s="78"/>
      <c r="B59" s="224"/>
      <c r="C59" s="224"/>
      <c r="D59" s="224"/>
      <c r="E59" s="95"/>
      <c r="F59" s="95"/>
      <c r="G59" s="95"/>
      <c r="H59" s="95"/>
      <c r="I59" s="60"/>
      <c r="J59" s="60"/>
      <c r="K59" s="60"/>
      <c r="L59" s="61"/>
    </row>
    <row r="60" spans="1:37">
      <c r="A60" s="60"/>
      <c r="B60" s="224"/>
      <c r="C60" s="224"/>
      <c r="D60" s="224"/>
      <c r="E60" s="95"/>
      <c r="F60" s="95"/>
      <c r="G60" s="95"/>
      <c r="H60" s="95"/>
      <c r="I60" s="60"/>
      <c r="J60" s="60"/>
      <c r="K60" s="60"/>
      <c r="L60" s="61"/>
    </row>
    <row r="61" spans="1:37">
      <c r="A61" s="60"/>
      <c r="B61" s="224"/>
      <c r="C61" s="224"/>
      <c r="D61" s="224"/>
      <c r="E61" s="95"/>
      <c r="F61" s="95"/>
      <c r="G61" s="95"/>
      <c r="H61" s="95"/>
      <c r="I61" s="60"/>
      <c r="J61" s="60"/>
      <c r="K61" s="60"/>
      <c r="L61" s="61"/>
    </row>
    <row r="62" spans="1:37">
      <c r="A62" s="60"/>
      <c r="B62" s="60"/>
      <c r="C62" s="60"/>
      <c r="D62" s="60"/>
      <c r="E62" s="95"/>
      <c r="F62" s="95"/>
      <c r="G62" s="95"/>
      <c r="H62" s="95"/>
      <c r="I62" s="60"/>
      <c r="J62" s="60"/>
      <c r="K62" s="60"/>
    </row>
    <row r="63" spans="1:37">
      <c r="A63" s="60"/>
      <c r="B63" s="60"/>
      <c r="C63" s="60"/>
      <c r="D63" s="60"/>
      <c r="E63" s="95"/>
      <c r="F63" s="95"/>
      <c r="G63" s="95"/>
      <c r="H63" s="95"/>
      <c r="I63" s="60"/>
      <c r="J63" s="60"/>
      <c r="K63" s="60"/>
    </row>
    <row r="64" spans="1:37">
      <c r="A64" s="60"/>
      <c r="B64" s="60"/>
      <c r="C64" s="60"/>
      <c r="D64" s="60"/>
      <c r="E64" s="60"/>
      <c r="F64" s="96"/>
    </row>
    <row r="65" spans="1:6">
      <c r="A65" s="60"/>
      <c r="B65" s="60"/>
      <c r="C65" s="60"/>
      <c r="D65" s="60"/>
      <c r="E65" s="60"/>
      <c r="F65" s="96"/>
    </row>
    <row r="66" spans="1:6">
      <c r="A66" s="60"/>
      <c r="B66" s="60"/>
      <c r="C66" s="60"/>
      <c r="D66" s="60"/>
      <c r="E66" s="60"/>
      <c r="F66" s="96"/>
    </row>
    <row r="67" spans="1:6">
      <c r="A67" s="60"/>
      <c r="B67" s="60"/>
      <c r="C67" s="60"/>
      <c r="D67" s="60"/>
      <c r="E67" s="60"/>
      <c r="F67" s="96"/>
    </row>
    <row r="68" spans="1:6">
      <c r="A68" s="60"/>
      <c r="B68" s="60"/>
      <c r="C68" s="60"/>
      <c r="D68" s="60"/>
      <c r="E68" s="60"/>
      <c r="F68" s="96"/>
    </row>
    <row r="69" spans="1:6">
      <c r="A69" s="60"/>
      <c r="B69" s="60"/>
      <c r="C69" s="60"/>
      <c r="D69" s="60"/>
      <c r="E69" s="60"/>
      <c r="F69" s="96"/>
    </row>
    <row r="70" spans="1:6">
      <c r="A70" s="60"/>
      <c r="B70" s="60"/>
      <c r="C70" s="60"/>
      <c r="D70" s="60"/>
      <c r="E70" s="60"/>
      <c r="F70" s="96"/>
    </row>
    <row r="71" spans="1:6">
      <c r="A71" s="60"/>
      <c r="B71" s="60"/>
      <c r="C71" s="60"/>
      <c r="D71" s="60"/>
      <c r="E71" s="60"/>
      <c r="F71" s="96"/>
    </row>
    <row r="72" spans="1:6">
      <c r="A72" s="60"/>
      <c r="B72" s="60"/>
      <c r="C72" s="60"/>
      <c r="D72" s="60"/>
      <c r="E72" s="60"/>
      <c r="F72" s="96"/>
    </row>
    <row r="73" spans="1:6">
      <c r="A73" s="60"/>
      <c r="B73" s="60"/>
      <c r="C73" s="60"/>
      <c r="D73" s="60"/>
      <c r="E73" s="60"/>
      <c r="F73" s="96"/>
    </row>
    <row r="74" spans="1:6">
      <c r="A74" s="60"/>
      <c r="B74" s="60"/>
      <c r="C74" s="60"/>
      <c r="D74" s="60"/>
      <c r="E74" s="60"/>
      <c r="F74" s="96"/>
    </row>
    <row r="75" spans="1:6">
      <c r="A75" s="60"/>
      <c r="B75" s="60"/>
      <c r="C75" s="60"/>
      <c r="D75" s="60"/>
      <c r="E75" s="60"/>
      <c r="F75" s="96"/>
    </row>
    <row r="76" spans="1:6">
      <c r="A76" s="60"/>
      <c r="B76" s="60"/>
      <c r="C76" s="60"/>
      <c r="D76" s="60"/>
      <c r="E76" s="60"/>
      <c r="F76" s="96"/>
    </row>
    <row r="77" spans="1:6">
      <c r="A77" s="60"/>
      <c r="B77" s="60"/>
      <c r="C77" s="60"/>
      <c r="D77" s="60"/>
      <c r="E77" s="60"/>
      <c r="F77" s="96"/>
    </row>
    <row r="78" spans="1:6">
      <c r="A78" s="60"/>
      <c r="B78" s="60"/>
      <c r="C78" s="60"/>
      <c r="D78" s="60"/>
      <c r="E78" s="60"/>
      <c r="F78" s="96"/>
    </row>
    <row r="79" spans="1:6">
      <c r="A79" s="60"/>
      <c r="B79" s="60"/>
      <c r="C79" s="60"/>
      <c r="D79" s="60"/>
      <c r="E79" s="60"/>
      <c r="F79" s="96"/>
    </row>
    <row r="80" spans="1:6">
      <c r="A80" s="60"/>
      <c r="B80" s="60"/>
      <c r="C80" s="60"/>
      <c r="D80" s="60"/>
      <c r="E80" s="60"/>
      <c r="F80" s="96"/>
    </row>
    <row r="81" spans="1:6">
      <c r="A81" s="60"/>
      <c r="B81" s="60"/>
      <c r="C81" s="60"/>
      <c r="D81" s="60"/>
      <c r="E81" s="60"/>
      <c r="F81" s="96"/>
    </row>
    <row r="82" spans="1:6">
      <c r="A82" s="60"/>
      <c r="B82" s="60"/>
      <c r="C82" s="60"/>
      <c r="D82" s="60"/>
      <c r="E82" s="60"/>
      <c r="F82" s="96"/>
    </row>
    <row r="83" spans="1:6">
      <c r="A83" s="60"/>
      <c r="B83" s="60"/>
      <c r="C83" s="60"/>
      <c r="D83" s="60"/>
      <c r="E83" s="60"/>
      <c r="F83" s="96"/>
    </row>
    <row r="84" spans="1:6">
      <c r="A84" s="60"/>
      <c r="B84" s="60"/>
      <c r="C84" s="60"/>
      <c r="D84" s="60"/>
      <c r="E84" s="60"/>
      <c r="F84" s="96"/>
    </row>
    <row r="85" spans="1:6">
      <c r="A85" s="60"/>
      <c r="B85" s="60"/>
      <c r="C85" s="60"/>
      <c r="D85" s="60"/>
      <c r="E85" s="60"/>
      <c r="F85" s="96"/>
    </row>
    <row r="86" spans="1:6">
      <c r="A86" s="60"/>
      <c r="B86" s="60"/>
      <c r="C86" s="60"/>
      <c r="D86" s="60"/>
      <c r="E86" s="60"/>
      <c r="F86" s="96"/>
    </row>
    <row r="87" spans="1:6">
      <c r="A87" s="60"/>
      <c r="B87" s="60"/>
      <c r="C87" s="60"/>
      <c r="D87" s="60"/>
      <c r="E87" s="60"/>
      <c r="F87" s="96"/>
    </row>
    <row r="88" spans="1:6">
      <c r="A88" s="60"/>
      <c r="B88" s="60"/>
      <c r="C88" s="60"/>
      <c r="D88" s="60"/>
      <c r="E88" s="60"/>
      <c r="F88" s="96"/>
    </row>
    <row r="89" spans="1:6">
      <c r="A89" s="60"/>
      <c r="B89" s="60"/>
      <c r="C89" s="60"/>
      <c r="D89" s="60"/>
      <c r="E89" s="60"/>
      <c r="F89" s="96"/>
    </row>
    <row r="90" spans="1:6">
      <c r="A90" s="60"/>
      <c r="B90" s="60"/>
      <c r="C90" s="60"/>
      <c r="D90" s="60"/>
      <c r="E90" s="60"/>
      <c r="F90" s="96"/>
    </row>
    <row r="91" spans="1:6">
      <c r="A91" s="60"/>
      <c r="B91" s="60"/>
      <c r="C91" s="60"/>
      <c r="D91" s="60"/>
      <c r="E91" s="60"/>
      <c r="F91" s="96"/>
    </row>
    <row r="92" spans="1:6">
      <c r="A92" s="60"/>
      <c r="B92" s="60"/>
      <c r="C92" s="60"/>
      <c r="D92" s="60"/>
      <c r="E92" s="60"/>
      <c r="F92" s="96"/>
    </row>
    <row r="93" spans="1:6">
      <c r="A93" s="60"/>
      <c r="B93" s="60"/>
      <c r="C93" s="60"/>
      <c r="D93" s="60"/>
      <c r="E93" s="60"/>
      <c r="F93" s="96"/>
    </row>
    <row r="94" spans="1:6">
      <c r="A94" s="60"/>
      <c r="B94" s="60"/>
      <c r="C94" s="60"/>
      <c r="D94" s="60"/>
      <c r="E94" s="60"/>
      <c r="F94" s="96"/>
    </row>
    <row r="95" spans="1:6">
      <c r="A95" s="60"/>
      <c r="B95" s="60"/>
      <c r="C95" s="60"/>
      <c r="D95" s="60"/>
      <c r="E95" s="60"/>
      <c r="F95" s="96"/>
    </row>
    <row r="96" spans="1:6">
      <c r="A96" s="60"/>
      <c r="B96" s="60"/>
      <c r="C96" s="60"/>
      <c r="D96" s="60"/>
      <c r="E96" s="60"/>
      <c r="F96" s="96"/>
    </row>
    <row r="97" spans="1:6">
      <c r="A97" s="60"/>
      <c r="B97" s="60"/>
      <c r="C97" s="60"/>
      <c r="D97" s="60"/>
      <c r="E97" s="60"/>
      <c r="F97" s="96"/>
    </row>
    <row r="98" spans="1:6">
      <c r="A98" s="60"/>
      <c r="B98" s="60"/>
      <c r="C98" s="60"/>
      <c r="D98" s="60"/>
      <c r="E98" s="60"/>
      <c r="F98" s="96"/>
    </row>
    <row r="99" spans="1:6">
      <c r="A99" s="60"/>
      <c r="B99" s="60"/>
      <c r="C99" s="60"/>
      <c r="D99" s="60"/>
      <c r="E99" s="60"/>
      <c r="F99" s="96"/>
    </row>
    <row r="100" spans="1:6">
      <c r="A100" s="60"/>
      <c r="B100" s="60"/>
      <c r="C100" s="60"/>
      <c r="D100" s="60"/>
      <c r="E100" s="60"/>
      <c r="F100" s="96"/>
    </row>
    <row r="101" spans="1:6">
      <c r="A101" s="60"/>
      <c r="B101" s="60"/>
      <c r="C101" s="60"/>
      <c r="D101" s="60"/>
      <c r="E101" s="60"/>
      <c r="F101" s="96"/>
    </row>
    <row r="102" spans="1:6">
      <c r="A102" s="60"/>
      <c r="B102" s="60"/>
      <c r="C102" s="60"/>
      <c r="D102" s="60"/>
      <c r="E102" s="60"/>
      <c r="F102" s="96"/>
    </row>
    <row r="103" spans="1:6">
      <c r="A103" s="60"/>
      <c r="B103" s="60"/>
      <c r="C103" s="60"/>
      <c r="D103" s="60"/>
      <c r="E103" s="60"/>
      <c r="F103" s="96"/>
    </row>
    <row r="104" spans="1:6">
      <c r="A104" s="60"/>
      <c r="B104" s="60"/>
      <c r="C104" s="60"/>
      <c r="D104" s="60"/>
      <c r="E104" s="60"/>
      <c r="F104" s="96"/>
    </row>
    <row r="105" spans="1:6">
      <c r="A105" s="60"/>
      <c r="B105" s="60"/>
      <c r="C105" s="60"/>
      <c r="D105" s="60"/>
      <c r="E105" s="60"/>
      <c r="F105" s="96"/>
    </row>
    <row r="106" spans="1:6">
      <c r="A106" s="60"/>
      <c r="B106" s="60"/>
      <c r="C106" s="60"/>
      <c r="D106" s="60"/>
      <c r="E106" s="60"/>
      <c r="F106" s="96"/>
    </row>
    <row r="107" spans="1:6">
      <c r="A107" s="60"/>
      <c r="B107" s="60"/>
      <c r="C107" s="60"/>
      <c r="D107" s="60"/>
      <c r="E107" s="60"/>
      <c r="F107" s="96"/>
    </row>
    <row r="108" spans="1:6">
      <c r="A108" s="60"/>
      <c r="B108" s="60"/>
      <c r="C108" s="60"/>
      <c r="D108" s="60"/>
      <c r="E108" s="60"/>
      <c r="F108" s="96"/>
    </row>
    <row r="109" spans="1:6">
      <c r="A109" s="60"/>
      <c r="B109" s="60"/>
      <c r="C109" s="60"/>
      <c r="D109" s="60"/>
      <c r="E109" s="60"/>
      <c r="F109" s="96"/>
    </row>
    <row r="110" spans="1:6">
      <c r="A110" s="60"/>
      <c r="B110" s="60"/>
      <c r="C110" s="60"/>
      <c r="D110" s="60"/>
      <c r="E110" s="60"/>
      <c r="F110" s="96"/>
    </row>
    <row r="111" spans="1:6">
      <c r="A111" s="60"/>
      <c r="B111" s="60"/>
      <c r="C111" s="60"/>
      <c r="D111" s="60"/>
      <c r="E111" s="60"/>
      <c r="F111" s="96"/>
    </row>
    <row r="112" spans="1:6">
      <c r="A112" s="60"/>
      <c r="B112" s="60"/>
      <c r="C112" s="60"/>
      <c r="D112" s="60"/>
      <c r="E112" s="60"/>
      <c r="F112" s="96"/>
    </row>
    <row r="113" spans="1:6">
      <c r="A113" s="60"/>
      <c r="B113" s="60"/>
      <c r="C113" s="60"/>
      <c r="D113" s="60"/>
      <c r="E113" s="60"/>
      <c r="F113" s="96"/>
    </row>
    <row r="114" spans="1:6">
      <c r="A114" s="60"/>
      <c r="B114" s="60"/>
      <c r="C114" s="60"/>
      <c r="D114" s="60"/>
      <c r="E114" s="60"/>
      <c r="F114" s="96"/>
    </row>
  </sheetData>
  <mergeCells count="13">
    <mergeCell ref="B25:D25"/>
    <mergeCell ref="B33:D33"/>
    <mergeCell ref="B52:D52"/>
    <mergeCell ref="E52:G52"/>
    <mergeCell ref="A1:A2"/>
    <mergeCell ref="A14:A15"/>
    <mergeCell ref="A30:A31"/>
    <mergeCell ref="A33:A34"/>
    <mergeCell ref="A49:A50"/>
    <mergeCell ref="A52:A53"/>
    <mergeCell ref="E33:E34"/>
    <mergeCell ref="H52:H53"/>
    <mergeCell ref="I52:K53"/>
  </mergeCells>
  <hyperlinks>
    <hyperlink ref="A45" r:id="rId2" display="https://www.elabscience.cn/search-category=ELISA%E8%AF%95%E5%89%82%E7%9B%92&amp;keywords=GSH" tooltip="https://www.elabscience.cn/search-category=ELISA%E8%AF%95%E5%89%82%E7%9B%92&amp;keywords=GSH"/>
  </hyperlinks>
  <pageMargins left="0.7" right="0.7" top="0.75" bottom="0.75" header="0.3" footer="0.3"/>
  <pageSetup paperSize="9" orientation="portrait" horizontalDpi="200" verticalDpi="300"/>
  <headerFooter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14"/>
  <sheetViews>
    <sheetView zoomScale="85" zoomScaleNormal="85" topLeftCell="A10" workbookViewId="0">
      <selection activeCell="G19" sqref="E19:G19"/>
    </sheetView>
  </sheetViews>
  <sheetFormatPr defaultColWidth="9" defaultRowHeight="13.5"/>
  <cols>
    <col min="1" max="1" width="19.875" style="58" customWidth="1"/>
    <col min="2" max="4" width="8.375" style="58" customWidth="1"/>
    <col min="5" max="5" width="12.125" style="58" customWidth="1"/>
    <col min="6" max="7" width="13.25" style="58" customWidth="1"/>
    <col min="8" max="8" width="14.875" style="58" customWidth="1"/>
    <col min="9" max="10" width="13.75" style="58" customWidth="1"/>
    <col min="11" max="11" width="12.625" style="58" customWidth="1"/>
    <col min="12" max="14" width="10.25" style="58" customWidth="1"/>
    <col min="15" max="19" width="9" style="58"/>
    <col min="20" max="20" width="27.125" style="58" customWidth="1"/>
    <col min="21" max="16384" width="9" style="58"/>
  </cols>
  <sheetData>
    <row r="1" s="57" customFormat="1" spans="1:27">
      <c r="A1" s="59" t="s">
        <v>71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</row>
    <row r="2" s="57" customFormat="1" spans="1:27">
      <c r="A2" s="59"/>
      <c r="B2" s="58"/>
      <c r="C2" s="58"/>
      <c r="D2" s="58"/>
      <c r="E2" s="58"/>
      <c r="F2" s="58"/>
      <c r="G2" s="58"/>
      <c r="H2" s="60"/>
      <c r="I2" s="60"/>
      <c r="J2" s="60"/>
      <c r="K2" s="60"/>
      <c r="L2" s="60"/>
      <c r="M2" s="60"/>
      <c r="N2" s="60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3" spans="1:27">
      <c r="H3" s="60"/>
      <c r="I3" s="60"/>
      <c r="J3" s="60"/>
      <c r="K3" s="60"/>
      <c r="L3" s="60"/>
      <c r="M3" s="60"/>
      <c r="N3" s="60"/>
    </row>
    <row r="4" spans="1:27">
      <c r="A4" s="61" t="s">
        <v>72</v>
      </c>
      <c r="B4" s="58">
        <v>1</v>
      </c>
      <c r="C4" s="58">
        <v>2</v>
      </c>
      <c r="D4" s="58">
        <v>3</v>
      </c>
      <c r="E4" s="58">
        <v>4</v>
      </c>
      <c r="F4" s="58">
        <v>5</v>
      </c>
      <c r="G4" s="58">
        <v>6</v>
      </c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</row>
    <row r="5" ht="14.25" spans="1:27">
      <c r="A5" s="61">
        <v>25</v>
      </c>
      <c r="B5" s="100">
        <v>0</v>
      </c>
      <c r="C5" s="101">
        <v>0</v>
      </c>
      <c r="D5" s="101">
        <v>0</v>
      </c>
      <c r="E5" s="64">
        <v>0.1516</v>
      </c>
      <c r="F5" s="64">
        <v>0.1415</v>
      </c>
      <c r="G5" s="64">
        <v>0.1449</v>
      </c>
      <c r="H5" s="65"/>
      <c r="I5" s="65"/>
      <c r="J5" s="65"/>
      <c r="K5" s="65"/>
      <c r="L5" s="65"/>
      <c r="M5" s="65"/>
      <c r="N5" s="66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</row>
    <row r="6" ht="14.25" spans="1:27">
      <c r="A6" s="61"/>
      <c r="B6" s="102">
        <v>0.0421</v>
      </c>
      <c r="C6" s="103">
        <v>0.0432</v>
      </c>
      <c r="D6" s="100">
        <v>0.0424</v>
      </c>
      <c r="E6" s="64">
        <v>0.0915</v>
      </c>
      <c r="F6" s="64">
        <v>0.0846</v>
      </c>
      <c r="G6" s="64">
        <v>0.0708</v>
      </c>
      <c r="H6" s="65"/>
      <c r="I6" s="65"/>
      <c r="J6" s="65"/>
      <c r="K6" s="65"/>
      <c r="L6" s="65"/>
      <c r="M6" s="65"/>
      <c r="N6" s="66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</row>
    <row r="7" ht="14.25" spans="1:27">
      <c r="A7" s="61"/>
      <c r="B7" s="102">
        <v>0.0632</v>
      </c>
      <c r="C7" s="103">
        <v>0.0626</v>
      </c>
      <c r="D7" s="102">
        <v>0.0648</v>
      </c>
      <c r="E7" s="64">
        <v>0.1351</v>
      </c>
      <c r="F7" s="64">
        <v>0.1251</v>
      </c>
      <c r="G7" s="64">
        <v>0.1418</v>
      </c>
      <c r="H7" s="65"/>
      <c r="I7" s="65"/>
      <c r="J7" s="65"/>
      <c r="K7" s="65"/>
      <c r="L7" s="65"/>
      <c r="M7" s="65"/>
      <c r="N7" s="66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</row>
    <row r="8" ht="14.25" spans="1:27">
      <c r="A8" s="61"/>
      <c r="B8" s="102">
        <v>0.0854</v>
      </c>
      <c r="C8" s="103">
        <v>0.0854</v>
      </c>
      <c r="D8" s="102">
        <v>0.0832</v>
      </c>
      <c r="E8" s="65"/>
      <c r="F8" s="65"/>
      <c r="G8" s="65"/>
      <c r="H8" s="65"/>
      <c r="I8" s="65"/>
      <c r="J8" s="65"/>
      <c r="K8" s="65"/>
      <c r="L8" s="65"/>
      <c r="M8" s="65"/>
      <c r="N8" s="66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</row>
    <row r="9" spans="1:27">
      <c r="A9" s="61"/>
      <c r="B9" s="102">
        <v>0.1223</v>
      </c>
      <c r="C9" s="103">
        <v>0.1234</v>
      </c>
      <c r="D9" s="103">
        <v>0.1245</v>
      </c>
      <c r="E9" s="65"/>
      <c r="F9" s="65"/>
      <c r="G9" s="65"/>
      <c r="H9" s="5"/>
      <c r="I9" s="5"/>
      <c r="J9" s="5"/>
      <c r="K9" s="5"/>
      <c r="L9" s="5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</row>
    <row r="10" spans="1:27">
      <c r="A10" s="61"/>
      <c r="B10" s="102">
        <v>0.1862</v>
      </c>
      <c r="C10" s="103">
        <v>0.1863</v>
      </c>
      <c r="D10" s="103">
        <v>0.1835</v>
      </c>
      <c r="E10" s="65"/>
      <c r="F10" s="65"/>
      <c r="G10" s="5"/>
      <c r="H10" s="5"/>
      <c r="K10" s="60"/>
      <c r="L10" s="5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</row>
    <row r="11" spans="1:27">
      <c r="A11" s="61"/>
      <c r="B11" s="102">
        <v>0.2644</v>
      </c>
      <c r="C11" s="103">
        <v>0.2541</v>
      </c>
      <c r="D11" s="103">
        <v>0.2687</v>
      </c>
      <c r="E11" s="69"/>
      <c r="F11" s="69"/>
      <c r="G11" s="69"/>
      <c r="H11" s="5"/>
      <c r="I11" s="5"/>
      <c r="J11" s="5"/>
      <c r="K11" s="5"/>
      <c r="L11" s="5"/>
      <c r="M11" s="5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</row>
    <row r="12" spans="1:27">
      <c r="A12" s="61"/>
      <c r="B12" s="102">
        <v>0.3214</v>
      </c>
      <c r="C12" s="103">
        <v>0.3264</v>
      </c>
      <c r="D12" s="103">
        <v>0.3214</v>
      </c>
      <c r="E12" s="69"/>
      <c r="F12" s="69"/>
      <c r="G12" s="69"/>
      <c r="H12" s="5"/>
      <c r="I12" s="5"/>
      <c r="J12" s="5"/>
      <c r="K12" s="5"/>
      <c r="L12" s="5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</row>
    <row r="13" spans="1:27">
      <c r="H13" s="60"/>
      <c r="I13" s="60"/>
      <c r="J13" s="5"/>
      <c r="K13" s="5"/>
      <c r="L13" s="5"/>
      <c r="M13" s="65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</row>
    <row r="14" spans="1:27">
      <c r="A14" s="59" t="s">
        <v>73</v>
      </c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</row>
    <row r="15" spans="1:27">
      <c r="A15" s="59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</row>
    <row r="16" spans="1:27">
      <c r="B16" s="70">
        <v>1</v>
      </c>
      <c r="C16" s="70">
        <v>2</v>
      </c>
      <c r="D16" s="70">
        <v>3</v>
      </c>
      <c r="E16" s="70">
        <v>4</v>
      </c>
      <c r="F16" s="70">
        <v>5</v>
      </c>
      <c r="G16" s="70">
        <v>6</v>
      </c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</row>
    <row r="17" ht="14.25" spans="1:27">
      <c r="A17" s="71" t="s">
        <v>74</v>
      </c>
      <c r="B17" s="72">
        <v>0</v>
      </c>
      <c r="C17" s="73"/>
      <c r="D17" s="73"/>
      <c r="E17" s="236" t="s">
        <v>32</v>
      </c>
      <c r="F17" s="237" t="s">
        <v>32</v>
      </c>
      <c r="G17" s="237" t="s">
        <v>32</v>
      </c>
      <c r="H17" s="238"/>
      <c r="I17" s="238"/>
      <c r="J17" s="238"/>
      <c r="K17" s="66"/>
      <c r="L17" s="66"/>
      <c r="M17" s="66"/>
      <c r="N17" s="66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</row>
    <row r="18" ht="14.25" spans="1:27">
      <c r="A18" s="71" t="s">
        <v>75</v>
      </c>
      <c r="B18" s="75">
        <v>0.8</v>
      </c>
      <c r="C18" s="76"/>
      <c r="D18" s="76"/>
      <c r="E18" s="236" t="s">
        <v>10</v>
      </c>
      <c r="F18" s="237" t="s">
        <v>10</v>
      </c>
      <c r="G18" s="237" t="s">
        <v>10</v>
      </c>
      <c r="H18" s="238"/>
      <c r="I18" s="238"/>
      <c r="J18" s="238"/>
      <c r="K18" s="66"/>
      <c r="L18" s="66"/>
      <c r="M18" s="66"/>
      <c r="N18" s="66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</row>
    <row r="19" ht="28.5" spans="1:27">
      <c r="A19" s="71" t="s">
        <v>76</v>
      </c>
      <c r="B19" s="75">
        <v>1.6</v>
      </c>
      <c r="C19" s="76"/>
      <c r="D19" s="76"/>
      <c r="E19" s="236" t="s">
        <v>145</v>
      </c>
      <c r="F19" s="236" t="s">
        <v>145</v>
      </c>
      <c r="G19" s="236" t="s">
        <v>145</v>
      </c>
      <c r="H19" s="66"/>
      <c r="I19" s="66"/>
      <c r="J19" s="66"/>
      <c r="K19" s="66"/>
      <c r="L19" s="66"/>
      <c r="M19" s="66"/>
      <c r="N19" s="66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</row>
    <row r="20" ht="14.25" spans="1:27">
      <c r="A20" s="71" t="s">
        <v>77</v>
      </c>
      <c r="B20" s="75">
        <v>3.2</v>
      </c>
      <c r="C20" s="76"/>
      <c r="D20" s="7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</row>
    <row r="21" ht="14.25" spans="1:27">
      <c r="A21" s="71" t="s">
        <v>78</v>
      </c>
      <c r="B21" s="75">
        <v>6.4</v>
      </c>
      <c r="C21" s="76"/>
      <c r="D21" s="76"/>
      <c r="E21" s="66"/>
      <c r="F21" s="66"/>
      <c r="G21" s="66"/>
      <c r="H21" s="78"/>
      <c r="I21" s="60"/>
      <c r="J21" s="60"/>
      <c r="K21" s="60"/>
      <c r="L21" s="60"/>
      <c r="M21" s="60"/>
      <c r="N21" s="78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</row>
    <row r="22" ht="14.25" spans="1:27">
      <c r="A22" s="71" t="s">
        <v>79</v>
      </c>
      <c r="B22" s="75">
        <v>12.8</v>
      </c>
      <c r="C22" s="76"/>
      <c r="D22" s="76"/>
      <c r="E22" s="66"/>
      <c r="F22" s="66"/>
      <c r="G22" s="66"/>
      <c r="H22" s="60"/>
      <c r="I22" s="60"/>
      <c r="J22" s="60"/>
      <c r="K22" s="60"/>
      <c r="L22" s="60"/>
      <c r="M22" s="60"/>
      <c r="N22" s="78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</row>
    <row r="23" spans="1:27">
      <c r="A23" s="71" t="s">
        <v>80</v>
      </c>
      <c r="B23" s="75">
        <v>25.6</v>
      </c>
      <c r="C23" s="76"/>
      <c r="D23" s="76"/>
      <c r="E23" s="60"/>
      <c r="F23" s="60"/>
      <c r="G23" s="60"/>
      <c r="H23" s="60"/>
      <c r="I23" s="60"/>
      <c r="J23" s="60"/>
      <c r="K23" s="60"/>
      <c r="L23" s="60"/>
      <c r="M23" s="60"/>
      <c r="N23" s="78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</row>
    <row r="24" spans="1:27">
      <c r="A24" s="71" t="s">
        <v>81</v>
      </c>
      <c r="B24" s="75">
        <v>51.2</v>
      </c>
      <c r="C24" s="76"/>
      <c r="D24" s="76"/>
      <c r="E24" s="60"/>
      <c r="F24" s="60"/>
      <c r="G24" s="60"/>
      <c r="H24" s="60"/>
      <c r="I24" s="60"/>
      <c r="J24" s="60"/>
      <c r="K24" s="60"/>
      <c r="L24" s="60"/>
      <c r="M24" s="60"/>
      <c r="N24" s="78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</row>
    <row r="25" spans="1:27">
      <c r="B25" s="79" t="s">
        <v>82</v>
      </c>
      <c r="C25" s="80"/>
      <c r="D25" s="80"/>
      <c r="H25" s="60"/>
      <c r="I25" s="60"/>
      <c r="J25" s="60"/>
      <c r="K25" s="60"/>
      <c r="L25" s="60"/>
      <c r="M25" s="60"/>
      <c r="N25" s="78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</row>
    <row r="26" spans="1:27">
      <c r="N26" s="78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</row>
    <row r="27" spans="1:27">
      <c r="N27" s="78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</row>
    <row r="28" spans="1:27">
      <c r="N28" s="60"/>
      <c r="O28" s="60"/>
      <c r="P28" s="60"/>
      <c r="Q28" s="60" t="s">
        <v>83</v>
      </c>
      <c r="R28" s="60"/>
      <c r="S28" s="60"/>
      <c r="T28" s="60"/>
      <c r="U28" s="60"/>
      <c r="V28" s="60"/>
      <c r="W28" s="60"/>
      <c r="X28" s="60"/>
      <c r="Y28" s="60"/>
      <c r="Z28" s="60"/>
    </row>
    <row r="29" spans="1:27">
      <c r="N29" s="60"/>
      <c r="Q29" s="60" t="s">
        <v>84</v>
      </c>
      <c r="R29" s="60"/>
      <c r="S29" s="60"/>
      <c r="T29" s="60"/>
      <c r="U29" s="60"/>
      <c r="V29" s="60"/>
      <c r="W29" s="60"/>
      <c r="X29" s="60"/>
      <c r="Y29" s="60"/>
      <c r="Z29" s="60"/>
    </row>
    <row r="30" spans="1:27">
      <c r="A30" s="59" t="s">
        <v>85</v>
      </c>
      <c r="N30" s="60"/>
      <c r="Q30" s="60"/>
      <c r="R30" s="60"/>
      <c r="S30" s="60" t="s">
        <v>86</v>
      </c>
      <c r="T30" s="60" t="s">
        <v>87</v>
      </c>
      <c r="U30" s="60" t="s">
        <v>88</v>
      </c>
      <c r="V30" s="60" t="s">
        <v>89</v>
      </c>
      <c r="W30" s="60" t="s">
        <v>90</v>
      </c>
      <c r="X30" s="60"/>
      <c r="Y30" s="60"/>
      <c r="Z30" s="60"/>
    </row>
    <row r="31" spans="1:27">
      <c r="A31" s="59"/>
      <c r="N31" s="60"/>
      <c r="Q31" s="60" t="s">
        <v>75</v>
      </c>
      <c r="R31" s="60" t="s">
        <v>91</v>
      </c>
      <c r="S31" s="60">
        <v>1.45669</v>
      </c>
      <c r="T31" s="60">
        <v>1.27862</v>
      </c>
      <c r="U31" s="60">
        <v>1.13926</v>
      </c>
      <c r="V31" s="60">
        <v>0.31819</v>
      </c>
      <c r="W31" s="60">
        <v>0.67211</v>
      </c>
      <c r="X31" s="60"/>
      <c r="Y31" s="60"/>
      <c r="Z31" s="60"/>
    </row>
    <row r="32" spans="1:27">
      <c r="F32" s="61"/>
      <c r="G32" s="61"/>
      <c r="H32" s="61"/>
      <c r="I32" s="61"/>
      <c r="J32" s="61"/>
      <c r="K32" s="61"/>
      <c r="L32" s="61"/>
      <c r="Q32" s="60" t="s">
        <v>75</v>
      </c>
      <c r="R32" s="60" t="s">
        <v>92</v>
      </c>
      <c r="S32" s="60">
        <v>269947.0652</v>
      </c>
      <c r="T32" s="81">
        <v>948000000</v>
      </c>
      <c r="U32" s="81">
        <v>0.000285</v>
      </c>
      <c r="V32" s="60">
        <v>0.99979</v>
      </c>
      <c r="W32" s="60">
        <v>1</v>
      </c>
      <c r="X32" s="60"/>
      <c r="Y32" s="60"/>
      <c r="Z32" s="60"/>
    </row>
    <row r="33" spans="1:23">
      <c r="A33" s="82" t="s">
        <v>93</v>
      </c>
      <c r="B33" s="83" t="s">
        <v>130</v>
      </c>
      <c r="C33" s="70"/>
      <c r="D33" s="70"/>
      <c r="E33" s="70" t="s">
        <v>95</v>
      </c>
      <c r="F33" s="61"/>
      <c r="G33" s="61"/>
      <c r="H33" s="61"/>
      <c r="I33" s="61"/>
      <c r="J33" s="61"/>
      <c r="K33" s="61"/>
      <c r="L33" s="61"/>
      <c r="Q33" s="58" t="s">
        <v>75</v>
      </c>
      <c r="R33" s="58" t="s">
        <v>96</v>
      </c>
      <c r="S33" s="58">
        <v>6.39808</v>
      </c>
      <c r="T33" s="58">
        <v>7790.03628</v>
      </c>
      <c r="U33" s="92">
        <v>0.000821</v>
      </c>
      <c r="V33" s="58">
        <v>0.99938</v>
      </c>
      <c r="W33" s="58">
        <v>1</v>
      </c>
    </row>
    <row r="34" spans="1:23">
      <c r="A34" s="84"/>
      <c r="B34" s="70">
        <v>1</v>
      </c>
      <c r="C34" s="70">
        <v>2</v>
      </c>
      <c r="D34" s="70">
        <v>3</v>
      </c>
      <c r="E34" s="70"/>
      <c r="F34" s="61"/>
      <c r="G34" s="61"/>
      <c r="H34" s="61"/>
      <c r="I34" s="61"/>
      <c r="J34" s="61"/>
      <c r="K34" s="61"/>
      <c r="L34" s="61"/>
      <c r="Q34" s="58" t="s">
        <v>75</v>
      </c>
      <c r="R34" s="58" t="s">
        <v>97</v>
      </c>
      <c r="S34" s="58">
        <v>2.88659</v>
      </c>
      <c r="T34" s="58">
        <v>1.19082</v>
      </c>
      <c r="U34" s="58">
        <v>2.42403</v>
      </c>
      <c r="V34" s="58">
        <v>0.07245</v>
      </c>
      <c r="W34" s="58">
        <v>0.9999</v>
      </c>
    </row>
    <row r="35" spans="1:23">
      <c r="A35" s="62">
        <v>0</v>
      </c>
      <c r="B35" s="101">
        <v>0</v>
      </c>
      <c r="C35" s="101">
        <v>0</v>
      </c>
      <c r="D35" s="101">
        <v>0</v>
      </c>
      <c r="E35" s="85">
        <v>0</v>
      </c>
      <c r="F35" s="61"/>
      <c r="G35" s="61"/>
      <c r="H35" s="61"/>
      <c r="I35" s="61"/>
      <c r="J35" s="61"/>
      <c r="K35" s="61"/>
      <c r="L35" s="61"/>
      <c r="Q35" s="58" t="s">
        <v>75</v>
      </c>
      <c r="R35" s="58" t="s">
        <v>98</v>
      </c>
      <c r="S35" s="58">
        <v>3.95802</v>
      </c>
      <c r="T35" s="58">
        <v>4818.37001</v>
      </c>
    </row>
    <row r="36" spans="1:23">
      <c r="A36" s="67">
        <v>0.8</v>
      </c>
      <c r="B36" s="103">
        <v>0.0421</v>
      </c>
      <c r="C36" s="103">
        <v>0.0432</v>
      </c>
      <c r="D36" s="103">
        <v>0.0424</v>
      </c>
      <c r="E36" s="86">
        <v>0.0426</v>
      </c>
      <c r="F36" s="61"/>
      <c r="G36" s="61"/>
      <c r="H36" s="61"/>
      <c r="I36" s="61"/>
      <c r="J36" s="61"/>
      <c r="K36" s="61"/>
      <c r="L36" s="61"/>
      <c r="Q36" s="58" t="s">
        <v>75</v>
      </c>
      <c r="R36" s="58" t="s">
        <v>99</v>
      </c>
      <c r="S36" s="58">
        <v>6.39808</v>
      </c>
      <c r="T36" s="58">
        <v>7790.03628</v>
      </c>
    </row>
    <row r="37" spans="1:23">
      <c r="A37" s="67">
        <v>1.6</v>
      </c>
      <c r="B37" s="103">
        <v>0.0632</v>
      </c>
      <c r="C37" s="103">
        <v>0.0626</v>
      </c>
      <c r="D37" s="103">
        <v>0.0648</v>
      </c>
      <c r="E37" s="86">
        <v>0.0635</v>
      </c>
      <c r="F37" s="61"/>
      <c r="G37" s="61"/>
      <c r="H37" s="61"/>
      <c r="I37" s="61"/>
      <c r="J37" s="61"/>
      <c r="K37" s="61"/>
      <c r="L37" s="61"/>
      <c r="Q37" s="58" t="s">
        <v>75</v>
      </c>
      <c r="R37" s="58" t="s">
        <v>100</v>
      </c>
      <c r="S37" s="58">
        <v>10.3424</v>
      </c>
      <c r="T37" s="58">
        <v>12594.43841</v>
      </c>
    </row>
    <row r="38" spans="1:23">
      <c r="A38" s="67">
        <v>3.2</v>
      </c>
      <c r="B38" s="103">
        <v>0.08541</v>
      </c>
      <c r="C38" s="103">
        <v>0.08541</v>
      </c>
      <c r="D38" s="103">
        <v>0.08321</v>
      </c>
      <c r="E38" s="86">
        <v>0.0847</v>
      </c>
      <c r="F38" s="61"/>
      <c r="G38" s="61"/>
      <c r="H38" s="61"/>
      <c r="I38" s="61"/>
      <c r="J38" s="61"/>
      <c r="K38" s="61"/>
      <c r="L38" s="61"/>
      <c r="Q38" s="58" t="s">
        <v>75</v>
      </c>
      <c r="R38" s="58" t="s">
        <v>101</v>
      </c>
      <c r="S38" s="58">
        <v>2.98863</v>
      </c>
      <c r="T38" s="58">
        <v>3637.92678</v>
      </c>
    </row>
    <row r="39" spans="1:23">
      <c r="A39" s="67">
        <v>6.4</v>
      </c>
      <c r="B39" s="103">
        <v>0.12234</v>
      </c>
      <c r="C39" s="103">
        <v>0.1234</v>
      </c>
      <c r="D39" s="103">
        <v>0.1245</v>
      </c>
      <c r="E39" s="86">
        <v>0.1234</v>
      </c>
      <c r="F39" s="61"/>
      <c r="G39" s="61"/>
      <c r="H39" s="61"/>
      <c r="I39" s="61"/>
      <c r="J39" s="61"/>
      <c r="K39" s="61"/>
      <c r="L39" s="61"/>
      <c r="Q39" s="58" t="s">
        <v>75</v>
      </c>
      <c r="R39" s="58" t="s">
        <v>102</v>
      </c>
      <c r="S39" s="58">
        <v>13.69707</v>
      </c>
      <c r="T39" s="58">
        <v>16681.11138</v>
      </c>
    </row>
    <row r="40" spans="1:23">
      <c r="A40" s="67">
        <v>12.8</v>
      </c>
      <c r="B40" s="103">
        <v>0.18624</v>
      </c>
      <c r="C40" s="103">
        <v>0.1863</v>
      </c>
      <c r="D40" s="103">
        <v>0.1835</v>
      </c>
      <c r="E40" s="86">
        <v>0.1853</v>
      </c>
      <c r="F40" s="61"/>
      <c r="G40" s="61"/>
      <c r="H40" s="61"/>
      <c r="I40" s="61"/>
      <c r="J40" s="61"/>
      <c r="K40" s="61"/>
      <c r="L40" s="61"/>
      <c r="Q40" s="58" t="s">
        <v>103</v>
      </c>
    </row>
    <row r="41" spans="1:23">
      <c r="A41" s="67">
        <v>25.6</v>
      </c>
      <c r="B41" s="103">
        <v>0.2644</v>
      </c>
      <c r="C41" s="103">
        <v>0.2541</v>
      </c>
      <c r="D41" s="103">
        <v>0.2687</v>
      </c>
      <c r="E41" s="86">
        <v>0.2624</v>
      </c>
      <c r="F41" s="61"/>
      <c r="G41" s="61"/>
      <c r="H41" s="61"/>
      <c r="I41" s="61"/>
      <c r="J41" s="61"/>
      <c r="K41" s="61"/>
      <c r="L41" s="61"/>
      <c r="R41" s="58" t="s">
        <v>75</v>
      </c>
    </row>
    <row r="42" spans="1:23">
      <c r="A42" s="67">
        <v>51.2</v>
      </c>
      <c r="B42" s="103">
        <v>0.3214</v>
      </c>
      <c r="C42" s="103">
        <v>0.3264</v>
      </c>
      <c r="D42" s="103">
        <v>0.3214</v>
      </c>
      <c r="E42" s="86">
        <v>0.3231</v>
      </c>
      <c r="F42" s="61"/>
      <c r="G42" s="61"/>
      <c r="H42" s="61"/>
      <c r="I42" s="61"/>
      <c r="J42" s="61"/>
      <c r="K42" s="61"/>
      <c r="L42" s="61"/>
      <c r="Q42" s="58" t="s">
        <v>104</v>
      </c>
      <c r="R42" s="58">
        <v>8</v>
      </c>
    </row>
    <row r="43" spans="1:23">
      <c r="C43" s="61"/>
      <c r="F43" s="61"/>
      <c r="G43" s="61"/>
      <c r="H43" s="61"/>
      <c r="I43" s="61"/>
      <c r="J43" s="61"/>
      <c r="K43" s="61"/>
      <c r="L43" s="61"/>
      <c r="Q43" s="58" t="s">
        <v>105</v>
      </c>
      <c r="R43" s="58">
        <v>4</v>
      </c>
    </row>
    <row r="44" spans="1:23">
      <c r="A44" s="87"/>
      <c r="C44" s="61"/>
      <c r="F44" s="61"/>
      <c r="G44" s="61"/>
      <c r="H44" s="61"/>
      <c r="I44" s="61"/>
      <c r="J44" s="61"/>
      <c r="K44" s="61"/>
      <c r="L44" s="61"/>
      <c r="Q44" s="58" t="s">
        <v>106</v>
      </c>
      <c r="R44" s="58">
        <v>4.28807</v>
      </c>
    </row>
    <row r="45" spans="1:23">
      <c r="A45" s="88" t="s">
        <v>107</v>
      </c>
      <c r="C45" s="61"/>
      <c r="F45" s="61"/>
      <c r="G45" s="61"/>
      <c r="H45" s="61"/>
      <c r="I45" s="61"/>
      <c r="J45" s="61"/>
      <c r="K45" s="61"/>
      <c r="L45" s="61"/>
      <c r="Q45" s="58" t="s">
        <v>108</v>
      </c>
      <c r="R45" s="58">
        <v>17.15228</v>
      </c>
    </row>
    <row r="46" spans="1:23">
      <c r="C46" s="61"/>
      <c r="Q46" s="58" t="s">
        <v>109</v>
      </c>
      <c r="R46" s="58">
        <v>0.99222</v>
      </c>
    </row>
    <row r="47" spans="1:23">
      <c r="C47" s="61"/>
      <c r="Q47" s="58" t="s">
        <v>110</v>
      </c>
      <c r="R47" s="58">
        <v>0.98639</v>
      </c>
    </row>
    <row r="48" spans="1:23">
      <c r="C48" s="61"/>
      <c r="Q48" s="58" t="s">
        <v>111</v>
      </c>
      <c r="R48" s="58" t="s">
        <v>112</v>
      </c>
    </row>
    <row r="49" spans="1:37">
      <c r="A49" s="59" t="s">
        <v>113</v>
      </c>
      <c r="Q49" s="58" t="s">
        <v>114</v>
      </c>
    </row>
    <row r="50" spans="1:37">
      <c r="A50" s="59"/>
      <c r="R50" s="58" t="s">
        <v>91</v>
      </c>
      <c r="S50" s="58" t="s">
        <v>91</v>
      </c>
      <c r="T50" s="58" t="s">
        <v>92</v>
      </c>
      <c r="U50" s="58" t="s">
        <v>92</v>
      </c>
      <c r="V50" s="58" t="s">
        <v>96</v>
      </c>
      <c r="W50" s="58" t="s">
        <v>96</v>
      </c>
      <c r="X50" s="58" t="s">
        <v>97</v>
      </c>
      <c r="Y50" s="58" t="s">
        <v>97</v>
      </c>
      <c r="Z50" s="58" t="s">
        <v>98</v>
      </c>
      <c r="AA50" s="58" t="s">
        <v>98</v>
      </c>
      <c r="AB50" s="58" t="s">
        <v>99</v>
      </c>
      <c r="AC50" s="58" t="s">
        <v>99</v>
      </c>
      <c r="AD50" s="58" t="s">
        <v>100</v>
      </c>
      <c r="AE50" s="58" t="s">
        <v>100</v>
      </c>
      <c r="AF50" s="58" t="s">
        <v>101</v>
      </c>
      <c r="AG50" s="58" t="s">
        <v>101</v>
      </c>
      <c r="AH50" s="58" t="s">
        <v>102</v>
      </c>
      <c r="AI50" s="58" t="s">
        <v>102</v>
      </c>
      <c r="AJ50" s="58" t="s">
        <v>103</v>
      </c>
      <c r="AK50" s="58" t="s">
        <v>103</v>
      </c>
    </row>
    <row r="51" spans="1:37">
      <c r="R51" s="58" t="s">
        <v>86</v>
      </c>
      <c r="S51" s="58" t="s">
        <v>87</v>
      </c>
      <c r="T51" s="58" t="s">
        <v>86</v>
      </c>
      <c r="U51" s="58" t="s">
        <v>87</v>
      </c>
      <c r="V51" s="58" t="s">
        <v>86</v>
      </c>
      <c r="W51" s="58" t="s">
        <v>87</v>
      </c>
      <c r="X51" s="58" t="s">
        <v>86</v>
      </c>
      <c r="Y51" s="58" t="s">
        <v>87</v>
      </c>
      <c r="Z51" s="58" t="s">
        <v>86</v>
      </c>
      <c r="AA51" s="58" t="s">
        <v>87</v>
      </c>
      <c r="AB51" s="58" t="s">
        <v>86</v>
      </c>
      <c r="AC51" s="58" t="s">
        <v>87</v>
      </c>
      <c r="AD51" s="58" t="s">
        <v>86</v>
      </c>
      <c r="AE51" s="58" t="s">
        <v>87</v>
      </c>
      <c r="AF51" s="58" t="s">
        <v>86</v>
      </c>
      <c r="AG51" s="58" t="s">
        <v>87</v>
      </c>
      <c r="AH51" s="58" t="s">
        <v>86</v>
      </c>
      <c r="AI51" s="58" t="s">
        <v>87</v>
      </c>
      <c r="AJ51" s="58" t="s">
        <v>106</v>
      </c>
      <c r="AK51" s="58" t="s">
        <v>110</v>
      </c>
    </row>
    <row r="52" customHeight="1" spans="1:37">
      <c r="A52" s="70" t="s">
        <v>115</v>
      </c>
      <c r="B52" s="70" t="s">
        <v>130</v>
      </c>
      <c r="C52" s="70"/>
      <c r="D52" s="70"/>
      <c r="E52" s="89" t="s">
        <v>116</v>
      </c>
      <c r="F52" s="90"/>
      <c r="G52" s="91"/>
      <c r="H52" s="82" t="s">
        <v>117</v>
      </c>
      <c r="I52" s="83" t="s">
        <v>118</v>
      </c>
      <c r="J52" s="70"/>
      <c r="K52" s="70"/>
      <c r="L52" s="61"/>
      <c r="Q52" s="58" t="s">
        <v>75</v>
      </c>
      <c r="R52" s="58">
        <v>1.45669</v>
      </c>
      <c r="S52" s="58">
        <v>1.27862</v>
      </c>
      <c r="T52" s="58">
        <v>269947.0652</v>
      </c>
      <c r="U52" s="92">
        <v>948000000</v>
      </c>
      <c r="V52" s="58">
        <v>6.39808</v>
      </c>
      <c r="W52" s="58">
        <v>7790.03628</v>
      </c>
      <c r="X52" s="58">
        <v>2.88659</v>
      </c>
      <c r="Y52" s="58">
        <v>1.19082</v>
      </c>
      <c r="Z52" s="58">
        <v>3.95802</v>
      </c>
      <c r="AA52" s="58">
        <v>4818.37001</v>
      </c>
      <c r="AB52" s="58">
        <v>6.39808</v>
      </c>
      <c r="AC52" s="58">
        <v>7790.03628</v>
      </c>
      <c r="AD52" s="58">
        <v>10.3424</v>
      </c>
      <c r="AE52" s="58">
        <v>12594.43841</v>
      </c>
      <c r="AF52" s="58">
        <v>2.98863</v>
      </c>
      <c r="AG52" s="58">
        <v>3637.92678</v>
      </c>
      <c r="AH52" s="58">
        <v>13.69707</v>
      </c>
      <c r="AI52" s="58">
        <v>16681.11138</v>
      </c>
      <c r="AJ52" s="58">
        <v>4.28807</v>
      </c>
      <c r="AK52" s="58">
        <v>0.98639</v>
      </c>
    </row>
    <row r="53" spans="1:37">
      <c r="A53" s="70"/>
      <c r="B53" s="70">
        <v>1</v>
      </c>
      <c r="C53" s="70">
        <v>2</v>
      </c>
      <c r="D53" s="70">
        <v>3</v>
      </c>
      <c r="E53" s="70">
        <v>1</v>
      </c>
      <c r="F53" s="70">
        <v>2</v>
      </c>
      <c r="G53" s="70">
        <v>3</v>
      </c>
      <c r="H53" s="84"/>
      <c r="I53" s="70"/>
      <c r="J53" s="70"/>
      <c r="K53" s="70"/>
      <c r="L53" s="61"/>
      <c r="Q53" s="58" t="s">
        <v>119</v>
      </c>
    </row>
    <row r="54" ht="14.25" customHeight="1" spans="1:37">
      <c r="A54" s="83" t="str">
        <f t="shared" ref="A54:A56" si="0">E17</f>
        <v>Vector</v>
      </c>
      <c r="B54" s="93">
        <f t="shared" ref="B54:B56" si="1">E5</f>
        <v>0.1516</v>
      </c>
      <c r="C54" s="93">
        <f t="shared" ref="C54:C56" si="2">F5</f>
        <v>0.1415</v>
      </c>
      <c r="D54" s="93">
        <f t="shared" ref="D54:D56" si="3">G5</f>
        <v>0.1449</v>
      </c>
      <c r="E54" s="94">
        <f t="shared" ref="E54:E56" si="4">$S$32+($S$31-$S$32)/(1+(B54/$S$33)^$S$34)</f>
        <v>6.94637008738937</v>
      </c>
      <c r="F54" s="94">
        <f t="shared" ref="F54:F56" si="5">$S$32+($S$31-$S$32)/(1+(C54/$S$33)^$S$34)</f>
        <v>5.95569167315261</v>
      </c>
      <c r="G54" s="94">
        <f t="shared" ref="G54:G56" si="6">$S$32+($S$31-$S$32)/(1+(D54/$S$33)^$S$34)</f>
        <v>6.27485868061194</v>
      </c>
      <c r="H54" s="94">
        <f t="shared" ref="H54:H56" si="7">AVERAGE(E54:G54)</f>
        <v>6.39230681371798</v>
      </c>
      <c r="I54" s="70">
        <f t="shared" ref="I54:K54" si="8">E54/AVERAGE($E$54:$G$54)</f>
        <v>1.0866765769882</v>
      </c>
      <c r="J54" s="70">
        <f t="shared" si="8"/>
        <v>0.931696779693306</v>
      </c>
      <c r="K54" s="70">
        <f t="shared" si="8"/>
        <v>0.981626643318498</v>
      </c>
      <c r="L54" s="61"/>
      <c r="S54" s="58" t="s">
        <v>120</v>
      </c>
      <c r="T54" s="58" t="s">
        <v>121</v>
      </c>
      <c r="U54" s="58" t="s">
        <v>122</v>
      </c>
      <c r="V54" s="58" t="s">
        <v>123</v>
      </c>
      <c r="W54" s="58" t="s">
        <v>124</v>
      </c>
    </row>
    <row r="55" ht="14.25" customHeight="1" spans="1:37">
      <c r="A55" s="83" t="str">
        <f t="shared" si="0"/>
        <v>MAPK12</v>
      </c>
      <c r="B55" s="93">
        <f t="shared" si="1"/>
        <v>0.0915</v>
      </c>
      <c r="C55" s="93">
        <f t="shared" si="2"/>
        <v>0.0846</v>
      </c>
      <c r="D55" s="93">
        <f t="shared" si="3"/>
        <v>0.0708</v>
      </c>
      <c r="E55" s="94">
        <f t="shared" si="4"/>
        <v>2.73485764750512</v>
      </c>
      <c r="F55" s="94">
        <f t="shared" si="5"/>
        <v>2.47597993904492</v>
      </c>
      <c r="G55" s="94">
        <f t="shared" si="6"/>
        <v>2.06630814017262</v>
      </c>
      <c r="H55" s="94">
        <f t="shared" si="7"/>
        <v>2.42571524224089</v>
      </c>
      <c r="I55" s="70">
        <f t="shared" ref="I55:K55" si="9">E55/AVERAGE($E$54:$G$54)</f>
        <v>0.427835791867199</v>
      </c>
      <c r="J55" s="70">
        <f t="shared" si="9"/>
        <v>0.387337468491255</v>
      </c>
      <c r="K55" s="70">
        <f t="shared" si="9"/>
        <v>0.323249211964967</v>
      </c>
      <c r="L55" s="61"/>
      <c r="Q55" s="58" t="s">
        <v>75</v>
      </c>
      <c r="R55" s="58" t="s">
        <v>125</v>
      </c>
      <c r="S55" s="58">
        <v>4</v>
      </c>
      <c r="T55" s="58">
        <v>3477.88772</v>
      </c>
      <c r="U55" s="58">
        <v>869.47193</v>
      </c>
      <c r="V55" s="58">
        <v>202.76537</v>
      </c>
      <c r="W55" s="92">
        <v>7.2e-5</v>
      </c>
    </row>
    <row r="56" ht="14.25" customHeight="1" spans="1:37">
      <c r="A56" s="83" t="str">
        <f t="shared" si="0"/>
        <v>MAPK12+Erastin</v>
      </c>
      <c r="B56" s="93">
        <f t="shared" si="1"/>
        <v>0.1351</v>
      </c>
      <c r="C56" s="93">
        <f t="shared" si="2"/>
        <v>0.1251</v>
      </c>
      <c r="D56" s="93">
        <f t="shared" si="3"/>
        <v>0.1418</v>
      </c>
      <c r="E56" s="94">
        <f t="shared" si="4"/>
        <v>5.39303769223625</v>
      </c>
      <c r="F56" s="94">
        <f t="shared" si="5"/>
        <v>4.60943079565186</v>
      </c>
      <c r="G56" s="94">
        <f t="shared" si="6"/>
        <v>5.98328010522528</v>
      </c>
      <c r="H56" s="94">
        <f t="shared" si="7"/>
        <v>5.32858286437113</v>
      </c>
      <c r="I56" s="70">
        <f t="shared" ref="I56:K56" si="10">E56/AVERAGE($E$54:$G$54)</f>
        <v>0.843676289232976</v>
      </c>
      <c r="J56" s="70">
        <f t="shared" si="10"/>
        <v>0.721090355950994</v>
      </c>
      <c r="K56" s="70">
        <f t="shared" si="10"/>
        <v>0.936012660153464</v>
      </c>
      <c r="L56" s="61"/>
      <c r="Q56" s="58" t="s">
        <v>75</v>
      </c>
      <c r="R56" s="58" t="s">
        <v>126</v>
      </c>
      <c r="S56" s="58">
        <v>4</v>
      </c>
      <c r="T56" s="58">
        <v>17.15228</v>
      </c>
      <c r="U56" s="58">
        <v>4.28807</v>
      </c>
    </row>
    <row r="57" spans="1:37">
      <c r="A57" s="78"/>
      <c r="B57" s="224"/>
      <c r="C57" s="224"/>
      <c r="D57" s="224"/>
      <c r="E57" s="95"/>
      <c r="F57" s="95"/>
      <c r="G57" s="95"/>
      <c r="H57" s="95"/>
      <c r="I57" s="60"/>
      <c r="J57" s="60"/>
      <c r="K57" s="60"/>
      <c r="L57" s="61"/>
      <c r="Q57" s="58" t="s">
        <v>75</v>
      </c>
      <c r="R57" s="58" t="s">
        <v>127</v>
      </c>
      <c r="S57" s="58">
        <v>8</v>
      </c>
      <c r="T57" s="58">
        <v>3495.04</v>
      </c>
    </row>
    <row r="58" spans="1:37">
      <c r="A58" s="78"/>
      <c r="B58" s="224"/>
      <c r="C58" s="224"/>
      <c r="D58" s="224"/>
      <c r="E58" s="95"/>
      <c r="F58" s="95"/>
      <c r="G58" s="95"/>
      <c r="H58" s="95"/>
      <c r="I58" s="60"/>
      <c r="J58" s="60"/>
      <c r="K58" s="60"/>
      <c r="L58" s="61"/>
      <c r="Q58" s="58" t="s">
        <v>75</v>
      </c>
      <c r="R58" s="58" t="s">
        <v>128</v>
      </c>
      <c r="S58" s="58">
        <v>7</v>
      </c>
      <c r="T58" s="58">
        <v>2204.72</v>
      </c>
    </row>
    <row r="59" spans="1:37">
      <c r="A59" s="78"/>
      <c r="B59" s="224"/>
      <c r="C59" s="224"/>
      <c r="D59" s="224"/>
      <c r="E59" s="95"/>
      <c r="F59" s="95"/>
      <c r="G59" s="95"/>
      <c r="H59" s="95"/>
      <c r="I59" s="60"/>
      <c r="J59" s="60"/>
      <c r="K59" s="60"/>
      <c r="L59" s="61"/>
    </row>
    <row r="60" spans="1:37">
      <c r="A60" s="60"/>
      <c r="B60" s="224"/>
      <c r="C60" s="224"/>
      <c r="D60" s="224"/>
      <c r="E60" s="95"/>
      <c r="F60" s="95"/>
      <c r="G60" s="95"/>
      <c r="H60" s="95"/>
      <c r="I60" s="60"/>
      <c r="J60" s="60"/>
      <c r="K60" s="60"/>
      <c r="L60" s="61"/>
    </row>
    <row r="61" spans="1:37">
      <c r="A61" s="60"/>
      <c r="B61" s="224"/>
      <c r="C61" s="224"/>
      <c r="D61" s="224"/>
      <c r="E61" s="95"/>
      <c r="F61" s="95"/>
      <c r="G61" s="95"/>
      <c r="H61" s="95"/>
      <c r="I61" s="60"/>
      <c r="J61" s="60"/>
      <c r="K61" s="60"/>
      <c r="L61" s="61"/>
    </row>
    <row r="62" spans="1:37">
      <c r="A62" s="60"/>
      <c r="B62" s="60"/>
      <c r="C62" s="60"/>
      <c r="D62" s="60"/>
      <c r="E62" s="95"/>
      <c r="F62" s="95"/>
      <c r="G62" s="95"/>
      <c r="H62" s="95"/>
      <c r="I62" s="60"/>
      <c r="J62" s="60"/>
      <c r="K62" s="60"/>
    </row>
    <row r="63" spans="1:37">
      <c r="A63" s="60"/>
      <c r="B63" s="60"/>
      <c r="C63" s="60"/>
      <c r="D63" s="60"/>
      <c r="E63" s="95"/>
      <c r="F63" s="95"/>
      <c r="G63" s="95"/>
      <c r="H63" s="95"/>
      <c r="I63" s="60"/>
      <c r="J63" s="60"/>
      <c r="K63" s="60"/>
    </row>
    <row r="64" spans="1:37">
      <c r="A64" s="60"/>
      <c r="B64" s="60"/>
      <c r="C64" s="60"/>
      <c r="D64" s="60"/>
      <c r="E64" s="60"/>
      <c r="F64" s="96"/>
    </row>
    <row r="65" spans="1:6">
      <c r="A65" s="60"/>
      <c r="B65" s="60"/>
      <c r="C65" s="60"/>
      <c r="D65" s="60"/>
      <c r="E65" s="60"/>
      <c r="F65" s="96"/>
    </row>
    <row r="66" spans="1:6">
      <c r="A66" s="60"/>
      <c r="B66" s="60"/>
      <c r="C66" s="60"/>
      <c r="D66" s="60"/>
      <c r="E66" s="60"/>
      <c r="F66" s="96"/>
    </row>
    <row r="67" spans="1:6">
      <c r="A67" s="60"/>
      <c r="B67" s="60"/>
      <c r="C67" s="60"/>
      <c r="D67" s="60"/>
      <c r="E67" s="60"/>
      <c r="F67" s="96"/>
    </row>
    <row r="68" spans="1:6">
      <c r="A68" s="60"/>
      <c r="B68" s="60"/>
      <c r="C68" s="60"/>
      <c r="D68" s="60"/>
      <c r="E68" s="60"/>
      <c r="F68" s="96"/>
    </row>
    <row r="69" spans="1:6">
      <c r="A69" s="60"/>
      <c r="B69" s="60"/>
      <c r="C69" s="60"/>
      <c r="D69" s="60"/>
      <c r="E69" s="60"/>
      <c r="F69" s="96"/>
    </row>
    <row r="70" spans="1:6">
      <c r="A70" s="60"/>
      <c r="B70" s="60"/>
      <c r="C70" s="60"/>
      <c r="D70" s="60"/>
      <c r="E70" s="60"/>
      <c r="F70" s="96"/>
    </row>
    <row r="71" spans="1:6">
      <c r="A71" s="60"/>
      <c r="B71" s="60"/>
      <c r="C71" s="60"/>
      <c r="D71" s="60"/>
      <c r="E71" s="60"/>
      <c r="F71" s="96"/>
    </row>
    <row r="72" spans="1:6">
      <c r="A72" s="60"/>
      <c r="B72" s="60"/>
      <c r="C72" s="60"/>
      <c r="D72" s="60"/>
      <c r="E72" s="60"/>
      <c r="F72" s="96"/>
    </row>
    <row r="73" spans="1:6">
      <c r="A73" s="60"/>
      <c r="B73" s="60"/>
      <c r="C73" s="60"/>
      <c r="D73" s="60"/>
      <c r="E73" s="60"/>
      <c r="F73" s="96"/>
    </row>
    <row r="74" spans="1:6">
      <c r="A74" s="60"/>
      <c r="B74" s="60"/>
      <c r="C74" s="60"/>
      <c r="D74" s="60"/>
      <c r="E74" s="60"/>
      <c r="F74" s="96"/>
    </row>
    <row r="75" spans="1:6">
      <c r="A75" s="60"/>
      <c r="B75" s="60"/>
      <c r="C75" s="60"/>
      <c r="D75" s="60"/>
      <c r="E75" s="60"/>
      <c r="F75" s="96"/>
    </row>
    <row r="76" spans="1:6">
      <c r="A76" s="60"/>
      <c r="B76" s="60"/>
      <c r="C76" s="60"/>
      <c r="D76" s="60"/>
      <c r="E76" s="60"/>
      <c r="F76" s="96"/>
    </row>
    <row r="77" spans="1:6">
      <c r="A77" s="60"/>
      <c r="B77" s="60"/>
      <c r="C77" s="60"/>
      <c r="D77" s="60"/>
      <c r="E77" s="60"/>
      <c r="F77" s="96"/>
    </row>
    <row r="78" spans="1:6">
      <c r="A78" s="60"/>
      <c r="B78" s="60"/>
      <c r="C78" s="60"/>
      <c r="D78" s="60"/>
      <c r="E78" s="60"/>
      <c r="F78" s="96"/>
    </row>
    <row r="79" spans="1:6">
      <c r="A79" s="60"/>
      <c r="B79" s="60"/>
      <c r="C79" s="60"/>
      <c r="D79" s="60"/>
      <c r="E79" s="60"/>
      <c r="F79" s="96"/>
    </row>
    <row r="80" spans="1:6">
      <c r="A80" s="60"/>
      <c r="B80" s="60"/>
      <c r="C80" s="60"/>
      <c r="D80" s="60"/>
      <c r="E80" s="60"/>
      <c r="F80" s="96"/>
    </row>
    <row r="81" spans="1:6">
      <c r="A81" s="60"/>
      <c r="B81" s="60"/>
      <c r="C81" s="60"/>
      <c r="D81" s="60"/>
      <c r="E81" s="60"/>
      <c r="F81" s="96"/>
    </row>
    <row r="82" spans="1:6">
      <c r="A82" s="60"/>
      <c r="B82" s="60"/>
      <c r="C82" s="60"/>
      <c r="D82" s="60"/>
      <c r="E82" s="60"/>
      <c r="F82" s="96"/>
    </row>
    <row r="83" spans="1:6">
      <c r="A83" s="60"/>
      <c r="B83" s="60"/>
      <c r="C83" s="60"/>
      <c r="D83" s="60"/>
      <c r="E83" s="60"/>
      <c r="F83" s="96"/>
    </row>
    <row r="84" spans="1:6">
      <c r="A84" s="60"/>
      <c r="B84" s="60"/>
      <c r="C84" s="60"/>
      <c r="D84" s="60"/>
      <c r="E84" s="60"/>
      <c r="F84" s="96"/>
    </row>
    <row r="85" spans="1:6">
      <c r="A85" s="60"/>
      <c r="B85" s="60"/>
      <c r="C85" s="60"/>
      <c r="D85" s="60"/>
      <c r="E85" s="60"/>
      <c r="F85" s="96"/>
    </row>
    <row r="86" spans="1:6">
      <c r="A86" s="60"/>
      <c r="B86" s="60"/>
      <c r="C86" s="60"/>
      <c r="D86" s="60"/>
      <c r="E86" s="60"/>
      <c r="F86" s="96"/>
    </row>
    <row r="87" spans="1:6">
      <c r="A87" s="60"/>
      <c r="B87" s="60"/>
      <c r="C87" s="60"/>
      <c r="D87" s="60"/>
      <c r="E87" s="60"/>
      <c r="F87" s="96"/>
    </row>
    <row r="88" spans="1:6">
      <c r="A88" s="60"/>
      <c r="B88" s="60"/>
      <c r="C88" s="60"/>
      <c r="D88" s="60"/>
      <c r="E88" s="60"/>
      <c r="F88" s="96"/>
    </row>
    <row r="89" spans="1:6">
      <c r="A89" s="60"/>
      <c r="B89" s="60"/>
      <c r="C89" s="60"/>
      <c r="D89" s="60"/>
      <c r="E89" s="60"/>
      <c r="F89" s="96"/>
    </row>
    <row r="90" spans="1:6">
      <c r="A90" s="60"/>
      <c r="B90" s="60"/>
      <c r="C90" s="60"/>
      <c r="D90" s="60"/>
      <c r="E90" s="60"/>
      <c r="F90" s="96"/>
    </row>
    <row r="91" spans="1:6">
      <c r="A91" s="60"/>
      <c r="B91" s="60"/>
      <c r="C91" s="60"/>
      <c r="D91" s="60"/>
      <c r="E91" s="60"/>
      <c r="F91" s="96"/>
    </row>
    <row r="92" spans="1:6">
      <c r="A92" s="60"/>
      <c r="B92" s="60"/>
      <c r="C92" s="60"/>
      <c r="D92" s="60"/>
      <c r="E92" s="60"/>
      <c r="F92" s="96"/>
    </row>
    <row r="93" spans="1:6">
      <c r="A93" s="60"/>
      <c r="B93" s="60"/>
      <c r="C93" s="60"/>
      <c r="D93" s="60"/>
      <c r="E93" s="60"/>
      <c r="F93" s="96"/>
    </row>
    <row r="94" spans="1:6">
      <c r="A94" s="60"/>
      <c r="B94" s="60"/>
      <c r="C94" s="60"/>
      <c r="D94" s="60"/>
      <c r="E94" s="60"/>
      <c r="F94" s="96"/>
    </row>
    <row r="95" spans="1:6">
      <c r="A95" s="60"/>
      <c r="B95" s="60"/>
      <c r="C95" s="60"/>
      <c r="D95" s="60"/>
      <c r="E95" s="60"/>
      <c r="F95" s="96"/>
    </row>
    <row r="96" spans="1:6">
      <c r="A96" s="60"/>
      <c r="B96" s="60"/>
      <c r="C96" s="60"/>
      <c r="D96" s="60"/>
      <c r="E96" s="60"/>
      <c r="F96" s="96"/>
    </row>
    <row r="97" spans="1:6">
      <c r="A97" s="60"/>
      <c r="B97" s="60"/>
      <c r="C97" s="60"/>
      <c r="D97" s="60"/>
      <c r="E97" s="60"/>
      <c r="F97" s="96"/>
    </row>
    <row r="98" spans="1:6">
      <c r="A98" s="60"/>
      <c r="B98" s="60"/>
      <c r="C98" s="60"/>
      <c r="D98" s="60"/>
      <c r="E98" s="60"/>
      <c r="F98" s="96"/>
    </row>
    <row r="99" spans="1:6">
      <c r="A99" s="60"/>
      <c r="B99" s="60"/>
      <c r="C99" s="60"/>
      <c r="D99" s="60"/>
      <c r="E99" s="60"/>
      <c r="F99" s="96"/>
    </row>
    <row r="100" spans="1:6">
      <c r="A100" s="60"/>
      <c r="B100" s="60"/>
      <c r="C100" s="60"/>
      <c r="D100" s="60"/>
      <c r="E100" s="60"/>
      <c r="F100" s="96"/>
    </row>
    <row r="101" spans="1:6">
      <c r="A101" s="60"/>
      <c r="B101" s="60"/>
      <c r="C101" s="60"/>
      <c r="D101" s="60"/>
      <c r="E101" s="60"/>
      <c r="F101" s="96"/>
    </row>
    <row r="102" spans="1:6">
      <c r="A102" s="60"/>
      <c r="B102" s="60"/>
      <c r="C102" s="60"/>
      <c r="D102" s="60"/>
      <c r="E102" s="60"/>
      <c r="F102" s="96"/>
    </row>
    <row r="103" spans="1:6">
      <c r="A103" s="60"/>
      <c r="B103" s="60"/>
      <c r="C103" s="60"/>
      <c r="D103" s="60"/>
      <c r="E103" s="60"/>
      <c r="F103" s="96"/>
    </row>
    <row r="104" spans="1:6">
      <c r="A104" s="60"/>
      <c r="B104" s="60"/>
      <c r="C104" s="60"/>
      <c r="D104" s="60"/>
      <c r="E104" s="60"/>
      <c r="F104" s="96"/>
    </row>
    <row r="105" spans="1:6">
      <c r="A105" s="60"/>
      <c r="B105" s="60"/>
      <c r="C105" s="60"/>
      <c r="D105" s="60"/>
      <c r="E105" s="60"/>
      <c r="F105" s="96"/>
    </row>
    <row r="106" spans="1:6">
      <c r="A106" s="60"/>
      <c r="B106" s="60"/>
      <c r="C106" s="60"/>
      <c r="D106" s="60"/>
      <c r="E106" s="60"/>
      <c r="F106" s="96"/>
    </row>
    <row r="107" spans="1:6">
      <c r="A107" s="60"/>
      <c r="B107" s="60"/>
      <c r="C107" s="60"/>
      <c r="D107" s="60"/>
      <c r="E107" s="60"/>
      <c r="F107" s="96"/>
    </row>
    <row r="108" spans="1:6">
      <c r="A108" s="60"/>
      <c r="B108" s="60"/>
      <c r="C108" s="60"/>
      <c r="D108" s="60"/>
      <c r="E108" s="60"/>
      <c r="F108" s="96"/>
    </row>
    <row r="109" spans="1:6">
      <c r="A109" s="60"/>
      <c r="B109" s="60"/>
      <c r="C109" s="60"/>
      <c r="D109" s="60"/>
      <c r="E109" s="60"/>
      <c r="F109" s="96"/>
    </row>
    <row r="110" spans="1:6">
      <c r="A110" s="60"/>
      <c r="B110" s="60"/>
      <c r="C110" s="60"/>
      <c r="D110" s="60"/>
      <c r="E110" s="60"/>
      <c r="F110" s="96"/>
    </row>
    <row r="111" spans="1:6">
      <c r="A111" s="60"/>
      <c r="B111" s="60"/>
      <c r="C111" s="60"/>
      <c r="D111" s="60"/>
      <c r="E111" s="60"/>
      <c r="F111" s="96"/>
    </row>
    <row r="112" spans="1:6">
      <c r="A112" s="60"/>
      <c r="B112" s="60"/>
      <c r="C112" s="60"/>
      <c r="D112" s="60"/>
      <c r="E112" s="60"/>
      <c r="F112" s="96"/>
    </row>
    <row r="113" spans="1:6">
      <c r="A113" s="60"/>
      <c r="B113" s="60"/>
      <c r="C113" s="60"/>
      <c r="D113" s="60"/>
      <c r="E113" s="60"/>
      <c r="F113" s="96"/>
    </row>
    <row r="114" spans="1:6">
      <c r="A114" s="60"/>
      <c r="B114" s="60"/>
      <c r="C114" s="60"/>
      <c r="D114" s="60"/>
      <c r="E114" s="60"/>
      <c r="F114" s="96"/>
    </row>
  </sheetData>
  <mergeCells count="13">
    <mergeCell ref="B25:D25"/>
    <mergeCell ref="B33:D33"/>
    <mergeCell ref="B52:D52"/>
    <mergeCell ref="E52:G52"/>
    <mergeCell ref="A1:A2"/>
    <mergeCell ref="A14:A15"/>
    <mergeCell ref="A30:A31"/>
    <mergeCell ref="A33:A34"/>
    <mergeCell ref="A49:A50"/>
    <mergeCell ref="A52:A53"/>
    <mergeCell ref="E33:E34"/>
    <mergeCell ref="H52:H53"/>
    <mergeCell ref="I52:K53"/>
  </mergeCells>
  <hyperlinks>
    <hyperlink ref="A45" r:id="rId2" display="https://www.elabscience.cn/p-cell_ferrous_iron_colorimetric_assay_kit-e_bc_k881_m" tooltip="https://www.elabscience.cn/p-cell_ferrous_iron_colorimetric_assay_kit-e_bc_k881_m"/>
  </hyperlinks>
  <pageMargins left="0.7" right="0.7" top="0.75" bottom="0.75" header="0.3" footer="0.3"/>
  <pageSetup paperSize="9" orientation="portrait" horizontalDpi="200" verticalDpi="300"/>
  <headerFooter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14"/>
  <sheetViews>
    <sheetView zoomScale="85" zoomScaleNormal="85" topLeftCell="A10" workbookViewId="0">
      <selection activeCell="E19" sqref="E19:G19"/>
    </sheetView>
  </sheetViews>
  <sheetFormatPr defaultColWidth="9" defaultRowHeight="13.5"/>
  <cols>
    <col min="1" max="1" width="19.875" style="58" customWidth="1"/>
    <col min="2" max="4" width="8.375" style="58" customWidth="1"/>
    <col min="5" max="5" width="12.125" style="58" customWidth="1"/>
    <col min="6" max="7" width="13.25" style="58" customWidth="1"/>
    <col min="8" max="8" width="14.875" style="58" customWidth="1"/>
    <col min="9" max="10" width="13.75" style="58" customWidth="1"/>
    <col min="11" max="11" width="12.625" style="58" customWidth="1"/>
    <col min="12" max="14" width="10.25" style="58" customWidth="1"/>
    <col min="15" max="19" width="9" style="58"/>
    <col min="20" max="20" width="27.125" style="58" customWidth="1"/>
    <col min="21" max="16384" width="9" style="58"/>
  </cols>
  <sheetData>
    <row r="1" s="57" customFormat="1" spans="1:27">
      <c r="A1" s="59" t="s">
        <v>71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</row>
    <row r="2" s="57" customFormat="1" spans="1:27">
      <c r="A2" s="59"/>
      <c r="B2" s="58"/>
      <c r="C2" s="58"/>
      <c r="D2" s="58"/>
      <c r="E2" s="58"/>
      <c r="F2" s="58"/>
      <c r="G2" s="58"/>
      <c r="H2" s="58"/>
      <c r="I2" s="58"/>
      <c r="J2" s="58"/>
      <c r="K2" s="60"/>
      <c r="L2" s="60"/>
      <c r="M2" s="60"/>
      <c r="N2" s="60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3" spans="1:27">
      <c r="H3" s="60"/>
      <c r="I3" s="60"/>
      <c r="J3" s="60"/>
      <c r="K3" s="60"/>
      <c r="L3" s="60"/>
      <c r="M3" s="60"/>
      <c r="N3" s="60"/>
    </row>
    <row r="4" spans="1:27">
      <c r="A4" s="61" t="s">
        <v>72</v>
      </c>
      <c r="B4" s="58">
        <v>1</v>
      </c>
      <c r="C4" s="58">
        <v>2</v>
      </c>
      <c r="D4" s="58">
        <v>3</v>
      </c>
      <c r="E4" s="58">
        <v>4</v>
      </c>
      <c r="F4" s="58">
        <v>5</v>
      </c>
      <c r="G4" s="58">
        <v>6</v>
      </c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</row>
    <row r="5" ht="14.25" spans="1:27">
      <c r="A5" s="61">
        <v>25</v>
      </c>
      <c r="B5" s="97">
        <v>2.5612</v>
      </c>
      <c r="C5" s="97">
        <v>2.534</v>
      </c>
      <c r="D5" s="97">
        <v>2.5901</v>
      </c>
      <c r="E5" s="64">
        <v>1.325</v>
      </c>
      <c r="F5" s="64">
        <v>1.2564</v>
      </c>
      <c r="G5" s="64">
        <v>1.2849</v>
      </c>
      <c r="H5" s="65"/>
      <c r="I5" s="65"/>
      <c r="J5" s="65"/>
      <c r="K5" s="65"/>
      <c r="L5" s="65"/>
      <c r="M5" s="65"/>
      <c r="N5" s="66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</row>
    <row r="6" ht="14.25" spans="1:27">
      <c r="A6" s="61"/>
      <c r="B6" s="97">
        <v>2.1372</v>
      </c>
      <c r="C6" s="97">
        <v>2.1846</v>
      </c>
      <c r="D6" s="97">
        <v>2.0936</v>
      </c>
      <c r="E6" s="64">
        <v>0.7985</v>
      </c>
      <c r="F6" s="64">
        <v>0.6594</v>
      </c>
      <c r="G6" s="64">
        <v>0.7899</v>
      </c>
      <c r="H6" s="65"/>
      <c r="I6" s="65"/>
      <c r="J6" s="65"/>
      <c r="K6" s="65"/>
      <c r="L6" s="65"/>
      <c r="M6" s="65"/>
      <c r="N6" s="66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</row>
    <row r="7" ht="14.25" spans="1:27">
      <c r="A7" s="61"/>
      <c r="B7" s="97">
        <v>1.8291</v>
      </c>
      <c r="C7" s="97">
        <v>1.8165</v>
      </c>
      <c r="D7" s="97">
        <v>1.8462</v>
      </c>
      <c r="E7" s="64">
        <v>1.2135</v>
      </c>
      <c r="F7" s="64">
        <v>1.1135</v>
      </c>
      <c r="G7" s="64">
        <v>1.1846</v>
      </c>
      <c r="H7" s="65"/>
      <c r="I7" s="65"/>
      <c r="J7" s="65"/>
      <c r="K7" s="65"/>
      <c r="L7" s="65"/>
      <c r="M7" s="65"/>
      <c r="N7" s="66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</row>
    <row r="8" ht="14.25" spans="1:27">
      <c r="A8" s="61"/>
      <c r="B8" s="97">
        <v>1.4343</v>
      </c>
      <c r="C8" s="97">
        <v>1.4205</v>
      </c>
      <c r="D8" s="97">
        <v>1.4471</v>
      </c>
      <c r="E8" s="65"/>
      <c r="F8" s="65"/>
      <c r="G8" s="65"/>
      <c r="H8" s="65"/>
      <c r="I8" s="65"/>
      <c r="J8" s="65"/>
      <c r="K8" s="65"/>
      <c r="L8" s="65"/>
      <c r="M8" s="65"/>
      <c r="N8" s="66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</row>
    <row r="9" spans="1:27">
      <c r="A9" s="61"/>
      <c r="B9" s="97">
        <v>1.024</v>
      </c>
      <c r="C9" s="97">
        <v>1.0354</v>
      </c>
      <c r="D9" s="97">
        <v>1.0528</v>
      </c>
      <c r="E9" s="65"/>
      <c r="F9" s="65"/>
      <c r="G9" s="65"/>
      <c r="H9" s="5"/>
      <c r="I9" s="5"/>
      <c r="J9" s="5"/>
      <c r="K9" s="5"/>
      <c r="L9" s="5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</row>
    <row r="10" spans="1:27">
      <c r="A10" s="61"/>
      <c r="B10" s="97">
        <v>0.7032</v>
      </c>
      <c r="C10" s="97">
        <v>0.7282</v>
      </c>
      <c r="D10" s="97">
        <v>0.7136</v>
      </c>
      <c r="E10" s="65"/>
      <c r="F10" s="65"/>
      <c r="G10" s="5"/>
      <c r="H10" s="5"/>
      <c r="K10" s="60"/>
      <c r="L10" s="5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</row>
    <row r="11" spans="1:27">
      <c r="A11" s="61"/>
      <c r="B11" s="97">
        <v>0.512</v>
      </c>
      <c r="C11" s="97">
        <v>0.5011</v>
      </c>
      <c r="D11" s="97">
        <v>0.495</v>
      </c>
      <c r="E11" s="69"/>
      <c r="F11" s="69"/>
      <c r="G11" s="69"/>
      <c r="H11" s="5"/>
      <c r="I11" s="5"/>
      <c r="J11" s="5"/>
      <c r="K11" s="5"/>
      <c r="L11" s="5"/>
      <c r="M11" s="5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</row>
    <row r="12" spans="1:27">
      <c r="A12" s="61"/>
      <c r="B12" s="97">
        <v>0.385</v>
      </c>
      <c r="C12" s="97">
        <v>0.3912</v>
      </c>
      <c r="D12" s="97">
        <v>0.3765</v>
      </c>
      <c r="E12" s="69"/>
      <c r="F12" s="69"/>
      <c r="G12" s="69"/>
      <c r="H12" s="5"/>
      <c r="I12" s="5"/>
      <c r="J12" s="5"/>
      <c r="K12" s="5"/>
      <c r="L12" s="5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</row>
    <row r="13" spans="1:27">
      <c r="H13" s="60"/>
      <c r="I13" s="60"/>
      <c r="J13" s="5"/>
      <c r="K13" s="5"/>
      <c r="L13" s="5"/>
      <c r="M13" s="65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</row>
    <row r="14" spans="1:27">
      <c r="A14" s="59" t="s">
        <v>73</v>
      </c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</row>
    <row r="15" spans="1:27">
      <c r="A15" s="59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</row>
    <row r="16" spans="1:27">
      <c r="B16" s="70">
        <v>1</v>
      </c>
      <c r="C16" s="70">
        <v>2</v>
      </c>
      <c r="D16" s="70">
        <v>3</v>
      </c>
      <c r="E16" s="70">
        <v>4</v>
      </c>
      <c r="F16" s="70">
        <v>5</v>
      </c>
      <c r="G16" s="70">
        <v>6</v>
      </c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</row>
    <row r="17" ht="14.25" spans="1:27">
      <c r="A17" s="71" t="s">
        <v>74</v>
      </c>
      <c r="B17" s="98">
        <v>0</v>
      </c>
      <c r="C17" s="73"/>
      <c r="D17" s="73"/>
      <c r="E17" s="74" t="s">
        <v>32</v>
      </c>
      <c r="F17" s="74" t="s">
        <v>32</v>
      </c>
      <c r="G17" s="74" t="s">
        <v>32</v>
      </c>
      <c r="H17" s="66"/>
      <c r="I17" s="66"/>
      <c r="J17" s="66"/>
      <c r="K17" s="66"/>
      <c r="L17" s="66"/>
      <c r="M17" s="66"/>
      <c r="N17" s="66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</row>
    <row r="18" ht="14.25" spans="1:27">
      <c r="A18" s="71" t="s">
        <v>75</v>
      </c>
      <c r="B18" s="98">
        <v>1.56</v>
      </c>
      <c r="C18" s="76"/>
      <c r="D18" s="76"/>
      <c r="E18" s="74" t="s">
        <v>10</v>
      </c>
      <c r="F18" s="74" t="s">
        <v>10</v>
      </c>
      <c r="G18" s="74" t="s">
        <v>10</v>
      </c>
      <c r="H18" s="66"/>
      <c r="I18" s="66"/>
      <c r="J18" s="66"/>
      <c r="K18" s="66"/>
      <c r="L18" s="66"/>
      <c r="M18" s="66"/>
      <c r="N18" s="66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</row>
    <row r="19" ht="14.25" spans="1:27">
      <c r="A19" s="71" t="s">
        <v>76</v>
      </c>
      <c r="B19" s="98">
        <f t="shared" ref="B19:B24" si="0">B18*2</f>
        <v>3.12</v>
      </c>
      <c r="C19" s="76"/>
      <c r="D19" s="235"/>
      <c r="E19" s="74" t="s">
        <v>145</v>
      </c>
      <c r="F19" s="74" t="s">
        <v>145</v>
      </c>
      <c r="G19" s="74" t="s">
        <v>145</v>
      </c>
      <c r="H19" s="66"/>
      <c r="I19" s="66"/>
      <c r="J19" s="66"/>
      <c r="K19" s="66"/>
      <c r="L19" s="66"/>
      <c r="M19" s="66"/>
      <c r="N19" s="66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</row>
    <row r="20" ht="14.25" spans="1:27">
      <c r="A20" s="71" t="s">
        <v>77</v>
      </c>
      <c r="B20" s="98">
        <f t="shared" si="0"/>
        <v>6.24</v>
      </c>
      <c r="C20" s="76"/>
      <c r="D20" s="7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</row>
    <row r="21" ht="14.25" spans="1:27">
      <c r="A21" s="71" t="s">
        <v>78</v>
      </c>
      <c r="B21" s="98">
        <f t="shared" si="0"/>
        <v>12.48</v>
      </c>
      <c r="C21" s="76"/>
      <c r="D21" s="76"/>
      <c r="E21" s="66"/>
      <c r="F21" s="66"/>
      <c r="G21" s="66"/>
      <c r="H21" s="78"/>
      <c r="I21" s="60"/>
      <c r="J21" s="60"/>
      <c r="K21" s="60"/>
      <c r="L21" s="60"/>
      <c r="M21" s="60"/>
      <c r="N21" s="78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</row>
    <row r="22" ht="14.25" spans="1:27">
      <c r="A22" s="71" t="s">
        <v>79</v>
      </c>
      <c r="B22" s="98">
        <f t="shared" si="0"/>
        <v>24.96</v>
      </c>
      <c r="C22" s="76"/>
      <c r="D22" s="76"/>
      <c r="E22" s="66"/>
      <c r="F22" s="66"/>
      <c r="G22" s="66"/>
      <c r="H22" s="60"/>
      <c r="I22" s="60"/>
      <c r="J22" s="60"/>
      <c r="K22" s="60"/>
      <c r="L22" s="60"/>
      <c r="M22" s="60"/>
      <c r="N22" s="78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</row>
    <row r="23" spans="1:27">
      <c r="A23" s="71" t="s">
        <v>80</v>
      </c>
      <c r="B23" s="98">
        <f t="shared" si="0"/>
        <v>49.92</v>
      </c>
      <c r="C23" s="76"/>
      <c r="D23" s="76"/>
      <c r="E23" s="60"/>
      <c r="F23" s="60"/>
      <c r="G23" s="60"/>
      <c r="H23" s="60"/>
      <c r="I23" s="60"/>
      <c r="J23" s="60"/>
      <c r="K23" s="60"/>
      <c r="L23" s="60"/>
      <c r="M23" s="60"/>
      <c r="N23" s="78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</row>
    <row r="24" spans="1:27">
      <c r="A24" s="71" t="s">
        <v>81</v>
      </c>
      <c r="B24" s="98">
        <f t="shared" si="0"/>
        <v>99.84</v>
      </c>
      <c r="C24" s="76"/>
      <c r="D24" s="76"/>
      <c r="E24" s="60"/>
      <c r="F24" s="60"/>
      <c r="G24" s="60"/>
      <c r="H24" s="60"/>
      <c r="I24" s="60"/>
      <c r="J24" s="60"/>
      <c r="K24" s="60"/>
      <c r="L24" s="60"/>
      <c r="M24" s="60"/>
      <c r="N24" s="78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</row>
    <row r="25" spans="1:27">
      <c r="B25" s="79" t="s">
        <v>82</v>
      </c>
      <c r="C25" s="80"/>
      <c r="D25" s="80"/>
      <c r="H25" s="60"/>
      <c r="I25" s="60"/>
      <c r="J25" s="60"/>
      <c r="K25" s="60"/>
      <c r="L25" s="60"/>
      <c r="M25" s="60"/>
      <c r="N25" s="78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</row>
    <row r="26" spans="1:27">
      <c r="N26" s="78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</row>
    <row r="27" spans="1:27">
      <c r="N27" s="78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</row>
    <row r="28" spans="1:27">
      <c r="N28" s="60"/>
      <c r="O28" s="60"/>
      <c r="P28" s="60"/>
      <c r="Q28" s="58" t="s">
        <v>129</v>
      </c>
    </row>
    <row r="29" spans="1:27">
      <c r="N29" s="60"/>
      <c r="Q29" s="58" t="s">
        <v>84</v>
      </c>
      <c r="V29" s="92"/>
    </row>
    <row r="30" spans="1:27">
      <c r="A30" s="59" t="s">
        <v>85</v>
      </c>
      <c r="N30" s="60"/>
      <c r="S30" s="58" t="s">
        <v>86</v>
      </c>
      <c r="T30" s="58" t="s">
        <v>87</v>
      </c>
      <c r="U30" s="58" t="s">
        <v>88</v>
      </c>
      <c r="V30" s="92" t="s">
        <v>89</v>
      </c>
      <c r="W30" s="58" t="s">
        <v>90</v>
      </c>
    </row>
    <row r="31" spans="1:27">
      <c r="A31" s="59"/>
      <c r="N31" s="60"/>
      <c r="Q31" s="58" t="s">
        <v>75</v>
      </c>
      <c r="R31" s="58" t="s">
        <v>91</v>
      </c>
      <c r="S31" s="58">
        <v>33202.36008</v>
      </c>
      <c r="T31" s="58">
        <v>4764741.68546</v>
      </c>
      <c r="U31" s="58">
        <v>0.00697</v>
      </c>
      <c r="V31" s="92">
        <v>0.99477</v>
      </c>
      <c r="W31" s="58">
        <v>1</v>
      </c>
    </row>
    <row r="32" spans="1:27">
      <c r="F32" s="61"/>
      <c r="G32" s="61"/>
      <c r="H32" s="61"/>
      <c r="I32" s="61"/>
      <c r="J32" s="61"/>
      <c r="K32" s="61"/>
      <c r="L32" s="61"/>
      <c r="Q32" s="58" t="s">
        <v>75</v>
      </c>
      <c r="R32" s="58" t="s">
        <v>92</v>
      </c>
      <c r="S32" s="58">
        <v>0.74745</v>
      </c>
      <c r="T32" s="58">
        <v>2.35427</v>
      </c>
      <c r="U32" s="58">
        <v>0.31749</v>
      </c>
      <c r="V32" s="92">
        <v>0.76676</v>
      </c>
      <c r="W32" s="58">
        <v>0.87207</v>
      </c>
    </row>
    <row r="33" spans="1:23">
      <c r="A33" s="82" t="s">
        <v>93</v>
      </c>
      <c r="B33" s="83" t="s">
        <v>130</v>
      </c>
      <c r="C33" s="70"/>
      <c r="D33" s="70"/>
      <c r="E33" s="70" t="s">
        <v>95</v>
      </c>
      <c r="F33" s="61"/>
      <c r="G33" s="61"/>
      <c r="H33" s="61"/>
      <c r="I33" s="61"/>
      <c r="J33" s="61"/>
      <c r="K33" s="61"/>
      <c r="L33" s="61"/>
      <c r="Q33" s="58" t="s">
        <v>75</v>
      </c>
      <c r="R33" s="58" t="s">
        <v>96</v>
      </c>
      <c r="S33" s="58">
        <v>0.03255</v>
      </c>
      <c r="T33" s="58">
        <v>2.00978</v>
      </c>
      <c r="U33" s="58">
        <v>0.0162</v>
      </c>
      <c r="V33" s="58">
        <v>0.98785</v>
      </c>
      <c r="W33" s="58">
        <v>1</v>
      </c>
    </row>
    <row r="34" spans="1:23">
      <c r="A34" s="84"/>
      <c r="B34" s="70">
        <v>1</v>
      </c>
      <c r="C34" s="70">
        <v>2</v>
      </c>
      <c r="D34" s="70">
        <v>3</v>
      </c>
      <c r="E34" s="70"/>
      <c r="F34" s="61"/>
      <c r="G34" s="61"/>
      <c r="H34" s="61"/>
      <c r="I34" s="61"/>
      <c r="J34" s="61"/>
      <c r="K34" s="61"/>
      <c r="L34" s="61"/>
      <c r="Q34" s="58" t="s">
        <v>75</v>
      </c>
      <c r="R34" s="58" t="s">
        <v>97</v>
      </c>
      <c r="S34" s="58">
        <v>2.35764</v>
      </c>
      <c r="T34" s="58">
        <v>0.69481</v>
      </c>
      <c r="U34" s="58">
        <v>3.39321</v>
      </c>
      <c r="V34" s="58">
        <v>0.02745</v>
      </c>
      <c r="W34" s="58">
        <v>0.99986</v>
      </c>
    </row>
    <row r="35" spans="1:23">
      <c r="A35" s="83">
        <f t="shared" ref="A35:A42" si="1">B17</f>
        <v>0</v>
      </c>
      <c r="B35" s="97">
        <f t="shared" ref="B35:B42" si="2">B5</f>
        <v>2.5612</v>
      </c>
      <c r="C35" s="97">
        <f t="shared" ref="C35:C42" si="3">C5</f>
        <v>2.534</v>
      </c>
      <c r="D35" s="97">
        <f t="shared" ref="D35:D42" si="4">D5</f>
        <v>2.5901</v>
      </c>
      <c r="E35" s="99">
        <f t="shared" ref="E35:E42" si="5">AVERAGE(B35:D35)</f>
        <v>2.56176666666667</v>
      </c>
      <c r="F35" s="61"/>
      <c r="G35" s="61"/>
      <c r="H35" s="61"/>
      <c r="I35" s="61"/>
      <c r="J35" s="61"/>
      <c r="K35" s="61"/>
      <c r="L35" s="61"/>
      <c r="Q35" s="58" t="s">
        <v>75</v>
      </c>
      <c r="R35" s="58" t="s">
        <v>98</v>
      </c>
      <c r="S35" s="58">
        <v>0.01808</v>
      </c>
      <c r="T35" s="58">
        <v>1.11935</v>
      </c>
    </row>
    <row r="36" spans="1:23">
      <c r="A36" s="83">
        <f t="shared" si="1"/>
        <v>1.56</v>
      </c>
      <c r="B36" s="97">
        <f t="shared" si="2"/>
        <v>2.1372</v>
      </c>
      <c r="C36" s="97">
        <f t="shared" si="3"/>
        <v>2.1846</v>
      </c>
      <c r="D36" s="97">
        <f t="shared" si="4"/>
        <v>2.0936</v>
      </c>
      <c r="E36" s="99">
        <f t="shared" si="5"/>
        <v>2.13846666666667</v>
      </c>
      <c r="F36" s="61"/>
      <c r="G36" s="61"/>
      <c r="H36" s="61"/>
      <c r="I36" s="61"/>
      <c r="J36" s="61"/>
      <c r="K36" s="61"/>
      <c r="L36" s="61"/>
      <c r="Q36" s="58" t="s">
        <v>75</v>
      </c>
      <c r="R36" s="58" t="s">
        <v>99</v>
      </c>
      <c r="S36" s="58">
        <v>0.03255</v>
      </c>
      <c r="T36" s="58">
        <v>2.00978</v>
      </c>
    </row>
    <row r="37" spans="1:23">
      <c r="A37" s="83">
        <f t="shared" si="1"/>
        <v>3.12</v>
      </c>
      <c r="B37" s="97">
        <f t="shared" si="2"/>
        <v>1.8291</v>
      </c>
      <c r="C37" s="97">
        <f t="shared" si="3"/>
        <v>1.8165</v>
      </c>
      <c r="D37" s="97">
        <f t="shared" si="4"/>
        <v>1.8462</v>
      </c>
      <c r="E37" s="99">
        <f t="shared" si="5"/>
        <v>1.8306</v>
      </c>
      <c r="F37" s="61"/>
      <c r="G37" s="61"/>
      <c r="H37" s="61"/>
      <c r="I37" s="61"/>
      <c r="J37" s="61"/>
      <c r="K37" s="61"/>
      <c r="L37" s="61"/>
      <c r="Q37" s="58" t="s">
        <v>75</v>
      </c>
      <c r="R37" s="58" t="s">
        <v>100</v>
      </c>
      <c r="S37" s="58">
        <v>0.0586</v>
      </c>
      <c r="T37" s="58">
        <v>3.60852</v>
      </c>
    </row>
    <row r="38" spans="1:23">
      <c r="A38" s="83">
        <f t="shared" si="1"/>
        <v>6.24</v>
      </c>
      <c r="B38" s="97">
        <f t="shared" si="2"/>
        <v>1.4343</v>
      </c>
      <c r="C38" s="97">
        <f t="shared" si="3"/>
        <v>1.4205</v>
      </c>
      <c r="D38" s="97">
        <f t="shared" si="4"/>
        <v>1.4471</v>
      </c>
      <c r="E38" s="99">
        <f t="shared" si="5"/>
        <v>1.43396666666667</v>
      </c>
      <c r="F38" s="61"/>
      <c r="G38" s="61"/>
      <c r="H38" s="61"/>
      <c r="I38" s="61"/>
      <c r="J38" s="61"/>
      <c r="K38" s="61"/>
      <c r="L38" s="61"/>
      <c r="Q38" s="58" t="s">
        <v>75</v>
      </c>
      <c r="R38" s="58" t="s">
        <v>101</v>
      </c>
      <c r="S38" s="58">
        <v>0.01282</v>
      </c>
      <c r="T38" s="58">
        <v>0.79483</v>
      </c>
    </row>
    <row r="39" spans="1:23">
      <c r="A39" s="83">
        <f t="shared" si="1"/>
        <v>12.48</v>
      </c>
      <c r="B39" s="97">
        <f t="shared" si="2"/>
        <v>1.024</v>
      </c>
      <c r="C39" s="97">
        <f t="shared" si="3"/>
        <v>1.0354</v>
      </c>
      <c r="D39" s="97">
        <f t="shared" si="4"/>
        <v>1.0528</v>
      </c>
      <c r="E39" s="99">
        <f t="shared" si="5"/>
        <v>1.0374</v>
      </c>
      <c r="F39" s="61"/>
      <c r="G39" s="61"/>
      <c r="H39" s="61"/>
      <c r="I39" s="61"/>
      <c r="J39" s="61"/>
      <c r="K39" s="61"/>
      <c r="L39" s="61"/>
      <c r="Q39" s="58" t="s">
        <v>75</v>
      </c>
      <c r="R39" s="58" t="s">
        <v>102</v>
      </c>
      <c r="S39" s="58">
        <v>0.08266</v>
      </c>
      <c r="T39" s="58">
        <v>5.08175</v>
      </c>
    </row>
    <row r="40" spans="1:23">
      <c r="A40" s="83">
        <f t="shared" si="1"/>
        <v>24.96</v>
      </c>
      <c r="B40" s="97">
        <f t="shared" si="2"/>
        <v>0.7032</v>
      </c>
      <c r="C40" s="97">
        <f t="shared" si="3"/>
        <v>0.7282</v>
      </c>
      <c r="D40" s="97">
        <f t="shared" si="4"/>
        <v>0.7136</v>
      </c>
      <c r="E40" s="99">
        <f t="shared" si="5"/>
        <v>0.715</v>
      </c>
      <c r="F40" s="61"/>
      <c r="G40" s="61"/>
      <c r="H40" s="61"/>
      <c r="I40" s="61"/>
      <c r="J40" s="61"/>
      <c r="K40" s="61"/>
      <c r="L40" s="61"/>
      <c r="Q40" s="58" t="s">
        <v>103</v>
      </c>
    </row>
    <row r="41" spans="1:23">
      <c r="A41" s="83">
        <f t="shared" si="1"/>
        <v>49.92</v>
      </c>
      <c r="B41" s="97">
        <f t="shared" si="2"/>
        <v>0.512</v>
      </c>
      <c r="C41" s="97">
        <f t="shared" si="3"/>
        <v>0.5011</v>
      </c>
      <c r="D41" s="97">
        <f t="shared" si="4"/>
        <v>0.495</v>
      </c>
      <c r="E41" s="99">
        <f t="shared" si="5"/>
        <v>0.5027</v>
      </c>
      <c r="F41" s="61"/>
      <c r="G41" s="61"/>
      <c r="H41" s="61"/>
      <c r="I41" s="61"/>
      <c r="J41" s="61"/>
      <c r="K41" s="61"/>
      <c r="L41" s="61"/>
      <c r="R41" s="58" t="s">
        <v>75</v>
      </c>
    </row>
    <row r="42" spans="1:23">
      <c r="A42" s="83">
        <f t="shared" si="1"/>
        <v>99.84</v>
      </c>
      <c r="B42" s="97">
        <f t="shared" si="2"/>
        <v>0.385</v>
      </c>
      <c r="C42" s="97">
        <f t="shared" si="3"/>
        <v>0.3912</v>
      </c>
      <c r="D42" s="97">
        <f t="shared" si="4"/>
        <v>0.3765</v>
      </c>
      <c r="E42" s="99">
        <f t="shared" si="5"/>
        <v>0.384233333333333</v>
      </c>
      <c r="F42" s="61"/>
      <c r="G42" s="61"/>
      <c r="H42" s="61"/>
      <c r="I42" s="61"/>
      <c r="J42" s="61"/>
      <c r="K42" s="61"/>
      <c r="L42" s="61"/>
      <c r="Q42" s="58" t="s">
        <v>104</v>
      </c>
      <c r="R42" s="58">
        <v>8</v>
      </c>
    </row>
    <row r="43" spans="1:23">
      <c r="C43" s="61"/>
      <c r="F43" s="61"/>
      <c r="G43" s="61"/>
      <c r="H43" s="61"/>
      <c r="I43" s="61"/>
      <c r="J43" s="61"/>
      <c r="K43" s="61"/>
      <c r="L43" s="61"/>
      <c r="Q43" s="58" t="s">
        <v>105</v>
      </c>
      <c r="R43" s="58">
        <v>4</v>
      </c>
    </row>
    <row r="44" spans="1:23">
      <c r="A44" s="87"/>
      <c r="C44" s="61"/>
      <c r="F44" s="61"/>
      <c r="G44" s="61"/>
      <c r="H44" s="61"/>
      <c r="I44" s="61"/>
      <c r="J44" s="61"/>
      <c r="K44" s="61"/>
      <c r="L44" s="61"/>
      <c r="Q44" s="58" t="s">
        <v>106</v>
      </c>
      <c r="R44" s="58">
        <v>5.6641</v>
      </c>
    </row>
    <row r="45" spans="1:23">
      <c r="A45" s="88" t="s">
        <v>131</v>
      </c>
      <c r="C45" s="61"/>
      <c r="F45" s="61"/>
      <c r="G45" s="61"/>
      <c r="H45" s="61"/>
      <c r="I45" s="61"/>
      <c r="J45" s="61"/>
      <c r="K45" s="61"/>
      <c r="L45" s="61"/>
      <c r="Q45" s="58" t="s">
        <v>108</v>
      </c>
      <c r="R45" s="58">
        <v>22.65641</v>
      </c>
    </row>
    <row r="46" spans="1:23">
      <c r="C46" s="61"/>
      <c r="Q46" s="58" t="s">
        <v>109</v>
      </c>
      <c r="R46" s="58">
        <v>0.99731</v>
      </c>
    </row>
    <row r="47" spans="1:23">
      <c r="C47" s="61"/>
      <c r="Q47" s="58" t="s">
        <v>110</v>
      </c>
      <c r="R47" s="58">
        <v>0.99529</v>
      </c>
    </row>
    <row r="48" spans="1:23">
      <c r="C48" s="61"/>
      <c r="Q48" s="58" t="s">
        <v>111</v>
      </c>
      <c r="R48" s="58" t="s">
        <v>112</v>
      </c>
    </row>
    <row r="49" spans="1:37">
      <c r="A49" s="59" t="s">
        <v>113</v>
      </c>
      <c r="Q49" s="58" t="s">
        <v>114</v>
      </c>
    </row>
    <row r="50" spans="1:37">
      <c r="A50" s="59"/>
      <c r="R50" s="58" t="s">
        <v>91</v>
      </c>
      <c r="S50" s="58" t="s">
        <v>91</v>
      </c>
      <c r="T50" s="58" t="s">
        <v>92</v>
      </c>
      <c r="U50" s="58" t="s">
        <v>92</v>
      </c>
      <c r="V50" s="58" t="s">
        <v>96</v>
      </c>
      <c r="W50" s="58" t="s">
        <v>96</v>
      </c>
      <c r="X50" s="58" t="s">
        <v>97</v>
      </c>
      <c r="Y50" s="58" t="s">
        <v>97</v>
      </c>
      <c r="Z50" s="58" t="s">
        <v>98</v>
      </c>
      <c r="AA50" s="58" t="s">
        <v>98</v>
      </c>
      <c r="AB50" s="58" t="s">
        <v>99</v>
      </c>
      <c r="AC50" s="58" t="s">
        <v>99</v>
      </c>
      <c r="AD50" s="58" t="s">
        <v>100</v>
      </c>
      <c r="AE50" s="58" t="s">
        <v>100</v>
      </c>
      <c r="AF50" s="58" t="s">
        <v>101</v>
      </c>
      <c r="AG50" s="58" t="s">
        <v>101</v>
      </c>
      <c r="AH50" s="58" t="s">
        <v>102</v>
      </c>
      <c r="AI50" s="58" t="s">
        <v>102</v>
      </c>
      <c r="AJ50" s="58" t="s">
        <v>103</v>
      </c>
      <c r="AK50" s="58" t="s">
        <v>103</v>
      </c>
    </row>
    <row r="51" spans="1:37">
      <c r="R51" s="58" t="s">
        <v>86</v>
      </c>
      <c r="S51" s="58" t="s">
        <v>87</v>
      </c>
      <c r="T51" s="58" t="s">
        <v>86</v>
      </c>
      <c r="U51" s="58" t="s">
        <v>87</v>
      </c>
      <c r="V51" s="58" t="s">
        <v>86</v>
      </c>
      <c r="W51" s="58" t="s">
        <v>87</v>
      </c>
      <c r="X51" s="58" t="s">
        <v>86</v>
      </c>
      <c r="Y51" s="58" t="s">
        <v>87</v>
      </c>
      <c r="Z51" s="58" t="s">
        <v>86</v>
      </c>
      <c r="AA51" s="58" t="s">
        <v>87</v>
      </c>
      <c r="AB51" s="58" t="s">
        <v>86</v>
      </c>
      <c r="AC51" s="58" t="s">
        <v>87</v>
      </c>
      <c r="AD51" s="58" t="s">
        <v>86</v>
      </c>
      <c r="AE51" s="58" t="s">
        <v>87</v>
      </c>
      <c r="AF51" s="58" t="s">
        <v>86</v>
      </c>
      <c r="AG51" s="58" t="s">
        <v>87</v>
      </c>
      <c r="AH51" s="58" t="s">
        <v>86</v>
      </c>
      <c r="AI51" s="58" t="s">
        <v>87</v>
      </c>
      <c r="AJ51" s="58" t="s">
        <v>106</v>
      </c>
      <c r="AK51" s="58" t="s">
        <v>110</v>
      </c>
    </row>
    <row r="52" customHeight="1" spans="1:37">
      <c r="A52" s="70" t="s">
        <v>115</v>
      </c>
      <c r="B52" s="70" t="s">
        <v>130</v>
      </c>
      <c r="C52" s="70"/>
      <c r="D52" s="70"/>
      <c r="E52" s="89" t="s">
        <v>116</v>
      </c>
      <c r="F52" s="90"/>
      <c r="G52" s="91"/>
      <c r="H52" s="82" t="s">
        <v>117</v>
      </c>
      <c r="I52" s="70" t="s">
        <v>132</v>
      </c>
      <c r="J52" s="70"/>
      <c r="K52" s="70"/>
      <c r="L52" s="61"/>
      <c r="Q52" s="58" t="s">
        <v>75</v>
      </c>
      <c r="R52" s="58">
        <v>33202.36008</v>
      </c>
      <c r="S52" s="58">
        <v>4764741.68546</v>
      </c>
      <c r="T52" s="58">
        <v>0.74745</v>
      </c>
      <c r="U52" s="58">
        <v>2.35427</v>
      </c>
      <c r="V52" s="58">
        <v>0.03255</v>
      </c>
      <c r="W52" s="58">
        <v>2.00978</v>
      </c>
      <c r="X52" s="58">
        <v>2.35764</v>
      </c>
      <c r="Y52" s="58">
        <v>0.69481</v>
      </c>
      <c r="Z52" s="58">
        <v>0.01808</v>
      </c>
      <c r="AA52" s="58">
        <v>1.11935</v>
      </c>
      <c r="AB52" s="58">
        <v>0.03255</v>
      </c>
      <c r="AC52" s="58">
        <v>2.00978</v>
      </c>
      <c r="AD52" s="58">
        <v>0.0586</v>
      </c>
      <c r="AE52" s="58">
        <v>3.60852</v>
      </c>
      <c r="AF52" s="58">
        <v>0.01282</v>
      </c>
      <c r="AG52" s="58">
        <v>0.79483</v>
      </c>
      <c r="AH52" s="58">
        <v>0.08266</v>
      </c>
      <c r="AI52" s="58">
        <v>5.08175</v>
      </c>
      <c r="AJ52" s="58">
        <v>5.6641</v>
      </c>
      <c r="AK52" s="58">
        <v>0.99529</v>
      </c>
    </row>
    <row r="53" spans="1:37">
      <c r="A53" s="70"/>
      <c r="B53" s="70">
        <v>1</v>
      </c>
      <c r="C53" s="70">
        <v>2</v>
      </c>
      <c r="D53" s="70">
        <v>3</v>
      </c>
      <c r="E53" s="70">
        <v>1</v>
      </c>
      <c r="F53" s="70">
        <v>2</v>
      </c>
      <c r="G53" s="70">
        <v>3</v>
      </c>
      <c r="H53" s="84"/>
      <c r="I53" s="70"/>
      <c r="J53" s="70"/>
      <c r="K53" s="70"/>
      <c r="L53" s="61"/>
      <c r="Q53" s="58" t="s">
        <v>119</v>
      </c>
    </row>
    <row r="54" ht="14.25" customHeight="1" spans="1:37">
      <c r="A54" s="83" t="str">
        <f t="shared" ref="A54:A56" si="6">E17</f>
        <v>Vector</v>
      </c>
      <c r="B54" s="93">
        <f t="shared" ref="B54:B56" si="7">E5</f>
        <v>1.325</v>
      </c>
      <c r="C54" s="93">
        <f t="shared" ref="C54:C56" si="8">F5</f>
        <v>1.2564</v>
      </c>
      <c r="D54" s="93">
        <f t="shared" ref="D54:D56" si="9">G5</f>
        <v>1.2849</v>
      </c>
      <c r="E54" s="94">
        <f t="shared" ref="E54:E56" si="10">$S$32+($S$31-$S$32)/(1+(B54/$S$33)^$S$34)</f>
        <v>6.06950351355622</v>
      </c>
      <c r="F54" s="94">
        <f t="shared" ref="F54:F56" si="11">$S$32+($S$31-$S$32)/(1+(C54/$S$33)^$S$34)</f>
        <v>6.78002898940509</v>
      </c>
      <c r="G54" s="94">
        <f t="shared" ref="G54:G56" si="12">$S$32+($S$31-$S$32)/(1+(D54/$S$33)^$S$34)</f>
        <v>6.469351326243</v>
      </c>
      <c r="H54" s="94">
        <f t="shared" ref="H54:H56" si="13">AVERAGE(E54:G54)</f>
        <v>6.4396279430681</v>
      </c>
      <c r="I54" s="70">
        <f t="shared" ref="I54:K54" si="14">E54/AVERAGE($E$54:$G$54)</f>
        <v>0.942523941944456</v>
      </c>
      <c r="J54" s="70">
        <f t="shared" si="14"/>
        <v>1.05286035922361</v>
      </c>
      <c r="K54" s="70">
        <f t="shared" si="14"/>
        <v>1.00461569883193</v>
      </c>
      <c r="L54" s="61"/>
      <c r="S54" s="58" t="s">
        <v>120</v>
      </c>
      <c r="T54" s="58" t="s">
        <v>121</v>
      </c>
      <c r="U54" s="58" t="s">
        <v>122</v>
      </c>
      <c r="V54" s="58" t="s">
        <v>123</v>
      </c>
      <c r="W54" s="58" t="s">
        <v>124</v>
      </c>
    </row>
    <row r="55" ht="14.25" customHeight="1" spans="1:37">
      <c r="A55" s="83" t="str">
        <f t="shared" si="6"/>
        <v>MAPK12</v>
      </c>
      <c r="B55" s="93">
        <f t="shared" si="7"/>
        <v>0.7985</v>
      </c>
      <c r="C55" s="93">
        <f t="shared" si="8"/>
        <v>0.6594</v>
      </c>
      <c r="D55" s="93">
        <f t="shared" si="9"/>
        <v>0.7899</v>
      </c>
      <c r="E55" s="94">
        <f t="shared" si="10"/>
        <v>18.3048715528463</v>
      </c>
      <c r="F55" s="94">
        <f t="shared" si="11"/>
        <v>28.3094616770673</v>
      </c>
      <c r="G55" s="94">
        <f t="shared" si="12"/>
        <v>18.7586364928261</v>
      </c>
      <c r="H55" s="94">
        <f t="shared" si="13"/>
        <v>21.7909899075799</v>
      </c>
      <c r="I55" s="70">
        <f t="shared" ref="I55:K55" si="15">E55/AVERAGE($E$54:$G$54)</f>
        <v>2.8425355804213</v>
      </c>
      <c r="J55" s="70">
        <f t="shared" si="15"/>
        <v>4.39613311938943</v>
      </c>
      <c r="K55" s="70">
        <f t="shared" si="15"/>
        <v>2.91300004575865</v>
      </c>
      <c r="L55" s="61"/>
      <c r="Q55" s="58" t="s">
        <v>75</v>
      </c>
      <c r="R55" s="58" t="s">
        <v>125</v>
      </c>
      <c r="S55" s="58">
        <v>4</v>
      </c>
      <c r="T55" s="58">
        <v>13309.86312</v>
      </c>
      <c r="U55" s="58">
        <v>3327.46578</v>
      </c>
      <c r="V55" s="58">
        <v>587.46556</v>
      </c>
      <c r="W55" s="92">
        <v>8.6534e-6</v>
      </c>
    </row>
    <row r="56" ht="14.25" customHeight="1" spans="1:37">
      <c r="A56" s="83" t="str">
        <f t="shared" si="6"/>
        <v>MAPK12+Erastin</v>
      </c>
      <c r="B56" s="93">
        <f t="shared" si="7"/>
        <v>1.2135</v>
      </c>
      <c r="C56" s="93">
        <f t="shared" si="8"/>
        <v>1.1135</v>
      </c>
      <c r="D56" s="93">
        <f t="shared" si="9"/>
        <v>1.1846</v>
      </c>
      <c r="E56" s="94">
        <f t="shared" si="10"/>
        <v>7.29484738855503</v>
      </c>
      <c r="F56" s="94">
        <f t="shared" si="11"/>
        <v>8.76619246532345</v>
      </c>
      <c r="G56" s="94">
        <f t="shared" si="12"/>
        <v>7.67761527389615</v>
      </c>
      <c r="H56" s="94">
        <f t="shared" si="13"/>
        <v>7.91288504259154</v>
      </c>
      <c r="I56" s="70">
        <f t="shared" ref="I56:K56" si="16">E56/AVERAGE($E$54:$G$54)</f>
        <v>1.13280572310199</v>
      </c>
      <c r="J56" s="70">
        <f t="shared" si="16"/>
        <v>1.36128865562175</v>
      </c>
      <c r="K56" s="70">
        <f t="shared" si="16"/>
        <v>1.19224516412639</v>
      </c>
      <c r="L56" s="61"/>
      <c r="Q56" s="58" t="s">
        <v>75</v>
      </c>
      <c r="R56" s="58" t="s">
        <v>126</v>
      </c>
      <c r="S56" s="58">
        <v>4</v>
      </c>
      <c r="T56" s="58">
        <v>22.65641</v>
      </c>
      <c r="U56" s="58">
        <v>5.6641</v>
      </c>
    </row>
    <row r="57" spans="1:37">
      <c r="A57" s="78"/>
      <c r="B57" s="224"/>
      <c r="C57" s="224"/>
      <c r="D57" s="224"/>
      <c r="E57" s="95"/>
      <c r="F57" s="95"/>
      <c r="G57" s="95"/>
      <c r="H57" s="95"/>
      <c r="I57" s="60"/>
      <c r="J57" s="60"/>
      <c r="K57" s="60"/>
      <c r="L57" s="61"/>
      <c r="Q57" s="58" t="s">
        <v>75</v>
      </c>
      <c r="R57" s="58" t="s">
        <v>127</v>
      </c>
      <c r="S57" s="58">
        <v>8</v>
      </c>
      <c r="T57" s="58">
        <v>13332.51953</v>
      </c>
    </row>
    <row r="58" spans="1:37">
      <c r="A58" s="78"/>
      <c r="B58" s="224"/>
      <c r="C58" s="224"/>
      <c r="D58" s="224"/>
      <c r="E58" s="95"/>
      <c r="F58" s="95"/>
      <c r="G58" s="95"/>
      <c r="H58" s="95"/>
      <c r="I58" s="60"/>
      <c r="J58" s="60"/>
      <c r="K58" s="60"/>
      <c r="L58" s="61"/>
      <c r="Q58" s="58" t="s">
        <v>75</v>
      </c>
      <c r="R58" s="58" t="s">
        <v>128</v>
      </c>
      <c r="S58" s="58">
        <v>7</v>
      </c>
      <c r="T58" s="58">
        <v>8410.33936</v>
      </c>
    </row>
    <row r="59" spans="1:37">
      <c r="A59" s="78"/>
      <c r="B59" s="224"/>
      <c r="C59" s="224"/>
      <c r="D59" s="224"/>
      <c r="E59" s="95"/>
      <c r="F59" s="95"/>
      <c r="G59" s="95"/>
      <c r="H59" s="95"/>
      <c r="I59" s="60"/>
      <c r="J59" s="60"/>
      <c r="K59" s="60"/>
      <c r="L59" s="61"/>
    </row>
    <row r="60" spans="1:37">
      <c r="A60" s="60"/>
      <c r="B60" s="224"/>
      <c r="C60" s="224"/>
      <c r="D60" s="224"/>
      <c r="E60" s="95"/>
      <c r="F60" s="95"/>
      <c r="G60" s="95"/>
      <c r="H60" s="95"/>
      <c r="I60" s="60"/>
      <c r="J60" s="60"/>
      <c r="K60" s="60"/>
      <c r="L60" s="61"/>
    </row>
    <row r="61" spans="1:37">
      <c r="A61" s="60"/>
      <c r="B61" s="224"/>
      <c r="C61" s="224"/>
      <c r="D61" s="224"/>
      <c r="E61" s="95"/>
      <c r="F61" s="95"/>
      <c r="G61" s="95"/>
      <c r="H61" s="95"/>
      <c r="I61" s="60"/>
      <c r="J61" s="60"/>
      <c r="K61" s="60"/>
      <c r="L61" s="61"/>
    </row>
    <row r="62" spans="1:37">
      <c r="A62" s="60"/>
      <c r="B62" s="60"/>
      <c r="C62" s="60"/>
      <c r="D62" s="60"/>
      <c r="E62" s="95"/>
      <c r="F62" s="95"/>
      <c r="G62" s="95"/>
      <c r="H62" s="95"/>
      <c r="I62" s="60"/>
      <c r="J62" s="60"/>
      <c r="K62" s="60"/>
    </row>
    <row r="63" spans="1:37">
      <c r="A63" s="60"/>
      <c r="B63" s="60"/>
      <c r="C63" s="60"/>
      <c r="D63" s="60"/>
      <c r="E63" s="95"/>
      <c r="F63" s="95"/>
      <c r="G63" s="95"/>
      <c r="H63" s="95"/>
      <c r="I63" s="60"/>
      <c r="J63" s="60"/>
      <c r="K63" s="60"/>
    </row>
    <row r="64" spans="1:37">
      <c r="A64" s="60"/>
      <c r="B64" s="60"/>
      <c r="C64" s="60"/>
      <c r="D64" s="60"/>
      <c r="E64" s="60"/>
      <c r="F64" s="96"/>
    </row>
    <row r="65" spans="1:6">
      <c r="A65" s="60"/>
      <c r="B65" s="60"/>
      <c r="C65" s="60"/>
      <c r="D65" s="60"/>
      <c r="E65" s="60"/>
      <c r="F65" s="96"/>
    </row>
    <row r="66" spans="1:6">
      <c r="A66" s="60"/>
      <c r="B66" s="60"/>
      <c r="C66" s="60"/>
      <c r="D66" s="60"/>
      <c r="E66" s="60"/>
      <c r="F66" s="96"/>
    </row>
    <row r="67" spans="1:6">
      <c r="A67" s="60"/>
      <c r="B67" s="60"/>
      <c r="C67" s="60"/>
      <c r="D67" s="60"/>
      <c r="E67" s="60"/>
      <c r="F67" s="96"/>
    </row>
    <row r="68" spans="1:6">
      <c r="A68" s="60"/>
      <c r="B68" s="60"/>
      <c r="C68" s="60"/>
      <c r="D68" s="60"/>
      <c r="E68" s="60"/>
      <c r="F68" s="96"/>
    </row>
    <row r="69" spans="1:6">
      <c r="A69" s="60"/>
      <c r="B69" s="60"/>
      <c r="C69" s="60"/>
      <c r="D69" s="60"/>
      <c r="E69" s="60"/>
      <c r="F69" s="96"/>
    </row>
    <row r="70" spans="1:6">
      <c r="A70" s="60"/>
      <c r="B70" s="60"/>
      <c r="C70" s="60"/>
      <c r="D70" s="60"/>
      <c r="E70" s="60"/>
      <c r="F70" s="96"/>
    </row>
    <row r="71" spans="1:6">
      <c r="A71" s="60"/>
      <c r="B71" s="60"/>
      <c r="C71" s="60"/>
      <c r="D71" s="60"/>
      <c r="E71" s="60"/>
      <c r="F71" s="96"/>
    </row>
    <row r="72" spans="1:6">
      <c r="A72" s="60"/>
      <c r="B72" s="60"/>
      <c r="C72" s="60"/>
      <c r="D72" s="60"/>
      <c r="E72" s="60"/>
      <c r="F72" s="96"/>
    </row>
    <row r="73" spans="1:6">
      <c r="A73" s="60"/>
      <c r="B73" s="60"/>
      <c r="C73" s="60"/>
      <c r="D73" s="60"/>
      <c r="E73" s="60"/>
      <c r="F73" s="96"/>
    </row>
    <row r="74" spans="1:6">
      <c r="A74" s="60"/>
      <c r="B74" s="60"/>
      <c r="C74" s="60"/>
      <c r="D74" s="60"/>
      <c r="E74" s="60"/>
      <c r="F74" s="96"/>
    </row>
    <row r="75" spans="1:6">
      <c r="A75" s="60"/>
      <c r="B75" s="60"/>
      <c r="C75" s="60"/>
      <c r="D75" s="60"/>
      <c r="E75" s="60"/>
      <c r="F75" s="96"/>
    </row>
    <row r="76" spans="1:6">
      <c r="A76" s="60"/>
      <c r="B76" s="60"/>
      <c r="C76" s="60"/>
      <c r="D76" s="60"/>
      <c r="E76" s="60"/>
      <c r="F76" s="96"/>
    </row>
    <row r="77" spans="1:6">
      <c r="A77" s="60"/>
      <c r="B77" s="60"/>
      <c r="C77" s="60"/>
      <c r="D77" s="60"/>
      <c r="E77" s="60"/>
      <c r="F77" s="96"/>
    </row>
    <row r="78" spans="1:6">
      <c r="A78" s="60"/>
      <c r="B78" s="60"/>
      <c r="C78" s="60"/>
      <c r="D78" s="60"/>
      <c r="E78" s="60"/>
      <c r="F78" s="96"/>
    </row>
    <row r="79" spans="1:6">
      <c r="A79" s="60"/>
      <c r="B79" s="60"/>
      <c r="C79" s="60"/>
      <c r="D79" s="60"/>
      <c r="E79" s="60"/>
      <c r="F79" s="96"/>
    </row>
    <row r="80" spans="1:6">
      <c r="A80" s="60"/>
      <c r="B80" s="60"/>
      <c r="C80" s="60"/>
      <c r="D80" s="60"/>
      <c r="E80" s="60"/>
      <c r="F80" s="96"/>
    </row>
    <row r="81" spans="1:6">
      <c r="A81" s="60"/>
      <c r="B81" s="60"/>
      <c r="C81" s="60"/>
      <c r="D81" s="60"/>
      <c r="E81" s="60"/>
      <c r="F81" s="96"/>
    </row>
    <row r="82" spans="1:6">
      <c r="A82" s="60"/>
      <c r="B82" s="60"/>
      <c r="C82" s="60"/>
      <c r="D82" s="60"/>
      <c r="E82" s="60"/>
      <c r="F82" s="96"/>
    </row>
    <row r="83" spans="1:6">
      <c r="A83" s="60"/>
      <c r="B83" s="60"/>
      <c r="C83" s="60"/>
      <c r="D83" s="60"/>
      <c r="E83" s="60"/>
      <c r="F83" s="96"/>
    </row>
    <row r="84" spans="1:6">
      <c r="A84" s="60"/>
      <c r="B84" s="60"/>
      <c r="C84" s="60"/>
      <c r="D84" s="60"/>
      <c r="E84" s="60"/>
      <c r="F84" s="96"/>
    </row>
    <row r="85" spans="1:6">
      <c r="A85" s="60"/>
      <c r="B85" s="60"/>
      <c r="C85" s="60"/>
      <c r="D85" s="60"/>
      <c r="E85" s="60"/>
      <c r="F85" s="96"/>
    </row>
    <row r="86" spans="1:6">
      <c r="A86" s="60"/>
      <c r="B86" s="60"/>
      <c r="C86" s="60"/>
      <c r="D86" s="60"/>
      <c r="E86" s="60"/>
      <c r="F86" s="96"/>
    </row>
    <row r="87" spans="1:6">
      <c r="A87" s="60"/>
      <c r="B87" s="60"/>
      <c r="C87" s="60"/>
      <c r="D87" s="60"/>
      <c r="E87" s="60"/>
      <c r="F87" s="96"/>
    </row>
    <row r="88" spans="1:6">
      <c r="A88" s="60"/>
      <c r="B88" s="60"/>
      <c r="C88" s="60"/>
      <c r="D88" s="60"/>
      <c r="E88" s="60"/>
      <c r="F88" s="96"/>
    </row>
    <row r="89" spans="1:6">
      <c r="A89" s="60"/>
      <c r="B89" s="60"/>
      <c r="C89" s="60"/>
      <c r="D89" s="60"/>
      <c r="E89" s="60"/>
      <c r="F89" s="96"/>
    </row>
    <row r="90" spans="1:6">
      <c r="A90" s="60"/>
      <c r="B90" s="60"/>
      <c r="C90" s="60"/>
      <c r="D90" s="60"/>
      <c r="E90" s="60"/>
      <c r="F90" s="96"/>
    </row>
    <row r="91" spans="1:6">
      <c r="A91" s="60"/>
      <c r="B91" s="60"/>
      <c r="C91" s="60"/>
      <c r="D91" s="60"/>
      <c r="E91" s="60"/>
      <c r="F91" s="96"/>
    </row>
    <row r="92" spans="1:6">
      <c r="A92" s="60"/>
      <c r="B92" s="60"/>
      <c r="C92" s="60"/>
      <c r="D92" s="60"/>
      <c r="E92" s="60"/>
      <c r="F92" s="96"/>
    </row>
    <row r="93" spans="1:6">
      <c r="A93" s="60"/>
      <c r="B93" s="60"/>
      <c r="C93" s="60"/>
      <c r="D93" s="60"/>
      <c r="E93" s="60"/>
      <c r="F93" s="96"/>
    </row>
    <row r="94" spans="1:6">
      <c r="A94" s="60"/>
      <c r="B94" s="60"/>
      <c r="C94" s="60"/>
      <c r="D94" s="60"/>
      <c r="E94" s="60"/>
      <c r="F94" s="96"/>
    </row>
    <row r="95" spans="1:6">
      <c r="A95" s="60"/>
      <c r="B95" s="60"/>
      <c r="C95" s="60"/>
      <c r="D95" s="60"/>
      <c r="E95" s="60"/>
      <c r="F95" s="96"/>
    </row>
    <row r="96" spans="1:6">
      <c r="A96" s="60"/>
      <c r="B96" s="60"/>
      <c r="C96" s="60"/>
      <c r="D96" s="60"/>
      <c r="E96" s="60"/>
      <c r="F96" s="96"/>
    </row>
    <row r="97" spans="1:6">
      <c r="A97" s="60"/>
      <c r="B97" s="60"/>
      <c r="C97" s="60"/>
      <c r="D97" s="60"/>
      <c r="E97" s="60"/>
      <c r="F97" s="96"/>
    </row>
    <row r="98" spans="1:6">
      <c r="A98" s="60"/>
      <c r="B98" s="60"/>
      <c r="C98" s="60"/>
      <c r="D98" s="60"/>
      <c r="E98" s="60"/>
      <c r="F98" s="96"/>
    </row>
    <row r="99" spans="1:6">
      <c r="A99" s="60"/>
      <c r="B99" s="60"/>
      <c r="C99" s="60"/>
      <c r="D99" s="60"/>
      <c r="E99" s="60"/>
      <c r="F99" s="96"/>
    </row>
    <row r="100" spans="1:6">
      <c r="A100" s="60"/>
      <c r="B100" s="60"/>
      <c r="C100" s="60"/>
      <c r="D100" s="60"/>
      <c r="E100" s="60"/>
      <c r="F100" s="96"/>
    </row>
    <row r="101" spans="1:6">
      <c r="A101" s="60"/>
      <c r="B101" s="60"/>
      <c r="C101" s="60"/>
      <c r="D101" s="60"/>
      <c r="E101" s="60"/>
      <c r="F101" s="96"/>
    </row>
    <row r="102" spans="1:6">
      <c r="A102" s="60"/>
      <c r="B102" s="60"/>
      <c r="C102" s="60"/>
      <c r="D102" s="60"/>
      <c r="E102" s="60"/>
      <c r="F102" s="96"/>
    </row>
    <row r="103" spans="1:6">
      <c r="A103" s="60"/>
      <c r="B103" s="60"/>
      <c r="C103" s="60"/>
      <c r="D103" s="60"/>
      <c r="E103" s="60"/>
      <c r="F103" s="96"/>
    </row>
    <row r="104" spans="1:6">
      <c r="A104" s="60"/>
      <c r="B104" s="60"/>
      <c r="C104" s="60"/>
      <c r="D104" s="60"/>
      <c r="E104" s="60"/>
      <c r="F104" s="96"/>
    </row>
    <row r="105" spans="1:6">
      <c r="A105" s="60"/>
      <c r="B105" s="60"/>
      <c r="C105" s="60"/>
      <c r="D105" s="60"/>
      <c r="E105" s="60"/>
      <c r="F105" s="96"/>
    </row>
    <row r="106" spans="1:6">
      <c r="A106" s="60"/>
      <c r="B106" s="60"/>
      <c r="C106" s="60"/>
      <c r="D106" s="60"/>
      <c r="E106" s="60"/>
      <c r="F106" s="96"/>
    </row>
    <row r="107" spans="1:6">
      <c r="A107" s="60"/>
      <c r="B107" s="60"/>
      <c r="C107" s="60"/>
      <c r="D107" s="60"/>
      <c r="E107" s="60"/>
      <c r="F107" s="96"/>
    </row>
    <row r="108" spans="1:6">
      <c r="A108" s="60"/>
      <c r="B108" s="60"/>
      <c r="C108" s="60"/>
      <c r="D108" s="60"/>
      <c r="E108" s="60"/>
      <c r="F108" s="96"/>
    </row>
    <row r="109" spans="1:6">
      <c r="A109" s="60"/>
      <c r="B109" s="60"/>
      <c r="C109" s="60"/>
      <c r="D109" s="60"/>
      <c r="E109" s="60"/>
      <c r="F109" s="96"/>
    </row>
    <row r="110" spans="1:6">
      <c r="A110" s="60"/>
      <c r="B110" s="60"/>
      <c r="C110" s="60"/>
      <c r="D110" s="60"/>
      <c r="E110" s="60"/>
      <c r="F110" s="96"/>
    </row>
    <row r="111" spans="1:6">
      <c r="A111" s="60"/>
      <c r="B111" s="60"/>
      <c r="C111" s="60"/>
      <c r="D111" s="60"/>
      <c r="E111" s="60"/>
      <c r="F111" s="96"/>
    </row>
    <row r="112" spans="1:6">
      <c r="A112" s="60"/>
      <c r="B112" s="60"/>
      <c r="C112" s="60"/>
      <c r="D112" s="60"/>
      <c r="E112" s="60"/>
      <c r="F112" s="96"/>
    </row>
    <row r="113" spans="1:6">
      <c r="A113" s="60"/>
      <c r="B113" s="60"/>
      <c r="C113" s="60"/>
      <c r="D113" s="60"/>
      <c r="E113" s="60"/>
      <c r="F113" s="96"/>
    </row>
    <row r="114" spans="1:6">
      <c r="A114" s="60"/>
      <c r="B114" s="60"/>
      <c r="C114" s="60"/>
      <c r="D114" s="60"/>
      <c r="E114" s="60"/>
      <c r="F114" s="96"/>
    </row>
  </sheetData>
  <mergeCells count="13">
    <mergeCell ref="B25:D25"/>
    <mergeCell ref="B33:D33"/>
    <mergeCell ref="B52:D52"/>
    <mergeCell ref="E52:G52"/>
    <mergeCell ref="A1:A2"/>
    <mergeCell ref="A14:A15"/>
    <mergeCell ref="A30:A31"/>
    <mergeCell ref="A33:A34"/>
    <mergeCell ref="A49:A50"/>
    <mergeCell ref="A52:A53"/>
    <mergeCell ref="E33:E34"/>
    <mergeCell ref="H52:H53"/>
    <mergeCell ref="I52:K53"/>
  </mergeCells>
  <hyperlinks>
    <hyperlink ref="A45" r:id="rId2" display="https://www.elabscience.cn/search-category=ELISA%E8%AF%95%E5%89%82%E7%9B%92&amp;keywords=GSH" tooltip="https://www.elabscience.cn/search-category=ELISA%E8%AF%95%E5%89%82%E7%9B%92&amp;keywords=GSH"/>
  </hyperlinks>
  <pageMargins left="0.7" right="0.7" top="0.75" bottom="0.75" header="0.3" footer="0.3"/>
  <pageSetup paperSize="9" orientation="portrait" horizontalDpi="200" verticalDpi="300"/>
  <headerFooter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14"/>
  <sheetViews>
    <sheetView zoomScale="85" zoomScaleNormal="85" topLeftCell="A19" workbookViewId="0">
      <selection activeCell="E19" sqref="E19:G19"/>
    </sheetView>
  </sheetViews>
  <sheetFormatPr defaultColWidth="9" defaultRowHeight="13.5"/>
  <cols>
    <col min="1" max="1" width="19.875" style="58" customWidth="1"/>
    <col min="2" max="4" width="8.375" style="58" customWidth="1"/>
    <col min="5" max="5" width="12.125" style="58" customWidth="1"/>
    <col min="6" max="7" width="13.25" style="58" customWidth="1"/>
    <col min="8" max="8" width="14.875" style="58" customWidth="1"/>
    <col min="9" max="10" width="13.75" style="58" customWidth="1"/>
    <col min="11" max="11" width="12.625" style="58" customWidth="1"/>
    <col min="12" max="14" width="10.25" style="58" customWidth="1"/>
    <col min="15" max="19" width="9" style="58"/>
    <col min="20" max="20" width="27.125" style="58" customWidth="1"/>
    <col min="21" max="16384" width="9" style="58"/>
  </cols>
  <sheetData>
    <row r="1" s="57" customFormat="1" spans="1:27">
      <c r="A1" s="59" t="s">
        <v>71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</row>
    <row r="2" s="57" customFormat="1" spans="1:27">
      <c r="A2" s="59"/>
      <c r="B2" s="58"/>
      <c r="C2" s="58"/>
      <c r="D2" s="58"/>
      <c r="E2" s="58"/>
      <c r="F2" s="58"/>
      <c r="G2" s="58"/>
      <c r="H2" s="58"/>
      <c r="I2" s="58"/>
      <c r="J2" s="58"/>
      <c r="K2" s="60"/>
      <c r="L2" s="60"/>
      <c r="M2" s="60"/>
      <c r="N2" s="60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3" spans="1:27">
      <c r="H3" s="60"/>
      <c r="I3" s="60"/>
      <c r="J3" s="60"/>
      <c r="K3" s="60"/>
      <c r="L3" s="60"/>
      <c r="M3" s="60"/>
      <c r="N3" s="60"/>
    </row>
    <row r="4" spans="1:27">
      <c r="A4" s="61" t="s">
        <v>72</v>
      </c>
      <c r="B4" s="58">
        <v>1</v>
      </c>
      <c r="C4" s="58">
        <v>2</v>
      </c>
      <c r="D4" s="58">
        <v>3</v>
      </c>
      <c r="E4" s="58">
        <v>4</v>
      </c>
      <c r="F4" s="58">
        <v>5</v>
      </c>
      <c r="G4" s="58">
        <v>6</v>
      </c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</row>
    <row r="5" ht="14.25" spans="1:27">
      <c r="A5" s="61">
        <v>25</v>
      </c>
      <c r="B5" s="100">
        <v>2.7972</v>
      </c>
      <c r="C5" s="101">
        <v>2.8176</v>
      </c>
      <c r="D5" s="101">
        <v>2.807</v>
      </c>
      <c r="E5" s="64">
        <v>0.6589</v>
      </c>
      <c r="F5" s="64">
        <v>0.7154</v>
      </c>
      <c r="G5" s="64">
        <v>0.7468</v>
      </c>
      <c r="H5" s="65"/>
      <c r="I5" s="65"/>
      <c r="J5" s="65"/>
      <c r="K5" s="65"/>
      <c r="L5" s="65"/>
      <c r="M5" s="65"/>
      <c r="N5" s="66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</row>
    <row r="6" ht="14.25" spans="1:27">
      <c r="A6" s="61"/>
      <c r="B6" s="102">
        <v>2.273</v>
      </c>
      <c r="C6" s="103">
        <v>2.2746</v>
      </c>
      <c r="D6" s="100">
        <v>2.2936</v>
      </c>
      <c r="E6" s="64">
        <v>1.2156</v>
      </c>
      <c r="F6" s="64">
        <v>1.1149</v>
      </c>
      <c r="G6" s="64">
        <v>1.2416</v>
      </c>
      <c r="H6" s="65"/>
      <c r="I6" s="65"/>
      <c r="J6" s="65"/>
      <c r="K6" s="65"/>
      <c r="L6" s="65"/>
      <c r="M6" s="65"/>
      <c r="N6" s="66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</row>
    <row r="7" ht="14.25" spans="1:27">
      <c r="A7" s="61"/>
      <c r="B7" s="102">
        <v>1.9325</v>
      </c>
      <c r="C7" s="103">
        <v>1.9476</v>
      </c>
      <c r="D7" s="100">
        <v>1.928</v>
      </c>
      <c r="E7" s="64">
        <v>0.8849</v>
      </c>
      <c r="F7" s="64">
        <v>0.9032</v>
      </c>
      <c r="G7" s="64">
        <v>0.9448</v>
      </c>
      <c r="H7" s="65"/>
      <c r="I7" s="65"/>
      <c r="J7" s="65"/>
      <c r="K7" s="65"/>
      <c r="L7" s="65"/>
      <c r="M7" s="65"/>
      <c r="N7" s="66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</row>
    <row r="8" ht="14.25" spans="1:27">
      <c r="A8" s="61"/>
      <c r="B8" s="102">
        <v>1.4883</v>
      </c>
      <c r="C8" s="103">
        <v>1.5046</v>
      </c>
      <c r="D8" s="100">
        <v>1.4971</v>
      </c>
      <c r="E8" s="65"/>
      <c r="F8" s="65"/>
      <c r="G8" s="65"/>
      <c r="H8" s="65"/>
      <c r="I8" s="65"/>
      <c r="J8" s="65"/>
      <c r="K8" s="65"/>
      <c r="L8" s="65"/>
      <c r="M8" s="65"/>
      <c r="N8" s="66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</row>
    <row r="9" spans="1:27">
      <c r="A9" s="61"/>
      <c r="B9" s="102">
        <v>1.0559</v>
      </c>
      <c r="C9" s="103">
        <v>1.0583</v>
      </c>
      <c r="D9" s="100">
        <v>1.0818</v>
      </c>
      <c r="E9" s="65"/>
      <c r="F9" s="65"/>
      <c r="G9" s="65"/>
      <c r="H9" s="5"/>
      <c r="I9" s="5"/>
      <c r="J9" s="5"/>
      <c r="K9" s="5"/>
      <c r="L9" s="5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</row>
    <row r="10" spans="1:27">
      <c r="A10" s="61"/>
      <c r="B10" s="102">
        <v>0.7129</v>
      </c>
      <c r="C10" s="103">
        <v>0.7282</v>
      </c>
      <c r="D10" s="100">
        <v>0.7311</v>
      </c>
      <c r="E10" s="65"/>
      <c r="F10" s="65"/>
      <c r="G10" s="5"/>
      <c r="H10" s="5"/>
      <c r="K10" s="60"/>
      <c r="L10" s="5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</row>
    <row r="11" spans="1:27">
      <c r="A11" s="61"/>
      <c r="B11" s="102">
        <v>0.4993</v>
      </c>
      <c r="C11" s="103">
        <v>0.5011</v>
      </c>
      <c r="D11" s="103">
        <v>0.494</v>
      </c>
      <c r="E11" s="69"/>
      <c r="F11" s="69"/>
      <c r="G11" s="69"/>
      <c r="H11" s="5"/>
      <c r="I11" s="5"/>
      <c r="J11" s="5"/>
      <c r="K11" s="5"/>
      <c r="L11" s="5"/>
      <c r="M11" s="5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</row>
    <row r="12" spans="1:27">
      <c r="A12" s="61"/>
      <c r="B12" s="102">
        <v>0.385</v>
      </c>
      <c r="C12" s="103">
        <v>0.3612</v>
      </c>
      <c r="D12" s="103">
        <v>0.3765</v>
      </c>
      <c r="E12" s="69"/>
      <c r="F12" s="69"/>
      <c r="G12" s="69"/>
      <c r="H12" s="5"/>
      <c r="I12" s="5"/>
      <c r="J12" s="5"/>
      <c r="K12" s="5"/>
      <c r="L12" s="5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</row>
    <row r="13" spans="1:27">
      <c r="H13" s="60"/>
      <c r="I13" s="60"/>
      <c r="J13" s="5"/>
      <c r="K13" s="5"/>
      <c r="L13" s="5"/>
      <c r="M13" s="65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</row>
    <row r="14" spans="1:27">
      <c r="A14" s="59" t="s">
        <v>73</v>
      </c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</row>
    <row r="15" spans="1:27">
      <c r="A15" s="59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</row>
    <row r="16" spans="1:27">
      <c r="B16" s="70">
        <v>1</v>
      </c>
      <c r="C16" s="70">
        <v>2</v>
      </c>
      <c r="D16" s="70">
        <v>3</v>
      </c>
      <c r="E16" s="70">
        <v>4</v>
      </c>
      <c r="F16" s="70">
        <v>5</v>
      </c>
      <c r="G16" s="70">
        <v>6</v>
      </c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</row>
    <row r="17" ht="14.25" spans="1:29">
      <c r="A17" s="71" t="s">
        <v>74</v>
      </c>
      <c r="B17" s="72">
        <v>0</v>
      </c>
      <c r="C17" s="73"/>
      <c r="D17" s="73"/>
      <c r="E17" s="74" t="s">
        <v>32</v>
      </c>
      <c r="F17" s="74" t="s">
        <v>32</v>
      </c>
      <c r="G17" s="74" t="s">
        <v>32</v>
      </c>
      <c r="H17" s="66"/>
      <c r="I17" s="66"/>
      <c r="J17" s="66"/>
      <c r="K17" s="66"/>
      <c r="L17" s="66"/>
      <c r="M17" s="66"/>
      <c r="N17" s="66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</row>
    <row r="18" ht="14.25" spans="1:29">
      <c r="A18" s="71" t="s">
        <v>75</v>
      </c>
      <c r="B18" s="75">
        <v>31.25</v>
      </c>
      <c r="C18" s="76"/>
      <c r="D18" s="76"/>
      <c r="E18" s="74" t="s">
        <v>10</v>
      </c>
      <c r="F18" s="74" t="s">
        <v>10</v>
      </c>
      <c r="G18" s="74" t="s">
        <v>10</v>
      </c>
      <c r="H18" s="66"/>
      <c r="I18" s="66"/>
      <c r="J18" s="66"/>
      <c r="K18" s="66"/>
      <c r="L18" s="66"/>
      <c r="M18" s="66"/>
      <c r="N18" s="66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</row>
    <row r="19" ht="14.25" spans="1:29">
      <c r="A19" s="71" t="s">
        <v>76</v>
      </c>
      <c r="B19" s="75">
        <v>62.5</v>
      </c>
      <c r="C19" s="76"/>
      <c r="D19" s="76"/>
      <c r="E19" s="74" t="s">
        <v>145</v>
      </c>
      <c r="F19" s="74" t="s">
        <v>145</v>
      </c>
      <c r="G19" s="74" t="s">
        <v>145</v>
      </c>
      <c r="H19" s="66"/>
      <c r="I19" s="66"/>
      <c r="J19" s="66"/>
      <c r="K19" s="66"/>
      <c r="L19" s="66"/>
      <c r="M19" s="66"/>
      <c r="N19" s="66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</row>
    <row r="20" ht="14.25" spans="1:29">
      <c r="A20" s="71" t="s">
        <v>77</v>
      </c>
      <c r="B20" s="75">
        <v>125</v>
      </c>
      <c r="C20" s="76"/>
      <c r="D20" s="7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</row>
    <row r="21" ht="14.25" spans="1:29">
      <c r="A21" s="71" t="s">
        <v>78</v>
      </c>
      <c r="B21" s="75">
        <v>250</v>
      </c>
      <c r="C21" s="76"/>
      <c r="D21" s="76"/>
      <c r="E21" s="66"/>
      <c r="F21" s="66"/>
      <c r="G21" s="66"/>
      <c r="H21" s="78"/>
      <c r="I21" s="60"/>
      <c r="J21" s="60"/>
      <c r="K21" s="60"/>
      <c r="L21" s="60"/>
      <c r="M21" s="60"/>
      <c r="N21" s="78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</row>
    <row r="22" ht="14.25" spans="1:29">
      <c r="A22" s="71" t="s">
        <v>79</v>
      </c>
      <c r="B22" s="75">
        <v>500</v>
      </c>
      <c r="C22" s="76"/>
      <c r="D22" s="76"/>
      <c r="E22" s="66"/>
      <c r="F22" s="66"/>
      <c r="G22" s="66"/>
      <c r="H22" s="60"/>
      <c r="I22" s="60"/>
      <c r="J22" s="60"/>
      <c r="K22" s="60"/>
      <c r="L22" s="60"/>
      <c r="M22" s="60"/>
      <c r="N22" s="78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</row>
    <row r="23" spans="1:29">
      <c r="A23" s="71" t="s">
        <v>80</v>
      </c>
      <c r="B23" s="75">
        <v>1000</v>
      </c>
      <c r="C23" s="76"/>
      <c r="D23" s="76"/>
      <c r="E23" s="60"/>
      <c r="F23" s="60"/>
      <c r="G23" s="60"/>
      <c r="H23" s="60"/>
      <c r="I23" s="60"/>
      <c r="J23" s="60"/>
      <c r="K23" s="60"/>
      <c r="L23" s="60"/>
      <c r="M23" s="60"/>
      <c r="N23" s="78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</row>
    <row r="24" spans="1:29">
      <c r="A24" s="71" t="s">
        <v>81</v>
      </c>
      <c r="B24" s="75">
        <v>2000</v>
      </c>
      <c r="C24" s="76"/>
      <c r="D24" s="76"/>
      <c r="E24" s="60"/>
      <c r="F24" s="60"/>
      <c r="G24" s="60"/>
      <c r="H24" s="60"/>
      <c r="I24" s="60"/>
      <c r="J24" s="60"/>
      <c r="K24" s="60"/>
      <c r="L24" s="60"/>
      <c r="M24" s="60"/>
      <c r="N24" s="78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</row>
    <row r="25" spans="1:29">
      <c r="B25" s="79" t="s">
        <v>82</v>
      </c>
      <c r="C25" s="80"/>
      <c r="D25" s="80"/>
      <c r="H25" s="60"/>
      <c r="I25" s="60"/>
      <c r="J25" s="60"/>
      <c r="K25" s="60"/>
      <c r="L25" s="60"/>
      <c r="M25" s="60"/>
      <c r="N25" s="78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</row>
    <row r="26" spans="1:29">
      <c r="N26" s="78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</row>
    <row r="27" spans="1:29">
      <c r="N27" s="78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</row>
    <row r="28" spans="1:29">
      <c r="N28" s="60"/>
      <c r="O28" s="60"/>
      <c r="P28" s="60"/>
      <c r="Q28" s="60" t="s">
        <v>133</v>
      </c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</row>
    <row r="29" spans="1:29">
      <c r="N29" s="60"/>
      <c r="Q29" s="60" t="s">
        <v>84</v>
      </c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</row>
    <row r="30" spans="1:29">
      <c r="A30" s="59" t="s">
        <v>85</v>
      </c>
      <c r="N30" s="60"/>
      <c r="Q30" s="60"/>
      <c r="R30" s="60"/>
      <c r="S30" s="60" t="s">
        <v>86</v>
      </c>
      <c r="T30" s="60" t="s">
        <v>87</v>
      </c>
      <c r="U30" s="60" t="s">
        <v>88</v>
      </c>
      <c r="V30" s="60" t="s">
        <v>89</v>
      </c>
      <c r="W30" s="60" t="s">
        <v>90</v>
      </c>
      <c r="X30" s="60"/>
      <c r="Y30" s="60"/>
      <c r="Z30" s="60"/>
      <c r="AA30" s="60"/>
      <c r="AB30" s="60"/>
      <c r="AC30" s="60"/>
    </row>
    <row r="31" spans="1:29">
      <c r="A31" s="59"/>
      <c r="N31" s="60"/>
      <c r="Q31" s="60" t="s">
        <v>75</v>
      </c>
      <c r="R31" s="60" t="s">
        <v>91</v>
      </c>
      <c r="S31" s="60">
        <v>641473.05334</v>
      </c>
      <c r="T31" s="81">
        <v>86106200</v>
      </c>
      <c r="U31" s="60">
        <v>0.00745</v>
      </c>
      <c r="V31" s="60">
        <v>0.99441</v>
      </c>
      <c r="W31" s="60">
        <v>1</v>
      </c>
      <c r="X31" s="60"/>
      <c r="Y31" s="60"/>
      <c r="Z31" s="60"/>
      <c r="AA31" s="60"/>
      <c r="AB31" s="60"/>
      <c r="AC31" s="60"/>
    </row>
    <row r="32" spans="1:29">
      <c r="F32" s="61"/>
      <c r="G32" s="61"/>
      <c r="H32" s="61"/>
      <c r="I32" s="61"/>
      <c r="J32" s="61"/>
      <c r="K32" s="61"/>
      <c r="L32" s="61"/>
      <c r="Q32" s="60" t="s">
        <v>75</v>
      </c>
      <c r="R32" s="60" t="s">
        <v>92</v>
      </c>
      <c r="S32" s="60">
        <v>12.71262</v>
      </c>
      <c r="T32" s="60">
        <v>46.32302</v>
      </c>
      <c r="U32" s="60">
        <v>0.27443</v>
      </c>
      <c r="V32" s="60">
        <v>0.79734</v>
      </c>
      <c r="W32" s="60">
        <v>0.87526</v>
      </c>
      <c r="X32" s="60"/>
      <c r="Y32" s="60"/>
      <c r="Z32" s="60"/>
      <c r="AA32" s="60"/>
      <c r="AB32" s="60"/>
      <c r="AC32" s="60"/>
    </row>
    <row r="33" spans="1:23">
      <c r="A33" s="82" t="s">
        <v>93</v>
      </c>
      <c r="B33" s="83" t="s">
        <v>130</v>
      </c>
      <c r="C33" s="70"/>
      <c r="D33" s="70"/>
      <c r="E33" s="70" t="s">
        <v>95</v>
      </c>
      <c r="F33" s="61"/>
      <c r="G33" s="61"/>
      <c r="H33" s="61"/>
      <c r="I33" s="61"/>
      <c r="J33" s="61"/>
      <c r="K33" s="61"/>
      <c r="L33" s="61"/>
      <c r="Q33" s="58" t="s">
        <v>75</v>
      </c>
      <c r="R33" s="58" t="s">
        <v>96</v>
      </c>
      <c r="S33" s="58">
        <v>0.02749</v>
      </c>
      <c r="T33" s="58">
        <v>1.69061</v>
      </c>
      <c r="U33" s="58">
        <v>0.01626</v>
      </c>
      <c r="V33" s="58">
        <v>0.98781</v>
      </c>
      <c r="W33" s="58">
        <v>1</v>
      </c>
    </row>
    <row r="34" spans="1:23">
      <c r="A34" s="84"/>
      <c r="B34" s="70">
        <v>1</v>
      </c>
      <c r="C34" s="70">
        <v>2</v>
      </c>
      <c r="D34" s="70">
        <v>3</v>
      </c>
      <c r="E34" s="70"/>
      <c r="F34" s="61"/>
      <c r="G34" s="61"/>
      <c r="H34" s="61"/>
      <c r="I34" s="61"/>
      <c r="J34" s="61"/>
      <c r="K34" s="61"/>
      <c r="L34" s="61"/>
      <c r="Q34" s="58" t="s">
        <v>75</v>
      </c>
      <c r="R34" s="58" t="s">
        <v>97</v>
      </c>
      <c r="S34" s="58">
        <v>2.21511</v>
      </c>
      <c r="T34" s="58">
        <v>0.63375</v>
      </c>
      <c r="U34" s="58">
        <v>3.49525</v>
      </c>
      <c r="V34" s="58">
        <v>0.025</v>
      </c>
      <c r="W34" s="58">
        <v>0.99986</v>
      </c>
    </row>
    <row r="35" spans="1:23">
      <c r="A35" s="62">
        <v>0</v>
      </c>
      <c r="B35" s="101">
        <v>2.7972</v>
      </c>
      <c r="C35" s="101">
        <v>2.8176</v>
      </c>
      <c r="D35" s="101">
        <v>2.807</v>
      </c>
      <c r="E35" s="85">
        <v>2.8073</v>
      </c>
      <c r="F35" s="61"/>
      <c r="G35" s="61"/>
      <c r="H35" s="61"/>
      <c r="I35" s="61"/>
      <c r="J35" s="61"/>
      <c r="K35" s="61"/>
      <c r="L35" s="61"/>
      <c r="Q35" s="58" t="s">
        <v>75</v>
      </c>
      <c r="R35" s="58" t="s">
        <v>98</v>
      </c>
      <c r="S35" s="58">
        <v>0.0147</v>
      </c>
      <c r="T35" s="58">
        <v>0.90672</v>
      </c>
    </row>
    <row r="36" spans="1:23">
      <c r="A36" s="67">
        <v>31.25</v>
      </c>
      <c r="B36" s="103">
        <v>2.273</v>
      </c>
      <c r="C36" s="103">
        <v>2.2746</v>
      </c>
      <c r="D36" s="103">
        <v>2.2936</v>
      </c>
      <c r="E36" s="86">
        <v>2.2804</v>
      </c>
      <c r="F36" s="61"/>
      <c r="G36" s="61"/>
      <c r="H36" s="61"/>
      <c r="I36" s="61"/>
      <c r="J36" s="61"/>
      <c r="K36" s="61"/>
      <c r="L36" s="61"/>
      <c r="Q36" s="58" t="s">
        <v>75</v>
      </c>
      <c r="R36" s="58" t="s">
        <v>99</v>
      </c>
      <c r="S36" s="58">
        <v>0.02749</v>
      </c>
      <c r="T36" s="58">
        <v>1.69061</v>
      </c>
    </row>
    <row r="37" spans="1:23">
      <c r="A37" s="67">
        <v>62.5</v>
      </c>
      <c r="B37" s="103">
        <v>1.9325</v>
      </c>
      <c r="C37" s="103">
        <v>1.9476</v>
      </c>
      <c r="D37" s="103">
        <v>1.928</v>
      </c>
      <c r="E37" s="86">
        <v>1.936</v>
      </c>
      <c r="F37" s="61"/>
      <c r="G37" s="61"/>
      <c r="H37" s="61"/>
      <c r="I37" s="61"/>
      <c r="J37" s="61"/>
      <c r="K37" s="61"/>
      <c r="L37" s="61"/>
      <c r="Q37" s="58" t="s">
        <v>75</v>
      </c>
      <c r="R37" s="58" t="s">
        <v>100</v>
      </c>
      <c r="S37" s="58">
        <v>0.0514</v>
      </c>
      <c r="T37" s="58">
        <v>3.15216</v>
      </c>
    </row>
    <row r="38" spans="1:23">
      <c r="A38" s="67">
        <v>125</v>
      </c>
      <c r="B38" s="103">
        <v>1.4883</v>
      </c>
      <c r="C38" s="103">
        <v>1.5046</v>
      </c>
      <c r="D38" s="103">
        <v>1.4971</v>
      </c>
      <c r="E38" s="86">
        <v>1.4967</v>
      </c>
      <c r="F38" s="61"/>
      <c r="G38" s="61"/>
      <c r="H38" s="61"/>
      <c r="I38" s="61"/>
      <c r="J38" s="61"/>
      <c r="K38" s="61"/>
      <c r="L38" s="61"/>
      <c r="Q38" s="58" t="s">
        <v>75</v>
      </c>
      <c r="R38" s="58" t="s">
        <v>101</v>
      </c>
      <c r="S38" s="58">
        <v>0.01019</v>
      </c>
      <c r="T38" s="58">
        <v>0.62979</v>
      </c>
    </row>
    <row r="39" spans="1:23">
      <c r="A39" s="67">
        <v>250</v>
      </c>
      <c r="B39" s="103">
        <v>1.0559</v>
      </c>
      <c r="C39" s="103">
        <v>1.0583</v>
      </c>
      <c r="D39" s="103">
        <v>1.0818</v>
      </c>
      <c r="E39" s="86">
        <v>1.0653</v>
      </c>
      <c r="F39" s="61"/>
      <c r="G39" s="61"/>
      <c r="H39" s="61"/>
      <c r="I39" s="61"/>
      <c r="J39" s="61"/>
      <c r="K39" s="61"/>
      <c r="L39" s="61"/>
      <c r="Q39" s="58" t="s">
        <v>75</v>
      </c>
      <c r="R39" s="58" t="s">
        <v>102</v>
      </c>
      <c r="S39" s="58">
        <v>0.07412</v>
      </c>
      <c r="T39" s="58">
        <v>4.53815</v>
      </c>
    </row>
    <row r="40" spans="1:23">
      <c r="A40" s="67">
        <v>500</v>
      </c>
      <c r="B40" s="103">
        <v>0.7129</v>
      </c>
      <c r="C40" s="103">
        <v>0.7282</v>
      </c>
      <c r="D40" s="103">
        <v>0.7311</v>
      </c>
      <c r="E40" s="86">
        <v>0.7241</v>
      </c>
      <c r="F40" s="61"/>
      <c r="G40" s="61"/>
      <c r="H40" s="61"/>
      <c r="I40" s="61"/>
      <c r="J40" s="61"/>
      <c r="K40" s="61"/>
      <c r="L40" s="61"/>
      <c r="Q40" s="58" t="s">
        <v>103</v>
      </c>
    </row>
    <row r="41" spans="1:23">
      <c r="A41" s="67">
        <v>1000</v>
      </c>
      <c r="B41" s="103">
        <v>0.4993</v>
      </c>
      <c r="C41" s="103">
        <v>0.5011</v>
      </c>
      <c r="D41" s="103">
        <v>0.494</v>
      </c>
      <c r="E41" s="86">
        <v>0.4981</v>
      </c>
      <c r="F41" s="61"/>
      <c r="G41" s="61"/>
      <c r="H41" s="61"/>
      <c r="I41" s="61"/>
      <c r="J41" s="61"/>
      <c r="K41" s="61"/>
      <c r="L41" s="61"/>
      <c r="R41" s="58" t="s">
        <v>75</v>
      </c>
    </row>
    <row r="42" spans="1:23">
      <c r="A42" s="67">
        <v>2000</v>
      </c>
      <c r="B42" s="103">
        <v>0.385</v>
      </c>
      <c r="C42" s="103">
        <v>0.3612</v>
      </c>
      <c r="D42" s="103">
        <v>0.3765</v>
      </c>
      <c r="E42" s="86">
        <v>0.3742</v>
      </c>
      <c r="F42" s="61"/>
      <c r="G42" s="61"/>
      <c r="H42" s="61"/>
      <c r="I42" s="61"/>
      <c r="J42" s="61"/>
      <c r="K42" s="61"/>
      <c r="L42" s="61"/>
      <c r="Q42" s="58" t="s">
        <v>104</v>
      </c>
      <c r="R42" s="58">
        <v>8</v>
      </c>
    </row>
    <row r="43" spans="1:23">
      <c r="C43" s="61"/>
      <c r="F43" s="61"/>
      <c r="G43" s="61"/>
      <c r="H43" s="61"/>
      <c r="I43" s="61"/>
      <c r="J43" s="61"/>
      <c r="K43" s="61"/>
      <c r="L43" s="61"/>
      <c r="Q43" s="58" t="s">
        <v>105</v>
      </c>
      <c r="R43" s="58">
        <v>4</v>
      </c>
    </row>
    <row r="44" spans="1:23">
      <c r="A44" s="87"/>
      <c r="C44" s="61"/>
      <c r="F44" s="61"/>
      <c r="G44" s="61"/>
      <c r="H44" s="61"/>
      <c r="I44" s="61"/>
      <c r="J44" s="61"/>
      <c r="K44" s="61"/>
      <c r="L44" s="61"/>
      <c r="Q44" s="58" t="s">
        <v>106</v>
      </c>
      <c r="R44" s="58">
        <v>2138.21432</v>
      </c>
    </row>
    <row r="45" spans="1:23">
      <c r="A45" s="88" t="s">
        <v>131</v>
      </c>
      <c r="C45" s="61"/>
      <c r="F45" s="61"/>
      <c r="G45" s="61"/>
      <c r="H45" s="61"/>
      <c r="I45" s="61"/>
      <c r="J45" s="61"/>
      <c r="K45" s="61"/>
      <c r="L45" s="61"/>
      <c r="Q45" s="58" t="s">
        <v>108</v>
      </c>
      <c r="R45" s="58">
        <v>8552.85726</v>
      </c>
    </row>
    <row r="46" spans="1:23">
      <c r="C46" s="61"/>
      <c r="Q46" s="58" t="s">
        <v>109</v>
      </c>
      <c r="R46" s="58">
        <v>0.99746</v>
      </c>
    </row>
    <row r="47" spans="1:23">
      <c r="C47" s="61"/>
      <c r="Q47" s="58" t="s">
        <v>110</v>
      </c>
      <c r="R47" s="58">
        <v>0.99555</v>
      </c>
    </row>
    <row r="48" spans="1:23">
      <c r="C48" s="61"/>
      <c r="Q48" s="58" t="s">
        <v>111</v>
      </c>
      <c r="R48" s="58" t="s">
        <v>112</v>
      </c>
    </row>
    <row r="49" spans="1:37">
      <c r="A49" s="59" t="s">
        <v>113</v>
      </c>
      <c r="Q49" s="58" t="s">
        <v>114</v>
      </c>
    </row>
    <row r="50" spans="1:37">
      <c r="A50" s="59"/>
      <c r="R50" s="58" t="s">
        <v>91</v>
      </c>
      <c r="S50" s="58" t="s">
        <v>91</v>
      </c>
      <c r="T50" s="58" t="s">
        <v>92</v>
      </c>
      <c r="U50" s="58" t="s">
        <v>92</v>
      </c>
      <c r="V50" s="58" t="s">
        <v>96</v>
      </c>
      <c r="W50" s="58" t="s">
        <v>96</v>
      </c>
      <c r="X50" s="58" t="s">
        <v>97</v>
      </c>
      <c r="Y50" s="58" t="s">
        <v>97</v>
      </c>
      <c r="Z50" s="58" t="s">
        <v>98</v>
      </c>
      <c r="AA50" s="58" t="s">
        <v>98</v>
      </c>
      <c r="AB50" s="58" t="s">
        <v>99</v>
      </c>
      <c r="AC50" s="58" t="s">
        <v>99</v>
      </c>
      <c r="AD50" s="58" t="s">
        <v>100</v>
      </c>
      <c r="AE50" s="58" t="s">
        <v>100</v>
      </c>
      <c r="AF50" s="58" t="s">
        <v>101</v>
      </c>
      <c r="AG50" s="58" t="s">
        <v>101</v>
      </c>
      <c r="AH50" s="58" t="s">
        <v>102</v>
      </c>
      <c r="AI50" s="58" t="s">
        <v>102</v>
      </c>
      <c r="AJ50" s="58" t="s">
        <v>103</v>
      </c>
      <c r="AK50" s="58" t="s">
        <v>103</v>
      </c>
    </row>
    <row r="51" spans="1:37">
      <c r="R51" s="58" t="s">
        <v>86</v>
      </c>
      <c r="S51" s="58" t="s">
        <v>87</v>
      </c>
      <c r="T51" s="58" t="s">
        <v>86</v>
      </c>
      <c r="U51" s="58" t="s">
        <v>87</v>
      </c>
      <c r="V51" s="58" t="s">
        <v>86</v>
      </c>
      <c r="W51" s="58" t="s">
        <v>87</v>
      </c>
      <c r="X51" s="58" t="s">
        <v>86</v>
      </c>
      <c r="Y51" s="58" t="s">
        <v>87</v>
      </c>
      <c r="Z51" s="58" t="s">
        <v>86</v>
      </c>
      <c r="AA51" s="58" t="s">
        <v>87</v>
      </c>
      <c r="AB51" s="58" t="s">
        <v>86</v>
      </c>
      <c r="AC51" s="58" t="s">
        <v>87</v>
      </c>
      <c r="AD51" s="58" t="s">
        <v>86</v>
      </c>
      <c r="AE51" s="58" t="s">
        <v>87</v>
      </c>
      <c r="AF51" s="58" t="s">
        <v>86</v>
      </c>
      <c r="AG51" s="58" t="s">
        <v>87</v>
      </c>
      <c r="AH51" s="58" t="s">
        <v>86</v>
      </c>
      <c r="AI51" s="58" t="s">
        <v>87</v>
      </c>
      <c r="AJ51" s="58" t="s">
        <v>106</v>
      </c>
      <c r="AK51" s="58" t="s">
        <v>110</v>
      </c>
    </row>
    <row r="52" customHeight="1" spans="1:37">
      <c r="A52" s="70" t="s">
        <v>115</v>
      </c>
      <c r="B52" s="70" t="s">
        <v>130</v>
      </c>
      <c r="C52" s="70"/>
      <c r="D52" s="70"/>
      <c r="E52" s="89" t="s">
        <v>116</v>
      </c>
      <c r="F52" s="90"/>
      <c r="G52" s="91"/>
      <c r="H52" s="82" t="s">
        <v>117</v>
      </c>
      <c r="I52" s="83" t="s">
        <v>134</v>
      </c>
      <c r="J52" s="70"/>
      <c r="K52" s="70"/>
      <c r="L52" s="61"/>
      <c r="Q52" s="58" t="s">
        <v>75</v>
      </c>
      <c r="R52" s="58">
        <v>641473.05334</v>
      </c>
      <c r="S52" s="92">
        <v>86106200</v>
      </c>
      <c r="T52" s="58">
        <v>12.71262</v>
      </c>
      <c r="U52" s="58">
        <v>46.32302</v>
      </c>
      <c r="V52" s="58">
        <v>0.02749</v>
      </c>
      <c r="W52" s="58">
        <v>1.69061</v>
      </c>
      <c r="X52" s="58">
        <v>2.21511</v>
      </c>
      <c r="Y52" s="58">
        <v>0.63375</v>
      </c>
      <c r="Z52" s="58">
        <v>0.0147</v>
      </c>
      <c r="AA52" s="58">
        <v>0.90672</v>
      </c>
      <c r="AB52" s="58">
        <v>0.02749</v>
      </c>
      <c r="AC52" s="58">
        <v>1.69061</v>
      </c>
      <c r="AD52" s="58">
        <v>0.0514</v>
      </c>
      <c r="AE52" s="58">
        <v>3.15216</v>
      </c>
      <c r="AF52" s="58">
        <v>0.01019</v>
      </c>
      <c r="AG52" s="58">
        <v>0.62979</v>
      </c>
      <c r="AH52" s="58">
        <v>0.07412</v>
      </c>
      <c r="AI52" s="58">
        <v>4.53815</v>
      </c>
      <c r="AJ52" s="58">
        <v>2138.21432</v>
      </c>
      <c r="AK52" s="58">
        <v>0.99555</v>
      </c>
    </row>
    <row r="53" spans="1:37">
      <c r="A53" s="70"/>
      <c r="B53" s="70">
        <v>1</v>
      </c>
      <c r="C53" s="70">
        <v>2</v>
      </c>
      <c r="D53" s="70">
        <v>3</v>
      </c>
      <c r="E53" s="70">
        <v>1</v>
      </c>
      <c r="F53" s="70">
        <v>2</v>
      </c>
      <c r="G53" s="70">
        <v>3</v>
      </c>
      <c r="H53" s="84"/>
      <c r="I53" s="70"/>
      <c r="J53" s="70"/>
      <c r="K53" s="70"/>
      <c r="L53" s="61"/>
      <c r="Q53" s="58" t="s">
        <v>119</v>
      </c>
    </row>
    <row r="54" ht="14.25" customHeight="1" spans="1:37">
      <c r="A54" s="83" t="str">
        <f t="shared" ref="A54:A56" si="0">E17</f>
        <v>Vector</v>
      </c>
      <c r="B54" s="93">
        <f t="shared" ref="B54:B56" si="1">E5</f>
        <v>0.6589</v>
      </c>
      <c r="C54" s="93">
        <f t="shared" ref="C54:C56" si="2">F5</f>
        <v>0.7154</v>
      </c>
      <c r="D54" s="93">
        <f t="shared" ref="D54:D56" si="3">G5</f>
        <v>0.7468</v>
      </c>
      <c r="E54" s="94">
        <f t="shared" ref="E54:E56" si="4">$S$32+($S$31-$S$32)/(1+(B54/$S$33)^$S$34)</f>
        <v>575.99135929633</v>
      </c>
      <c r="F54" s="94">
        <f t="shared" ref="F54:F56" si="5">$S$32+($S$31-$S$32)/(1+(C54/$S$33)^$S$34)</f>
        <v>482.219849221031</v>
      </c>
      <c r="G54" s="94">
        <f t="shared" ref="G54:G56" si="6">$S$32+($S$31-$S$32)/(1+(D54/$S$33)^$S$34)</f>
        <v>439.633535614158</v>
      </c>
      <c r="H54" s="94">
        <f t="shared" ref="H54:H56" si="7">AVERAGE(E54:G54)</f>
        <v>499.281581377173</v>
      </c>
      <c r="I54" s="70">
        <f t="shared" ref="I54:K54" si="8">E54/AVERAGE($E$54:$G$54)</f>
        <v>1.15364031196097</v>
      </c>
      <c r="J54" s="70">
        <f t="shared" si="8"/>
        <v>0.965827435273939</v>
      </c>
      <c r="K54" s="70">
        <f t="shared" si="8"/>
        <v>0.880532252765089</v>
      </c>
      <c r="L54" s="61"/>
      <c r="S54" s="58" t="s">
        <v>120</v>
      </c>
      <c r="T54" s="58" t="s">
        <v>121</v>
      </c>
      <c r="U54" s="58" t="s">
        <v>122</v>
      </c>
      <c r="V54" s="58" t="s">
        <v>123</v>
      </c>
      <c r="W54" s="58" t="s">
        <v>124</v>
      </c>
    </row>
    <row r="55" ht="14.25" customHeight="1" spans="1:37">
      <c r="A55" s="83" t="str">
        <f t="shared" si="0"/>
        <v>MAPK12</v>
      </c>
      <c r="B55" s="93">
        <f t="shared" si="1"/>
        <v>1.2156</v>
      </c>
      <c r="C55" s="93">
        <f t="shared" si="2"/>
        <v>1.1149</v>
      </c>
      <c r="D55" s="93">
        <f t="shared" si="3"/>
        <v>1.2416</v>
      </c>
      <c r="E55" s="94">
        <f t="shared" si="4"/>
        <v>157.874026961292</v>
      </c>
      <c r="F55" s="94">
        <f t="shared" si="5"/>
        <v>188.512421366094</v>
      </c>
      <c r="G55" s="94">
        <f t="shared" si="6"/>
        <v>151.227543378522</v>
      </c>
      <c r="H55" s="94">
        <f t="shared" si="7"/>
        <v>165.871330568636</v>
      </c>
      <c r="I55" s="70">
        <f t="shared" ref="I55:K55" si="9">E55/AVERAGE($E$54:$G$54)</f>
        <v>0.316202385286929</v>
      </c>
      <c r="J55" s="70">
        <f t="shared" si="9"/>
        <v>0.377567345557026</v>
      </c>
      <c r="K55" s="70">
        <f t="shared" si="9"/>
        <v>0.302890290808223</v>
      </c>
      <c r="L55" s="61"/>
      <c r="Q55" s="58" t="s">
        <v>75</v>
      </c>
      <c r="R55" s="58" t="s">
        <v>125</v>
      </c>
      <c r="S55" s="58">
        <v>4</v>
      </c>
      <c r="T55" s="58">
        <v>5324454.95524</v>
      </c>
      <c r="U55" s="58">
        <v>1331113.73881</v>
      </c>
      <c r="V55" s="58">
        <v>622.53523</v>
      </c>
      <c r="W55" s="92">
        <v>7.70788e-6</v>
      </c>
    </row>
    <row r="56" ht="14.25" customHeight="1" spans="1:37">
      <c r="A56" s="83" t="str">
        <f t="shared" si="0"/>
        <v>MAPK12+Erastin</v>
      </c>
      <c r="B56" s="93">
        <f t="shared" si="1"/>
        <v>0.8849</v>
      </c>
      <c r="C56" s="93">
        <f t="shared" si="2"/>
        <v>0.9032</v>
      </c>
      <c r="D56" s="93">
        <f t="shared" si="3"/>
        <v>0.9448</v>
      </c>
      <c r="E56" s="94">
        <f t="shared" si="4"/>
        <v>305.941536004814</v>
      </c>
      <c r="F56" s="94">
        <f t="shared" si="5"/>
        <v>292.948576088063</v>
      </c>
      <c r="G56" s="94">
        <f t="shared" si="6"/>
        <v>266.355850651959</v>
      </c>
      <c r="H56" s="94">
        <f t="shared" si="7"/>
        <v>288.415320914945</v>
      </c>
      <c r="I56" s="70">
        <f t="shared" ref="I56:K56" si="10">E56/AVERAGE($E$54:$G$54)</f>
        <v>0.612763513448528</v>
      </c>
      <c r="J56" s="70">
        <f t="shared" si="10"/>
        <v>0.586740202352388</v>
      </c>
      <c r="K56" s="70">
        <f t="shared" si="10"/>
        <v>0.533478222684016</v>
      </c>
      <c r="L56" s="61"/>
      <c r="Q56" s="58" t="s">
        <v>75</v>
      </c>
      <c r="R56" s="58" t="s">
        <v>126</v>
      </c>
      <c r="S56" s="58">
        <v>4</v>
      </c>
      <c r="T56" s="58">
        <v>8552.85726</v>
      </c>
      <c r="U56" s="58">
        <v>2138.21432</v>
      </c>
    </row>
    <row r="57" spans="1:37">
      <c r="A57" s="78"/>
      <c r="B57" s="224"/>
      <c r="C57" s="224"/>
      <c r="D57" s="224"/>
      <c r="E57" s="95"/>
      <c r="F57" s="95"/>
      <c r="G57" s="95"/>
      <c r="H57" s="95"/>
      <c r="I57" s="60"/>
      <c r="J57" s="60"/>
      <c r="K57" s="60"/>
      <c r="L57" s="61"/>
      <c r="Q57" s="58" t="s">
        <v>75</v>
      </c>
      <c r="R57" s="58" t="s">
        <v>127</v>
      </c>
      <c r="S57" s="58">
        <v>8</v>
      </c>
      <c r="T57" s="58">
        <v>5333007.8125</v>
      </c>
    </row>
    <row r="58" spans="1:37">
      <c r="A58" s="78"/>
      <c r="B58" s="224"/>
      <c r="C58" s="224"/>
      <c r="D58" s="224"/>
      <c r="E58" s="95"/>
      <c r="F58" s="95"/>
      <c r="G58" s="95"/>
      <c r="H58" s="95"/>
      <c r="I58" s="60"/>
      <c r="J58" s="60"/>
      <c r="K58" s="60"/>
      <c r="L58" s="61"/>
      <c r="Q58" s="58" t="s">
        <v>75</v>
      </c>
      <c r="R58" s="58" t="s">
        <v>128</v>
      </c>
      <c r="S58" s="58">
        <v>7</v>
      </c>
      <c r="T58" s="58">
        <v>3364135.74219</v>
      </c>
    </row>
    <row r="59" spans="1:37">
      <c r="A59" s="78"/>
      <c r="B59" s="224"/>
      <c r="C59" s="224"/>
      <c r="D59" s="224"/>
      <c r="E59" s="95"/>
      <c r="F59" s="95"/>
      <c r="G59" s="95"/>
      <c r="H59" s="95"/>
      <c r="I59" s="60"/>
      <c r="J59" s="60"/>
      <c r="K59" s="60"/>
      <c r="L59" s="61"/>
    </row>
    <row r="60" spans="1:37">
      <c r="A60" s="60"/>
      <c r="B60" s="224"/>
      <c r="C60" s="224"/>
      <c r="D60" s="224"/>
      <c r="E60" s="95"/>
      <c r="F60" s="95"/>
      <c r="G60" s="95"/>
      <c r="H60" s="95"/>
      <c r="I60" s="60"/>
      <c r="J60" s="60"/>
      <c r="K60" s="60"/>
      <c r="L60" s="61"/>
    </row>
    <row r="61" spans="1:37">
      <c r="A61" s="60"/>
      <c r="B61" s="224"/>
      <c r="C61" s="224"/>
      <c r="D61" s="224"/>
      <c r="E61" s="95"/>
      <c r="F61" s="95"/>
      <c r="G61" s="95"/>
      <c r="H61" s="95"/>
      <c r="I61" s="60"/>
      <c r="J61" s="60"/>
      <c r="K61" s="60"/>
      <c r="L61" s="61"/>
    </row>
    <row r="62" spans="1:37">
      <c r="A62" s="60"/>
      <c r="B62" s="60"/>
      <c r="C62" s="60"/>
      <c r="D62" s="60"/>
      <c r="E62" s="95"/>
      <c r="F62" s="95"/>
      <c r="G62" s="95"/>
      <c r="H62" s="95"/>
      <c r="I62" s="60"/>
      <c r="J62" s="60"/>
      <c r="K62" s="60"/>
    </row>
    <row r="63" spans="1:37">
      <c r="A63" s="60"/>
      <c r="B63" s="60"/>
      <c r="C63" s="60"/>
      <c r="D63" s="60"/>
      <c r="E63" s="95"/>
      <c r="F63" s="95"/>
      <c r="G63" s="95"/>
      <c r="H63" s="95"/>
      <c r="I63" s="60"/>
      <c r="J63" s="60"/>
      <c r="K63" s="60"/>
    </row>
    <row r="64" spans="1:37">
      <c r="A64" s="60"/>
      <c r="B64" s="60"/>
      <c r="C64" s="60"/>
      <c r="D64" s="60"/>
      <c r="E64" s="60"/>
      <c r="F64" s="96"/>
    </row>
    <row r="65" spans="1:6">
      <c r="A65" s="60"/>
      <c r="B65" s="60"/>
      <c r="C65" s="60"/>
      <c r="D65" s="60"/>
      <c r="E65" s="60"/>
      <c r="F65" s="96"/>
    </row>
    <row r="66" spans="1:6">
      <c r="A66" s="60"/>
      <c r="B66" s="60"/>
      <c r="C66" s="60"/>
      <c r="D66" s="60"/>
      <c r="E66" s="60"/>
      <c r="F66" s="96"/>
    </row>
    <row r="67" spans="1:6">
      <c r="A67" s="60"/>
      <c r="B67" s="60"/>
      <c r="C67" s="60"/>
      <c r="D67" s="60"/>
      <c r="E67" s="60"/>
      <c r="F67" s="96"/>
    </row>
    <row r="68" spans="1:6">
      <c r="A68" s="60"/>
      <c r="B68" s="60"/>
      <c r="C68" s="60"/>
      <c r="D68" s="60"/>
      <c r="E68" s="60"/>
      <c r="F68" s="96"/>
    </row>
    <row r="69" spans="1:6">
      <c r="A69" s="60"/>
      <c r="B69" s="60"/>
      <c r="C69" s="60"/>
      <c r="D69" s="60"/>
      <c r="E69" s="60"/>
      <c r="F69" s="96"/>
    </row>
    <row r="70" spans="1:6">
      <c r="A70" s="60"/>
      <c r="B70" s="60"/>
      <c r="C70" s="60"/>
      <c r="D70" s="60"/>
      <c r="E70" s="60"/>
      <c r="F70" s="96"/>
    </row>
    <row r="71" spans="1:6">
      <c r="A71" s="60"/>
      <c r="B71" s="60"/>
      <c r="C71" s="60"/>
      <c r="D71" s="60"/>
      <c r="E71" s="60"/>
      <c r="F71" s="96"/>
    </row>
    <row r="72" spans="1:6">
      <c r="A72" s="60"/>
      <c r="B72" s="60"/>
      <c r="C72" s="60"/>
      <c r="D72" s="60"/>
      <c r="E72" s="60"/>
      <c r="F72" s="96"/>
    </row>
    <row r="73" spans="1:6">
      <c r="A73" s="60"/>
      <c r="B73" s="60"/>
      <c r="C73" s="60"/>
      <c r="D73" s="60"/>
      <c r="E73" s="60"/>
      <c r="F73" s="96"/>
    </row>
    <row r="74" spans="1:6">
      <c r="A74" s="60"/>
      <c r="B74" s="60"/>
      <c r="C74" s="60"/>
      <c r="D74" s="60"/>
      <c r="E74" s="60"/>
      <c r="F74" s="96"/>
    </row>
    <row r="75" spans="1:6">
      <c r="A75" s="60"/>
      <c r="B75" s="60"/>
      <c r="C75" s="60"/>
      <c r="D75" s="60"/>
      <c r="E75" s="60"/>
      <c r="F75" s="96"/>
    </row>
    <row r="76" spans="1:6">
      <c r="A76" s="60"/>
      <c r="B76" s="60"/>
      <c r="C76" s="60"/>
      <c r="D76" s="60"/>
      <c r="E76" s="60"/>
      <c r="F76" s="96"/>
    </row>
    <row r="77" spans="1:6">
      <c r="A77" s="60"/>
      <c r="B77" s="60"/>
      <c r="C77" s="60"/>
      <c r="D77" s="60"/>
      <c r="E77" s="60"/>
      <c r="F77" s="96"/>
    </row>
    <row r="78" spans="1:6">
      <c r="A78" s="60"/>
      <c r="B78" s="60"/>
      <c r="C78" s="60"/>
      <c r="D78" s="60"/>
      <c r="E78" s="60"/>
      <c r="F78" s="96"/>
    </row>
    <row r="79" spans="1:6">
      <c r="A79" s="60"/>
      <c r="B79" s="60"/>
      <c r="C79" s="60"/>
      <c r="D79" s="60"/>
      <c r="E79" s="60"/>
      <c r="F79" s="96"/>
    </row>
    <row r="80" spans="1:6">
      <c r="A80" s="60"/>
      <c r="B80" s="60"/>
      <c r="C80" s="60"/>
      <c r="D80" s="60"/>
      <c r="E80" s="60"/>
      <c r="F80" s="96"/>
    </row>
    <row r="81" spans="1:6">
      <c r="A81" s="60"/>
      <c r="B81" s="60"/>
      <c r="C81" s="60"/>
      <c r="D81" s="60"/>
      <c r="E81" s="60"/>
      <c r="F81" s="96"/>
    </row>
    <row r="82" spans="1:6">
      <c r="A82" s="60"/>
      <c r="B82" s="60"/>
      <c r="C82" s="60"/>
      <c r="D82" s="60"/>
      <c r="E82" s="60"/>
      <c r="F82" s="96"/>
    </row>
    <row r="83" spans="1:6">
      <c r="A83" s="60"/>
      <c r="B83" s="60"/>
      <c r="C83" s="60"/>
      <c r="D83" s="60"/>
      <c r="E83" s="60"/>
      <c r="F83" s="96"/>
    </row>
    <row r="84" spans="1:6">
      <c r="A84" s="60"/>
      <c r="B84" s="60"/>
      <c r="C84" s="60"/>
      <c r="D84" s="60"/>
      <c r="E84" s="60"/>
      <c r="F84" s="96"/>
    </row>
    <row r="85" spans="1:6">
      <c r="A85" s="60"/>
      <c r="B85" s="60"/>
      <c r="C85" s="60"/>
      <c r="D85" s="60"/>
      <c r="E85" s="60"/>
      <c r="F85" s="96"/>
    </row>
    <row r="86" spans="1:6">
      <c r="A86" s="60"/>
      <c r="B86" s="60"/>
      <c r="C86" s="60"/>
      <c r="D86" s="60"/>
      <c r="E86" s="60"/>
      <c r="F86" s="96"/>
    </row>
    <row r="87" spans="1:6">
      <c r="A87" s="60"/>
      <c r="B87" s="60"/>
      <c r="C87" s="60"/>
      <c r="D87" s="60"/>
      <c r="E87" s="60"/>
      <c r="F87" s="96"/>
    </row>
    <row r="88" spans="1:6">
      <c r="A88" s="60"/>
      <c r="B88" s="60"/>
      <c r="C88" s="60"/>
      <c r="D88" s="60"/>
      <c r="E88" s="60"/>
      <c r="F88" s="96"/>
    </row>
    <row r="89" spans="1:6">
      <c r="A89" s="60"/>
      <c r="B89" s="60"/>
      <c r="C89" s="60"/>
      <c r="D89" s="60"/>
      <c r="E89" s="60"/>
      <c r="F89" s="96"/>
    </row>
    <row r="90" spans="1:6">
      <c r="A90" s="60"/>
      <c r="B90" s="60"/>
      <c r="C90" s="60"/>
      <c r="D90" s="60"/>
      <c r="E90" s="60"/>
      <c r="F90" s="96"/>
    </row>
    <row r="91" spans="1:6">
      <c r="A91" s="60"/>
      <c r="B91" s="60"/>
      <c r="C91" s="60"/>
      <c r="D91" s="60"/>
      <c r="E91" s="60"/>
      <c r="F91" s="96"/>
    </row>
    <row r="92" spans="1:6">
      <c r="A92" s="60"/>
      <c r="B92" s="60"/>
      <c r="C92" s="60"/>
      <c r="D92" s="60"/>
      <c r="E92" s="60"/>
      <c r="F92" s="96"/>
    </row>
    <row r="93" spans="1:6">
      <c r="A93" s="60"/>
      <c r="B93" s="60"/>
      <c r="C93" s="60"/>
      <c r="D93" s="60"/>
      <c r="E93" s="60"/>
      <c r="F93" s="96"/>
    </row>
    <row r="94" spans="1:6">
      <c r="A94" s="60"/>
      <c r="B94" s="60"/>
      <c r="C94" s="60"/>
      <c r="D94" s="60"/>
      <c r="E94" s="60"/>
      <c r="F94" s="96"/>
    </row>
    <row r="95" spans="1:6">
      <c r="A95" s="60"/>
      <c r="B95" s="60"/>
      <c r="C95" s="60"/>
      <c r="D95" s="60"/>
      <c r="E95" s="60"/>
      <c r="F95" s="96"/>
    </row>
    <row r="96" spans="1:6">
      <c r="A96" s="60"/>
      <c r="B96" s="60"/>
      <c r="C96" s="60"/>
      <c r="D96" s="60"/>
      <c r="E96" s="60"/>
      <c r="F96" s="96"/>
    </row>
    <row r="97" spans="1:6">
      <c r="A97" s="60"/>
      <c r="B97" s="60"/>
      <c r="C97" s="60"/>
      <c r="D97" s="60"/>
      <c r="E97" s="60"/>
      <c r="F97" s="96"/>
    </row>
    <row r="98" spans="1:6">
      <c r="A98" s="60"/>
      <c r="B98" s="60"/>
      <c r="C98" s="60"/>
      <c r="D98" s="60"/>
      <c r="E98" s="60"/>
      <c r="F98" s="96"/>
    </row>
    <row r="99" spans="1:6">
      <c r="A99" s="60"/>
      <c r="B99" s="60"/>
      <c r="C99" s="60"/>
      <c r="D99" s="60"/>
      <c r="E99" s="60"/>
      <c r="F99" s="96"/>
    </row>
    <row r="100" spans="1:6">
      <c r="A100" s="60"/>
      <c r="B100" s="60"/>
      <c r="C100" s="60"/>
      <c r="D100" s="60"/>
      <c r="E100" s="60"/>
      <c r="F100" s="96"/>
    </row>
    <row r="101" spans="1:6">
      <c r="A101" s="60"/>
      <c r="B101" s="60"/>
      <c r="C101" s="60"/>
      <c r="D101" s="60"/>
      <c r="E101" s="60"/>
      <c r="F101" s="96"/>
    </row>
    <row r="102" spans="1:6">
      <c r="A102" s="60"/>
      <c r="B102" s="60"/>
      <c r="C102" s="60"/>
      <c r="D102" s="60"/>
      <c r="E102" s="60"/>
      <c r="F102" s="96"/>
    </row>
    <row r="103" spans="1:6">
      <c r="A103" s="60"/>
      <c r="B103" s="60"/>
      <c r="C103" s="60"/>
      <c r="D103" s="60"/>
      <c r="E103" s="60"/>
      <c r="F103" s="96"/>
    </row>
    <row r="104" spans="1:6">
      <c r="A104" s="60"/>
      <c r="B104" s="60"/>
      <c r="C104" s="60"/>
      <c r="D104" s="60"/>
      <c r="E104" s="60"/>
      <c r="F104" s="96"/>
    </row>
    <row r="105" spans="1:6">
      <c r="A105" s="60"/>
      <c r="B105" s="60"/>
      <c r="C105" s="60"/>
      <c r="D105" s="60"/>
      <c r="E105" s="60"/>
      <c r="F105" s="96"/>
    </row>
    <row r="106" spans="1:6">
      <c r="A106" s="60"/>
      <c r="B106" s="60"/>
      <c r="C106" s="60"/>
      <c r="D106" s="60"/>
      <c r="E106" s="60"/>
      <c r="F106" s="96"/>
    </row>
    <row r="107" spans="1:6">
      <c r="A107" s="60"/>
      <c r="B107" s="60"/>
      <c r="C107" s="60"/>
      <c r="D107" s="60"/>
      <c r="E107" s="60"/>
      <c r="F107" s="96"/>
    </row>
    <row r="108" spans="1:6">
      <c r="A108" s="60"/>
      <c r="B108" s="60"/>
      <c r="C108" s="60"/>
      <c r="D108" s="60"/>
      <c r="E108" s="60"/>
      <c r="F108" s="96"/>
    </row>
    <row r="109" spans="1:6">
      <c r="A109" s="60"/>
      <c r="B109" s="60"/>
      <c r="C109" s="60"/>
      <c r="D109" s="60"/>
      <c r="E109" s="60"/>
      <c r="F109" s="96"/>
    </row>
    <row r="110" spans="1:6">
      <c r="A110" s="60"/>
      <c r="B110" s="60"/>
      <c r="C110" s="60"/>
      <c r="D110" s="60"/>
      <c r="E110" s="60"/>
      <c r="F110" s="96"/>
    </row>
    <row r="111" spans="1:6">
      <c r="A111" s="60"/>
      <c r="B111" s="60"/>
      <c r="C111" s="60"/>
      <c r="D111" s="60"/>
      <c r="E111" s="60"/>
      <c r="F111" s="96"/>
    </row>
    <row r="112" spans="1:6">
      <c r="A112" s="60"/>
      <c r="B112" s="60"/>
      <c r="C112" s="60"/>
      <c r="D112" s="60"/>
      <c r="E112" s="60"/>
      <c r="F112" s="96"/>
    </row>
    <row r="113" spans="1:6">
      <c r="A113" s="60"/>
      <c r="B113" s="60"/>
      <c r="C113" s="60"/>
      <c r="D113" s="60"/>
      <c r="E113" s="60"/>
      <c r="F113" s="96"/>
    </row>
    <row r="114" spans="1:6">
      <c r="A114" s="60"/>
      <c r="B114" s="60"/>
      <c r="C114" s="60"/>
      <c r="D114" s="60"/>
      <c r="E114" s="60"/>
      <c r="F114" s="96"/>
    </row>
  </sheetData>
  <mergeCells count="13">
    <mergeCell ref="B25:D25"/>
    <mergeCell ref="B33:D33"/>
    <mergeCell ref="B52:D52"/>
    <mergeCell ref="E52:G52"/>
    <mergeCell ref="A1:A2"/>
    <mergeCell ref="A14:A15"/>
    <mergeCell ref="A30:A31"/>
    <mergeCell ref="A33:A34"/>
    <mergeCell ref="A49:A50"/>
    <mergeCell ref="A52:A53"/>
    <mergeCell ref="E33:E34"/>
    <mergeCell ref="H52:H53"/>
    <mergeCell ref="I52:K53"/>
  </mergeCells>
  <hyperlinks>
    <hyperlink ref="A45" r:id="rId2" display="https://www.elabscience.cn/search-category=ELISA%E8%AF%95%E5%89%82%E7%9B%92&amp;keywords=GSH" tooltip="https://www.elabscience.cn/search-category=ELISA%E8%AF%95%E5%89%82%E7%9B%92&amp;keywords=GSH"/>
  </hyperlinks>
  <pageMargins left="0.7" right="0.7" top="0.75" bottom="0.75" header="0.3" footer="0.3"/>
  <pageSetup paperSize="9" orientation="portrait" horizontalDpi="200" verticalDpi="300"/>
  <headerFooter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L6"/>
  <sheetViews>
    <sheetView zoomScale="85" zoomScaleNormal="85" workbookViewId="0">
      <selection activeCell="I3" sqref="I3:K3"/>
    </sheetView>
  </sheetViews>
  <sheetFormatPr defaultColWidth="9" defaultRowHeight="13.5" outlineLevelRow="5"/>
  <cols>
    <col min="1" max="1" width="9" style="61"/>
    <col min="2" max="2" width="23.875" style="61" customWidth="1"/>
    <col min="3" max="14" width="8.625" style="61" customWidth="1"/>
    <col min="15" max="16384" width="9" style="61"/>
  </cols>
  <sheetData>
    <row r="2" spans="2:12">
      <c r="B2" s="5"/>
      <c r="C2" s="60"/>
      <c r="D2" s="60"/>
      <c r="E2" s="60"/>
      <c r="F2" s="60"/>
      <c r="G2" s="60"/>
      <c r="H2" s="60"/>
      <c r="I2" s="60"/>
      <c r="J2" s="60"/>
      <c r="K2" s="60"/>
    </row>
    <row r="3" spans="2:12">
      <c r="B3" s="121"/>
      <c r="C3" s="122" t="s">
        <v>32</v>
      </c>
      <c r="D3" s="123"/>
      <c r="E3" s="123"/>
      <c r="F3" s="122" t="s">
        <v>10</v>
      </c>
      <c r="G3" s="123"/>
      <c r="H3" s="123"/>
      <c r="I3" s="122" t="s">
        <v>144</v>
      </c>
      <c r="J3" s="123"/>
      <c r="K3" s="123"/>
    </row>
    <row r="4" s="5" customFormat="1" ht="40.5" spans="2:12">
      <c r="B4" s="84" t="s">
        <v>135</v>
      </c>
      <c r="C4" s="125">
        <v>17.9856</v>
      </c>
      <c r="D4" s="125">
        <v>18.5609</v>
      </c>
      <c r="E4" s="125">
        <v>24.3376</v>
      </c>
      <c r="F4" s="125">
        <v>7.9894</v>
      </c>
      <c r="G4" s="125">
        <v>9.0191</v>
      </c>
      <c r="H4" s="125">
        <v>9.7186</v>
      </c>
      <c r="I4" s="233">
        <v>15.4318</v>
      </c>
      <c r="J4" s="233">
        <v>17.2914</v>
      </c>
      <c r="K4" s="233">
        <v>18.3995</v>
      </c>
    </row>
    <row r="5" s="5" customFormat="1" ht="27" customHeight="1" spans="2:12">
      <c r="B5" s="234"/>
      <c r="C5" s="126"/>
      <c r="D5" s="126"/>
      <c r="E5" s="126"/>
      <c r="F5" s="126"/>
      <c r="G5" s="126"/>
      <c r="H5" s="126"/>
      <c r="I5" s="126"/>
      <c r="J5" s="126"/>
      <c r="K5" s="126"/>
    </row>
    <row r="6" spans="2:12">
      <c r="B6" s="60"/>
      <c r="C6" s="126"/>
      <c r="D6" s="126"/>
      <c r="E6" s="126"/>
      <c r="F6" s="126"/>
      <c r="G6" s="126"/>
      <c r="H6" s="126"/>
      <c r="I6" s="5"/>
      <c r="J6" s="5"/>
      <c r="K6" s="5"/>
      <c r="L6" s="5"/>
    </row>
  </sheetData>
  <mergeCells count="5">
    <mergeCell ref="C2:E2"/>
    <mergeCell ref="F2:K2"/>
    <mergeCell ref="C3:E3"/>
    <mergeCell ref="F3:H3"/>
    <mergeCell ref="I3:K3"/>
  </mergeCells>
  <pageMargins left="0.7" right="0.7" top="0.75" bottom="0.75" header="0.3" footer="0.3"/>
  <pageSetup paperSize="9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L6"/>
  <sheetViews>
    <sheetView zoomScale="85" zoomScaleNormal="85" workbookViewId="0">
      <selection activeCell="I3" sqref="I3:K3"/>
    </sheetView>
  </sheetViews>
  <sheetFormatPr defaultColWidth="9" defaultRowHeight="13.5" outlineLevelRow="5"/>
  <cols>
    <col min="1" max="1" width="9" style="61"/>
    <col min="2" max="2" width="23.875" style="61" customWidth="1"/>
    <col min="3" max="14" width="8.625" style="61" customWidth="1"/>
    <col min="15" max="16384" width="9" style="61"/>
  </cols>
  <sheetData>
    <row r="2" spans="2:12">
      <c r="B2" s="5"/>
      <c r="C2" s="60"/>
      <c r="D2" s="60"/>
      <c r="E2" s="60"/>
      <c r="F2" s="60"/>
      <c r="G2" s="60"/>
      <c r="H2" s="60"/>
      <c r="I2" s="60"/>
      <c r="J2" s="60"/>
      <c r="K2" s="60"/>
    </row>
    <row r="3" spans="2:12">
      <c r="B3" s="121"/>
      <c r="C3" s="122" t="s">
        <v>32</v>
      </c>
      <c r="D3" s="123"/>
      <c r="E3" s="123"/>
      <c r="F3" s="122" t="s">
        <v>10</v>
      </c>
      <c r="G3" s="123"/>
      <c r="H3" s="123"/>
      <c r="I3" s="122" t="s">
        <v>144</v>
      </c>
      <c r="J3" s="123"/>
      <c r="K3" s="123"/>
    </row>
    <row r="4" s="5" customFormat="1" ht="40.5" spans="2:12">
      <c r="B4" s="84" t="s">
        <v>135</v>
      </c>
      <c r="C4" s="125">
        <v>16.3895</v>
      </c>
      <c r="D4" s="125">
        <v>16.0677</v>
      </c>
      <c r="E4" s="125">
        <v>12.3595</v>
      </c>
      <c r="F4" s="125">
        <v>5.3295</v>
      </c>
      <c r="G4" s="125">
        <v>4.4682</v>
      </c>
      <c r="H4" s="125">
        <v>5.2506</v>
      </c>
      <c r="I4" s="233">
        <v>10.5244</v>
      </c>
      <c r="J4" s="233">
        <v>13.3188</v>
      </c>
      <c r="K4" s="233">
        <v>12.35</v>
      </c>
    </row>
    <row r="5" s="5" customFormat="1" ht="27" customHeight="1" spans="2:12">
      <c r="B5" s="234"/>
      <c r="C5" s="126"/>
      <c r="D5" s="126"/>
      <c r="E5" s="126"/>
      <c r="F5" s="126"/>
      <c r="G5" s="126"/>
      <c r="H5" s="126"/>
      <c r="I5" s="126"/>
      <c r="J5" s="126"/>
      <c r="K5" s="126"/>
    </row>
    <row r="6" spans="2:12">
      <c r="B6" s="60"/>
      <c r="C6" s="126"/>
      <c r="D6" s="126"/>
      <c r="E6" s="126"/>
      <c r="F6" s="126"/>
      <c r="G6" s="126"/>
      <c r="H6" s="126"/>
      <c r="I6" s="5"/>
      <c r="J6" s="5"/>
      <c r="K6" s="5"/>
      <c r="L6" s="5"/>
    </row>
  </sheetData>
  <mergeCells count="5">
    <mergeCell ref="C2:E2"/>
    <mergeCell ref="F2:K2"/>
    <mergeCell ref="C3:E3"/>
    <mergeCell ref="F3:H3"/>
    <mergeCell ref="I3:K3"/>
  </mergeCells>
  <pageMargins left="0.7" right="0.7" top="0.75" bottom="0.75" header="0.3" footer="0.3"/>
  <pageSetup paperSize="9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70" zoomScaleNormal="70" topLeftCell="C1" workbookViewId="0">
      <selection activeCell="G25" sqref="G25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1271</v>
      </c>
      <c r="C2" s="70">
        <v>102.985</v>
      </c>
      <c r="D2" s="70">
        <v>20</v>
      </c>
      <c r="E2" s="70">
        <v>254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1271</v>
      </c>
      <c r="C3" s="70">
        <v>188.579</v>
      </c>
      <c r="D3" s="70">
        <v>36</v>
      </c>
      <c r="E3" s="70">
        <v>255</v>
      </c>
      <c r="F3" s="58"/>
      <c r="G3" s="70"/>
      <c r="H3" s="70"/>
      <c r="I3" s="105" t="s">
        <v>48</v>
      </c>
      <c r="J3" s="106"/>
      <c r="K3" s="107"/>
      <c r="L3" s="108" t="s">
        <v>146</v>
      </c>
      <c r="M3" s="108"/>
      <c r="N3" s="108"/>
      <c r="O3" s="193" t="s">
        <v>147</v>
      </c>
      <c r="P3" s="194"/>
      <c r="Q3" s="194"/>
      <c r="R3" s="195" t="s">
        <v>148</v>
      </c>
      <c r="S3" s="196"/>
      <c r="T3" s="196"/>
      <c r="U3" s="60"/>
      <c r="V3" s="60"/>
      <c r="W3" s="60"/>
    </row>
    <row r="4" spans="1:23">
      <c r="A4" s="70">
        <v>3</v>
      </c>
      <c r="B4" s="70">
        <v>1271</v>
      </c>
      <c r="C4" s="70">
        <v>142.481</v>
      </c>
      <c r="D4" s="70">
        <v>30</v>
      </c>
      <c r="E4" s="70">
        <v>255</v>
      </c>
      <c r="F4" s="58"/>
      <c r="G4" s="110" t="s">
        <v>9</v>
      </c>
      <c r="H4" s="110" t="s">
        <v>149</v>
      </c>
      <c r="I4" s="70">
        <f>C2</f>
        <v>102.985</v>
      </c>
      <c r="J4" s="70">
        <f>C10</f>
        <v>96.047</v>
      </c>
      <c r="K4" s="70">
        <f>C18</f>
        <v>101.926</v>
      </c>
      <c r="L4" s="70">
        <f>C3</f>
        <v>188.579</v>
      </c>
      <c r="M4" s="70">
        <f>C11</f>
        <v>177.066</v>
      </c>
      <c r="N4" s="70">
        <f>C19</f>
        <v>164.803</v>
      </c>
      <c r="O4" s="70">
        <f>C4</f>
        <v>142.481</v>
      </c>
      <c r="P4" s="70">
        <f>C12</f>
        <v>134.579</v>
      </c>
      <c r="Q4" s="70">
        <f>C20</f>
        <v>130.878</v>
      </c>
      <c r="R4" s="70">
        <f>C5</f>
        <v>161.104</v>
      </c>
      <c r="S4" s="70">
        <f>C13</f>
        <v>132.209</v>
      </c>
      <c r="T4" s="70">
        <f>C21</f>
        <v>160.562</v>
      </c>
      <c r="U4" s="5"/>
      <c r="V4" s="5"/>
      <c r="W4" s="5"/>
    </row>
    <row r="5" spans="1:23">
      <c r="A5" s="70">
        <v>4</v>
      </c>
      <c r="B5" s="70">
        <v>1271</v>
      </c>
      <c r="C5" s="70">
        <v>161.104</v>
      </c>
      <c r="D5" s="70">
        <v>0</v>
      </c>
      <c r="E5" s="70">
        <v>255</v>
      </c>
      <c r="F5" s="58"/>
      <c r="G5" s="70" t="s">
        <v>11</v>
      </c>
      <c r="H5" s="70" t="s">
        <v>12</v>
      </c>
      <c r="I5" s="70">
        <f>C6</f>
        <v>196.998</v>
      </c>
      <c r="J5" s="70">
        <f>C14</f>
        <v>178.504</v>
      </c>
      <c r="K5" s="70">
        <f>C22</f>
        <v>189.903</v>
      </c>
      <c r="L5" s="70">
        <f>C7</f>
        <v>196.006</v>
      </c>
      <c r="M5" s="70">
        <f>C15</f>
        <v>200.553</v>
      </c>
      <c r="N5" s="70">
        <f>C23</f>
        <v>199.082</v>
      </c>
      <c r="O5" s="70">
        <f>C8</f>
        <v>204.686</v>
      </c>
      <c r="P5" s="70">
        <f>C16</f>
        <v>244.74</v>
      </c>
      <c r="Q5" s="70">
        <f>C24</f>
        <v>199.914</v>
      </c>
      <c r="R5" s="70">
        <f>C9</f>
        <v>179.849</v>
      </c>
      <c r="S5" s="70">
        <f>C17</f>
        <v>207.221</v>
      </c>
      <c r="T5" s="70">
        <f>C25</f>
        <v>200.11</v>
      </c>
      <c r="U5" s="5"/>
      <c r="V5" s="5"/>
      <c r="W5" s="5"/>
    </row>
    <row r="6" spans="1:23">
      <c r="A6" s="70">
        <v>5</v>
      </c>
      <c r="B6" s="70">
        <v>1271</v>
      </c>
      <c r="C6" s="70">
        <v>196.998</v>
      </c>
      <c r="D6" s="70">
        <v>36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0.546431319142915</v>
      </c>
      <c r="J6" s="110">
        <f t="shared" si="0"/>
        <v>0.50961876884711</v>
      </c>
      <c r="K6" s="110">
        <f t="shared" si="0"/>
        <v>0.54081233805856</v>
      </c>
      <c r="L6" s="70">
        <f t="shared" ref="L6:N6" si="1">L4/AVERAGE($L$5:$N$5)</f>
        <v>0.949795262582663</v>
      </c>
      <c r="M6" s="70">
        <f t="shared" si="1"/>
        <v>0.891808992329272</v>
      </c>
      <c r="N6" s="70">
        <f t="shared" si="1"/>
        <v>0.830045278951583</v>
      </c>
      <c r="O6" s="70">
        <f t="shared" ref="O6:Q6" si="2">O4/AVERAGE($O$5:$Q$5)</f>
        <v>0.658273015677457</v>
      </c>
      <c r="P6" s="70">
        <f t="shared" si="2"/>
        <v>0.621765176948902</v>
      </c>
      <c r="Q6" s="70">
        <f t="shared" si="2"/>
        <v>0.604666276526935</v>
      </c>
      <c r="R6" s="70">
        <f t="shared" ref="R6:T6" si="3">R4/AVERAGE($R$5:$T$5)</f>
        <v>0.823107054054975</v>
      </c>
      <c r="S6" s="70">
        <f t="shared" si="3"/>
        <v>0.675477707006369</v>
      </c>
      <c r="T6" s="70">
        <f t="shared" si="3"/>
        <v>0.820337886167785</v>
      </c>
      <c r="U6" s="5"/>
      <c r="V6" s="5"/>
      <c r="W6" s="5"/>
    </row>
    <row r="7" spans="1:23">
      <c r="A7" s="70">
        <v>6</v>
      </c>
      <c r="B7" s="70">
        <v>1271</v>
      </c>
      <c r="C7" s="70">
        <v>196.006</v>
      </c>
      <c r="D7" s="70">
        <v>48</v>
      </c>
      <c r="E7" s="70">
        <v>255</v>
      </c>
      <c r="F7" s="58"/>
      <c r="G7" s="110"/>
      <c r="H7" s="110" t="s">
        <v>14</v>
      </c>
      <c r="I7" s="110">
        <f t="shared" ref="I7:T7" si="4">I6/AVERAGE($I$6:$K$6)</f>
        <v>1.02657181400727</v>
      </c>
      <c r="J7" s="110">
        <f t="shared" si="4"/>
        <v>0.957412662231939</v>
      </c>
      <c r="K7" s="110">
        <f t="shared" si="4"/>
        <v>1.01601552376079</v>
      </c>
      <c r="L7" s="110">
        <f t="shared" si="4"/>
        <v>1.78436522850547</v>
      </c>
      <c r="M7" s="110">
        <f t="shared" si="4"/>
        <v>1.67542734636704</v>
      </c>
      <c r="N7" s="110">
        <f t="shared" si="4"/>
        <v>1.55939284200991</v>
      </c>
      <c r="O7" s="110">
        <f t="shared" si="4"/>
        <v>1.23668702752249</v>
      </c>
      <c r="P7" s="110">
        <f t="shared" si="4"/>
        <v>1.16810033251415</v>
      </c>
      <c r="Q7" s="110">
        <f t="shared" si="4"/>
        <v>1.13597690069615</v>
      </c>
      <c r="R7" s="110">
        <f t="shared" si="4"/>
        <v>1.5463581094304</v>
      </c>
      <c r="S7" s="110">
        <f t="shared" si="4"/>
        <v>1.269009207032</v>
      </c>
      <c r="T7" s="110">
        <f t="shared" si="4"/>
        <v>1.5411557178367</v>
      </c>
      <c r="U7" s="111"/>
      <c r="V7" s="111"/>
      <c r="W7" s="111"/>
    </row>
    <row r="8" spans="1:23">
      <c r="A8" s="70">
        <v>7</v>
      </c>
      <c r="B8" s="70">
        <v>1271</v>
      </c>
      <c r="C8" s="70">
        <v>204.686</v>
      </c>
      <c r="D8" s="70">
        <v>55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1271</v>
      </c>
      <c r="C9" s="70">
        <v>179.849</v>
      </c>
      <c r="D9" s="70">
        <v>0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1395</v>
      </c>
      <c r="C10" s="70">
        <v>96.047</v>
      </c>
      <c r="D10" s="70">
        <v>0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1395</v>
      </c>
      <c r="C11" s="70">
        <v>177.066</v>
      </c>
      <c r="D11" s="70">
        <v>30</v>
      </c>
      <c r="E11" s="70">
        <v>255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1395</v>
      </c>
      <c r="C12" s="70">
        <v>134.579</v>
      </c>
      <c r="D12" s="70">
        <v>25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1395</v>
      </c>
      <c r="C13" s="70">
        <v>132.209</v>
      </c>
      <c r="D13" s="70">
        <v>0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70">
        <v>13</v>
      </c>
      <c r="B14" s="70">
        <v>1395</v>
      </c>
      <c r="C14" s="70">
        <v>178.504</v>
      </c>
      <c r="D14" s="70">
        <v>0</v>
      </c>
      <c r="E14" s="70">
        <v>255</v>
      </c>
      <c r="J14" s="60"/>
      <c r="K14" s="60"/>
      <c r="L14" s="60"/>
      <c r="M14" s="60"/>
      <c r="N14" s="60"/>
      <c r="O14" s="60"/>
      <c r="P14" s="60"/>
    </row>
    <row r="15" ht="15" customHeight="1" spans="1:23">
      <c r="A15" s="70">
        <v>14</v>
      </c>
      <c r="B15" s="70">
        <v>1395</v>
      </c>
      <c r="C15" s="70">
        <v>200.553</v>
      </c>
      <c r="D15" s="70">
        <v>40</v>
      </c>
      <c r="E15" s="70">
        <v>255</v>
      </c>
      <c r="J15" s="60"/>
      <c r="K15" s="60"/>
      <c r="L15" s="60"/>
      <c r="M15" s="60"/>
      <c r="N15" s="60"/>
      <c r="O15" s="60"/>
      <c r="P15" s="60"/>
    </row>
    <row r="16" ht="15" customHeight="1" spans="1:23">
      <c r="A16" s="70">
        <v>15</v>
      </c>
      <c r="B16" s="70">
        <v>1395</v>
      </c>
      <c r="C16" s="70">
        <v>244.74</v>
      </c>
      <c r="D16" s="70">
        <v>53</v>
      </c>
      <c r="E16" s="70">
        <v>255</v>
      </c>
      <c r="J16" s="60"/>
      <c r="K16" s="60"/>
      <c r="L16" s="60"/>
      <c r="M16" s="60"/>
      <c r="N16" s="60"/>
      <c r="O16" s="60"/>
      <c r="P16" s="60"/>
    </row>
    <row r="17" ht="15" customHeight="1" spans="1:16">
      <c r="A17" s="70">
        <v>16</v>
      </c>
      <c r="B17" s="70">
        <v>1395</v>
      </c>
      <c r="C17" s="70">
        <v>207.221</v>
      </c>
      <c r="D17" s="70">
        <v>55</v>
      </c>
      <c r="E17" s="70">
        <v>255</v>
      </c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70">
        <v>17</v>
      </c>
      <c r="B18" s="70">
        <v>1485</v>
      </c>
      <c r="C18" s="70">
        <v>101.926</v>
      </c>
      <c r="D18" s="70">
        <v>0</v>
      </c>
      <c r="E18" s="110">
        <v>255</v>
      </c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70">
        <v>18</v>
      </c>
      <c r="B19" s="70">
        <v>1485</v>
      </c>
      <c r="C19" s="70">
        <v>164.803</v>
      </c>
      <c r="D19" s="70">
        <v>21</v>
      </c>
      <c r="E19" s="110">
        <v>255</v>
      </c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70">
        <v>19</v>
      </c>
      <c r="B20" s="70">
        <v>1485</v>
      </c>
      <c r="C20" s="70">
        <v>130.878</v>
      </c>
      <c r="D20" s="70">
        <v>24</v>
      </c>
      <c r="E20" s="110">
        <v>255</v>
      </c>
      <c r="F20" s="113"/>
      <c r="G20" s="113"/>
      <c r="H20" s="113"/>
    </row>
    <row r="21" ht="15" customHeight="1" spans="1:16">
      <c r="A21" s="70">
        <v>20</v>
      </c>
      <c r="B21" s="70">
        <v>1485</v>
      </c>
      <c r="C21" s="70">
        <v>160.562</v>
      </c>
      <c r="D21" s="70">
        <v>0</v>
      </c>
      <c r="E21" s="70">
        <v>255</v>
      </c>
    </row>
    <row r="22" ht="15" customHeight="1" spans="1:16">
      <c r="A22" s="70">
        <v>21</v>
      </c>
      <c r="B22" s="70">
        <v>1485</v>
      </c>
      <c r="C22" s="70">
        <v>189.903</v>
      </c>
      <c r="D22" s="70">
        <v>48</v>
      </c>
      <c r="E22" s="70">
        <v>255</v>
      </c>
    </row>
    <row r="23" ht="15" customHeight="1" spans="1:16">
      <c r="A23" s="70">
        <v>22</v>
      </c>
      <c r="B23" s="70">
        <v>1485</v>
      </c>
      <c r="C23" s="70">
        <v>199.082</v>
      </c>
      <c r="D23" s="70">
        <v>49</v>
      </c>
      <c r="E23" s="70">
        <v>255</v>
      </c>
    </row>
    <row r="24" ht="15" customHeight="1" spans="1:16">
      <c r="A24" s="70">
        <v>23</v>
      </c>
      <c r="B24" s="70">
        <v>1485</v>
      </c>
      <c r="C24" s="70">
        <v>199.914</v>
      </c>
      <c r="D24" s="70">
        <v>52</v>
      </c>
      <c r="E24" s="70">
        <v>255</v>
      </c>
    </row>
    <row r="25" ht="15" customHeight="1" spans="1:16">
      <c r="A25" s="70">
        <v>24</v>
      </c>
      <c r="B25" s="70">
        <v>1485</v>
      </c>
      <c r="C25" s="70">
        <v>200.11</v>
      </c>
      <c r="D25" s="70">
        <v>52</v>
      </c>
      <c r="E25" s="70">
        <v>255</v>
      </c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70" zoomScaleNormal="70" topLeftCell="D1" workbookViewId="0">
      <selection activeCell="O16" sqref="O16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777</v>
      </c>
      <c r="C2" s="70">
        <v>86.207</v>
      </c>
      <c r="D2" s="70">
        <v>7</v>
      </c>
      <c r="E2" s="70">
        <v>235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777</v>
      </c>
      <c r="C3" s="70">
        <v>45.94</v>
      </c>
      <c r="D3" s="70">
        <v>8</v>
      </c>
      <c r="E3" s="70">
        <v>127</v>
      </c>
      <c r="F3" s="58"/>
      <c r="G3" s="70"/>
      <c r="H3" s="70"/>
      <c r="I3" s="105" t="s">
        <v>48</v>
      </c>
      <c r="J3" s="106"/>
      <c r="K3" s="107"/>
      <c r="L3" s="108" t="s">
        <v>146</v>
      </c>
      <c r="M3" s="108"/>
      <c r="N3" s="108"/>
      <c r="O3" s="193" t="s">
        <v>147</v>
      </c>
      <c r="P3" s="194"/>
      <c r="Q3" s="194"/>
      <c r="R3" s="195" t="s">
        <v>148</v>
      </c>
      <c r="S3" s="196"/>
      <c r="T3" s="196"/>
      <c r="U3" s="60"/>
      <c r="V3" s="60"/>
      <c r="W3" s="60"/>
    </row>
    <row r="4" spans="1:23">
      <c r="A4" s="70">
        <v>3</v>
      </c>
      <c r="B4" s="70">
        <v>777</v>
      </c>
      <c r="C4" s="70">
        <v>139.52</v>
      </c>
      <c r="D4" s="70">
        <v>14</v>
      </c>
      <c r="E4" s="70">
        <v>255</v>
      </c>
      <c r="F4" s="58"/>
      <c r="G4" s="110" t="s">
        <v>9</v>
      </c>
      <c r="H4" s="110" t="s">
        <v>58</v>
      </c>
      <c r="I4" s="70">
        <f>C2</f>
        <v>86.207</v>
      </c>
      <c r="J4" s="70">
        <f>C10</f>
        <v>72.935</v>
      </c>
      <c r="K4" s="70">
        <f>C18</f>
        <v>67.877</v>
      </c>
      <c r="L4" s="70">
        <f>C3</f>
        <v>45.94</v>
      </c>
      <c r="M4" s="70">
        <f>C11</f>
        <v>33.611</v>
      </c>
      <c r="N4" s="70">
        <f>C19</f>
        <v>38.882</v>
      </c>
      <c r="O4" s="70">
        <f>C4</f>
        <v>139.52</v>
      </c>
      <c r="P4" s="70">
        <f>C12</f>
        <v>127.998</v>
      </c>
      <c r="Q4" s="70">
        <f>C20</f>
        <v>116.408</v>
      </c>
      <c r="R4" s="70">
        <f>C5</f>
        <v>126.031</v>
      </c>
      <c r="S4" s="70">
        <f>C13</f>
        <v>115.014</v>
      </c>
      <c r="T4" s="70">
        <f>C21</f>
        <v>102.697</v>
      </c>
      <c r="U4" s="5"/>
      <c r="V4" s="5"/>
      <c r="W4" s="5"/>
    </row>
    <row r="5" spans="1:23">
      <c r="A5" s="70">
        <v>4</v>
      </c>
      <c r="B5" s="70">
        <v>777</v>
      </c>
      <c r="C5" s="70">
        <v>126.031</v>
      </c>
      <c r="D5" s="70">
        <v>17</v>
      </c>
      <c r="E5" s="70">
        <v>255</v>
      </c>
      <c r="F5" s="58"/>
      <c r="G5" s="70" t="s">
        <v>11</v>
      </c>
      <c r="H5" s="70" t="s">
        <v>12</v>
      </c>
      <c r="I5" s="70">
        <f>C6</f>
        <v>242.084</v>
      </c>
      <c r="J5" s="70">
        <f>C14</f>
        <v>221.319</v>
      </c>
      <c r="K5" s="70">
        <f>C22</f>
        <v>218.451</v>
      </c>
      <c r="L5" s="70">
        <f>C7</f>
        <v>226.658</v>
      </c>
      <c r="M5" s="70">
        <f>C15</f>
        <v>218.006</v>
      </c>
      <c r="N5" s="70">
        <f>C23</f>
        <v>220.374</v>
      </c>
      <c r="O5" s="70">
        <f>C8</f>
        <v>233.723</v>
      </c>
      <c r="P5" s="70">
        <f>C16</f>
        <v>232.616</v>
      </c>
      <c r="Q5" s="70">
        <f>C24</f>
        <v>218.213</v>
      </c>
      <c r="R5" s="70">
        <f>C9</f>
        <v>248.925</v>
      </c>
      <c r="S5" s="70">
        <f>C17</f>
        <v>232.209</v>
      </c>
      <c r="T5" s="70">
        <f>C25</f>
        <v>217.229</v>
      </c>
      <c r="U5" s="5"/>
      <c r="V5" s="5"/>
      <c r="W5" s="5"/>
    </row>
    <row r="6" spans="1:23">
      <c r="A6" s="70">
        <v>5</v>
      </c>
      <c r="B6" s="70">
        <v>777</v>
      </c>
      <c r="C6" s="70">
        <v>242.084</v>
      </c>
      <c r="D6" s="70">
        <v>107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0.379290874586055</v>
      </c>
      <c r="J6" s="110">
        <f t="shared" si="0"/>
        <v>0.320897142203463</v>
      </c>
      <c r="K6" s="110">
        <f t="shared" si="0"/>
        <v>0.298643111281887</v>
      </c>
      <c r="L6" s="70">
        <f t="shared" ref="L6:N6" si="1">L4/AVERAGE($L$5:$N$5)</f>
        <v>0.20723627822771</v>
      </c>
      <c r="M6" s="70">
        <f t="shared" si="1"/>
        <v>0.151619907433861</v>
      </c>
      <c r="N6" s="70">
        <f t="shared" si="1"/>
        <v>0.175397496082931</v>
      </c>
      <c r="O6" s="70">
        <f t="shared" ref="O6:Q6" si="2">O4/AVERAGE($O$5:$Q$5)</f>
        <v>0.611436384672019</v>
      </c>
      <c r="P6" s="70">
        <f t="shared" si="2"/>
        <v>0.560942046769274</v>
      </c>
      <c r="Q6" s="70">
        <f t="shared" si="2"/>
        <v>0.510149703747853</v>
      </c>
      <c r="R6" s="70">
        <f t="shared" ref="R6:T6" si="3">R4/AVERAGE($R$5:$T$5)</f>
        <v>0.541398957275801</v>
      </c>
      <c r="S6" s="70">
        <f t="shared" si="3"/>
        <v>0.494072566845609</v>
      </c>
      <c r="T6" s="70">
        <f t="shared" si="3"/>
        <v>0.441161688119216</v>
      </c>
      <c r="U6" s="5"/>
      <c r="V6" s="5"/>
      <c r="W6" s="5"/>
    </row>
    <row r="7" spans="1:23">
      <c r="A7" s="70">
        <v>6</v>
      </c>
      <c r="B7" s="70">
        <v>777</v>
      </c>
      <c r="C7" s="70">
        <v>226.658</v>
      </c>
      <c r="D7" s="70">
        <v>80</v>
      </c>
      <c r="E7" s="70">
        <v>255</v>
      </c>
      <c r="F7" s="58"/>
      <c r="G7" s="110"/>
      <c r="H7" s="110" t="s">
        <v>14</v>
      </c>
      <c r="I7" s="110">
        <f t="shared" ref="I7:T7" si="4">I6/AVERAGE($I$6:$K$6)</f>
        <v>1.13920420757734</v>
      </c>
      <c r="J7" s="110">
        <f t="shared" si="4"/>
        <v>0.96381800642237</v>
      </c>
      <c r="K7" s="110">
        <f t="shared" si="4"/>
        <v>0.896977786000291</v>
      </c>
      <c r="L7" s="110">
        <f t="shared" si="4"/>
        <v>0.622436383098671</v>
      </c>
      <c r="M7" s="110">
        <f t="shared" si="4"/>
        <v>0.455392017247049</v>
      </c>
      <c r="N7" s="110">
        <f t="shared" si="4"/>
        <v>0.526808259635231</v>
      </c>
      <c r="O7" s="110">
        <f t="shared" si="4"/>
        <v>1.83645573557348</v>
      </c>
      <c r="P7" s="110">
        <f t="shared" si="4"/>
        <v>1.68479545041524</v>
      </c>
      <c r="Q7" s="110">
        <f t="shared" si="4"/>
        <v>1.53224010368863</v>
      </c>
      <c r="R7" s="110">
        <f t="shared" si="4"/>
        <v>1.62609757163204</v>
      </c>
      <c r="S7" s="110">
        <f t="shared" si="4"/>
        <v>1.48395225066601</v>
      </c>
      <c r="T7" s="110">
        <f t="shared" si="4"/>
        <v>1.32503385924015</v>
      </c>
      <c r="U7" s="111"/>
      <c r="V7" s="111"/>
      <c r="W7" s="111"/>
    </row>
    <row r="8" spans="1:23">
      <c r="A8" s="70">
        <v>7</v>
      </c>
      <c r="B8" s="70">
        <v>777</v>
      </c>
      <c r="C8" s="70">
        <v>233.723</v>
      </c>
      <c r="D8" s="70">
        <v>78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777</v>
      </c>
      <c r="C9" s="70">
        <v>248.925</v>
      </c>
      <c r="D9" s="70">
        <v>112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999</v>
      </c>
      <c r="C10" s="70">
        <v>72.935</v>
      </c>
      <c r="D10" s="70">
        <v>3</v>
      </c>
      <c r="E10" s="70">
        <v>235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999</v>
      </c>
      <c r="C11" s="70">
        <v>33.611</v>
      </c>
      <c r="D11" s="70">
        <v>6</v>
      </c>
      <c r="E11" s="70">
        <v>127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999</v>
      </c>
      <c r="C12" s="70">
        <v>127.998</v>
      </c>
      <c r="D12" s="70">
        <v>6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999</v>
      </c>
      <c r="C13" s="70">
        <v>115.014</v>
      </c>
      <c r="D13" s="70">
        <v>9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70">
        <v>13</v>
      </c>
      <c r="B14" s="70">
        <v>999</v>
      </c>
      <c r="C14" s="70">
        <v>221.319</v>
      </c>
      <c r="D14" s="70">
        <v>65</v>
      </c>
      <c r="E14" s="70">
        <v>255</v>
      </c>
      <c r="J14" s="60"/>
      <c r="K14" s="60"/>
      <c r="L14" s="60"/>
      <c r="M14" s="60"/>
      <c r="N14" s="60"/>
      <c r="O14" s="60"/>
      <c r="P14" s="60"/>
    </row>
    <row r="15" ht="15" customHeight="1" spans="1:23">
      <c r="A15" s="70">
        <v>14</v>
      </c>
      <c r="B15" s="70">
        <v>999</v>
      </c>
      <c r="C15" s="70">
        <v>218.006</v>
      </c>
      <c r="D15" s="70">
        <v>56</v>
      </c>
      <c r="E15" s="70">
        <v>255</v>
      </c>
      <c r="J15" s="60"/>
      <c r="K15" s="60"/>
      <c r="L15" s="60"/>
      <c r="M15" s="60"/>
      <c r="N15" s="60"/>
      <c r="O15" s="60"/>
      <c r="P15" s="60"/>
    </row>
    <row r="16" ht="15" customHeight="1" spans="1:23">
      <c r="A16" s="70">
        <v>15</v>
      </c>
      <c r="B16" s="70">
        <v>999</v>
      </c>
      <c r="C16" s="70">
        <v>232.616</v>
      </c>
      <c r="D16" s="70">
        <v>85</v>
      </c>
      <c r="E16" s="70">
        <v>255</v>
      </c>
      <c r="J16" s="60"/>
      <c r="K16" s="60"/>
      <c r="L16" s="60"/>
      <c r="M16" s="60"/>
      <c r="N16" s="60"/>
      <c r="O16" s="60"/>
      <c r="P16" s="60"/>
    </row>
    <row r="17" ht="15" customHeight="1" spans="1:16">
      <c r="A17" s="70">
        <v>16</v>
      </c>
      <c r="B17" s="70">
        <v>999</v>
      </c>
      <c r="C17" s="70">
        <v>232.209</v>
      </c>
      <c r="D17" s="70">
        <v>73</v>
      </c>
      <c r="E17" s="70">
        <v>255</v>
      </c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70">
        <v>17</v>
      </c>
      <c r="B18" s="70">
        <v>1107</v>
      </c>
      <c r="C18" s="70">
        <v>67.877</v>
      </c>
      <c r="D18" s="70">
        <v>2</v>
      </c>
      <c r="E18" s="110">
        <v>234</v>
      </c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70">
        <v>18</v>
      </c>
      <c r="B19" s="70">
        <v>1107</v>
      </c>
      <c r="C19" s="70">
        <v>38.882</v>
      </c>
      <c r="D19" s="70">
        <v>1</v>
      </c>
      <c r="E19" s="110">
        <v>255</v>
      </c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70">
        <v>19</v>
      </c>
      <c r="B20" s="70">
        <v>1107</v>
      </c>
      <c r="C20" s="70">
        <v>116.408</v>
      </c>
      <c r="D20" s="70">
        <v>12</v>
      </c>
      <c r="E20" s="110">
        <v>255</v>
      </c>
      <c r="F20" s="113"/>
      <c r="G20" s="113"/>
      <c r="H20" s="113"/>
    </row>
    <row r="21" ht="15" customHeight="1" spans="1:16">
      <c r="A21" s="70">
        <v>20</v>
      </c>
      <c r="B21" s="70">
        <v>1107</v>
      </c>
      <c r="C21" s="70">
        <v>102.697</v>
      </c>
      <c r="D21" s="70">
        <v>0</v>
      </c>
      <c r="E21" s="70">
        <v>255</v>
      </c>
    </row>
    <row r="22" ht="15" customHeight="1" spans="1:16">
      <c r="A22" s="70">
        <v>21</v>
      </c>
      <c r="B22" s="70">
        <v>1107</v>
      </c>
      <c r="C22" s="70">
        <v>218.451</v>
      </c>
      <c r="D22" s="70">
        <v>63</v>
      </c>
      <c r="E22" s="70">
        <v>255</v>
      </c>
    </row>
    <row r="23" ht="15" customHeight="1" spans="1:16">
      <c r="A23" s="70">
        <v>22</v>
      </c>
      <c r="B23" s="70">
        <v>1107</v>
      </c>
      <c r="C23" s="70">
        <v>220.374</v>
      </c>
      <c r="D23" s="70">
        <v>60</v>
      </c>
      <c r="E23" s="70">
        <v>255</v>
      </c>
    </row>
    <row r="24" ht="15" customHeight="1" spans="1:16">
      <c r="A24" s="70">
        <v>23</v>
      </c>
      <c r="B24" s="70">
        <v>1107</v>
      </c>
      <c r="C24" s="70">
        <v>218.213</v>
      </c>
      <c r="D24" s="70">
        <v>59</v>
      </c>
      <c r="E24" s="70">
        <v>255</v>
      </c>
    </row>
    <row r="25" ht="15" customHeight="1" spans="1:16">
      <c r="A25" s="70">
        <v>24</v>
      </c>
      <c r="B25" s="70">
        <v>1107</v>
      </c>
      <c r="C25" s="70">
        <v>217.229</v>
      </c>
      <c r="D25" s="70">
        <v>0</v>
      </c>
      <c r="E25" s="70">
        <v>255</v>
      </c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70" zoomScaleNormal="70" topLeftCell="C1" workbookViewId="0">
      <selection activeCell="I7" sqref="I7:T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608</v>
      </c>
      <c r="C2" s="70">
        <v>174.107</v>
      </c>
      <c r="D2" s="70">
        <v>129</v>
      </c>
      <c r="E2" s="70">
        <v>255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608</v>
      </c>
      <c r="C3" s="70">
        <v>224.046</v>
      </c>
      <c r="D3" s="70">
        <v>161</v>
      </c>
      <c r="E3" s="70">
        <v>255</v>
      </c>
      <c r="F3" s="58"/>
      <c r="G3" s="70"/>
      <c r="H3" s="70"/>
      <c r="I3" s="105" t="s">
        <v>48</v>
      </c>
      <c r="J3" s="106"/>
      <c r="K3" s="107"/>
      <c r="L3" s="108" t="s">
        <v>146</v>
      </c>
      <c r="M3" s="108"/>
      <c r="N3" s="108"/>
      <c r="O3" s="193" t="s">
        <v>147</v>
      </c>
      <c r="P3" s="194"/>
      <c r="Q3" s="194"/>
      <c r="R3" s="195" t="s">
        <v>148</v>
      </c>
      <c r="S3" s="196"/>
      <c r="T3" s="196"/>
      <c r="U3" s="60"/>
      <c r="V3" s="60"/>
      <c r="W3" s="60"/>
    </row>
    <row r="4" spans="1:23">
      <c r="A4" s="70">
        <v>3</v>
      </c>
      <c r="B4" s="70">
        <v>608</v>
      </c>
      <c r="C4" s="70">
        <v>132.911</v>
      </c>
      <c r="D4" s="70">
        <v>125</v>
      </c>
      <c r="E4" s="70">
        <v>249</v>
      </c>
      <c r="F4" s="58"/>
      <c r="G4" s="110" t="s">
        <v>9</v>
      </c>
      <c r="H4" s="110" t="s">
        <v>68</v>
      </c>
      <c r="I4" s="70">
        <f>C2</f>
        <v>174.107</v>
      </c>
      <c r="J4" s="70">
        <f>C10</f>
        <v>160.761</v>
      </c>
      <c r="K4" s="70">
        <f>C18</f>
        <v>154.366</v>
      </c>
      <c r="L4" s="70">
        <f>C3</f>
        <v>224.046</v>
      </c>
      <c r="M4" s="70">
        <f>C11</f>
        <v>214.609</v>
      </c>
      <c r="N4" s="70">
        <f>C19</f>
        <v>223.376</v>
      </c>
      <c r="O4" s="70">
        <f>C4</f>
        <v>132.911</v>
      </c>
      <c r="P4" s="70">
        <f>C12</f>
        <v>134.028</v>
      </c>
      <c r="Q4" s="70">
        <f>C20</f>
        <v>120.894</v>
      </c>
      <c r="R4" s="70">
        <f>C5</f>
        <v>192.525</v>
      </c>
      <c r="S4" s="70">
        <f>C13</f>
        <v>190.642</v>
      </c>
      <c r="T4" s="70">
        <f>C21</f>
        <v>186.667</v>
      </c>
      <c r="U4" s="5"/>
      <c r="V4" s="5"/>
      <c r="W4" s="5"/>
    </row>
    <row r="5" spans="1:23">
      <c r="A5" s="70">
        <v>4</v>
      </c>
      <c r="B5" s="70">
        <v>608</v>
      </c>
      <c r="C5" s="70">
        <v>192.525</v>
      </c>
      <c r="D5" s="70">
        <v>122</v>
      </c>
      <c r="E5" s="70">
        <v>255</v>
      </c>
      <c r="F5" s="58"/>
      <c r="G5" s="70" t="s">
        <v>11</v>
      </c>
      <c r="H5" s="70" t="s">
        <v>12</v>
      </c>
      <c r="I5" s="70">
        <f>C6</f>
        <v>250.095</v>
      </c>
      <c r="J5" s="70">
        <f>C14</f>
        <v>207.857</v>
      </c>
      <c r="K5" s="70">
        <f>C22</f>
        <v>220.604</v>
      </c>
      <c r="L5" s="70">
        <f>C7</f>
        <v>251.798</v>
      </c>
      <c r="M5" s="70">
        <f>C15</f>
        <v>226.046</v>
      </c>
      <c r="N5" s="70">
        <f>C23</f>
        <v>231.204</v>
      </c>
      <c r="O5" s="70">
        <f>C8</f>
        <v>239.258</v>
      </c>
      <c r="P5" s="70">
        <f>C16</f>
        <v>225.571</v>
      </c>
      <c r="Q5" s="70">
        <f>C24</f>
        <v>235.217</v>
      </c>
      <c r="R5" s="70">
        <f>C9</f>
        <v>242.834</v>
      </c>
      <c r="S5" s="70">
        <f>C17</f>
        <v>230.429</v>
      </c>
      <c r="T5" s="70">
        <f>C25</f>
        <v>227.505</v>
      </c>
      <c r="U5" s="5"/>
      <c r="V5" s="5"/>
      <c r="W5" s="5"/>
    </row>
    <row r="6" spans="1:23">
      <c r="A6" s="70">
        <v>5</v>
      </c>
      <c r="B6" s="70">
        <v>608</v>
      </c>
      <c r="C6" s="70">
        <v>250.095</v>
      </c>
      <c r="D6" s="70">
        <v>141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0.769753712294932</v>
      </c>
      <c r="J6" s="110">
        <f t="shared" si="0"/>
        <v>0.710749002293105</v>
      </c>
      <c r="K6" s="110">
        <f t="shared" si="0"/>
        <v>0.682475727869181</v>
      </c>
      <c r="L6" s="70">
        <f t="shared" ref="L6:N6" si="1">L4/AVERAGE($L$5:$N$5)</f>
        <v>0.947944285859349</v>
      </c>
      <c r="M6" s="70">
        <f t="shared" si="1"/>
        <v>0.908016100461464</v>
      </c>
      <c r="N6" s="70">
        <f t="shared" si="1"/>
        <v>0.945109498933782</v>
      </c>
      <c r="O6" s="70">
        <f t="shared" ref="O6:Q6" si="2">O4/AVERAGE($O$5:$Q$5)</f>
        <v>0.569581141810681</v>
      </c>
      <c r="P6" s="70">
        <f t="shared" si="2"/>
        <v>0.574367970104822</v>
      </c>
      <c r="Q6" s="70">
        <f t="shared" si="2"/>
        <v>0.518083097396457</v>
      </c>
      <c r="R6" s="70">
        <f t="shared" ref="R6:T6" si="3">R4/AVERAGE($R$5:$T$5)</f>
        <v>0.824202874560482</v>
      </c>
      <c r="S6" s="70">
        <f t="shared" si="3"/>
        <v>0.816141718799945</v>
      </c>
      <c r="T6" s="70">
        <f t="shared" si="3"/>
        <v>0.799124674642678</v>
      </c>
      <c r="U6" s="5"/>
      <c r="V6" s="5"/>
      <c r="W6" s="5"/>
    </row>
    <row r="7" spans="1:23">
      <c r="A7" s="70">
        <v>6</v>
      </c>
      <c r="B7" s="70">
        <v>608</v>
      </c>
      <c r="C7" s="70">
        <v>251.798</v>
      </c>
      <c r="D7" s="70">
        <v>143</v>
      </c>
      <c r="E7" s="70">
        <v>255</v>
      </c>
      <c r="F7" s="58"/>
      <c r="G7" s="110"/>
      <c r="H7" s="110" t="s">
        <v>14</v>
      </c>
      <c r="I7" s="110">
        <f t="shared" ref="I7:T7" si="4">I6/AVERAGE($I$6:$K$6)</f>
        <v>1.06763021376274</v>
      </c>
      <c r="J7" s="110">
        <f t="shared" si="4"/>
        <v>0.985792074957996</v>
      </c>
      <c r="K7" s="110">
        <f t="shared" si="4"/>
        <v>0.946577711279265</v>
      </c>
      <c r="L7" s="110">
        <f t="shared" si="4"/>
        <v>1.3147763296001</v>
      </c>
      <c r="M7" s="110">
        <f t="shared" si="4"/>
        <v>1.25939687974411</v>
      </c>
      <c r="N7" s="110">
        <f t="shared" si="4"/>
        <v>1.31084454710529</v>
      </c>
      <c r="O7" s="110">
        <f t="shared" si="4"/>
        <v>0.789995587515358</v>
      </c>
      <c r="P7" s="110">
        <f t="shared" si="4"/>
        <v>0.796634805272012</v>
      </c>
      <c r="Q7" s="110">
        <f t="shared" si="4"/>
        <v>0.718569016537997</v>
      </c>
      <c r="R7" s="110">
        <f t="shared" si="4"/>
        <v>1.14314991548065</v>
      </c>
      <c r="S7" s="110">
        <f t="shared" si="4"/>
        <v>1.13196928288307</v>
      </c>
      <c r="T7" s="110">
        <f t="shared" si="4"/>
        <v>1.10836704465928</v>
      </c>
      <c r="U7" s="111"/>
      <c r="V7" s="111"/>
      <c r="W7" s="111"/>
    </row>
    <row r="8" spans="1:23">
      <c r="A8" s="70">
        <v>7</v>
      </c>
      <c r="B8" s="70">
        <v>608</v>
      </c>
      <c r="C8" s="70">
        <v>239.258</v>
      </c>
      <c r="D8" s="70">
        <v>79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608</v>
      </c>
      <c r="C9" s="70">
        <v>242.834</v>
      </c>
      <c r="D9" s="70">
        <v>57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741</v>
      </c>
      <c r="C10" s="70">
        <v>160.761</v>
      </c>
      <c r="D10" s="70">
        <v>77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741</v>
      </c>
      <c r="C11" s="70">
        <v>214.609</v>
      </c>
      <c r="D11" s="70">
        <v>127</v>
      </c>
      <c r="E11" s="70">
        <v>255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741</v>
      </c>
      <c r="C12" s="70">
        <v>134.028</v>
      </c>
      <c r="D12" s="70">
        <v>129</v>
      </c>
      <c r="E12" s="70">
        <v>251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741</v>
      </c>
      <c r="C13" s="70">
        <v>190.642</v>
      </c>
      <c r="D13" s="70">
        <v>129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70">
        <v>13</v>
      </c>
      <c r="B14" s="70">
        <v>741</v>
      </c>
      <c r="C14" s="70">
        <v>207.857</v>
      </c>
      <c r="D14" s="70">
        <v>53</v>
      </c>
      <c r="E14" s="70">
        <v>255</v>
      </c>
      <c r="J14" s="60"/>
      <c r="K14" s="60"/>
      <c r="L14" s="60"/>
      <c r="M14" s="60"/>
      <c r="N14" s="60"/>
      <c r="O14" s="60"/>
      <c r="P14" s="60"/>
    </row>
    <row r="15" ht="15" customHeight="1" spans="1:23">
      <c r="A15" s="70">
        <v>14</v>
      </c>
      <c r="B15" s="70">
        <v>741</v>
      </c>
      <c r="C15" s="70">
        <v>226.046</v>
      </c>
      <c r="D15" s="70">
        <v>63</v>
      </c>
      <c r="E15" s="70">
        <v>255</v>
      </c>
      <c r="J15" s="60"/>
      <c r="K15" s="60"/>
      <c r="L15" s="60"/>
      <c r="M15" s="60"/>
      <c r="N15" s="60"/>
      <c r="O15" s="60"/>
      <c r="P15" s="60"/>
    </row>
    <row r="16" ht="15" customHeight="1" spans="1:23">
      <c r="A16" s="70">
        <v>15</v>
      </c>
      <c r="B16" s="70">
        <v>741</v>
      </c>
      <c r="C16" s="70">
        <v>225.571</v>
      </c>
      <c r="D16" s="70">
        <v>43</v>
      </c>
      <c r="E16" s="70">
        <v>255</v>
      </c>
      <c r="J16" s="60"/>
      <c r="K16" s="60"/>
      <c r="L16" s="60"/>
      <c r="M16" s="60"/>
      <c r="N16" s="60"/>
      <c r="O16" s="60"/>
      <c r="P16" s="60"/>
    </row>
    <row r="17" ht="15" customHeight="1" spans="1:16">
      <c r="A17" s="70">
        <v>16</v>
      </c>
      <c r="B17" s="70">
        <v>741</v>
      </c>
      <c r="C17" s="70">
        <v>230.429</v>
      </c>
      <c r="D17" s="70">
        <v>0</v>
      </c>
      <c r="E17" s="70">
        <v>255</v>
      </c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70">
        <v>17</v>
      </c>
      <c r="B18" s="70">
        <v>819</v>
      </c>
      <c r="C18" s="70">
        <v>154.366</v>
      </c>
      <c r="D18" s="70">
        <v>102</v>
      </c>
      <c r="E18" s="110">
        <v>255</v>
      </c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70">
        <v>18</v>
      </c>
      <c r="B19" s="70">
        <v>819</v>
      </c>
      <c r="C19" s="70">
        <v>223.376</v>
      </c>
      <c r="D19" s="70">
        <v>130</v>
      </c>
      <c r="E19" s="110">
        <v>255</v>
      </c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70">
        <v>19</v>
      </c>
      <c r="B20" s="70">
        <v>819</v>
      </c>
      <c r="C20" s="70">
        <v>120.894</v>
      </c>
      <c r="D20" s="70">
        <v>123</v>
      </c>
      <c r="E20" s="110">
        <v>251</v>
      </c>
      <c r="F20" s="113"/>
      <c r="G20" s="113"/>
      <c r="H20" s="113"/>
    </row>
    <row r="21" ht="15" customHeight="1" spans="1:16">
      <c r="A21" s="70">
        <v>20</v>
      </c>
      <c r="B21" s="70">
        <v>819</v>
      </c>
      <c r="C21" s="70">
        <v>186.667</v>
      </c>
      <c r="D21" s="70">
        <v>109</v>
      </c>
      <c r="E21" s="70">
        <v>255</v>
      </c>
    </row>
    <row r="22" ht="15" customHeight="1" spans="1:16">
      <c r="A22" s="70">
        <v>21</v>
      </c>
      <c r="B22" s="70">
        <v>819</v>
      </c>
      <c r="C22" s="70">
        <v>220.604</v>
      </c>
      <c r="D22" s="70">
        <v>68</v>
      </c>
      <c r="E22" s="70">
        <v>255</v>
      </c>
    </row>
    <row r="23" ht="15" customHeight="1" spans="1:16">
      <c r="A23" s="70">
        <v>22</v>
      </c>
      <c r="B23" s="70">
        <v>819</v>
      </c>
      <c r="C23" s="70">
        <v>231.204</v>
      </c>
      <c r="D23" s="70">
        <v>72</v>
      </c>
      <c r="E23" s="70">
        <v>255</v>
      </c>
    </row>
    <row r="24" ht="15" customHeight="1" spans="1:16">
      <c r="A24" s="70">
        <v>23</v>
      </c>
      <c r="B24" s="70">
        <v>819</v>
      </c>
      <c r="C24" s="70">
        <v>235.217</v>
      </c>
      <c r="D24" s="70">
        <v>64</v>
      </c>
      <c r="E24" s="70">
        <v>255</v>
      </c>
    </row>
    <row r="25" ht="15" customHeight="1" spans="1:16">
      <c r="A25" s="70">
        <v>24</v>
      </c>
      <c r="B25" s="70">
        <v>819</v>
      </c>
      <c r="C25" s="70">
        <v>227.505</v>
      </c>
      <c r="D25" s="70">
        <v>52</v>
      </c>
      <c r="E25" s="70">
        <v>255</v>
      </c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70" zoomScaleNormal="70" topLeftCell="C1" workbookViewId="0">
      <selection activeCell="I7" sqref="I7:T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624</v>
      </c>
      <c r="C2" s="70">
        <v>174.239</v>
      </c>
      <c r="D2" s="70">
        <v>45</v>
      </c>
      <c r="E2" s="70">
        <v>248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624</v>
      </c>
      <c r="C3" s="70">
        <v>116.215</v>
      </c>
      <c r="D3" s="70">
        <v>43</v>
      </c>
      <c r="E3" s="70">
        <v>220</v>
      </c>
      <c r="F3" s="58"/>
      <c r="G3" s="70"/>
      <c r="H3" s="70"/>
      <c r="I3" s="105" t="s">
        <v>48</v>
      </c>
      <c r="J3" s="106"/>
      <c r="K3" s="107"/>
      <c r="L3" s="108" t="s">
        <v>146</v>
      </c>
      <c r="M3" s="108"/>
      <c r="N3" s="108"/>
      <c r="O3" s="193" t="s">
        <v>147</v>
      </c>
      <c r="P3" s="194"/>
      <c r="Q3" s="194"/>
      <c r="R3" s="195" t="s">
        <v>148</v>
      </c>
      <c r="S3" s="196"/>
      <c r="T3" s="196"/>
      <c r="U3" s="60"/>
      <c r="V3" s="60"/>
      <c r="W3" s="60"/>
    </row>
    <row r="4" spans="1:23">
      <c r="A4" s="70">
        <v>3</v>
      </c>
      <c r="B4" s="70">
        <v>624</v>
      </c>
      <c r="C4" s="70">
        <v>187.139</v>
      </c>
      <c r="D4" s="70">
        <v>44</v>
      </c>
      <c r="E4" s="70">
        <v>255</v>
      </c>
      <c r="F4" s="58"/>
      <c r="G4" s="110" t="s">
        <v>9</v>
      </c>
      <c r="H4" s="110" t="s">
        <v>69</v>
      </c>
      <c r="I4" s="70">
        <f>C2</f>
        <v>174.239</v>
      </c>
      <c r="J4" s="70">
        <f>C10</f>
        <v>157.222</v>
      </c>
      <c r="K4" s="70">
        <f>C18</f>
        <v>133.774</v>
      </c>
      <c r="L4" s="70">
        <f>C3</f>
        <v>116.215</v>
      </c>
      <c r="M4" s="70">
        <f>C11</f>
        <v>104.026</v>
      </c>
      <c r="N4" s="70">
        <f>C19</f>
        <v>112.835</v>
      </c>
      <c r="O4" s="70">
        <f>C4</f>
        <v>187.139</v>
      </c>
      <c r="P4" s="70">
        <f>C12</f>
        <v>179.69</v>
      </c>
      <c r="Q4" s="70">
        <f>C20</f>
        <v>158.616</v>
      </c>
      <c r="R4" s="70">
        <f>C5</f>
        <v>180.731</v>
      </c>
      <c r="S4" s="70">
        <f>C13</f>
        <v>163.385</v>
      </c>
      <c r="T4" s="70">
        <f>C21</f>
        <v>145.245</v>
      </c>
      <c r="U4" s="5"/>
      <c r="V4" s="5"/>
      <c r="W4" s="5"/>
    </row>
    <row r="5" spans="1:23">
      <c r="A5" s="70">
        <v>4</v>
      </c>
      <c r="B5" s="70">
        <v>624</v>
      </c>
      <c r="C5" s="70">
        <v>180.731</v>
      </c>
      <c r="D5" s="70">
        <v>48</v>
      </c>
      <c r="E5" s="70">
        <v>255</v>
      </c>
      <c r="F5" s="58"/>
      <c r="G5" s="70" t="s">
        <v>11</v>
      </c>
      <c r="H5" s="70" t="s">
        <v>12</v>
      </c>
      <c r="I5" s="70">
        <f>C6</f>
        <v>247.726</v>
      </c>
      <c r="J5" s="70">
        <f>C14</f>
        <v>239.436</v>
      </c>
      <c r="K5" s="70">
        <f>C22</f>
        <v>232.005</v>
      </c>
      <c r="L5" s="70">
        <f>C7</f>
        <v>241.756</v>
      </c>
      <c r="M5" s="70">
        <f>C15</f>
        <v>241.856</v>
      </c>
      <c r="N5" s="70">
        <f>C23</f>
        <v>225.58</v>
      </c>
      <c r="O5" s="70">
        <f>C8</f>
        <v>242.561</v>
      </c>
      <c r="P5" s="70">
        <f>C16</f>
        <v>234.046</v>
      </c>
      <c r="Q5" s="70">
        <f>C24</f>
        <v>228.01</v>
      </c>
      <c r="R5" s="70">
        <f>C9</f>
        <v>244.353</v>
      </c>
      <c r="S5" s="70">
        <f>C17</f>
        <v>237.953</v>
      </c>
      <c r="T5" s="70">
        <f>C25</f>
        <v>217.893</v>
      </c>
      <c r="U5" s="5"/>
      <c r="V5" s="5"/>
      <c r="W5" s="5"/>
    </row>
    <row r="6" spans="1:23">
      <c r="A6" s="70">
        <v>5</v>
      </c>
      <c r="B6" s="70">
        <v>624</v>
      </c>
      <c r="C6" s="70">
        <v>247.726</v>
      </c>
      <c r="D6" s="70">
        <v>97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0.726836743065241</v>
      </c>
      <c r="J6" s="110">
        <f t="shared" si="0"/>
        <v>0.655850449200255</v>
      </c>
      <c r="K6" s="110">
        <f t="shared" si="0"/>
        <v>0.558037284803112</v>
      </c>
      <c r="L6" s="70">
        <f t="shared" ref="L6:N6" si="1">L4/AVERAGE($L$5:$N$5)</f>
        <v>0.491608760392108</v>
      </c>
      <c r="M6" s="70">
        <f t="shared" si="1"/>
        <v>0.440047265056571</v>
      </c>
      <c r="N6" s="70">
        <f t="shared" si="1"/>
        <v>0.477310798768176</v>
      </c>
      <c r="O6" s="70">
        <f t="shared" ref="O6:Q6" si="2">O4/AVERAGE($O$5:$Q$5)</f>
        <v>0.796769024874506</v>
      </c>
      <c r="P6" s="70">
        <f t="shared" si="2"/>
        <v>0.765053922911312</v>
      </c>
      <c r="Q6" s="70">
        <f t="shared" si="2"/>
        <v>0.675328582761983</v>
      </c>
      <c r="R6" s="70">
        <f t="shared" ref="R6:T6" si="3">R4/AVERAGE($R$5:$T$5)</f>
        <v>0.774341294403448</v>
      </c>
      <c r="S6" s="70">
        <f t="shared" si="3"/>
        <v>0.700022422197118</v>
      </c>
      <c r="T6" s="70">
        <f t="shared" si="3"/>
        <v>0.622301659956669</v>
      </c>
      <c r="U6" s="5"/>
      <c r="V6" s="5"/>
      <c r="W6" s="5"/>
    </row>
    <row r="7" spans="1:23">
      <c r="A7" s="70">
        <v>6</v>
      </c>
      <c r="B7" s="70">
        <v>624</v>
      </c>
      <c r="C7" s="70">
        <v>241.756</v>
      </c>
      <c r="D7" s="70">
        <v>89</v>
      </c>
      <c r="E7" s="70">
        <v>255</v>
      </c>
      <c r="F7" s="58"/>
      <c r="G7" s="110"/>
      <c r="H7" s="110" t="s">
        <v>14</v>
      </c>
      <c r="I7" s="110">
        <f t="shared" ref="I7:T7" si="4">I6/AVERAGE($I$6:$K$6)</f>
        <v>1.12355476264683</v>
      </c>
      <c r="J7" s="110">
        <f t="shared" si="4"/>
        <v>1.0138231216482</v>
      </c>
      <c r="K7" s="110">
        <f t="shared" si="4"/>
        <v>0.862622115704966</v>
      </c>
      <c r="L7" s="110">
        <f t="shared" si="4"/>
        <v>0.759935940728688</v>
      </c>
      <c r="M7" s="110">
        <f t="shared" si="4"/>
        <v>0.680231434584542</v>
      </c>
      <c r="N7" s="110">
        <f t="shared" si="4"/>
        <v>0.737833944603722</v>
      </c>
      <c r="O7" s="110">
        <f t="shared" si="4"/>
        <v>1.23165709654674</v>
      </c>
      <c r="P7" s="110">
        <f t="shared" si="4"/>
        <v>1.18263143267028</v>
      </c>
      <c r="Q7" s="110">
        <f t="shared" si="4"/>
        <v>1.04393270256792</v>
      </c>
      <c r="R7" s="110">
        <f t="shared" si="4"/>
        <v>1.1969879860119</v>
      </c>
      <c r="S7" s="110">
        <f t="shared" si="4"/>
        <v>1.08210479715463</v>
      </c>
      <c r="T7" s="110">
        <f t="shared" si="4"/>
        <v>0.961962917420353</v>
      </c>
      <c r="U7" s="111"/>
      <c r="V7" s="111"/>
      <c r="W7" s="111"/>
    </row>
    <row r="8" spans="1:23">
      <c r="A8" s="70">
        <v>7</v>
      </c>
      <c r="B8" s="70">
        <v>624</v>
      </c>
      <c r="C8" s="70">
        <v>242.561</v>
      </c>
      <c r="D8" s="70">
        <v>88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624</v>
      </c>
      <c r="C9" s="70">
        <v>244.353</v>
      </c>
      <c r="D9" s="70">
        <v>91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780</v>
      </c>
      <c r="C10" s="70">
        <v>157.222</v>
      </c>
      <c r="D10" s="70">
        <v>31</v>
      </c>
      <c r="E10" s="70">
        <v>248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780</v>
      </c>
      <c r="C11" s="70">
        <v>104.026</v>
      </c>
      <c r="D11" s="70">
        <v>26</v>
      </c>
      <c r="E11" s="70">
        <v>220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780</v>
      </c>
      <c r="C12" s="70">
        <v>179.69</v>
      </c>
      <c r="D12" s="70">
        <v>44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780</v>
      </c>
      <c r="C13" s="70">
        <v>163.385</v>
      </c>
      <c r="D13" s="70">
        <v>45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70">
        <v>13</v>
      </c>
      <c r="B14" s="70">
        <v>780</v>
      </c>
      <c r="C14" s="70">
        <v>239.436</v>
      </c>
      <c r="D14" s="70">
        <v>80</v>
      </c>
      <c r="E14" s="70">
        <v>255</v>
      </c>
      <c r="J14" s="60"/>
      <c r="K14" s="60"/>
      <c r="L14" s="60"/>
      <c r="M14" s="60"/>
      <c r="N14" s="60"/>
      <c r="O14" s="60"/>
      <c r="P14" s="60"/>
    </row>
    <row r="15" ht="15" customHeight="1" spans="1:23">
      <c r="A15" s="70">
        <v>14</v>
      </c>
      <c r="B15" s="70">
        <v>780</v>
      </c>
      <c r="C15" s="70">
        <v>241.856</v>
      </c>
      <c r="D15" s="70">
        <v>85</v>
      </c>
      <c r="E15" s="70">
        <v>255</v>
      </c>
      <c r="J15" s="60"/>
      <c r="K15" s="60"/>
      <c r="L15" s="60"/>
      <c r="M15" s="60"/>
      <c r="N15" s="60"/>
      <c r="O15" s="60"/>
      <c r="P15" s="60"/>
    </row>
    <row r="16" ht="15" customHeight="1" spans="1:23">
      <c r="A16" s="70">
        <v>15</v>
      </c>
      <c r="B16" s="70">
        <v>780</v>
      </c>
      <c r="C16" s="70">
        <v>234.046</v>
      </c>
      <c r="D16" s="70">
        <v>77</v>
      </c>
      <c r="E16" s="70">
        <v>255</v>
      </c>
      <c r="J16" s="60"/>
      <c r="K16" s="60"/>
      <c r="L16" s="60"/>
      <c r="M16" s="60"/>
      <c r="N16" s="60"/>
      <c r="O16" s="60"/>
      <c r="P16" s="60"/>
    </row>
    <row r="17" ht="15" customHeight="1" spans="1:16">
      <c r="A17" s="70">
        <v>16</v>
      </c>
      <c r="B17" s="70">
        <v>780</v>
      </c>
      <c r="C17" s="70">
        <v>237.953</v>
      </c>
      <c r="D17" s="70">
        <v>57</v>
      </c>
      <c r="E17" s="70">
        <v>255</v>
      </c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70">
        <v>17</v>
      </c>
      <c r="B18" s="70">
        <v>1014</v>
      </c>
      <c r="C18" s="70">
        <v>133.774</v>
      </c>
      <c r="D18" s="70">
        <v>33</v>
      </c>
      <c r="E18" s="110">
        <v>248</v>
      </c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70">
        <v>18</v>
      </c>
      <c r="B19" s="70">
        <v>1014</v>
      </c>
      <c r="C19" s="70">
        <v>112.835</v>
      </c>
      <c r="D19" s="70">
        <v>26</v>
      </c>
      <c r="E19" s="110">
        <v>220</v>
      </c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70">
        <v>19</v>
      </c>
      <c r="B20" s="70">
        <v>1014</v>
      </c>
      <c r="C20" s="70">
        <v>158.616</v>
      </c>
      <c r="D20" s="70">
        <v>35</v>
      </c>
      <c r="E20" s="110">
        <v>255</v>
      </c>
      <c r="F20" s="113"/>
      <c r="G20" s="113"/>
      <c r="H20" s="113"/>
    </row>
    <row r="21" ht="15" customHeight="1" spans="1:16">
      <c r="A21" s="70">
        <v>20</v>
      </c>
      <c r="B21" s="70">
        <v>1014</v>
      </c>
      <c r="C21" s="70">
        <v>145.245</v>
      </c>
      <c r="D21" s="70">
        <v>32</v>
      </c>
      <c r="E21" s="70">
        <v>255</v>
      </c>
    </row>
    <row r="22" ht="15" customHeight="1" spans="1:16">
      <c r="A22" s="70">
        <v>21</v>
      </c>
      <c r="B22" s="70">
        <v>1014</v>
      </c>
      <c r="C22" s="70">
        <v>232.005</v>
      </c>
      <c r="D22" s="70">
        <v>92</v>
      </c>
      <c r="E22" s="70">
        <v>255</v>
      </c>
    </row>
    <row r="23" ht="15" customHeight="1" spans="1:16">
      <c r="A23" s="70">
        <v>22</v>
      </c>
      <c r="B23" s="70">
        <v>1014</v>
      </c>
      <c r="C23" s="70">
        <v>225.58</v>
      </c>
      <c r="D23" s="70">
        <v>49</v>
      </c>
      <c r="E23" s="70">
        <v>255</v>
      </c>
    </row>
    <row r="24" ht="15" customHeight="1" spans="1:16">
      <c r="A24" s="70">
        <v>23</v>
      </c>
      <c r="B24" s="70">
        <v>1014</v>
      </c>
      <c r="C24" s="70">
        <v>228.01</v>
      </c>
      <c r="D24" s="70">
        <v>41</v>
      </c>
      <c r="E24" s="70">
        <v>255</v>
      </c>
    </row>
    <row r="25" ht="15" customHeight="1" spans="1:16">
      <c r="A25" s="70">
        <v>24</v>
      </c>
      <c r="B25" s="70">
        <v>1014</v>
      </c>
      <c r="C25" s="70">
        <v>217.893</v>
      </c>
      <c r="D25" s="70">
        <v>48</v>
      </c>
      <c r="E25" s="70">
        <v>255</v>
      </c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70" zoomScaleNormal="70" topLeftCell="D1" workbookViewId="0">
      <selection activeCell="I7" sqref="I7:T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608</v>
      </c>
      <c r="C2" s="70">
        <v>68.539</v>
      </c>
      <c r="D2" s="70">
        <v>0</v>
      </c>
      <c r="E2" s="70">
        <v>221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608</v>
      </c>
      <c r="C3" s="70">
        <v>30.429</v>
      </c>
      <c r="D3" s="70">
        <v>0</v>
      </c>
      <c r="E3" s="70">
        <v>255</v>
      </c>
      <c r="F3" s="58"/>
      <c r="G3" s="70"/>
      <c r="H3" s="70"/>
      <c r="I3" s="105" t="s">
        <v>48</v>
      </c>
      <c r="J3" s="106"/>
      <c r="K3" s="107"/>
      <c r="L3" s="108" t="s">
        <v>146</v>
      </c>
      <c r="M3" s="108"/>
      <c r="N3" s="108"/>
      <c r="O3" s="193" t="s">
        <v>147</v>
      </c>
      <c r="P3" s="194"/>
      <c r="Q3" s="194"/>
      <c r="R3" s="195" t="s">
        <v>148</v>
      </c>
      <c r="S3" s="196"/>
      <c r="T3" s="196"/>
      <c r="U3" s="60"/>
      <c r="V3" s="60"/>
      <c r="W3" s="60"/>
    </row>
    <row r="4" spans="1:23">
      <c r="A4" s="70">
        <v>3</v>
      </c>
      <c r="B4" s="70">
        <v>608</v>
      </c>
      <c r="C4" s="70">
        <v>141.449</v>
      </c>
      <c r="D4" s="70">
        <v>0</v>
      </c>
      <c r="E4" s="70">
        <v>255</v>
      </c>
      <c r="F4" s="58"/>
      <c r="G4" s="110" t="s">
        <v>9</v>
      </c>
      <c r="H4" s="110" t="s">
        <v>70</v>
      </c>
      <c r="I4" s="70">
        <f>C2</f>
        <v>68.539</v>
      </c>
      <c r="J4" s="70">
        <f>C10</f>
        <v>73.233</v>
      </c>
      <c r="K4" s="70">
        <f>C18</f>
        <v>65.894</v>
      </c>
      <c r="L4" s="70">
        <f>C3</f>
        <v>30.429</v>
      </c>
      <c r="M4" s="70">
        <f>C11</f>
        <v>14.821</v>
      </c>
      <c r="N4" s="70">
        <f>C19</f>
        <v>9.04</v>
      </c>
      <c r="O4" s="70">
        <f>C4</f>
        <v>141.449</v>
      </c>
      <c r="P4" s="70">
        <f>C12</f>
        <v>108.44</v>
      </c>
      <c r="Q4" s="70">
        <f>C20</f>
        <v>119.056</v>
      </c>
      <c r="R4" s="70">
        <f>C5</f>
        <v>86.998</v>
      </c>
      <c r="S4" s="70">
        <f>C13</f>
        <v>69.751</v>
      </c>
      <c r="T4" s="70">
        <f>C21</f>
        <v>58.083</v>
      </c>
      <c r="U4" s="5"/>
      <c r="V4" s="5"/>
      <c r="W4" s="5"/>
    </row>
    <row r="5" spans="1:23">
      <c r="A5" s="70">
        <v>4</v>
      </c>
      <c r="B5" s="70">
        <v>608</v>
      </c>
      <c r="C5" s="70">
        <v>86.998</v>
      </c>
      <c r="D5" s="70">
        <v>0</v>
      </c>
      <c r="E5" s="70">
        <v>255</v>
      </c>
      <c r="F5" s="58"/>
      <c r="G5" s="70" t="s">
        <v>11</v>
      </c>
      <c r="H5" s="70" t="s">
        <v>12</v>
      </c>
      <c r="I5" s="70">
        <f>C6</f>
        <v>242.23</v>
      </c>
      <c r="J5" s="70">
        <f>C14</f>
        <v>242.937</v>
      </c>
      <c r="K5" s="70">
        <f>C22</f>
        <v>214.329</v>
      </c>
      <c r="L5" s="70">
        <f>C7</f>
        <v>244.021</v>
      </c>
      <c r="M5" s="70">
        <f>C15</f>
        <v>235.913</v>
      </c>
      <c r="N5" s="70">
        <f>C23</f>
        <v>232.678</v>
      </c>
      <c r="O5" s="70">
        <f>C8</f>
        <v>228.85</v>
      </c>
      <c r="P5" s="70">
        <f>C16</f>
        <v>244.032</v>
      </c>
      <c r="Q5" s="70">
        <f>C24</f>
        <v>212.199</v>
      </c>
      <c r="R5" s="70">
        <f>C9</f>
        <v>243.954</v>
      </c>
      <c r="S5" s="70">
        <f>C17</f>
        <v>222.883</v>
      </c>
      <c r="T5" s="70">
        <f>C25</f>
        <v>211.259</v>
      </c>
      <c r="U5" s="5"/>
      <c r="V5" s="5"/>
      <c r="W5" s="5"/>
    </row>
    <row r="6" spans="1:23">
      <c r="A6" s="70">
        <v>5</v>
      </c>
      <c r="B6" s="70">
        <v>608</v>
      </c>
      <c r="C6" s="70">
        <v>242.23</v>
      </c>
      <c r="D6" s="70">
        <v>88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0.293950215583792</v>
      </c>
      <c r="J6" s="110">
        <f t="shared" si="0"/>
        <v>0.314081853220033</v>
      </c>
      <c r="K6" s="110">
        <f t="shared" si="0"/>
        <v>0.282606333703123</v>
      </c>
      <c r="L6" s="70">
        <f t="shared" ref="L6:N6" si="1">L4/AVERAGE($L$5:$N$5)</f>
        <v>0.128101968532666</v>
      </c>
      <c r="M6" s="70">
        <f t="shared" si="1"/>
        <v>0.0623944025640882</v>
      </c>
      <c r="N6" s="70">
        <f t="shared" si="1"/>
        <v>0.0380571755738045</v>
      </c>
      <c r="O6" s="70">
        <f t="shared" ref="O6:Q6" si="2">O4/AVERAGE($O$5:$Q$5)</f>
        <v>0.619411427261886</v>
      </c>
      <c r="P6" s="70">
        <f t="shared" si="2"/>
        <v>0.474863556280206</v>
      </c>
      <c r="Q6" s="70">
        <f t="shared" si="2"/>
        <v>0.521351489823831</v>
      </c>
      <c r="R6" s="70">
        <f t="shared" ref="R6:T6" si="3">R4/AVERAGE($R$5:$T$5)</f>
        <v>0.384892404615276</v>
      </c>
      <c r="S6" s="70">
        <f t="shared" si="3"/>
        <v>0.308589049338147</v>
      </c>
      <c r="T6" s="70">
        <f t="shared" si="3"/>
        <v>0.256968039923551</v>
      </c>
      <c r="U6" s="5"/>
      <c r="V6" s="5"/>
      <c r="W6" s="5"/>
    </row>
    <row r="7" spans="1:23">
      <c r="A7" s="70">
        <v>6</v>
      </c>
      <c r="B7" s="70">
        <v>608</v>
      </c>
      <c r="C7" s="70">
        <v>244.021</v>
      </c>
      <c r="D7" s="70">
        <v>92</v>
      </c>
      <c r="E7" s="70">
        <v>255</v>
      </c>
      <c r="F7" s="58"/>
      <c r="G7" s="110"/>
      <c r="H7" s="110" t="s">
        <v>14</v>
      </c>
      <c r="I7" s="110">
        <f t="shared" ref="I7:T7" si="4">I6/AVERAGE($I$6:$K$6)</f>
        <v>0.9901331946491</v>
      </c>
      <c r="J7" s="110">
        <f t="shared" si="4"/>
        <v>1.05794400624079</v>
      </c>
      <c r="K7" s="110">
        <f t="shared" si="4"/>
        <v>0.95192279911011</v>
      </c>
      <c r="L7" s="110">
        <f t="shared" si="4"/>
        <v>0.431494874369062</v>
      </c>
      <c r="M7" s="110">
        <f t="shared" si="4"/>
        <v>0.210167456473228</v>
      </c>
      <c r="N7" s="110">
        <f t="shared" si="4"/>
        <v>0.128190662338438</v>
      </c>
      <c r="O7" s="110">
        <f t="shared" si="4"/>
        <v>2.08640709468079</v>
      </c>
      <c r="P7" s="110">
        <f t="shared" si="4"/>
        <v>1.59951632989406</v>
      </c>
      <c r="Q7" s="110">
        <f t="shared" si="4"/>
        <v>1.75610490752367</v>
      </c>
      <c r="R7" s="110">
        <f t="shared" si="4"/>
        <v>1.29646016901547</v>
      </c>
      <c r="S7" s="110">
        <f t="shared" si="4"/>
        <v>1.03944220843006</v>
      </c>
      <c r="T7" s="110">
        <f t="shared" si="4"/>
        <v>0.865563530160758</v>
      </c>
      <c r="U7" s="111"/>
      <c r="V7" s="111"/>
      <c r="W7" s="111"/>
    </row>
    <row r="8" spans="1:23">
      <c r="A8" s="70">
        <v>7</v>
      </c>
      <c r="B8" s="70">
        <v>608</v>
      </c>
      <c r="C8" s="70">
        <v>228.85</v>
      </c>
      <c r="D8" s="70">
        <v>64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608</v>
      </c>
      <c r="C9" s="70">
        <v>243.954</v>
      </c>
      <c r="D9" s="70">
        <v>56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836</v>
      </c>
      <c r="C10" s="70">
        <v>73.233</v>
      </c>
      <c r="D10" s="70">
        <v>0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836</v>
      </c>
      <c r="C11" s="70">
        <v>14.821</v>
      </c>
      <c r="D11" s="70">
        <v>0</v>
      </c>
      <c r="E11" s="70">
        <v>119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836</v>
      </c>
      <c r="C12" s="70">
        <v>108.44</v>
      </c>
      <c r="D12" s="70">
        <v>2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836</v>
      </c>
      <c r="C13" s="70">
        <v>69.751</v>
      </c>
      <c r="D13" s="70">
        <v>0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70">
        <v>13</v>
      </c>
      <c r="B14" s="70">
        <v>836</v>
      </c>
      <c r="C14" s="70">
        <v>242.937</v>
      </c>
      <c r="D14" s="70">
        <v>96</v>
      </c>
      <c r="E14" s="70">
        <v>255</v>
      </c>
      <c r="J14" s="60"/>
      <c r="K14" s="60"/>
      <c r="L14" s="60"/>
      <c r="M14" s="60"/>
      <c r="N14" s="60"/>
      <c r="O14" s="60"/>
      <c r="P14" s="60"/>
    </row>
    <row r="15" ht="15" customHeight="1" spans="1:23">
      <c r="A15" s="70">
        <v>14</v>
      </c>
      <c r="B15" s="70">
        <v>836</v>
      </c>
      <c r="C15" s="70">
        <v>235.913</v>
      </c>
      <c r="D15" s="70">
        <v>65</v>
      </c>
      <c r="E15" s="70">
        <v>255</v>
      </c>
      <c r="J15" s="60"/>
      <c r="K15" s="60"/>
      <c r="L15" s="60"/>
      <c r="M15" s="60"/>
      <c r="N15" s="60"/>
      <c r="O15" s="60"/>
      <c r="P15" s="60"/>
    </row>
    <row r="16" ht="15" customHeight="1" spans="1:23">
      <c r="A16" s="70">
        <v>15</v>
      </c>
      <c r="B16" s="70">
        <v>836</v>
      </c>
      <c r="C16" s="70">
        <v>244.032</v>
      </c>
      <c r="D16" s="70">
        <v>74</v>
      </c>
      <c r="E16" s="70">
        <v>255</v>
      </c>
      <c r="J16" s="60"/>
      <c r="K16" s="60"/>
      <c r="L16" s="60"/>
      <c r="M16" s="60"/>
      <c r="N16" s="60"/>
      <c r="O16" s="60"/>
      <c r="P16" s="60"/>
    </row>
    <row r="17" ht="15" customHeight="1" spans="1:16">
      <c r="A17" s="70">
        <v>16</v>
      </c>
      <c r="B17" s="70">
        <v>836</v>
      </c>
      <c r="C17" s="70">
        <v>222.883</v>
      </c>
      <c r="D17" s="70">
        <v>48</v>
      </c>
      <c r="E17" s="70">
        <v>255</v>
      </c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70">
        <v>17</v>
      </c>
      <c r="B18" s="70">
        <v>988</v>
      </c>
      <c r="C18" s="70">
        <v>65.894</v>
      </c>
      <c r="D18" s="70">
        <v>0</v>
      </c>
      <c r="E18" s="110">
        <v>255</v>
      </c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70">
        <v>18</v>
      </c>
      <c r="B19" s="70">
        <v>988</v>
      </c>
      <c r="C19" s="70">
        <v>9.04</v>
      </c>
      <c r="D19" s="70">
        <v>0</v>
      </c>
      <c r="E19" s="110">
        <v>84</v>
      </c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70">
        <v>19</v>
      </c>
      <c r="B20" s="70">
        <v>988</v>
      </c>
      <c r="C20" s="70">
        <v>119.056</v>
      </c>
      <c r="D20" s="70">
        <v>0</v>
      </c>
      <c r="E20" s="110">
        <v>255</v>
      </c>
      <c r="F20" s="113"/>
      <c r="G20" s="113"/>
      <c r="H20" s="113"/>
    </row>
    <row r="21" ht="15" customHeight="1" spans="1:16">
      <c r="A21" s="70">
        <v>20</v>
      </c>
      <c r="B21" s="70">
        <v>988</v>
      </c>
      <c r="C21" s="70">
        <v>58.083</v>
      </c>
      <c r="D21" s="70">
        <v>0</v>
      </c>
      <c r="E21" s="70">
        <v>255</v>
      </c>
    </row>
    <row r="22" ht="15" customHeight="1" spans="1:16">
      <c r="A22" s="70">
        <v>21</v>
      </c>
      <c r="B22" s="70">
        <v>988</v>
      </c>
      <c r="C22" s="70">
        <v>214.329</v>
      </c>
      <c r="D22" s="70">
        <v>58</v>
      </c>
      <c r="E22" s="70">
        <v>255</v>
      </c>
    </row>
    <row r="23" ht="15" customHeight="1" spans="1:16">
      <c r="A23" s="70">
        <v>22</v>
      </c>
      <c r="B23" s="70">
        <v>988</v>
      </c>
      <c r="C23" s="70">
        <v>232.678</v>
      </c>
      <c r="D23" s="70">
        <v>72</v>
      </c>
      <c r="E23" s="70">
        <v>255</v>
      </c>
    </row>
    <row r="24" ht="15" customHeight="1" spans="1:16">
      <c r="A24" s="70">
        <v>23</v>
      </c>
      <c r="B24" s="70">
        <v>988</v>
      </c>
      <c r="C24" s="70">
        <v>212.199</v>
      </c>
      <c r="D24" s="70">
        <v>48</v>
      </c>
      <c r="E24" s="70">
        <v>255</v>
      </c>
    </row>
    <row r="25" ht="15" customHeight="1" spans="1:16">
      <c r="A25" s="70">
        <v>24</v>
      </c>
      <c r="B25" s="70">
        <v>988</v>
      </c>
      <c r="C25" s="70">
        <v>211.259</v>
      </c>
      <c r="D25" s="70">
        <v>48</v>
      </c>
      <c r="E25" s="70">
        <v>255</v>
      </c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16"/>
  <sheetViews>
    <sheetView zoomScale="85" zoomScaleNormal="85" topLeftCell="A29" workbookViewId="0">
      <selection activeCell="B34" sqref="B34"/>
    </sheetView>
  </sheetViews>
  <sheetFormatPr defaultColWidth="9" defaultRowHeight="13.5"/>
  <cols>
    <col min="1" max="1" width="19.875" style="58" customWidth="1"/>
    <col min="2" max="4" width="9" style="58"/>
    <col min="5" max="5" width="14.375" style="58" customWidth="1"/>
    <col min="6" max="6" width="14" style="58" customWidth="1"/>
    <col min="7" max="7" width="16.5" style="58" customWidth="1"/>
    <col min="8" max="8" width="8.75" style="58" customWidth="1"/>
    <col min="9" max="9" width="12.625" style="58" customWidth="1"/>
    <col min="10" max="10" width="10.625" style="58" customWidth="1"/>
    <col min="11" max="11" width="12.5" style="58" customWidth="1"/>
    <col min="12" max="18" width="9" style="58"/>
    <col min="19" max="19" width="11.75" style="58" customWidth="1"/>
    <col min="20" max="16384" width="9" style="58"/>
  </cols>
  <sheetData>
    <row r="1" s="57" customFormat="1" spans="1:27">
      <c r="A1" s="59" t="s">
        <v>71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</row>
    <row r="2" s="57" customFormat="1" spans="1:27">
      <c r="A2" s="59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4" spans="1:27">
      <c r="A4" s="61" t="s">
        <v>72</v>
      </c>
      <c r="B4" s="61">
        <v>1</v>
      </c>
      <c r="C4" s="61">
        <v>2</v>
      </c>
      <c r="D4" s="61">
        <v>3</v>
      </c>
      <c r="E4" s="58">
        <v>4</v>
      </c>
      <c r="F4" s="58">
        <v>5</v>
      </c>
      <c r="G4" s="58">
        <v>6</v>
      </c>
      <c r="H4" s="5"/>
      <c r="I4" s="5"/>
      <c r="J4" s="5"/>
      <c r="K4" s="5"/>
      <c r="L4" s="5"/>
      <c r="M4" s="5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</row>
    <row r="5" spans="1:27">
      <c r="A5" s="61">
        <v>25</v>
      </c>
      <c r="B5" s="97">
        <v>0</v>
      </c>
      <c r="C5" s="97">
        <v>0</v>
      </c>
      <c r="D5" s="97">
        <v>0</v>
      </c>
      <c r="E5" s="64">
        <v>0.1498</v>
      </c>
      <c r="F5" s="64">
        <v>0.1492</v>
      </c>
      <c r="G5" s="64">
        <v>0.1504</v>
      </c>
      <c r="H5" s="221"/>
      <c r="I5" s="221"/>
      <c r="J5" s="221"/>
      <c r="K5" s="60"/>
      <c r="L5" s="60"/>
      <c r="M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</row>
    <row r="6" spans="1:27">
      <c r="A6" s="61"/>
      <c r="B6" s="97">
        <v>0.0421</v>
      </c>
      <c r="C6" s="97">
        <v>0.0432</v>
      </c>
      <c r="D6" s="97">
        <v>0.0424</v>
      </c>
      <c r="E6" s="222">
        <v>0.1831</v>
      </c>
      <c r="F6" s="64">
        <v>0.1908</v>
      </c>
      <c r="G6" s="64">
        <v>0.1986</v>
      </c>
      <c r="H6" s="221"/>
      <c r="I6" s="221"/>
      <c r="J6" s="221"/>
      <c r="K6" s="60"/>
      <c r="L6" s="60"/>
      <c r="M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</row>
    <row r="7" spans="1:27">
      <c r="A7" s="61"/>
      <c r="B7" s="97">
        <v>0.0632</v>
      </c>
      <c r="C7" s="97">
        <v>0.0626</v>
      </c>
      <c r="D7" s="97">
        <v>0.0648</v>
      </c>
      <c r="E7" s="222">
        <v>0.1068</v>
      </c>
      <c r="F7" s="64">
        <v>0.1079</v>
      </c>
      <c r="G7" s="64">
        <v>0.1189</v>
      </c>
      <c r="H7" s="221"/>
      <c r="I7" s="221"/>
      <c r="J7" s="221"/>
      <c r="K7" s="60"/>
      <c r="L7" s="60"/>
      <c r="M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</row>
    <row r="8" spans="1:27">
      <c r="A8" s="61"/>
      <c r="B8" s="97">
        <v>0.08541</v>
      </c>
      <c r="C8" s="97">
        <v>0.08541</v>
      </c>
      <c r="D8" s="97">
        <v>0.08321</v>
      </c>
      <c r="E8" s="222">
        <v>0.1512</v>
      </c>
      <c r="F8" s="64">
        <v>0.1624</v>
      </c>
      <c r="G8" s="64">
        <v>0.1556</v>
      </c>
      <c r="H8" s="5"/>
      <c r="I8" s="5"/>
      <c r="J8" s="5"/>
      <c r="K8" s="60"/>
      <c r="L8" s="60"/>
      <c r="M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</row>
    <row r="9" spans="1:27">
      <c r="A9" s="61"/>
      <c r="B9" s="97">
        <v>0.12234</v>
      </c>
      <c r="C9" s="97">
        <v>0.1234</v>
      </c>
      <c r="D9" s="97">
        <v>0.1245</v>
      </c>
      <c r="E9" s="65"/>
      <c r="F9" s="65"/>
      <c r="G9" s="65"/>
      <c r="H9" s="5"/>
      <c r="I9" s="5"/>
      <c r="J9" s="5"/>
      <c r="K9" s="60"/>
      <c r="L9" s="60"/>
      <c r="M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</row>
    <row r="10" spans="1:27">
      <c r="A10" s="61"/>
      <c r="B10" s="97">
        <v>0.18624</v>
      </c>
      <c r="C10" s="97">
        <v>0.1863</v>
      </c>
      <c r="D10" s="97">
        <v>0.1835</v>
      </c>
      <c r="E10" s="65"/>
      <c r="F10" s="65"/>
      <c r="G10" s="65"/>
      <c r="H10" s="5"/>
      <c r="I10" s="5"/>
      <c r="J10" s="5"/>
      <c r="K10" s="60"/>
      <c r="L10" s="60"/>
      <c r="M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</row>
    <row r="11" spans="1:27">
      <c r="A11" s="61"/>
      <c r="B11" s="97">
        <v>0.2644</v>
      </c>
      <c r="C11" s="97">
        <v>0.2541</v>
      </c>
      <c r="D11" s="97">
        <v>0.2687</v>
      </c>
      <c r="E11" s="69"/>
      <c r="F11" s="69"/>
      <c r="G11" s="69"/>
      <c r="H11" s="5"/>
      <c r="I11" s="5"/>
      <c r="J11" s="5"/>
      <c r="K11" s="60"/>
      <c r="L11" s="60"/>
      <c r="M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</row>
    <row r="12" spans="1:27">
      <c r="A12" s="61"/>
      <c r="B12" s="97">
        <v>0.3214</v>
      </c>
      <c r="C12" s="97">
        <v>0.3264</v>
      </c>
      <c r="D12" s="97">
        <v>0.3214</v>
      </c>
      <c r="E12" s="69"/>
      <c r="F12" s="69"/>
      <c r="G12" s="69"/>
      <c r="H12" s="5"/>
      <c r="I12" s="5"/>
      <c r="J12" s="5"/>
      <c r="K12" s="60"/>
      <c r="L12" s="60"/>
      <c r="M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</row>
    <row r="13" spans="1:27">
      <c r="B13" s="227"/>
      <c r="C13" s="227"/>
      <c r="D13" s="227"/>
      <c r="E13" s="227"/>
      <c r="F13" s="227"/>
      <c r="G13" s="227"/>
      <c r="H13" s="60"/>
      <c r="I13" s="60"/>
      <c r="J13" s="60"/>
      <c r="K13" s="60"/>
      <c r="L13" s="60"/>
      <c r="M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</row>
    <row r="14" spans="1:27">
      <c r="A14" s="59" t="s">
        <v>73</v>
      </c>
      <c r="H14" s="60"/>
      <c r="I14" s="60"/>
      <c r="J14" s="60"/>
      <c r="K14" s="60"/>
      <c r="L14" s="60"/>
      <c r="M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</row>
    <row r="15" spans="1:27">
      <c r="A15" s="59"/>
      <c r="H15" s="60"/>
      <c r="I15" s="60"/>
      <c r="J15" s="60"/>
      <c r="K15" s="60"/>
      <c r="L15" s="60"/>
      <c r="M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</row>
    <row r="16" spans="1:27">
      <c r="B16" s="70">
        <v>1</v>
      </c>
      <c r="C16" s="70">
        <v>2</v>
      </c>
      <c r="D16" s="70">
        <v>3</v>
      </c>
      <c r="E16" s="70">
        <v>4</v>
      </c>
      <c r="F16" s="70">
        <v>5</v>
      </c>
      <c r="G16" s="70">
        <v>6</v>
      </c>
      <c r="H16" s="60"/>
      <c r="I16" s="60"/>
      <c r="J16" s="60"/>
      <c r="K16" s="60"/>
      <c r="L16" s="60"/>
      <c r="M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</row>
    <row r="17" ht="14.25" spans="1:27">
      <c r="A17" s="71" t="s">
        <v>74</v>
      </c>
      <c r="B17" s="98">
        <v>0</v>
      </c>
      <c r="C17" s="73"/>
      <c r="D17" s="73"/>
      <c r="E17" s="74" t="s">
        <v>48</v>
      </c>
      <c r="F17" s="74" t="s">
        <v>48</v>
      </c>
      <c r="G17" s="74" t="s">
        <v>48</v>
      </c>
      <c r="H17" s="78"/>
      <c r="I17" s="78"/>
      <c r="J17" s="78"/>
      <c r="K17" s="223"/>
      <c r="L17" s="223"/>
      <c r="M17" s="223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</row>
    <row r="18" ht="14.25" spans="1:27">
      <c r="A18" s="71" t="s">
        <v>75</v>
      </c>
      <c r="B18" s="98">
        <v>0.8</v>
      </c>
      <c r="C18" s="76"/>
      <c r="D18" s="76"/>
      <c r="E18" s="74" t="s">
        <v>146</v>
      </c>
      <c r="F18" s="74" t="s">
        <v>146</v>
      </c>
      <c r="G18" s="74" t="s">
        <v>146</v>
      </c>
      <c r="H18" s="78"/>
      <c r="I18" s="78"/>
      <c r="J18" s="78"/>
      <c r="K18" s="223"/>
      <c r="L18" s="223"/>
      <c r="M18" s="223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</row>
    <row r="19" ht="14.25" spans="1:27">
      <c r="A19" s="71" t="s">
        <v>76</v>
      </c>
      <c r="B19" s="98">
        <f t="shared" ref="B19:B24" si="0">B18*2</f>
        <v>1.6</v>
      </c>
      <c r="C19" s="76"/>
      <c r="D19" s="76"/>
      <c r="E19" s="77" t="s">
        <v>147</v>
      </c>
      <c r="F19" s="77" t="s">
        <v>147</v>
      </c>
      <c r="G19" s="77" t="s">
        <v>147</v>
      </c>
      <c r="H19" s="78"/>
      <c r="I19" s="78"/>
      <c r="J19" s="78"/>
      <c r="K19" s="60"/>
      <c r="L19" s="60"/>
      <c r="M19" s="60"/>
      <c r="N19" s="71" t="s">
        <v>66</v>
      </c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</row>
    <row r="20" ht="14.25" spans="1:27">
      <c r="A20" s="71" t="s">
        <v>77</v>
      </c>
      <c r="B20" s="98">
        <f t="shared" si="0"/>
        <v>3.2</v>
      </c>
      <c r="C20" s="76"/>
      <c r="D20" s="76"/>
      <c r="E20" s="77" t="s">
        <v>148</v>
      </c>
      <c r="F20" s="77" t="s">
        <v>148</v>
      </c>
      <c r="G20" s="77" t="s">
        <v>148</v>
      </c>
      <c r="H20" s="78"/>
      <c r="I20" s="60"/>
      <c r="J20" s="60"/>
      <c r="K20" s="60"/>
      <c r="L20" s="60"/>
      <c r="M20" s="60"/>
      <c r="N20" s="71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</row>
    <row r="21" ht="14.25" spans="1:27">
      <c r="A21" s="71" t="s">
        <v>78</v>
      </c>
      <c r="B21" s="98">
        <f t="shared" si="0"/>
        <v>6.4</v>
      </c>
      <c r="C21" s="76"/>
      <c r="D21" s="76"/>
      <c r="E21" s="66"/>
      <c r="F21" s="66"/>
      <c r="G21" s="66"/>
      <c r="H21" s="78"/>
      <c r="I21" s="60"/>
      <c r="J21" s="60"/>
      <c r="K21" s="60"/>
      <c r="L21" s="60"/>
      <c r="M21" s="60"/>
      <c r="N21" s="71"/>
      <c r="O21" s="58" t="s">
        <v>66</v>
      </c>
      <c r="Q21" s="58" t="s">
        <v>83</v>
      </c>
    </row>
    <row r="22" ht="14.25" spans="1:27">
      <c r="A22" s="71" t="s">
        <v>79</v>
      </c>
      <c r="B22" s="98">
        <f t="shared" si="0"/>
        <v>12.8</v>
      </c>
      <c r="C22" s="76"/>
      <c r="D22" s="76"/>
      <c r="E22" s="66"/>
      <c r="F22" s="66"/>
      <c r="G22" s="66"/>
      <c r="H22" s="60"/>
      <c r="I22" s="60"/>
      <c r="J22" s="60"/>
      <c r="K22" s="60"/>
      <c r="L22" s="60"/>
      <c r="M22" s="60"/>
      <c r="N22" s="71"/>
      <c r="Q22" s="58" t="s">
        <v>84</v>
      </c>
    </row>
    <row r="23" spans="1:27">
      <c r="A23" s="71" t="s">
        <v>80</v>
      </c>
      <c r="B23" s="98">
        <f t="shared" si="0"/>
        <v>25.6</v>
      </c>
      <c r="C23" s="76"/>
      <c r="D23" s="76"/>
      <c r="E23" s="60"/>
      <c r="F23" s="60"/>
      <c r="G23" s="60"/>
      <c r="H23" s="60"/>
      <c r="I23" s="60"/>
      <c r="J23" s="60"/>
      <c r="K23" s="60"/>
      <c r="L23" s="60"/>
      <c r="M23" s="60"/>
      <c r="N23" s="71"/>
      <c r="S23" s="58" t="s">
        <v>86</v>
      </c>
      <c r="T23" s="58" t="s">
        <v>87</v>
      </c>
      <c r="U23" s="58" t="s">
        <v>88</v>
      </c>
      <c r="V23" s="58" t="s">
        <v>89</v>
      </c>
      <c r="W23" s="58" t="s">
        <v>90</v>
      </c>
    </row>
    <row r="24" spans="1:27">
      <c r="A24" s="71" t="s">
        <v>81</v>
      </c>
      <c r="B24" s="98">
        <f t="shared" si="0"/>
        <v>51.2</v>
      </c>
      <c r="C24" s="76"/>
      <c r="D24" s="76"/>
      <c r="E24" s="60"/>
      <c r="F24" s="60"/>
      <c r="G24" s="60"/>
      <c r="H24" s="60"/>
      <c r="I24" s="60"/>
      <c r="J24" s="60"/>
      <c r="K24" s="60"/>
      <c r="L24" s="60"/>
      <c r="M24" s="60"/>
      <c r="N24" s="71"/>
      <c r="Q24" s="58" t="s">
        <v>75</v>
      </c>
      <c r="R24" s="58" t="s">
        <v>91</v>
      </c>
      <c r="S24" s="58">
        <v>1.45669</v>
      </c>
      <c r="T24" s="58">
        <v>1.27862</v>
      </c>
      <c r="U24" s="58">
        <v>1.13926</v>
      </c>
      <c r="V24" s="58">
        <v>0.31819</v>
      </c>
      <c r="W24" s="58">
        <v>0.67211</v>
      </c>
    </row>
    <row r="25" spans="1:27">
      <c r="B25" s="79" t="s">
        <v>82</v>
      </c>
      <c r="C25" s="80"/>
      <c r="D25" s="80"/>
      <c r="H25" s="60"/>
      <c r="I25" s="60"/>
      <c r="J25" s="60"/>
      <c r="K25" s="60"/>
      <c r="L25" s="60"/>
      <c r="M25" s="60"/>
      <c r="N25" s="71"/>
      <c r="Q25" s="58" t="s">
        <v>75</v>
      </c>
      <c r="R25" s="58" t="s">
        <v>92</v>
      </c>
      <c r="S25" s="58">
        <v>269947.06521</v>
      </c>
      <c r="T25" s="92">
        <v>947662000</v>
      </c>
      <c r="U25" s="92">
        <v>0.000284856</v>
      </c>
      <c r="V25" s="58">
        <v>0.99979</v>
      </c>
      <c r="W25" s="58">
        <v>1</v>
      </c>
    </row>
    <row r="26" spans="1:27">
      <c r="N26" s="71"/>
      <c r="Q26" s="58" t="s">
        <v>75</v>
      </c>
      <c r="R26" s="58" t="s">
        <v>96</v>
      </c>
      <c r="S26" s="58">
        <v>6.39808</v>
      </c>
      <c r="T26" s="58">
        <v>7790.03628</v>
      </c>
      <c r="U26" s="92">
        <v>0.000821316</v>
      </c>
      <c r="V26" s="58">
        <v>0.99938</v>
      </c>
      <c r="W26" s="58">
        <v>1</v>
      </c>
    </row>
    <row r="27" spans="1:27">
      <c r="N27" s="71"/>
      <c r="Q27" s="58" t="s">
        <v>75</v>
      </c>
      <c r="R27" s="58" t="s">
        <v>97</v>
      </c>
      <c r="S27" s="58">
        <v>2.88659</v>
      </c>
      <c r="T27" s="58">
        <v>1.19082</v>
      </c>
      <c r="U27" s="58">
        <v>2.42403</v>
      </c>
      <c r="V27" s="58">
        <v>0.07245</v>
      </c>
      <c r="W27" s="58">
        <v>0.9999</v>
      </c>
    </row>
    <row r="28" spans="1:27">
      <c r="Q28" s="58" t="s">
        <v>75</v>
      </c>
      <c r="R28" s="58" t="s">
        <v>98</v>
      </c>
      <c r="S28" s="58">
        <v>3.95802</v>
      </c>
      <c r="T28" s="58">
        <v>4818.37001</v>
      </c>
    </row>
    <row r="29" spans="1:27">
      <c r="Q29" s="58" t="s">
        <v>75</v>
      </c>
      <c r="R29" s="58" t="s">
        <v>99</v>
      </c>
      <c r="S29" s="58">
        <v>6.39808</v>
      </c>
      <c r="T29" s="58">
        <v>7790.03628</v>
      </c>
    </row>
    <row r="30" spans="1:27">
      <c r="A30" s="59" t="s">
        <v>85</v>
      </c>
      <c r="Q30" s="58" t="s">
        <v>75</v>
      </c>
      <c r="R30" s="58" t="s">
        <v>100</v>
      </c>
      <c r="S30" s="58">
        <v>10.3424</v>
      </c>
      <c r="T30" s="58">
        <v>12594.43841</v>
      </c>
    </row>
    <row r="31" spans="1:27">
      <c r="A31" s="59"/>
      <c r="Q31" s="58" t="s">
        <v>75</v>
      </c>
      <c r="R31" s="58" t="s">
        <v>101</v>
      </c>
      <c r="S31" s="58">
        <v>2.98863</v>
      </c>
      <c r="T31" s="58">
        <v>3637.92678</v>
      </c>
    </row>
    <row r="32" spans="1:27">
      <c r="F32" s="61"/>
      <c r="G32" s="61"/>
      <c r="H32" s="61"/>
      <c r="I32" s="61"/>
      <c r="J32" s="61"/>
      <c r="K32" s="61"/>
      <c r="L32" s="61"/>
      <c r="Q32" s="58" t="s">
        <v>75</v>
      </c>
      <c r="R32" s="58" t="s">
        <v>102</v>
      </c>
      <c r="S32" s="58">
        <v>13.69707</v>
      </c>
      <c r="T32" s="58">
        <v>16681.11138</v>
      </c>
    </row>
    <row r="33" spans="1:37">
      <c r="A33" s="82" t="s">
        <v>150</v>
      </c>
      <c r="B33" s="83" t="s">
        <v>94</v>
      </c>
      <c r="C33" s="70"/>
      <c r="D33" s="70"/>
      <c r="E33" s="70" t="s">
        <v>95</v>
      </c>
      <c r="F33" s="61"/>
      <c r="G33" s="61"/>
      <c r="H33" s="61"/>
      <c r="I33" s="61"/>
      <c r="J33" s="61"/>
      <c r="K33" s="61"/>
      <c r="L33" s="61"/>
      <c r="Q33" s="58" t="s">
        <v>103</v>
      </c>
    </row>
    <row r="34" spans="1:37">
      <c r="A34" s="84"/>
      <c r="B34" s="70">
        <v>1</v>
      </c>
      <c r="C34" s="70">
        <v>2</v>
      </c>
      <c r="D34" s="70">
        <v>3</v>
      </c>
      <c r="E34" s="70"/>
      <c r="F34" s="61"/>
      <c r="G34" s="61"/>
      <c r="H34" s="61"/>
      <c r="I34" s="61"/>
      <c r="J34" s="61"/>
      <c r="K34" s="61"/>
      <c r="L34" s="61"/>
      <c r="R34" s="58" t="s">
        <v>75</v>
      </c>
    </row>
    <row r="35" spans="1:37">
      <c r="A35" s="83">
        <f t="shared" ref="A35:A42" si="1">B17</f>
        <v>0</v>
      </c>
      <c r="B35" s="70">
        <f t="shared" ref="B35:B42" si="2">B5</f>
        <v>0</v>
      </c>
      <c r="C35" s="70">
        <f t="shared" ref="C35:C42" si="3">C5</f>
        <v>0</v>
      </c>
      <c r="D35" s="70">
        <f t="shared" ref="D35:D42" si="4">D5</f>
        <v>0</v>
      </c>
      <c r="E35" s="99">
        <f t="shared" ref="E35:E42" si="5">AVERAGE(B35:D35)</f>
        <v>0</v>
      </c>
      <c r="F35" s="61"/>
      <c r="G35" s="61"/>
      <c r="H35" s="61"/>
      <c r="I35" s="61"/>
      <c r="J35" s="61"/>
      <c r="K35" s="61"/>
      <c r="L35" s="61"/>
      <c r="Q35" s="58" t="s">
        <v>104</v>
      </c>
      <c r="R35" s="58">
        <v>8</v>
      </c>
    </row>
    <row r="36" spans="1:37">
      <c r="A36" s="83">
        <f t="shared" si="1"/>
        <v>0.8</v>
      </c>
      <c r="B36" s="70">
        <f t="shared" si="2"/>
        <v>0.0421</v>
      </c>
      <c r="C36" s="70">
        <f t="shared" si="3"/>
        <v>0.0432</v>
      </c>
      <c r="D36" s="70">
        <f t="shared" si="4"/>
        <v>0.0424</v>
      </c>
      <c r="E36" s="99">
        <f t="shared" si="5"/>
        <v>0.0425666666666667</v>
      </c>
      <c r="F36" s="61"/>
      <c r="G36" s="61"/>
      <c r="H36" s="61"/>
      <c r="I36" s="61"/>
      <c r="J36" s="61"/>
      <c r="K36" s="61"/>
      <c r="L36" s="61"/>
      <c r="Q36" s="58" t="s">
        <v>105</v>
      </c>
      <c r="R36" s="58">
        <v>4</v>
      </c>
    </row>
    <row r="37" spans="1:37">
      <c r="A37" s="83">
        <f t="shared" si="1"/>
        <v>1.6</v>
      </c>
      <c r="B37" s="70">
        <f t="shared" si="2"/>
        <v>0.0632</v>
      </c>
      <c r="C37" s="70">
        <f t="shared" si="3"/>
        <v>0.0626</v>
      </c>
      <c r="D37" s="70">
        <f t="shared" si="4"/>
        <v>0.0648</v>
      </c>
      <c r="E37" s="99">
        <f t="shared" si="5"/>
        <v>0.0635333333333333</v>
      </c>
      <c r="F37" s="61"/>
      <c r="G37" s="61"/>
      <c r="H37" s="61"/>
      <c r="I37" s="61"/>
      <c r="J37" s="61"/>
      <c r="K37" s="61"/>
      <c r="L37" s="61"/>
      <c r="Q37" s="58" t="s">
        <v>106</v>
      </c>
      <c r="R37" s="58">
        <v>4.28807</v>
      </c>
    </row>
    <row r="38" spans="1:37">
      <c r="A38" s="83">
        <f t="shared" si="1"/>
        <v>3.2</v>
      </c>
      <c r="B38" s="70">
        <f t="shared" si="2"/>
        <v>0.08541</v>
      </c>
      <c r="C38" s="70">
        <f t="shared" si="3"/>
        <v>0.08541</v>
      </c>
      <c r="D38" s="70">
        <f t="shared" si="4"/>
        <v>0.08321</v>
      </c>
      <c r="E38" s="99">
        <f t="shared" si="5"/>
        <v>0.0846766666666667</v>
      </c>
      <c r="F38" s="61"/>
      <c r="G38" s="61"/>
      <c r="H38" s="61"/>
      <c r="I38" s="61"/>
      <c r="J38" s="61"/>
      <c r="K38" s="61"/>
      <c r="L38" s="61"/>
      <c r="Q38" s="58" t="s">
        <v>108</v>
      </c>
      <c r="R38" s="58">
        <v>17.15228</v>
      </c>
    </row>
    <row r="39" spans="1:37">
      <c r="A39" s="83">
        <f t="shared" si="1"/>
        <v>6.4</v>
      </c>
      <c r="B39" s="70">
        <f t="shared" si="2"/>
        <v>0.12234</v>
      </c>
      <c r="C39" s="70">
        <f t="shared" si="3"/>
        <v>0.1234</v>
      </c>
      <c r="D39" s="70">
        <f t="shared" si="4"/>
        <v>0.1245</v>
      </c>
      <c r="E39" s="99">
        <f t="shared" si="5"/>
        <v>0.123413333333333</v>
      </c>
      <c r="F39" s="61"/>
      <c r="G39" s="61"/>
      <c r="H39" s="61"/>
      <c r="I39" s="61"/>
      <c r="J39" s="61"/>
      <c r="K39" s="61"/>
      <c r="L39" s="61"/>
      <c r="Q39" s="58" t="s">
        <v>109</v>
      </c>
      <c r="R39" s="58">
        <v>0.99222</v>
      </c>
    </row>
    <row r="40" spans="1:37">
      <c r="A40" s="83">
        <f t="shared" si="1"/>
        <v>12.8</v>
      </c>
      <c r="B40" s="70">
        <f t="shared" si="2"/>
        <v>0.18624</v>
      </c>
      <c r="C40" s="70">
        <f t="shared" si="3"/>
        <v>0.1863</v>
      </c>
      <c r="D40" s="70">
        <f t="shared" si="4"/>
        <v>0.1835</v>
      </c>
      <c r="E40" s="99">
        <f t="shared" si="5"/>
        <v>0.185346666666667</v>
      </c>
      <c r="F40" s="61"/>
      <c r="G40" s="61"/>
      <c r="H40" s="61"/>
      <c r="I40" s="61"/>
      <c r="J40" s="61"/>
      <c r="K40" s="61"/>
      <c r="L40" s="61"/>
      <c r="Q40" s="58" t="s">
        <v>110</v>
      </c>
      <c r="R40" s="58">
        <v>0.98639</v>
      </c>
    </row>
    <row r="41" spans="1:37">
      <c r="A41" s="83">
        <f t="shared" si="1"/>
        <v>25.6</v>
      </c>
      <c r="B41" s="70">
        <f t="shared" si="2"/>
        <v>0.2644</v>
      </c>
      <c r="C41" s="70">
        <f t="shared" si="3"/>
        <v>0.2541</v>
      </c>
      <c r="D41" s="70">
        <f t="shared" si="4"/>
        <v>0.2687</v>
      </c>
      <c r="E41" s="99">
        <f t="shared" si="5"/>
        <v>0.2624</v>
      </c>
      <c r="F41" s="61"/>
      <c r="G41" s="61"/>
      <c r="H41" s="61"/>
      <c r="I41" s="61"/>
      <c r="J41" s="61"/>
      <c r="K41" s="61"/>
      <c r="L41" s="61"/>
      <c r="Q41" s="58" t="s">
        <v>111</v>
      </c>
      <c r="R41" s="58" t="s">
        <v>112</v>
      </c>
    </row>
    <row r="42" spans="1:37">
      <c r="A42" s="83">
        <f t="shared" si="1"/>
        <v>51.2</v>
      </c>
      <c r="B42" s="70">
        <f t="shared" si="2"/>
        <v>0.3214</v>
      </c>
      <c r="C42" s="70">
        <f t="shared" si="3"/>
        <v>0.3264</v>
      </c>
      <c r="D42" s="70">
        <f t="shared" si="4"/>
        <v>0.3214</v>
      </c>
      <c r="E42" s="99">
        <f t="shared" si="5"/>
        <v>0.323066666666667</v>
      </c>
      <c r="F42" s="61"/>
      <c r="G42" s="61"/>
      <c r="H42" s="61"/>
      <c r="I42" s="61"/>
      <c r="J42" s="61"/>
      <c r="K42" s="61"/>
      <c r="L42" s="61"/>
      <c r="Q42" s="58" t="s">
        <v>114</v>
      </c>
    </row>
    <row r="43" spans="1:37">
      <c r="C43" s="61"/>
      <c r="F43" s="61"/>
      <c r="G43" s="61"/>
      <c r="H43" s="61"/>
      <c r="I43" s="61"/>
      <c r="J43" s="61"/>
      <c r="K43" s="61"/>
      <c r="L43" s="61"/>
      <c r="R43" s="58" t="s">
        <v>91</v>
      </c>
      <c r="S43" s="58" t="s">
        <v>91</v>
      </c>
      <c r="T43" s="58" t="s">
        <v>92</v>
      </c>
      <c r="U43" s="58" t="s">
        <v>92</v>
      </c>
      <c r="V43" s="58" t="s">
        <v>96</v>
      </c>
      <c r="W43" s="58" t="s">
        <v>96</v>
      </c>
      <c r="X43" s="58" t="s">
        <v>97</v>
      </c>
      <c r="Y43" s="58" t="s">
        <v>97</v>
      </c>
      <c r="Z43" s="58" t="s">
        <v>98</v>
      </c>
      <c r="AA43" s="58" t="s">
        <v>98</v>
      </c>
      <c r="AB43" s="58" t="s">
        <v>99</v>
      </c>
      <c r="AC43" s="58" t="s">
        <v>99</v>
      </c>
      <c r="AD43" s="58" t="s">
        <v>100</v>
      </c>
      <c r="AE43" s="58" t="s">
        <v>100</v>
      </c>
      <c r="AF43" s="58" t="s">
        <v>101</v>
      </c>
      <c r="AG43" s="58" t="s">
        <v>101</v>
      </c>
      <c r="AH43" s="58" t="s">
        <v>102</v>
      </c>
      <c r="AI43" s="58" t="s">
        <v>102</v>
      </c>
      <c r="AJ43" s="58" t="s">
        <v>103</v>
      </c>
      <c r="AK43" s="58" t="s">
        <v>103</v>
      </c>
    </row>
    <row r="44" spans="1:37">
      <c r="A44" s="87"/>
      <c r="C44" s="61"/>
      <c r="F44" s="61"/>
      <c r="G44" s="61"/>
      <c r="H44" s="61"/>
      <c r="I44" s="61"/>
      <c r="J44" s="61"/>
      <c r="K44" s="61"/>
      <c r="L44" s="61"/>
      <c r="R44" s="58" t="s">
        <v>86</v>
      </c>
      <c r="S44" s="58" t="s">
        <v>87</v>
      </c>
      <c r="T44" s="58" t="s">
        <v>86</v>
      </c>
      <c r="U44" s="58" t="s">
        <v>87</v>
      </c>
      <c r="V44" s="58" t="s">
        <v>86</v>
      </c>
      <c r="W44" s="58" t="s">
        <v>87</v>
      </c>
      <c r="X44" s="58" t="s">
        <v>86</v>
      </c>
      <c r="Y44" s="58" t="s">
        <v>87</v>
      </c>
      <c r="Z44" s="58" t="s">
        <v>86</v>
      </c>
      <c r="AA44" s="58" t="s">
        <v>87</v>
      </c>
      <c r="AB44" s="58" t="s">
        <v>86</v>
      </c>
      <c r="AC44" s="58" t="s">
        <v>87</v>
      </c>
      <c r="AD44" s="58" t="s">
        <v>86</v>
      </c>
      <c r="AE44" s="58" t="s">
        <v>87</v>
      </c>
      <c r="AF44" s="58" t="s">
        <v>86</v>
      </c>
      <c r="AG44" s="58" t="s">
        <v>87</v>
      </c>
      <c r="AH44" s="58" t="s">
        <v>86</v>
      </c>
      <c r="AI44" s="58" t="s">
        <v>87</v>
      </c>
      <c r="AJ44" s="58" t="s">
        <v>106</v>
      </c>
      <c r="AK44" s="58" t="s">
        <v>110</v>
      </c>
    </row>
    <row r="45" spans="1:37">
      <c r="A45" s="88" t="s">
        <v>151</v>
      </c>
      <c r="C45" s="61"/>
      <c r="F45" s="61"/>
      <c r="G45" s="61"/>
      <c r="H45" s="61"/>
      <c r="I45" s="61"/>
      <c r="J45" s="61"/>
      <c r="K45" s="61"/>
      <c r="L45" s="61"/>
      <c r="Q45" s="58" t="s">
        <v>75</v>
      </c>
      <c r="R45" s="58">
        <v>1.45669</v>
      </c>
      <c r="S45" s="58">
        <v>1.27862</v>
      </c>
      <c r="T45" s="58">
        <v>269947.06521</v>
      </c>
      <c r="U45" s="92">
        <v>947662000</v>
      </c>
      <c r="V45" s="58">
        <v>6.39808</v>
      </c>
      <c r="W45" s="58">
        <v>7790.03628</v>
      </c>
      <c r="X45" s="58">
        <v>2.88659</v>
      </c>
      <c r="Y45" s="58">
        <v>1.19082</v>
      </c>
      <c r="Z45" s="58">
        <v>3.95802</v>
      </c>
      <c r="AA45" s="58">
        <v>4818.37001</v>
      </c>
      <c r="AB45" s="58">
        <v>6.39808</v>
      </c>
      <c r="AC45" s="58">
        <v>7790.03628</v>
      </c>
      <c r="AD45" s="58">
        <v>10.3424</v>
      </c>
      <c r="AE45" s="58">
        <v>12594.43841</v>
      </c>
      <c r="AF45" s="58">
        <v>2.98863</v>
      </c>
      <c r="AG45" s="58">
        <v>3637.92678</v>
      </c>
      <c r="AH45" s="58">
        <v>13.69707</v>
      </c>
      <c r="AI45" s="58">
        <v>16681.11138</v>
      </c>
      <c r="AJ45" s="58">
        <v>4.28807</v>
      </c>
      <c r="AK45" s="58">
        <v>0.98639</v>
      </c>
    </row>
    <row r="46" spans="1:37">
      <c r="C46" s="61"/>
      <c r="Q46" s="58" t="s">
        <v>119</v>
      </c>
    </row>
    <row r="47" spans="1:37">
      <c r="C47" s="61"/>
      <c r="S47" s="58" t="s">
        <v>120</v>
      </c>
      <c r="T47" s="58" t="s">
        <v>121</v>
      </c>
      <c r="U47" s="58" t="s">
        <v>122</v>
      </c>
      <c r="V47" s="58" t="s">
        <v>123</v>
      </c>
      <c r="W47" s="58" t="s">
        <v>124</v>
      </c>
    </row>
    <row r="48" spans="1:37">
      <c r="C48" s="61"/>
      <c r="Q48" s="58" t="s">
        <v>75</v>
      </c>
      <c r="R48" s="58" t="s">
        <v>125</v>
      </c>
      <c r="S48" s="58">
        <v>4</v>
      </c>
      <c r="T48" s="58">
        <v>3477.88772</v>
      </c>
      <c r="U48" s="58">
        <v>869.47193</v>
      </c>
      <c r="V48" s="58">
        <v>202.76537</v>
      </c>
      <c r="W48" s="92">
        <v>7.20174e-5</v>
      </c>
    </row>
    <row r="49" spans="1:21">
      <c r="A49" s="59" t="s">
        <v>113</v>
      </c>
      <c r="Q49" s="58" t="s">
        <v>75</v>
      </c>
      <c r="R49" s="58" t="s">
        <v>126</v>
      </c>
      <c r="S49" s="58">
        <v>4</v>
      </c>
      <c r="T49" s="58">
        <v>17.15228</v>
      </c>
      <c r="U49" s="58">
        <v>4.28807</v>
      </c>
    </row>
    <row r="50" spans="1:21">
      <c r="A50" s="59"/>
      <c r="Q50" s="58" t="s">
        <v>75</v>
      </c>
      <c r="R50" s="58" t="s">
        <v>127</v>
      </c>
      <c r="S50" s="58">
        <v>8</v>
      </c>
      <c r="T50" s="58">
        <v>3495.04</v>
      </c>
    </row>
    <row r="51" spans="1:21">
      <c r="Q51" s="58" t="s">
        <v>75</v>
      </c>
      <c r="R51" s="58" t="s">
        <v>128</v>
      </c>
      <c r="S51" s="58">
        <v>7</v>
      </c>
      <c r="T51" s="58">
        <v>2204.72</v>
      </c>
    </row>
    <row r="52" customHeight="1" spans="1:21">
      <c r="A52" s="70" t="s">
        <v>115</v>
      </c>
      <c r="B52" s="83" t="s">
        <v>94</v>
      </c>
      <c r="C52" s="70"/>
      <c r="D52" s="70"/>
      <c r="E52" s="89" t="s">
        <v>152</v>
      </c>
      <c r="F52" s="90"/>
      <c r="G52" s="91"/>
      <c r="H52" s="82" t="s">
        <v>153</v>
      </c>
      <c r="I52" s="70" t="s">
        <v>154</v>
      </c>
      <c r="J52" s="70"/>
      <c r="K52" s="70"/>
      <c r="L52" s="61"/>
    </row>
    <row r="53" spans="1:21">
      <c r="A53" s="70"/>
      <c r="B53" s="70">
        <v>1</v>
      </c>
      <c r="C53" s="70">
        <v>2</v>
      </c>
      <c r="D53" s="70">
        <v>3</v>
      </c>
      <c r="E53" s="70">
        <v>1</v>
      </c>
      <c r="F53" s="70">
        <v>2</v>
      </c>
      <c r="G53" s="70">
        <v>3</v>
      </c>
      <c r="H53" s="84"/>
      <c r="I53" s="70"/>
      <c r="J53" s="70"/>
      <c r="K53" s="70"/>
      <c r="L53" s="61"/>
    </row>
    <row r="54" ht="14.25" customHeight="1" spans="1:21">
      <c r="A54" s="83" t="str">
        <f t="shared" ref="A54:A57" si="6">E17</f>
        <v>shCtrl</v>
      </c>
      <c r="B54" s="93">
        <f t="shared" ref="B54:B57" si="7">E5</f>
        <v>0.1498</v>
      </c>
      <c r="C54" s="93">
        <f t="shared" ref="C54:C57" si="8">F5</f>
        <v>0.1492</v>
      </c>
      <c r="D54" s="93">
        <f t="shared" ref="D54:D57" si="9">G5</f>
        <v>0.1504</v>
      </c>
      <c r="E54" s="94">
        <f t="shared" ref="E54:E57" si="10">$S$25+($S$24-$S$25)/(1+(B54/$S$26)^$S$27)</f>
        <v>6.76032311684685</v>
      </c>
      <c r="F54" s="94">
        <f t="shared" ref="F54:F57" si="11">$S$25+($S$24-$S$25)/(1+(C54/$S$26)^$S$27)</f>
        <v>6.69923629058758</v>
      </c>
      <c r="G54" s="94">
        <f t="shared" ref="G54:G57" si="12">$S$25+($S$24-$S$25)/(1+(D54/$S$26)^$S$27)</f>
        <v>6.82187326234998</v>
      </c>
      <c r="H54" s="94">
        <f t="shared" ref="H54:H57" si="13">AVERAGE(E54:G54)</f>
        <v>6.7604775565948</v>
      </c>
      <c r="I54" s="97">
        <f t="shared" ref="I54:K54" si="14">E54/AVERAGE($E$54:$G$54)</f>
        <v>0.999977155497276</v>
      </c>
      <c r="J54" s="97">
        <f t="shared" si="14"/>
        <v>0.990941281071559</v>
      </c>
      <c r="K54" s="97">
        <f t="shared" si="14"/>
        <v>1.00908156343116</v>
      </c>
      <c r="L54" s="61"/>
    </row>
    <row r="55" ht="14.25" customHeight="1" spans="1:21">
      <c r="A55" s="83" t="str">
        <f t="shared" si="6"/>
        <v>shMAPK12</v>
      </c>
      <c r="B55" s="93">
        <f t="shared" si="7"/>
        <v>0.1831</v>
      </c>
      <c r="C55" s="93">
        <f t="shared" si="8"/>
        <v>0.1908</v>
      </c>
      <c r="D55" s="93">
        <f t="shared" si="9"/>
        <v>0.1986</v>
      </c>
      <c r="E55" s="94">
        <f t="shared" si="10"/>
        <v>10.9236311631976</v>
      </c>
      <c r="F55" s="94">
        <f t="shared" si="11"/>
        <v>12.1189415693516</v>
      </c>
      <c r="G55" s="94">
        <f t="shared" si="12"/>
        <v>13.4261900333804</v>
      </c>
      <c r="H55" s="94">
        <f t="shared" si="13"/>
        <v>12.1562542553099</v>
      </c>
      <c r="I55" s="97">
        <f t="shared" ref="I55:K55" si="15">E55/AVERAGE($E$54:$G$54)</f>
        <v>1.61580762183607</v>
      </c>
      <c r="J55" s="97">
        <f t="shared" si="15"/>
        <v>1.79261619728767</v>
      </c>
      <c r="K55" s="97">
        <f t="shared" si="15"/>
        <v>1.98598248732935</v>
      </c>
      <c r="L55" s="61"/>
    </row>
    <row r="56" ht="14.25" customHeight="1" spans="1:21">
      <c r="A56" s="83" t="str">
        <f t="shared" si="6"/>
        <v>shCtrl+CQ</v>
      </c>
      <c r="B56" s="93">
        <f t="shared" si="7"/>
        <v>0.1068</v>
      </c>
      <c r="C56" s="93">
        <f t="shared" si="8"/>
        <v>0.1079</v>
      </c>
      <c r="D56" s="93">
        <f t="shared" si="9"/>
        <v>0.1189</v>
      </c>
      <c r="E56" s="94">
        <f t="shared" si="10"/>
        <v>3.45389038114808</v>
      </c>
      <c r="F56" s="94">
        <f t="shared" si="11"/>
        <v>3.51384693209548</v>
      </c>
      <c r="G56" s="94">
        <f t="shared" si="12"/>
        <v>4.17917923262576</v>
      </c>
      <c r="H56" s="94">
        <f t="shared" si="13"/>
        <v>3.71563884862311</v>
      </c>
      <c r="I56" s="97">
        <f t="shared" ref="I56:K56" si="16">E56/AVERAGE($E$54:$G$54)</f>
        <v>0.510894437890536</v>
      </c>
      <c r="J56" s="97">
        <f t="shared" si="16"/>
        <v>0.519763123637285</v>
      </c>
      <c r="K56" s="97">
        <f t="shared" si="16"/>
        <v>0.618178109111389</v>
      </c>
      <c r="L56" s="61"/>
    </row>
    <row r="57" spans="1:21">
      <c r="A57" s="83" t="str">
        <f t="shared" si="6"/>
        <v>shMAPK12+CQ</v>
      </c>
      <c r="B57" s="93">
        <f t="shared" si="7"/>
        <v>0.1512</v>
      </c>
      <c r="C57" s="93">
        <f t="shared" si="8"/>
        <v>0.1624</v>
      </c>
      <c r="D57" s="93">
        <f t="shared" si="9"/>
        <v>0.1556</v>
      </c>
      <c r="E57" s="94">
        <f t="shared" si="10"/>
        <v>6.90466368367197</v>
      </c>
      <c r="F57" s="94">
        <f t="shared" si="11"/>
        <v>8.15270012867404</v>
      </c>
      <c r="G57" s="94">
        <f t="shared" si="12"/>
        <v>7.37496047967579</v>
      </c>
      <c r="H57" s="94">
        <f t="shared" si="13"/>
        <v>7.47744143067393</v>
      </c>
      <c r="I57" s="97">
        <f t="shared" ref="I57:K57" si="17">E57/AVERAGE($E$54:$G$54)</f>
        <v>1.02132780204802</v>
      </c>
      <c r="J57" s="97">
        <f t="shared" si="17"/>
        <v>1.20593553642096</v>
      </c>
      <c r="K57" s="97">
        <f t="shared" si="17"/>
        <v>1.0908934195753</v>
      </c>
      <c r="L57" s="61"/>
    </row>
    <row r="58" spans="1:21">
      <c r="A58" s="78"/>
      <c r="B58" s="224"/>
      <c r="C58" s="224"/>
      <c r="D58" s="224"/>
      <c r="E58" s="95"/>
      <c r="F58" s="95"/>
      <c r="G58" s="95"/>
      <c r="H58" s="95"/>
      <c r="I58" s="126"/>
      <c r="J58" s="126"/>
      <c r="K58" s="126"/>
      <c r="L58" s="61"/>
    </row>
    <row r="59" spans="1:21">
      <c r="A59" s="78"/>
      <c r="B59" s="224"/>
      <c r="C59" s="224"/>
      <c r="D59" s="224"/>
      <c r="E59" s="95"/>
      <c r="F59" s="95"/>
      <c r="G59" s="95"/>
      <c r="H59" s="95"/>
      <c r="I59" s="60"/>
      <c r="J59" s="60"/>
      <c r="K59" s="60"/>
      <c r="L59" s="61"/>
    </row>
    <row r="60" spans="1:21">
      <c r="A60" s="60"/>
      <c r="B60" s="60"/>
      <c r="C60" s="60"/>
      <c r="D60" s="60"/>
      <c r="E60" s="60"/>
      <c r="F60" s="96"/>
      <c r="L60" s="61"/>
    </row>
    <row r="61" spans="1:21">
      <c r="A61" s="60"/>
      <c r="B61" s="60"/>
      <c r="C61" s="60"/>
      <c r="D61" s="60"/>
      <c r="E61" s="60"/>
      <c r="F61" s="96"/>
      <c r="L61" s="61"/>
    </row>
    <row r="62" spans="1:21">
      <c r="A62" s="60"/>
      <c r="B62" s="60"/>
      <c r="C62" s="60"/>
      <c r="D62" s="60"/>
      <c r="E62" s="60"/>
      <c r="F62" s="96"/>
    </row>
    <row r="63" spans="1:21">
      <c r="A63" s="60"/>
      <c r="B63" s="60"/>
      <c r="C63" s="60"/>
      <c r="D63" s="60"/>
      <c r="E63" s="60"/>
      <c r="F63" s="96"/>
    </row>
    <row r="64" spans="1:21">
      <c r="A64" s="60"/>
      <c r="B64" s="60"/>
      <c r="C64" s="60"/>
      <c r="D64" s="60"/>
      <c r="E64" s="60"/>
      <c r="F64" s="96"/>
    </row>
    <row r="65" spans="1:6">
      <c r="A65" s="60"/>
      <c r="B65" s="60"/>
      <c r="C65" s="60"/>
      <c r="D65" s="60"/>
      <c r="E65" s="60"/>
      <c r="F65" s="96"/>
    </row>
    <row r="66" spans="1:6">
      <c r="A66" s="60"/>
      <c r="B66" s="60"/>
      <c r="C66" s="60"/>
      <c r="D66" s="60"/>
      <c r="E66" s="60"/>
      <c r="F66" s="96"/>
    </row>
    <row r="67" spans="1:6">
      <c r="A67" s="60"/>
      <c r="B67" s="60"/>
      <c r="C67" s="60"/>
      <c r="D67" s="60"/>
      <c r="E67" s="60"/>
      <c r="F67" s="96"/>
    </row>
    <row r="68" spans="1:6">
      <c r="A68" s="60"/>
      <c r="B68" s="60"/>
      <c r="C68" s="60"/>
      <c r="D68" s="60"/>
      <c r="E68" s="60"/>
      <c r="F68" s="96"/>
    </row>
    <row r="69" spans="1:6">
      <c r="A69" s="60"/>
      <c r="B69" s="60"/>
      <c r="C69" s="60"/>
      <c r="D69" s="60"/>
      <c r="E69" s="60"/>
      <c r="F69" s="96"/>
    </row>
    <row r="70" spans="1:6">
      <c r="A70" s="60"/>
      <c r="B70" s="60"/>
      <c r="C70" s="60"/>
      <c r="D70" s="60"/>
      <c r="E70" s="60"/>
      <c r="F70" s="96"/>
    </row>
    <row r="71" spans="1:6">
      <c r="A71" s="60"/>
      <c r="B71" s="60"/>
      <c r="C71" s="60"/>
      <c r="D71" s="60"/>
      <c r="E71" s="60"/>
      <c r="F71" s="96"/>
    </row>
    <row r="72" spans="1:6">
      <c r="A72" s="60"/>
      <c r="B72" s="60"/>
      <c r="C72" s="60"/>
      <c r="D72" s="60"/>
      <c r="E72" s="60"/>
      <c r="F72" s="96"/>
    </row>
    <row r="73" spans="1:6">
      <c r="A73" s="60"/>
      <c r="B73" s="60"/>
      <c r="C73" s="60"/>
      <c r="D73" s="60"/>
      <c r="E73" s="60"/>
      <c r="F73" s="96"/>
    </row>
    <row r="74" spans="1:6">
      <c r="A74" s="60"/>
      <c r="B74" s="60"/>
      <c r="C74" s="60"/>
      <c r="D74" s="60"/>
      <c r="E74" s="60"/>
      <c r="F74" s="96"/>
    </row>
    <row r="75" spans="1:6">
      <c r="A75" s="60"/>
      <c r="B75" s="60"/>
      <c r="C75" s="60"/>
      <c r="D75" s="60"/>
      <c r="E75" s="60"/>
      <c r="F75" s="96"/>
    </row>
    <row r="76" spans="1:6">
      <c r="A76" s="60"/>
      <c r="B76" s="60"/>
      <c r="C76" s="60"/>
      <c r="D76" s="60"/>
      <c r="E76" s="60"/>
      <c r="F76" s="96"/>
    </row>
    <row r="77" spans="1:6">
      <c r="A77" s="60"/>
      <c r="B77" s="60"/>
      <c r="C77" s="60"/>
      <c r="D77" s="60"/>
      <c r="E77" s="60"/>
      <c r="F77" s="96"/>
    </row>
    <row r="78" spans="1:6">
      <c r="A78" s="60"/>
      <c r="B78" s="60"/>
      <c r="C78" s="60"/>
      <c r="D78" s="60"/>
      <c r="E78" s="60"/>
      <c r="F78" s="96"/>
    </row>
    <row r="79" spans="1:6">
      <c r="A79" s="60"/>
      <c r="B79" s="60"/>
      <c r="C79" s="60"/>
      <c r="D79" s="60"/>
      <c r="E79" s="60"/>
      <c r="F79" s="96"/>
    </row>
    <row r="80" spans="1:6">
      <c r="A80" s="60"/>
      <c r="B80" s="60"/>
      <c r="C80" s="60"/>
      <c r="D80" s="60"/>
      <c r="E80" s="60"/>
      <c r="F80" s="96"/>
    </row>
    <row r="81" spans="1:6">
      <c r="A81" s="60"/>
      <c r="B81" s="60"/>
      <c r="C81" s="60"/>
      <c r="D81" s="60"/>
      <c r="E81" s="60"/>
      <c r="F81" s="96"/>
    </row>
    <row r="82" spans="1:6">
      <c r="A82" s="60"/>
      <c r="B82" s="60"/>
      <c r="C82" s="60"/>
      <c r="D82" s="60"/>
      <c r="E82" s="60"/>
      <c r="F82" s="96"/>
    </row>
    <row r="83" spans="1:6">
      <c r="A83" s="60"/>
      <c r="B83" s="60"/>
      <c r="C83" s="60"/>
      <c r="D83" s="60"/>
      <c r="E83" s="60"/>
      <c r="F83" s="96"/>
    </row>
    <row r="84" spans="1:6">
      <c r="A84" s="60"/>
      <c r="B84" s="60"/>
      <c r="C84" s="60"/>
      <c r="D84" s="60"/>
      <c r="E84" s="60"/>
      <c r="F84" s="96"/>
    </row>
    <row r="85" spans="1:6">
      <c r="A85" s="60"/>
      <c r="B85" s="60"/>
      <c r="C85" s="60"/>
      <c r="D85" s="60"/>
      <c r="E85" s="60"/>
      <c r="F85" s="96"/>
    </row>
    <row r="86" spans="1:6">
      <c r="A86" s="60"/>
      <c r="B86" s="60"/>
      <c r="C86" s="60"/>
      <c r="D86" s="60"/>
      <c r="E86" s="60"/>
      <c r="F86" s="96"/>
    </row>
    <row r="87" spans="1:6">
      <c r="A87" s="60"/>
      <c r="B87" s="60"/>
      <c r="C87" s="60"/>
      <c r="D87" s="60"/>
      <c r="E87" s="60"/>
      <c r="F87" s="96"/>
    </row>
    <row r="88" spans="1:6">
      <c r="A88" s="60"/>
      <c r="B88" s="60"/>
      <c r="C88" s="60"/>
      <c r="D88" s="60"/>
      <c r="E88" s="60"/>
      <c r="F88" s="96"/>
    </row>
    <row r="89" spans="1:6">
      <c r="A89" s="60"/>
      <c r="B89" s="60"/>
      <c r="C89" s="60"/>
      <c r="D89" s="60"/>
      <c r="E89" s="60"/>
      <c r="F89" s="96"/>
    </row>
    <row r="90" spans="1:6">
      <c r="A90" s="60"/>
      <c r="B90" s="60"/>
      <c r="C90" s="60"/>
      <c r="D90" s="60"/>
      <c r="E90" s="60"/>
      <c r="F90" s="96"/>
    </row>
    <row r="91" spans="1:6">
      <c r="A91" s="60"/>
      <c r="B91" s="60"/>
      <c r="C91" s="60"/>
      <c r="D91" s="60"/>
      <c r="E91" s="60"/>
      <c r="F91" s="96"/>
    </row>
    <row r="92" spans="1:6">
      <c r="A92" s="60"/>
      <c r="B92" s="60"/>
      <c r="C92" s="60"/>
      <c r="D92" s="60"/>
      <c r="E92" s="60"/>
      <c r="F92" s="96"/>
    </row>
    <row r="93" spans="1:6">
      <c r="A93" s="60"/>
      <c r="B93" s="60"/>
      <c r="C93" s="60"/>
      <c r="D93" s="60"/>
      <c r="E93" s="60"/>
      <c r="F93" s="96"/>
    </row>
    <row r="94" spans="1:6">
      <c r="A94" s="60"/>
      <c r="B94" s="60"/>
      <c r="C94" s="60"/>
      <c r="D94" s="60"/>
      <c r="E94" s="60"/>
      <c r="F94" s="96"/>
    </row>
    <row r="95" spans="1:6">
      <c r="A95" s="60"/>
      <c r="B95" s="60"/>
      <c r="C95" s="60"/>
      <c r="D95" s="60"/>
      <c r="E95" s="60"/>
      <c r="F95" s="96"/>
    </row>
    <row r="96" spans="1:6">
      <c r="A96" s="60"/>
      <c r="B96" s="60"/>
      <c r="C96" s="60"/>
      <c r="D96" s="60"/>
      <c r="E96" s="60"/>
      <c r="F96" s="96"/>
    </row>
    <row r="97" spans="1:6">
      <c r="A97" s="60"/>
      <c r="B97" s="60"/>
      <c r="C97" s="60"/>
      <c r="D97" s="60"/>
      <c r="E97" s="60"/>
      <c r="F97" s="96"/>
    </row>
    <row r="98" spans="1:6">
      <c r="A98" s="60"/>
      <c r="B98" s="60"/>
      <c r="C98" s="60"/>
      <c r="D98" s="60"/>
      <c r="E98" s="60"/>
      <c r="F98" s="96"/>
    </row>
    <row r="99" spans="1:6">
      <c r="A99" s="60"/>
      <c r="B99" s="60"/>
      <c r="C99" s="60"/>
      <c r="D99" s="60"/>
      <c r="E99" s="60"/>
      <c r="F99" s="96"/>
    </row>
    <row r="100" spans="1:6">
      <c r="A100" s="60"/>
      <c r="B100" s="60"/>
      <c r="C100" s="60"/>
      <c r="D100" s="60"/>
      <c r="E100" s="60"/>
      <c r="F100" s="96"/>
    </row>
    <row r="101" spans="1:6">
      <c r="A101" s="60"/>
      <c r="B101" s="60"/>
      <c r="C101" s="60"/>
      <c r="D101" s="60"/>
      <c r="E101" s="60"/>
      <c r="F101" s="96"/>
    </row>
    <row r="102" spans="1:6">
      <c r="A102" s="60"/>
      <c r="B102" s="60"/>
      <c r="C102" s="60"/>
      <c r="D102" s="60"/>
      <c r="E102" s="60"/>
      <c r="F102" s="96"/>
    </row>
    <row r="103" spans="1:6">
      <c r="A103" s="60"/>
      <c r="B103" s="60"/>
      <c r="C103" s="60"/>
      <c r="D103" s="60"/>
      <c r="E103" s="60"/>
      <c r="F103" s="96"/>
    </row>
    <row r="104" spans="1:6">
      <c r="A104" s="60"/>
      <c r="B104" s="60"/>
      <c r="C104" s="60"/>
      <c r="D104" s="60"/>
      <c r="E104" s="60"/>
      <c r="F104" s="96"/>
    </row>
    <row r="105" spans="1:6">
      <c r="A105" s="60"/>
      <c r="B105" s="60"/>
      <c r="C105" s="60"/>
      <c r="D105" s="60"/>
      <c r="E105" s="60"/>
      <c r="F105" s="96"/>
    </row>
    <row r="106" spans="1:6">
      <c r="A106" s="60"/>
      <c r="B106" s="60"/>
      <c r="C106" s="60"/>
      <c r="D106" s="60"/>
      <c r="E106" s="60"/>
      <c r="F106" s="96"/>
    </row>
    <row r="107" spans="1:6">
      <c r="A107" s="60"/>
      <c r="B107" s="60"/>
      <c r="C107" s="60"/>
      <c r="D107" s="60"/>
      <c r="E107" s="60"/>
      <c r="F107" s="96"/>
    </row>
    <row r="108" spans="1:6">
      <c r="A108" s="60"/>
      <c r="B108" s="60"/>
      <c r="C108" s="60"/>
      <c r="D108" s="60"/>
      <c r="E108" s="60"/>
      <c r="F108" s="96"/>
    </row>
    <row r="109" spans="1:6">
      <c r="A109" s="60"/>
      <c r="B109" s="60"/>
      <c r="C109" s="60"/>
      <c r="D109" s="60"/>
      <c r="E109" s="60"/>
      <c r="F109" s="96"/>
    </row>
    <row r="110" spans="1:6">
      <c r="A110" s="60"/>
      <c r="B110" s="60"/>
      <c r="C110" s="60"/>
      <c r="D110" s="60"/>
      <c r="E110" s="60"/>
      <c r="F110" s="96"/>
    </row>
    <row r="111" spans="1:6">
      <c r="A111" s="60"/>
      <c r="B111" s="60"/>
      <c r="C111" s="60"/>
      <c r="D111" s="60"/>
      <c r="E111" s="60"/>
      <c r="F111" s="96"/>
    </row>
    <row r="112" spans="1:6">
      <c r="A112" s="60"/>
      <c r="B112" s="60"/>
      <c r="C112" s="60"/>
      <c r="D112" s="60"/>
      <c r="E112" s="60"/>
      <c r="F112" s="96"/>
    </row>
    <row r="113" spans="1:6">
      <c r="A113" s="60"/>
      <c r="B113" s="60"/>
      <c r="C113" s="60"/>
      <c r="D113" s="60"/>
      <c r="E113" s="60"/>
      <c r="F113" s="96"/>
    </row>
    <row r="114" spans="1:6">
      <c r="A114" s="60"/>
      <c r="B114" s="60"/>
      <c r="C114" s="60"/>
      <c r="D114" s="60"/>
      <c r="E114" s="60"/>
      <c r="F114" s="96"/>
    </row>
    <row r="115" spans="1:6">
      <c r="A115" s="60"/>
      <c r="B115" s="60"/>
      <c r="C115" s="60"/>
      <c r="D115" s="60"/>
      <c r="E115" s="60"/>
      <c r="F115" s="96"/>
    </row>
    <row r="116" spans="1:6">
      <c r="A116" s="60"/>
      <c r="B116" s="60"/>
      <c r="C116" s="60"/>
      <c r="D116" s="60"/>
      <c r="E116" s="60"/>
      <c r="F116" s="96"/>
    </row>
  </sheetData>
  <mergeCells count="13">
    <mergeCell ref="B25:D25"/>
    <mergeCell ref="B33:D33"/>
    <mergeCell ref="B52:D52"/>
    <mergeCell ref="E52:G52"/>
    <mergeCell ref="A1:A2"/>
    <mergeCell ref="A14:A15"/>
    <mergeCell ref="A30:A31"/>
    <mergeCell ref="A33:A34"/>
    <mergeCell ref="A49:A50"/>
    <mergeCell ref="A52:A53"/>
    <mergeCell ref="E33:E34"/>
    <mergeCell ref="H52:H53"/>
    <mergeCell ref="I52:K53"/>
  </mergeCells>
  <hyperlinks>
    <hyperlink ref="A45" r:id="rId2" display="https://789.bio/ea/KK8GWP" tooltip="https://789.bio/ea/KK8GWP"/>
  </hyperlinks>
  <pageMargins left="0.7" right="0.7" top="0.75" bottom="0.75" header="0.3" footer="0.3"/>
  <pageSetup paperSize="9" orientation="portrait" horizontalDpi="200" verticalDpi="300"/>
  <headerFooter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116"/>
  <sheetViews>
    <sheetView zoomScale="70" zoomScaleNormal="70" topLeftCell="A16" workbookViewId="0">
      <selection activeCell="E17" sqref="E17:G20"/>
    </sheetView>
  </sheetViews>
  <sheetFormatPr defaultColWidth="9" defaultRowHeight="13.5"/>
  <cols>
    <col min="1" max="1" width="19.875" style="58" customWidth="1"/>
    <col min="2" max="4" width="9.375" style="58"/>
    <col min="5" max="5" width="14.375" style="58" customWidth="1"/>
    <col min="6" max="6" width="14" style="58" customWidth="1"/>
    <col min="7" max="7" width="16.5" style="58" customWidth="1"/>
    <col min="8" max="8" width="8.75" style="58" customWidth="1"/>
    <col min="9" max="11" width="12.625" style="58"/>
    <col min="12" max="16384" width="9" style="58"/>
  </cols>
  <sheetData>
    <row r="1" s="57" customFormat="1" spans="1:27">
      <c r="A1" s="59" t="s">
        <v>71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</row>
    <row r="2" s="57" customFormat="1" spans="1:27">
      <c r="A2" s="59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4" spans="1:27">
      <c r="A4" s="61" t="s">
        <v>72</v>
      </c>
      <c r="B4" s="61">
        <v>1</v>
      </c>
      <c r="C4" s="61">
        <v>2</v>
      </c>
      <c r="D4" s="61">
        <v>3</v>
      </c>
      <c r="E4" s="58">
        <v>4</v>
      </c>
      <c r="F4" s="58">
        <v>5</v>
      </c>
      <c r="G4" s="58">
        <v>6</v>
      </c>
      <c r="H4" s="5"/>
      <c r="I4" s="5"/>
      <c r="J4" s="5"/>
      <c r="K4" s="5"/>
      <c r="L4" s="5"/>
      <c r="M4" s="5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</row>
    <row r="5" spans="1:27">
      <c r="A5" s="61">
        <v>25</v>
      </c>
      <c r="B5" s="97">
        <v>2.5612</v>
      </c>
      <c r="C5" s="97">
        <v>2.534</v>
      </c>
      <c r="D5" s="97">
        <v>2.5901</v>
      </c>
      <c r="E5" s="64">
        <v>0.8133</v>
      </c>
      <c r="F5" s="64">
        <v>0.822</v>
      </c>
      <c r="G5" s="64">
        <v>0.8301</v>
      </c>
      <c r="H5" s="221"/>
      <c r="I5" s="221"/>
      <c r="J5" s="221"/>
      <c r="K5" s="60"/>
      <c r="L5" s="60"/>
      <c r="M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</row>
    <row r="6" spans="1:27">
      <c r="A6" s="61"/>
      <c r="B6" s="97">
        <v>2.1372</v>
      </c>
      <c r="C6" s="97">
        <v>2.1846</v>
      </c>
      <c r="D6" s="97">
        <v>2.0936</v>
      </c>
      <c r="E6" s="222">
        <v>1.1445</v>
      </c>
      <c r="F6" s="64">
        <v>1.1351</v>
      </c>
      <c r="G6" s="64">
        <v>1.095</v>
      </c>
      <c r="H6" s="221"/>
      <c r="I6" s="221"/>
      <c r="J6" s="221"/>
      <c r="K6" s="60"/>
      <c r="L6" s="60"/>
      <c r="M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</row>
    <row r="7" spans="1:27">
      <c r="A7" s="61"/>
      <c r="B7" s="97">
        <v>1.8291</v>
      </c>
      <c r="C7" s="97">
        <v>1.8165</v>
      </c>
      <c r="D7" s="97">
        <v>1.8462</v>
      </c>
      <c r="E7" s="64">
        <v>0.635</v>
      </c>
      <c r="F7" s="64">
        <v>0.6323</v>
      </c>
      <c r="G7" s="64">
        <v>0.6231</v>
      </c>
      <c r="H7" s="221"/>
      <c r="I7" s="65"/>
      <c r="J7" s="65"/>
      <c r="K7" s="65"/>
      <c r="L7" s="60"/>
      <c r="M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</row>
    <row r="8" spans="1:27">
      <c r="A8" s="61"/>
      <c r="B8" s="97">
        <v>1.4343</v>
      </c>
      <c r="C8" s="97">
        <v>1.4205</v>
      </c>
      <c r="D8" s="97">
        <v>1.4471</v>
      </c>
      <c r="E8" s="222">
        <v>0.7721</v>
      </c>
      <c r="F8" s="64">
        <v>0.7735</v>
      </c>
      <c r="G8" s="64">
        <v>0.7824</v>
      </c>
      <c r="H8" s="5"/>
      <c r="I8" s="5"/>
      <c r="J8" s="5"/>
      <c r="K8" s="60"/>
      <c r="L8" s="60"/>
      <c r="M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</row>
    <row r="9" spans="1:27">
      <c r="A9" s="61"/>
      <c r="B9" s="97">
        <v>1.024</v>
      </c>
      <c r="C9" s="97">
        <v>1.0354</v>
      </c>
      <c r="D9" s="97">
        <v>1.0528</v>
      </c>
      <c r="E9" s="65"/>
      <c r="F9" s="65"/>
      <c r="G9" s="65"/>
      <c r="H9" s="5"/>
      <c r="I9" s="5"/>
      <c r="J9" s="5"/>
      <c r="K9" s="5"/>
      <c r="L9" s="5"/>
      <c r="M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</row>
    <row r="10" spans="1:27">
      <c r="A10" s="61"/>
      <c r="B10" s="97">
        <v>0.7032</v>
      </c>
      <c r="C10" s="97">
        <v>0.7282</v>
      </c>
      <c r="D10" s="97">
        <v>0.7136</v>
      </c>
      <c r="E10" s="65"/>
      <c r="F10" s="65"/>
      <c r="G10" s="65"/>
      <c r="H10" s="5"/>
      <c r="I10" s="5"/>
      <c r="J10" s="5"/>
      <c r="K10" s="5"/>
      <c r="L10" s="5"/>
      <c r="M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</row>
    <row r="11" spans="1:27">
      <c r="A11" s="61"/>
      <c r="B11" s="97">
        <v>0.512</v>
      </c>
      <c r="C11" s="97">
        <v>0.5011</v>
      </c>
      <c r="D11" s="97">
        <v>0.495</v>
      </c>
      <c r="E11" s="69"/>
      <c r="F11" s="69"/>
      <c r="G11" s="69"/>
      <c r="H11" s="5"/>
      <c r="I11" s="5"/>
      <c r="J11" s="5"/>
      <c r="K11" s="5"/>
      <c r="L11" s="5"/>
      <c r="M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</row>
    <row r="12" spans="1:27">
      <c r="A12" s="61"/>
      <c r="B12" s="97">
        <v>0.385</v>
      </c>
      <c r="C12" s="97">
        <v>0.3912</v>
      </c>
      <c r="D12" s="97">
        <v>0.3765</v>
      </c>
      <c r="E12" s="69"/>
      <c r="F12" s="69"/>
      <c r="G12" s="69"/>
      <c r="H12" s="5"/>
      <c r="I12" s="5"/>
      <c r="J12" s="5"/>
      <c r="K12" s="60"/>
      <c r="L12" s="60"/>
      <c r="M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</row>
    <row r="13" spans="1:27">
      <c r="H13" s="60"/>
      <c r="I13" s="60"/>
      <c r="J13" s="60"/>
      <c r="K13" s="60"/>
      <c r="L13" s="60"/>
      <c r="M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</row>
    <row r="14" spans="1:27">
      <c r="A14" s="59" t="s">
        <v>73</v>
      </c>
      <c r="H14" s="60"/>
      <c r="I14" s="60"/>
      <c r="J14" s="60"/>
      <c r="K14" s="60"/>
      <c r="L14" s="60"/>
      <c r="M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</row>
    <row r="15" spans="1:27">
      <c r="A15" s="59"/>
      <c r="H15" s="60"/>
      <c r="I15" s="60"/>
      <c r="J15" s="60"/>
      <c r="K15" s="60"/>
      <c r="L15" s="60"/>
      <c r="M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</row>
    <row r="16" spans="1:27">
      <c r="B16" s="70">
        <v>1</v>
      </c>
      <c r="C16" s="70">
        <v>2</v>
      </c>
      <c r="D16" s="70">
        <v>3</v>
      </c>
      <c r="E16" s="70">
        <v>4</v>
      </c>
      <c r="F16" s="70">
        <v>5</v>
      </c>
      <c r="G16" s="70">
        <v>6</v>
      </c>
      <c r="H16" s="60"/>
      <c r="I16" s="60"/>
      <c r="J16" s="60"/>
      <c r="K16" s="60"/>
      <c r="L16" s="60"/>
      <c r="M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</row>
    <row r="17" ht="14.25" spans="1:27">
      <c r="A17" s="71" t="s">
        <v>74</v>
      </c>
      <c r="B17" s="228">
        <v>0</v>
      </c>
      <c r="C17" s="229"/>
      <c r="D17" s="229"/>
      <c r="E17" s="230" t="s">
        <v>48</v>
      </c>
      <c r="F17" s="230" t="s">
        <v>48</v>
      </c>
      <c r="G17" s="230" t="s">
        <v>48</v>
      </c>
      <c r="H17" s="78"/>
      <c r="I17" s="78"/>
      <c r="J17" s="78"/>
      <c r="K17" s="223"/>
      <c r="L17" s="223"/>
      <c r="M17" s="223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</row>
    <row r="18" ht="14.25" spans="1:27">
      <c r="A18" s="71" t="s">
        <v>75</v>
      </c>
      <c r="B18" s="228">
        <v>1.56</v>
      </c>
      <c r="C18" s="231"/>
      <c r="D18" s="231"/>
      <c r="E18" s="230" t="s">
        <v>146</v>
      </c>
      <c r="F18" s="230" t="s">
        <v>146</v>
      </c>
      <c r="G18" s="230" t="s">
        <v>146</v>
      </c>
      <c r="H18" s="78"/>
      <c r="I18" s="78"/>
      <c r="J18" s="78"/>
      <c r="K18" s="223"/>
      <c r="L18" s="223"/>
      <c r="M18" s="223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</row>
    <row r="19" ht="14.25" spans="1:27">
      <c r="A19" s="71" t="s">
        <v>76</v>
      </c>
      <c r="B19" s="228">
        <f t="shared" ref="B19:B24" si="0">B18*2</f>
        <v>3.12</v>
      </c>
      <c r="C19" s="231"/>
      <c r="D19" s="231"/>
      <c r="E19" s="230" t="s">
        <v>147</v>
      </c>
      <c r="F19" s="230" t="s">
        <v>147</v>
      </c>
      <c r="G19" s="230" t="s">
        <v>147</v>
      </c>
      <c r="H19" s="78"/>
      <c r="I19" s="78"/>
      <c r="J19" s="78"/>
      <c r="K19" s="60"/>
      <c r="L19" s="60"/>
      <c r="M19" s="60"/>
      <c r="N19" s="71" t="s">
        <v>66</v>
      </c>
      <c r="O19" s="60"/>
      <c r="R19" s="58" t="s">
        <v>129</v>
      </c>
    </row>
    <row r="20" ht="14.25" spans="1:27">
      <c r="A20" s="71" t="s">
        <v>77</v>
      </c>
      <c r="B20" s="228">
        <f t="shared" si="0"/>
        <v>6.24</v>
      </c>
      <c r="C20" s="231"/>
      <c r="D20" s="231"/>
      <c r="E20" s="232" t="s">
        <v>148</v>
      </c>
      <c r="F20" s="230" t="s">
        <v>148</v>
      </c>
      <c r="G20" s="230" t="s">
        <v>148</v>
      </c>
      <c r="H20" s="78"/>
      <c r="I20" s="60"/>
      <c r="J20" s="60"/>
      <c r="K20" s="60"/>
      <c r="L20" s="60"/>
      <c r="M20" s="60"/>
      <c r="N20" s="71"/>
      <c r="O20" s="60"/>
      <c r="R20" s="58" t="s">
        <v>84</v>
      </c>
      <c r="W20" s="92"/>
    </row>
    <row r="21" ht="14.25" spans="1:27">
      <c r="A21" s="71" t="s">
        <v>78</v>
      </c>
      <c r="B21" s="228">
        <f t="shared" si="0"/>
        <v>12.48</v>
      </c>
      <c r="C21" s="231"/>
      <c r="D21" s="231"/>
      <c r="E21" s="66"/>
      <c r="F21" s="66"/>
      <c r="G21" s="66"/>
      <c r="H21" s="78"/>
      <c r="I21" s="60"/>
      <c r="J21" s="60"/>
      <c r="K21" s="60"/>
      <c r="L21" s="60"/>
      <c r="M21" s="60"/>
      <c r="N21" s="71"/>
      <c r="O21" s="60"/>
      <c r="T21" s="58" t="s">
        <v>86</v>
      </c>
      <c r="U21" s="58" t="s">
        <v>87</v>
      </c>
      <c r="V21" s="58" t="s">
        <v>88</v>
      </c>
      <c r="W21" s="92" t="s">
        <v>89</v>
      </c>
      <c r="X21" s="58" t="s">
        <v>90</v>
      </c>
    </row>
    <row r="22" ht="14.25" spans="1:27">
      <c r="A22" s="71" t="s">
        <v>79</v>
      </c>
      <c r="B22" s="228">
        <f t="shared" si="0"/>
        <v>24.96</v>
      </c>
      <c r="C22" s="231"/>
      <c r="D22" s="231"/>
      <c r="E22" s="66"/>
      <c r="F22" s="66"/>
      <c r="G22" s="66"/>
      <c r="H22" s="60"/>
      <c r="I22" s="60"/>
      <c r="J22" s="60"/>
      <c r="K22" s="60"/>
      <c r="L22" s="60"/>
      <c r="M22" s="60"/>
      <c r="N22" s="71"/>
      <c r="O22" s="60"/>
      <c r="R22" s="58" t="s">
        <v>75</v>
      </c>
      <c r="S22" s="58" t="s">
        <v>91</v>
      </c>
      <c r="T22" s="58">
        <v>33202.36008</v>
      </c>
      <c r="U22" s="58">
        <v>4764741.68546</v>
      </c>
      <c r="V22" s="58">
        <v>0.00697</v>
      </c>
      <c r="W22" s="92">
        <v>0.99477</v>
      </c>
      <c r="X22" s="58">
        <v>1</v>
      </c>
    </row>
    <row r="23" spans="1:27">
      <c r="A23" s="71" t="s">
        <v>80</v>
      </c>
      <c r="B23" s="228">
        <f t="shared" si="0"/>
        <v>49.92</v>
      </c>
      <c r="C23" s="231"/>
      <c r="D23" s="231"/>
      <c r="E23" s="60"/>
      <c r="F23" s="60"/>
      <c r="G23" s="60"/>
      <c r="H23" s="60"/>
      <c r="I23" s="60"/>
      <c r="J23" s="60"/>
      <c r="K23" s="60"/>
      <c r="L23" s="60"/>
      <c r="M23" s="60"/>
      <c r="N23" s="71"/>
      <c r="O23" s="60"/>
      <c r="R23" s="58" t="s">
        <v>75</v>
      </c>
      <c r="S23" s="58" t="s">
        <v>92</v>
      </c>
      <c r="T23" s="58">
        <v>0.74745</v>
      </c>
      <c r="U23" s="58">
        <v>2.35427</v>
      </c>
      <c r="V23" s="58">
        <v>0.31749</v>
      </c>
      <c r="W23" s="92">
        <v>0.76676</v>
      </c>
      <c r="X23" s="58">
        <v>0.87207</v>
      </c>
    </row>
    <row r="24" spans="1:27">
      <c r="A24" s="71" t="s">
        <v>81</v>
      </c>
      <c r="B24" s="228">
        <f t="shared" si="0"/>
        <v>99.84</v>
      </c>
      <c r="C24" s="231"/>
      <c r="D24" s="231"/>
      <c r="E24" s="60"/>
      <c r="F24" s="60"/>
      <c r="G24" s="60"/>
      <c r="H24" s="60"/>
      <c r="I24" s="60"/>
      <c r="J24" s="60"/>
      <c r="K24" s="60"/>
      <c r="L24" s="60"/>
      <c r="M24" s="60"/>
      <c r="N24" s="71"/>
      <c r="O24" s="60"/>
      <c r="R24" s="58" t="s">
        <v>75</v>
      </c>
      <c r="S24" s="58" t="s">
        <v>96</v>
      </c>
      <c r="T24" s="58">
        <v>0.03255</v>
      </c>
      <c r="U24" s="58">
        <v>2.00978</v>
      </c>
      <c r="V24" s="58">
        <v>0.0162</v>
      </c>
      <c r="W24" s="58">
        <v>0.98785</v>
      </c>
      <c r="X24" s="58">
        <v>1</v>
      </c>
    </row>
    <row r="25" spans="1:27">
      <c r="B25" s="79" t="s">
        <v>82</v>
      </c>
      <c r="C25" s="80"/>
      <c r="D25" s="80"/>
      <c r="H25" s="60"/>
      <c r="I25" s="60"/>
      <c r="J25" s="60"/>
      <c r="K25" s="60"/>
      <c r="L25" s="60"/>
      <c r="M25" s="60"/>
      <c r="N25" s="71"/>
      <c r="O25" s="60"/>
      <c r="R25" s="58" t="s">
        <v>75</v>
      </c>
      <c r="S25" s="58" t="s">
        <v>97</v>
      </c>
      <c r="T25" s="58">
        <v>2.35764</v>
      </c>
      <c r="U25" s="58">
        <v>0.69481</v>
      </c>
      <c r="V25" s="58">
        <v>3.39321</v>
      </c>
      <c r="W25" s="58">
        <v>0.02745</v>
      </c>
      <c r="X25" s="58">
        <v>0.99986</v>
      </c>
    </row>
    <row r="26" spans="1:27">
      <c r="N26" s="71"/>
      <c r="O26" s="60"/>
      <c r="R26" s="58" t="s">
        <v>75</v>
      </c>
      <c r="S26" s="58" t="s">
        <v>98</v>
      </c>
      <c r="T26" s="58">
        <v>0.01808</v>
      </c>
      <c r="U26" s="58">
        <v>1.11935</v>
      </c>
    </row>
    <row r="27" spans="1:27">
      <c r="N27" s="71"/>
      <c r="O27" s="60"/>
      <c r="R27" s="58" t="s">
        <v>75</v>
      </c>
      <c r="S27" s="58" t="s">
        <v>99</v>
      </c>
      <c r="T27" s="58">
        <v>0.03255</v>
      </c>
      <c r="U27" s="58">
        <v>2.00978</v>
      </c>
    </row>
    <row r="28" spans="1:27">
      <c r="O28" s="60"/>
      <c r="R28" s="58" t="s">
        <v>75</v>
      </c>
      <c r="S28" s="58" t="s">
        <v>100</v>
      </c>
      <c r="T28" s="58">
        <v>0.0586</v>
      </c>
      <c r="U28" s="58">
        <v>3.60852</v>
      </c>
    </row>
    <row r="29" spans="1:27">
      <c r="R29" s="58" t="s">
        <v>75</v>
      </c>
      <c r="S29" s="58" t="s">
        <v>101</v>
      </c>
      <c r="T29" s="58">
        <v>0.01282</v>
      </c>
      <c r="U29" s="58">
        <v>0.79483</v>
      </c>
    </row>
    <row r="30" spans="1:27">
      <c r="A30" s="59" t="s">
        <v>85</v>
      </c>
      <c r="R30" s="58" t="s">
        <v>75</v>
      </c>
      <c r="S30" s="58" t="s">
        <v>102</v>
      </c>
      <c r="T30" s="58">
        <v>0.08266</v>
      </c>
      <c r="U30" s="58">
        <v>5.08175</v>
      </c>
    </row>
    <row r="31" spans="1:27">
      <c r="A31" s="59"/>
      <c r="R31" s="58" t="s">
        <v>103</v>
      </c>
    </row>
    <row r="32" spans="1:27">
      <c r="F32" s="61"/>
      <c r="G32" s="61"/>
      <c r="H32" s="61"/>
      <c r="I32" s="61"/>
      <c r="J32" s="61"/>
      <c r="K32" s="61"/>
      <c r="L32" s="61"/>
      <c r="S32" s="58" t="s">
        <v>75</v>
      </c>
    </row>
    <row r="33" spans="1:38">
      <c r="A33" s="82" t="s">
        <v>155</v>
      </c>
      <c r="B33" s="83" t="s">
        <v>130</v>
      </c>
      <c r="C33" s="70"/>
      <c r="D33" s="70"/>
      <c r="E33" s="70" t="s">
        <v>95</v>
      </c>
      <c r="F33" s="61"/>
      <c r="G33" s="61"/>
      <c r="H33" s="61"/>
      <c r="I33" s="61"/>
      <c r="J33" s="61"/>
      <c r="K33" s="61"/>
      <c r="L33" s="61"/>
      <c r="R33" s="58" t="s">
        <v>104</v>
      </c>
      <c r="S33" s="58">
        <v>8</v>
      </c>
    </row>
    <row r="34" spans="1:38">
      <c r="A34" s="84"/>
      <c r="B34" s="70">
        <v>1</v>
      </c>
      <c r="C34" s="70">
        <v>2</v>
      </c>
      <c r="D34" s="70">
        <v>3</v>
      </c>
      <c r="E34" s="70"/>
      <c r="F34" s="61"/>
      <c r="G34" s="61"/>
      <c r="H34" s="61"/>
      <c r="I34" s="61"/>
      <c r="J34" s="61"/>
      <c r="K34" s="61"/>
      <c r="L34" s="61"/>
      <c r="R34" s="58" t="s">
        <v>105</v>
      </c>
      <c r="S34" s="58">
        <v>4</v>
      </c>
    </row>
    <row r="35" spans="1:38">
      <c r="A35" s="83">
        <f t="shared" ref="A35:A42" si="1">B17</f>
        <v>0</v>
      </c>
      <c r="B35" s="70">
        <f t="shared" ref="B35:B42" si="2">B5</f>
        <v>2.5612</v>
      </c>
      <c r="C35" s="70">
        <f t="shared" ref="C35:C42" si="3">C5</f>
        <v>2.534</v>
      </c>
      <c r="D35" s="70">
        <f t="shared" ref="D35:D42" si="4">D5</f>
        <v>2.5901</v>
      </c>
      <c r="E35" s="99">
        <f t="shared" ref="E35:E42" si="5">AVERAGE(B35:D35)</f>
        <v>2.56176666666667</v>
      </c>
      <c r="F35" s="61"/>
      <c r="G35" s="61"/>
      <c r="H35" s="61"/>
      <c r="I35" s="61"/>
      <c r="J35" s="61"/>
      <c r="K35" s="61"/>
      <c r="L35" s="61"/>
      <c r="R35" s="58" t="s">
        <v>106</v>
      </c>
      <c r="S35" s="58">
        <v>5.6641</v>
      </c>
    </row>
    <row r="36" spans="1:38">
      <c r="A36" s="83">
        <f t="shared" si="1"/>
        <v>1.56</v>
      </c>
      <c r="B36" s="70">
        <f t="shared" si="2"/>
        <v>2.1372</v>
      </c>
      <c r="C36" s="70">
        <f t="shared" si="3"/>
        <v>2.1846</v>
      </c>
      <c r="D36" s="70">
        <f t="shared" si="4"/>
        <v>2.0936</v>
      </c>
      <c r="E36" s="99">
        <f t="shared" si="5"/>
        <v>2.13846666666667</v>
      </c>
      <c r="F36" s="61"/>
      <c r="G36" s="61"/>
      <c r="H36" s="61"/>
      <c r="I36" s="61"/>
      <c r="J36" s="61"/>
      <c r="K36" s="61"/>
      <c r="L36" s="61"/>
      <c r="R36" s="58" t="s">
        <v>108</v>
      </c>
      <c r="S36" s="58">
        <v>22.65641</v>
      </c>
    </row>
    <row r="37" spans="1:38">
      <c r="A37" s="83">
        <f t="shared" si="1"/>
        <v>3.12</v>
      </c>
      <c r="B37" s="70">
        <f t="shared" si="2"/>
        <v>1.8291</v>
      </c>
      <c r="C37" s="70">
        <f t="shared" si="3"/>
        <v>1.8165</v>
      </c>
      <c r="D37" s="70">
        <f t="shared" si="4"/>
        <v>1.8462</v>
      </c>
      <c r="E37" s="99">
        <f t="shared" si="5"/>
        <v>1.8306</v>
      </c>
      <c r="F37" s="61"/>
      <c r="G37" s="61"/>
      <c r="H37" s="61"/>
      <c r="I37" s="61"/>
      <c r="J37" s="61"/>
      <c r="K37" s="61"/>
      <c r="L37" s="61"/>
      <c r="R37" s="58" t="s">
        <v>109</v>
      </c>
      <c r="S37" s="58">
        <v>0.99731</v>
      </c>
    </row>
    <row r="38" spans="1:38">
      <c r="A38" s="83">
        <f t="shared" si="1"/>
        <v>6.24</v>
      </c>
      <c r="B38" s="70">
        <f t="shared" si="2"/>
        <v>1.4343</v>
      </c>
      <c r="C38" s="70">
        <f t="shared" si="3"/>
        <v>1.4205</v>
      </c>
      <c r="D38" s="70">
        <f t="shared" si="4"/>
        <v>1.4471</v>
      </c>
      <c r="E38" s="99">
        <f t="shared" si="5"/>
        <v>1.43396666666667</v>
      </c>
      <c r="F38" s="61"/>
      <c r="G38" s="61"/>
      <c r="H38" s="61"/>
      <c r="I38" s="61"/>
      <c r="J38" s="61"/>
      <c r="K38" s="61"/>
      <c r="L38" s="61"/>
      <c r="R38" s="58" t="s">
        <v>110</v>
      </c>
      <c r="S38" s="58">
        <v>0.99529</v>
      </c>
    </row>
    <row r="39" spans="1:38">
      <c r="A39" s="83">
        <f t="shared" si="1"/>
        <v>12.48</v>
      </c>
      <c r="B39" s="70">
        <f t="shared" si="2"/>
        <v>1.024</v>
      </c>
      <c r="C39" s="70">
        <f t="shared" si="3"/>
        <v>1.0354</v>
      </c>
      <c r="D39" s="70">
        <f t="shared" si="4"/>
        <v>1.0528</v>
      </c>
      <c r="E39" s="99">
        <f t="shared" si="5"/>
        <v>1.0374</v>
      </c>
      <c r="F39" s="61"/>
      <c r="G39" s="61"/>
      <c r="H39" s="61"/>
      <c r="I39" s="61"/>
      <c r="J39" s="61"/>
      <c r="K39" s="61"/>
      <c r="L39" s="61"/>
      <c r="R39" s="58" t="s">
        <v>111</v>
      </c>
      <c r="S39" s="58" t="s">
        <v>112</v>
      </c>
    </row>
    <row r="40" spans="1:38">
      <c r="A40" s="83">
        <f t="shared" si="1"/>
        <v>24.96</v>
      </c>
      <c r="B40" s="70">
        <f t="shared" si="2"/>
        <v>0.7032</v>
      </c>
      <c r="C40" s="70">
        <f t="shared" si="3"/>
        <v>0.7282</v>
      </c>
      <c r="D40" s="70">
        <f t="shared" si="4"/>
        <v>0.7136</v>
      </c>
      <c r="E40" s="99">
        <f t="shared" si="5"/>
        <v>0.715</v>
      </c>
      <c r="F40" s="61"/>
      <c r="G40" s="61"/>
      <c r="H40" s="61"/>
      <c r="I40" s="61"/>
      <c r="J40" s="61"/>
      <c r="K40" s="61"/>
      <c r="L40" s="61"/>
      <c r="R40" s="58" t="s">
        <v>114</v>
      </c>
    </row>
    <row r="41" spans="1:38">
      <c r="A41" s="83">
        <f t="shared" si="1"/>
        <v>49.92</v>
      </c>
      <c r="B41" s="70">
        <f t="shared" si="2"/>
        <v>0.512</v>
      </c>
      <c r="C41" s="70">
        <f t="shared" si="3"/>
        <v>0.5011</v>
      </c>
      <c r="D41" s="70">
        <f t="shared" si="4"/>
        <v>0.495</v>
      </c>
      <c r="E41" s="99">
        <f t="shared" si="5"/>
        <v>0.5027</v>
      </c>
      <c r="F41" s="61"/>
      <c r="G41" s="61"/>
      <c r="H41" s="61"/>
      <c r="I41" s="61"/>
      <c r="J41" s="61"/>
      <c r="K41" s="61"/>
      <c r="L41" s="61"/>
      <c r="S41" s="58" t="s">
        <v>91</v>
      </c>
      <c r="T41" s="58" t="s">
        <v>91</v>
      </c>
      <c r="U41" s="58" t="s">
        <v>92</v>
      </c>
      <c r="V41" s="58" t="s">
        <v>92</v>
      </c>
      <c r="W41" s="58" t="s">
        <v>96</v>
      </c>
      <c r="X41" s="58" t="s">
        <v>96</v>
      </c>
      <c r="Y41" s="58" t="s">
        <v>97</v>
      </c>
      <c r="Z41" s="58" t="s">
        <v>97</v>
      </c>
      <c r="AA41" s="58" t="s">
        <v>98</v>
      </c>
      <c r="AB41" s="58" t="s">
        <v>98</v>
      </c>
      <c r="AC41" s="58" t="s">
        <v>99</v>
      </c>
      <c r="AD41" s="58" t="s">
        <v>99</v>
      </c>
      <c r="AE41" s="58" t="s">
        <v>100</v>
      </c>
      <c r="AF41" s="58" t="s">
        <v>100</v>
      </c>
      <c r="AG41" s="58" t="s">
        <v>101</v>
      </c>
      <c r="AH41" s="58" t="s">
        <v>101</v>
      </c>
      <c r="AI41" s="58" t="s">
        <v>102</v>
      </c>
      <c r="AJ41" s="58" t="s">
        <v>102</v>
      </c>
      <c r="AK41" s="58" t="s">
        <v>103</v>
      </c>
      <c r="AL41" s="58" t="s">
        <v>103</v>
      </c>
    </row>
    <row r="42" spans="1:38">
      <c r="A42" s="83">
        <f t="shared" si="1"/>
        <v>99.84</v>
      </c>
      <c r="B42" s="70">
        <f t="shared" si="2"/>
        <v>0.385</v>
      </c>
      <c r="C42" s="70">
        <f t="shared" si="3"/>
        <v>0.3912</v>
      </c>
      <c r="D42" s="70">
        <f t="shared" si="4"/>
        <v>0.3765</v>
      </c>
      <c r="E42" s="99">
        <f t="shared" si="5"/>
        <v>0.384233333333333</v>
      </c>
      <c r="F42" s="61"/>
      <c r="G42" s="61"/>
      <c r="H42" s="61"/>
      <c r="I42" s="61"/>
      <c r="J42" s="61"/>
      <c r="K42" s="61"/>
      <c r="L42" s="61"/>
      <c r="S42" s="58" t="s">
        <v>86</v>
      </c>
      <c r="T42" s="58" t="s">
        <v>87</v>
      </c>
      <c r="U42" s="58" t="s">
        <v>86</v>
      </c>
      <c r="V42" s="58" t="s">
        <v>87</v>
      </c>
      <c r="W42" s="58" t="s">
        <v>86</v>
      </c>
      <c r="X42" s="58" t="s">
        <v>87</v>
      </c>
      <c r="Y42" s="58" t="s">
        <v>86</v>
      </c>
      <c r="Z42" s="58" t="s">
        <v>87</v>
      </c>
      <c r="AA42" s="58" t="s">
        <v>86</v>
      </c>
      <c r="AB42" s="58" t="s">
        <v>87</v>
      </c>
      <c r="AC42" s="58" t="s">
        <v>86</v>
      </c>
      <c r="AD42" s="58" t="s">
        <v>87</v>
      </c>
      <c r="AE42" s="58" t="s">
        <v>86</v>
      </c>
      <c r="AF42" s="58" t="s">
        <v>87</v>
      </c>
      <c r="AG42" s="58" t="s">
        <v>86</v>
      </c>
      <c r="AH42" s="58" t="s">
        <v>87</v>
      </c>
      <c r="AI42" s="58" t="s">
        <v>86</v>
      </c>
      <c r="AJ42" s="58" t="s">
        <v>87</v>
      </c>
      <c r="AK42" s="58" t="s">
        <v>106</v>
      </c>
      <c r="AL42" s="58" t="s">
        <v>110</v>
      </c>
    </row>
    <row r="43" spans="1:38">
      <c r="C43" s="61"/>
      <c r="F43" s="61"/>
      <c r="G43" s="61"/>
      <c r="H43" s="61"/>
      <c r="I43" s="61"/>
      <c r="J43" s="61"/>
      <c r="K43" s="61"/>
      <c r="L43" s="61"/>
      <c r="R43" s="58" t="s">
        <v>75</v>
      </c>
      <c r="S43" s="58">
        <v>33202.36008</v>
      </c>
      <c r="T43" s="58">
        <v>4764741.68546</v>
      </c>
      <c r="U43" s="58">
        <v>0.74745</v>
      </c>
      <c r="V43" s="58">
        <v>2.35427</v>
      </c>
      <c r="W43" s="58">
        <v>0.03255</v>
      </c>
      <c r="X43" s="58">
        <v>2.00978</v>
      </c>
      <c r="Y43" s="58">
        <v>2.35764</v>
      </c>
      <c r="Z43" s="58">
        <v>0.69481</v>
      </c>
      <c r="AA43" s="58">
        <v>0.01808</v>
      </c>
      <c r="AB43" s="58">
        <v>1.11935</v>
      </c>
      <c r="AC43" s="58">
        <v>0.03255</v>
      </c>
      <c r="AD43" s="58">
        <v>2.00978</v>
      </c>
      <c r="AE43" s="58">
        <v>0.0586</v>
      </c>
      <c r="AF43" s="58">
        <v>3.60852</v>
      </c>
      <c r="AG43" s="58">
        <v>0.01282</v>
      </c>
      <c r="AH43" s="58">
        <v>0.79483</v>
      </c>
      <c r="AI43" s="58">
        <v>0.08266</v>
      </c>
      <c r="AJ43" s="58">
        <v>5.08175</v>
      </c>
      <c r="AK43" s="58">
        <v>5.6641</v>
      </c>
      <c r="AL43" s="58">
        <v>0.99529</v>
      </c>
    </row>
    <row r="44" spans="1:38">
      <c r="A44" s="87"/>
      <c r="C44" s="61"/>
      <c r="F44" s="61"/>
      <c r="G44" s="61"/>
      <c r="H44" s="61"/>
      <c r="I44" s="61"/>
      <c r="J44" s="61"/>
      <c r="K44" s="61"/>
      <c r="L44" s="61"/>
      <c r="R44" s="58" t="s">
        <v>119</v>
      </c>
    </row>
    <row r="45" spans="1:38">
      <c r="A45" s="88" t="s">
        <v>131</v>
      </c>
      <c r="C45" s="61"/>
      <c r="F45" s="61"/>
      <c r="G45" s="61"/>
      <c r="H45" s="61"/>
      <c r="I45" s="61"/>
      <c r="J45" s="61"/>
      <c r="K45" s="61"/>
      <c r="L45" s="61"/>
      <c r="T45" s="58" t="s">
        <v>120</v>
      </c>
      <c r="U45" s="58" t="s">
        <v>121</v>
      </c>
      <c r="V45" s="58" t="s">
        <v>122</v>
      </c>
      <c r="W45" s="58" t="s">
        <v>123</v>
      </c>
      <c r="X45" s="58" t="s">
        <v>124</v>
      </c>
    </row>
    <row r="46" spans="1:38">
      <c r="C46" s="61"/>
      <c r="R46" s="58" t="s">
        <v>75</v>
      </c>
      <c r="S46" s="58" t="s">
        <v>125</v>
      </c>
      <c r="T46" s="58">
        <v>4</v>
      </c>
      <c r="U46" s="58">
        <v>13309.86312</v>
      </c>
      <c r="V46" s="58">
        <v>3327.46578</v>
      </c>
      <c r="W46" s="58">
        <v>587.46556</v>
      </c>
      <c r="X46" s="92">
        <v>8.6534e-6</v>
      </c>
    </row>
    <row r="47" spans="1:38">
      <c r="C47" s="61"/>
      <c r="R47" s="58" t="s">
        <v>75</v>
      </c>
      <c r="S47" s="58" t="s">
        <v>126</v>
      </c>
      <c r="T47" s="58">
        <v>4</v>
      </c>
      <c r="U47" s="58">
        <v>22.65641</v>
      </c>
      <c r="V47" s="58">
        <v>5.6641</v>
      </c>
    </row>
    <row r="48" spans="1:38">
      <c r="C48" s="61"/>
      <c r="R48" s="58" t="s">
        <v>75</v>
      </c>
      <c r="S48" s="58" t="s">
        <v>127</v>
      </c>
      <c r="T48" s="58">
        <v>8</v>
      </c>
      <c r="U48" s="58">
        <v>13332.51953</v>
      </c>
    </row>
    <row r="49" spans="1:21">
      <c r="A49" s="59" t="s">
        <v>113</v>
      </c>
      <c r="R49" s="58" t="s">
        <v>75</v>
      </c>
      <c r="S49" s="58" t="s">
        <v>128</v>
      </c>
      <c r="T49" s="58">
        <v>7</v>
      </c>
      <c r="U49" s="58">
        <v>8410.33936</v>
      </c>
    </row>
    <row r="50" spans="1:21">
      <c r="A50" s="59"/>
    </row>
    <row r="52" customHeight="1" spans="1:21">
      <c r="A52" s="70" t="s">
        <v>115</v>
      </c>
      <c r="B52" s="70" t="s">
        <v>130</v>
      </c>
      <c r="C52" s="70"/>
      <c r="D52" s="70"/>
      <c r="E52" s="89" t="s">
        <v>116</v>
      </c>
      <c r="F52" s="90"/>
      <c r="G52" s="91"/>
      <c r="H52" s="82" t="s">
        <v>117</v>
      </c>
      <c r="I52" s="70" t="s">
        <v>132</v>
      </c>
      <c r="J52" s="70"/>
      <c r="K52" s="70"/>
      <c r="L52" s="61"/>
    </row>
    <row r="53" spans="1:21">
      <c r="A53" s="70"/>
      <c r="B53" s="70">
        <v>1</v>
      </c>
      <c r="C53" s="70">
        <v>2</v>
      </c>
      <c r="D53" s="70">
        <v>3</v>
      </c>
      <c r="E53" s="70">
        <v>1</v>
      </c>
      <c r="F53" s="70">
        <v>2</v>
      </c>
      <c r="G53" s="70">
        <v>3</v>
      </c>
      <c r="H53" s="84"/>
      <c r="I53" s="70"/>
      <c r="J53" s="70"/>
      <c r="K53" s="70"/>
      <c r="L53" s="61"/>
    </row>
    <row r="54" ht="14.25" customHeight="1" spans="1:21">
      <c r="A54" s="83" t="str">
        <f t="shared" ref="A54:A57" si="6">E17</f>
        <v>shCtrl</v>
      </c>
      <c r="B54" s="93">
        <f t="shared" ref="B54:B57" si="7">E5</f>
        <v>0.8133</v>
      </c>
      <c r="C54" s="93">
        <f t="shared" ref="C54:C57" si="8">F5</f>
        <v>0.822</v>
      </c>
      <c r="D54" s="93">
        <f t="shared" ref="D54:D57" si="9">G5</f>
        <v>0.8301</v>
      </c>
      <c r="E54" s="94">
        <f t="shared" ref="E54:E57" si="10">($T$23+($T$22-$T$23)/(1+(B54/$T$24)^$T$25))</f>
        <v>17.5612656394481</v>
      </c>
      <c r="F54" s="94">
        <f t="shared" ref="F54:F57" si="11">($T$23+($T$22-$T$23)/(1+(C54/$T$24)^$T$25))</f>
        <v>17.1449246711174</v>
      </c>
      <c r="G54" s="94">
        <f t="shared" ref="G54:G57" si="12">($T$23+($T$22-$T$23)/(1+(D54/$T$24)^$T$25))</f>
        <v>16.7703688618133</v>
      </c>
      <c r="H54" s="94">
        <f t="shared" ref="H54:H57" si="13">AVERAGE(E54:G54)</f>
        <v>17.1588530574596</v>
      </c>
      <c r="I54" s="70">
        <f t="shared" ref="I54:K54" si="14">E54/AVERAGE($E$54:$G$54)</f>
        <v>1.02345218416645</v>
      </c>
      <c r="J54" s="70">
        <f t="shared" si="14"/>
        <v>0.999188268219584</v>
      </c>
      <c r="K54" s="70">
        <f t="shared" si="14"/>
        <v>0.977359547613969</v>
      </c>
      <c r="L54" s="61"/>
    </row>
    <row r="55" ht="14.25" customHeight="1" spans="1:21">
      <c r="A55" s="83" t="str">
        <f t="shared" si="6"/>
        <v>shMAPK12</v>
      </c>
      <c r="B55" s="93">
        <f t="shared" si="7"/>
        <v>1.1445</v>
      </c>
      <c r="C55" s="93">
        <f t="shared" si="8"/>
        <v>1.1351</v>
      </c>
      <c r="D55" s="93">
        <f t="shared" si="9"/>
        <v>1.095</v>
      </c>
      <c r="E55" s="94">
        <f t="shared" si="10"/>
        <v>8.2636205635174</v>
      </c>
      <c r="F55" s="94">
        <f t="shared" si="11"/>
        <v>8.41115877451892</v>
      </c>
      <c r="G55" s="94">
        <f t="shared" si="12"/>
        <v>9.08918653989068</v>
      </c>
      <c r="H55" s="94">
        <f t="shared" si="13"/>
        <v>8.58798862597567</v>
      </c>
      <c r="I55" s="70">
        <f t="shared" ref="I55:K55" si="15">E55/AVERAGE($E$54:$G$54)</f>
        <v>0.481595158828223</v>
      </c>
      <c r="J55" s="70">
        <f t="shared" si="15"/>
        <v>0.490193531371392</v>
      </c>
      <c r="K55" s="70">
        <f t="shared" si="15"/>
        <v>0.529708280002973</v>
      </c>
      <c r="L55" s="61"/>
    </row>
    <row r="56" ht="14.25" customHeight="1" spans="1:21">
      <c r="A56" s="83" t="str">
        <f t="shared" si="6"/>
        <v>shCtrl+CQ</v>
      </c>
      <c r="B56" s="93">
        <f t="shared" si="7"/>
        <v>0.635</v>
      </c>
      <c r="C56" s="93">
        <f t="shared" si="8"/>
        <v>0.6323</v>
      </c>
      <c r="D56" s="93">
        <f t="shared" si="9"/>
        <v>0.6231</v>
      </c>
      <c r="E56" s="94">
        <f t="shared" si="10"/>
        <v>30.8694819391529</v>
      </c>
      <c r="F56" s="94">
        <f t="shared" si="11"/>
        <v>31.1733337667506</v>
      </c>
      <c r="G56" s="94">
        <f t="shared" si="12"/>
        <v>32.2420866743137</v>
      </c>
      <c r="H56" s="94">
        <f t="shared" si="13"/>
        <v>31.4283007934057</v>
      </c>
      <c r="I56" s="70">
        <f t="shared" ref="I56:K56" si="16">E56/AVERAGE($E$54:$G$54)</f>
        <v>1.79904110349221</v>
      </c>
      <c r="J56" s="70">
        <f t="shared" si="16"/>
        <v>1.81674927003343</v>
      </c>
      <c r="K56" s="70">
        <f t="shared" si="16"/>
        <v>1.87903507107061</v>
      </c>
      <c r="L56" s="61"/>
    </row>
    <row r="57" spans="1:21">
      <c r="A57" s="83" t="str">
        <f t="shared" si="6"/>
        <v>shMAPK12+CQ</v>
      </c>
      <c r="B57" s="93">
        <f t="shared" si="7"/>
        <v>0.7721</v>
      </c>
      <c r="C57" s="93">
        <f t="shared" si="8"/>
        <v>0.7735</v>
      </c>
      <c r="D57" s="93">
        <f t="shared" si="9"/>
        <v>0.7824</v>
      </c>
      <c r="E57" s="94">
        <f t="shared" si="10"/>
        <v>19.7523925531406</v>
      </c>
      <c r="F57" s="94">
        <f t="shared" si="11"/>
        <v>19.6714400350702</v>
      </c>
      <c r="G57" s="94">
        <f t="shared" si="12"/>
        <v>19.1681151408402</v>
      </c>
      <c r="H57" s="94">
        <f t="shared" si="13"/>
        <v>19.530649243017</v>
      </c>
      <c r="I57" s="70">
        <f t="shared" ref="I57:K57" si="17">E57/AVERAGE($E$54:$G$54)</f>
        <v>1.15114876775249</v>
      </c>
      <c r="J57" s="70">
        <f t="shared" si="17"/>
        <v>1.14643093971356</v>
      </c>
      <c r="K57" s="70">
        <f t="shared" si="17"/>
        <v>1.11709769159117</v>
      </c>
      <c r="L57" s="61"/>
    </row>
    <row r="58" spans="1:21">
      <c r="A58" s="78"/>
      <c r="B58" s="224"/>
      <c r="C58" s="224"/>
      <c r="D58" s="224"/>
      <c r="E58" s="95"/>
      <c r="F58" s="95"/>
      <c r="G58" s="95"/>
      <c r="H58" s="95"/>
      <c r="I58" s="60"/>
      <c r="J58" s="60"/>
      <c r="K58" s="60"/>
      <c r="L58" s="61"/>
    </row>
    <row r="59" spans="1:21">
      <c r="A59" s="78"/>
      <c r="B59" s="224"/>
      <c r="C59" s="224"/>
      <c r="D59" s="224"/>
      <c r="E59" s="95"/>
      <c r="F59" s="95"/>
      <c r="G59" s="95"/>
      <c r="H59" s="95"/>
      <c r="I59" s="60"/>
      <c r="J59" s="60"/>
      <c r="K59" s="60"/>
      <c r="L59" s="61"/>
    </row>
    <row r="60" spans="1:21">
      <c r="A60" s="60"/>
      <c r="B60" s="60"/>
      <c r="C60" s="60"/>
      <c r="D60" s="60"/>
      <c r="E60" s="60"/>
      <c r="F60" s="96"/>
      <c r="L60" s="61"/>
    </row>
    <row r="61" spans="1:21">
      <c r="A61" s="60"/>
      <c r="B61" s="60"/>
      <c r="C61" s="60"/>
      <c r="D61" s="60"/>
      <c r="E61" s="60"/>
      <c r="F61" s="96"/>
      <c r="L61" s="61"/>
    </row>
    <row r="62" spans="1:21">
      <c r="A62" s="60"/>
      <c r="B62" s="60"/>
      <c r="C62" s="60"/>
      <c r="D62" s="60"/>
      <c r="E62" s="60"/>
      <c r="F62" s="96"/>
    </row>
    <row r="63" spans="1:21">
      <c r="A63" s="60"/>
      <c r="B63" s="60"/>
      <c r="C63" s="60"/>
      <c r="D63" s="60"/>
      <c r="E63" s="60"/>
      <c r="F63" s="96"/>
    </row>
    <row r="64" spans="1:21">
      <c r="A64" s="60"/>
      <c r="B64" s="60"/>
      <c r="C64" s="60"/>
      <c r="D64" s="60"/>
      <c r="E64" s="60"/>
      <c r="F64" s="96"/>
    </row>
    <row r="65" spans="1:6">
      <c r="A65" s="60"/>
      <c r="B65" s="60"/>
      <c r="C65" s="60"/>
      <c r="D65" s="60"/>
      <c r="E65" s="60"/>
      <c r="F65" s="96"/>
    </row>
    <row r="66" spans="1:6">
      <c r="A66" s="60"/>
      <c r="B66" s="60"/>
      <c r="C66" s="60"/>
      <c r="D66" s="60"/>
      <c r="E66" s="60"/>
      <c r="F66" s="96"/>
    </row>
    <row r="67" spans="1:6">
      <c r="A67" s="60"/>
      <c r="B67" s="60"/>
      <c r="C67" s="60"/>
      <c r="D67" s="60"/>
      <c r="E67" s="60"/>
      <c r="F67" s="96"/>
    </row>
    <row r="68" spans="1:6">
      <c r="A68" s="60"/>
      <c r="B68" s="60"/>
      <c r="C68" s="60"/>
      <c r="D68" s="60"/>
      <c r="E68" s="60"/>
      <c r="F68" s="96"/>
    </row>
    <row r="69" spans="1:6">
      <c r="A69" s="60"/>
      <c r="B69" s="60"/>
      <c r="C69" s="60"/>
      <c r="D69" s="60"/>
      <c r="E69" s="60"/>
      <c r="F69" s="96"/>
    </row>
    <row r="70" spans="1:6">
      <c r="A70" s="60"/>
      <c r="B70" s="60"/>
      <c r="C70" s="60"/>
      <c r="D70" s="60"/>
      <c r="E70" s="60"/>
      <c r="F70" s="96"/>
    </row>
    <row r="71" spans="1:6">
      <c r="A71" s="60"/>
      <c r="B71" s="60"/>
      <c r="C71" s="60"/>
      <c r="D71" s="60"/>
      <c r="E71" s="60"/>
      <c r="F71" s="96"/>
    </row>
    <row r="72" spans="1:6">
      <c r="A72" s="60"/>
      <c r="B72" s="60"/>
      <c r="C72" s="60"/>
      <c r="D72" s="60"/>
      <c r="E72" s="60"/>
      <c r="F72" s="96"/>
    </row>
    <row r="73" spans="1:6">
      <c r="A73" s="60"/>
      <c r="B73" s="60"/>
      <c r="C73" s="60"/>
      <c r="D73" s="60"/>
      <c r="E73" s="60"/>
      <c r="F73" s="96"/>
    </row>
    <row r="74" spans="1:6">
      <c r="A74" s="60"/>
      <c r="B74" s="60"/>
      <c r="C74" s="60"/>
      <c r="D74" s="60"/>
      <c r="E74" s="60"/>
      <c r="F74" s="96"/>
    </row>
    <row r="75" spans="1:6">
      <c r="A75" s="60"/>
      <c r="B75" s="60"/>
      <c r="C75" s="60"/>
      <c r="D75" s="60"/>
      <c r="E75" s="60"/>
      <c r="F75" s="96"/>
    </row>
    <row r="76" spans="1:6">
      <c r="A76" s="60"/>
      <c r="B76" s="60"/>
      <c r="C76" s="60"/>
      <c r="D76" s="60"/>
      <c r="E76" s="60"/>
      <c r="F76" s="96"/>
    </row>
    <row r="77" spans="1:6">
      <c r="A77" s="60"/>
      <c r="B77" s="60"/>
      <c r="C77" s="60"/>
      <c r="D77" s="60"/>
      <c r="E77" s="60"/>
      <c r="F77" s="96"/>
    </row>
    <row r="78" spans="1:6">
      <c r="A78" s="60"/>
      <c r="B78" s="60"/>
      <c r="C78" s="60"/>
      <c r="D78" s="60"/>
      <c r="E78" s="60"/>
      <c r="F78" s="96"/>
    </row>
    <row r="79" spans="1:6">
      <c r="A79" s="60"/>
      <c r="B79" s="60"/>
      <c r="C79" s="60"/>
      <c r="D79" s="60"/>
      <c r="E79" s="60"/>
      <c r="F79" s="96"/>
    </row>
    <row r="80" spans="1:6">
      <c r="A80" s="60"/>
      <c r="B80" s="60"/>
      <c r="C80" s="60"/>
      <c r="D80" s="60"/>
      <c r="E80" s="60"/>
      <c r="F80" s="96"/>
    </row>
    <row r="81" spans="1:6">
      <c r="A81" s="60"/>
      <c r="B81" s="60"/>
      <c r="C81" s="60"/>
      <c r="D81" s="60"/>
      <c r="E81" s="60"/>
      <c r="F81" s="96"/>
    </row>
    <row r="82" spans="1:6">
      <c r="A82" s="60"/>
      <c r="B82" s="60"/>
      <c r="C82" s="60"/>
      <c r="D82" s="60"/>
      <c r="E82" s="60"/>
      <c r="F82" s="96"/>
    </row>
    <row r="83" spans="1:6">
      <c r="A83" s="60"/>
      <c r="B83" s="60"/>
      <c r="C83" s="60"/>
      <c r="D83" s="60"/>
      <c r="E83" s="60"/>
      <c r="F83" s="96"/>
    </row>
    <row r="84" spans="1:6">
      <c r="A84" s="60"/>
      <c r="B84" s="60"/>
      <c r="C84" s="60"/>
      <c r="D84" s="60"/>
      <c r="E84" s="60"/>
      <c r="F84" s="96"/>
    </row>
    <row r="85" spans="1:6">
      <c r="A85" s="60"/>
      <c r="B85" s="60"/>
      <c r="C85" s="60"/>
      <c r="D85" s="60"/>
      <c r="E85" s="60"/>
      <c r="F85" s="96"/>
    </row>
    <row r="86" spans="1:6">
      <c r="A86" s="60"/>
      <c r="B86" s="60"/>
      <c r="C86" s="60"/>
      <c r="D86" s="60"/>
      <c r="E86" s="60"/>
      <c r="F86" s="96"/>
    </row>
    <row r="87" spans="1:6">
      <c r="A87" s="60"/>
      <c r="B87" s="60"/>
      <c r="C87" s="60"/>
      <c r="D87" s="60"/>
      <c r="E87" s="60"/>
      <c r="F87" s="96"/>
    </row>
    <row r="88" spans="1:6">
      <c r="A88" s="60"/>
      <c r="B88" s="60"/>
      <c r="C88" s="60"/>
      <c r="D88" s="60"/>
      <c r="E88" s="60"/>
      <c r="F88" s="96"/>
    </row>
    <row r="89" spans="1:6">
      <c r="A89" s="60"/>
      <c r="B89" s="60"/>
      <c r="C89" s="60"/>
      <c r="D89" s="60"/>
      <c r="E89" s="60"/>
      <c r="F89" s="96"/>
    </row>
    <row r="90" spans="1:6">
      <c r="A90" s="60"/>
      <c r="B90" s="60"/>
      <c r="C90" s="60"/>
      <c r="D90" s="60"/>
      <c r="E90" s="60"/>
      <c r="F90" s="96"/>
    </row>
    <row r="91" spans="1:6">
      <c r="A91" s="60"/>
      <c r="B91" s="60"/>
      <c r="C91" s="60"/>
      <c r="D91" s="60"/>
      <c r="E91" s="60"/>
      <c r="F91" s="96"/>
    </row>
    <row r="92" spans="1:6">
      <c r="A92" s="60"/>
      <c r="B92" s="60"/>
      <c r="C92" s="60"/>
      <c r="D92" s="60"/>
      <c r="E92" s="60"/>
      <c r="F92" s="96"/>
    </row>
    <row r="93" spans="1:6">
      <c r="A93" s="60"/>
      <c r="B93" s="60"/>
      <c r="C93" s="60"/>
      <c r="D93" s="60"/>
      <c r="E93" s="60"/>
      <c r="F93" s="96"/>
    </row>
    <row r="94" spans="1:6">
      <c r="A94" s="60"/>
      <c r="B94" s="60"/>
      <c r="C94" s="60"/>
      <c r="D94" s="60"/>
      <c r="E94" s="60"/>
      <c r="F94" s="96"/>
    </row>
    <row r="95" spans="1:6">
      <c r="A95" s="60"/>
      <c r="B95" s="60"/>
      <c r="C95" s="60"/>
      <c r="D95" s="60"/>
      <c r="E95" s="60"/>
      <c r="F95" s="96"/>
    </row>
    <row r="96" spans="1:6">
      <c r="A96" s="60"/>
      <c r="B96" s="60"/>
      <c r="C96" s="60"/>
      <c r="D96" s="60"/>
      <c r="E96" s="60"/>
      <c r="F96" s="96"/>
    </row>
    <row r="97" spans="1:6">
      <c r="A97" s="60"/>
      <c r="B97" s="60"/>
      <c r="C97" s="60"/>
      <c r="D97" s="60"/>
      <c r="E97" s="60"/>
      <c r="F97" s="96"/>
    </row>
    <row r="98" spans="1:6">
      <c r="A98" s="60"/>
      <c r="B98" s="60"/>
      <c r="C98" s="60"/>
      <c r="D98" s="60"/>
      <c r="E98" s="60"/>
      <c r="F98" s="96"/>
    </row>
    <row r="99" spans="1:6">
      <c r="A99" s="60"/>
      <c r="B99" s="60"/>
      <c r="C99" s="60"/>
      <c r="D99" s="60"/>
      <c r="E99" s="60"/>
      <c r="F99" s="96"/>
    </row>
    <row r="100" spans="1:6">
      <c r="A100" s="60"/>
      <c r="B100" s="60"/>
      <c r="C100" s="60"/>
      <c r="D100" s="60"/>
      <c r="E100" s="60"/>
      <c r="F100" s="96"/>
    </row>
    <row r="101" spans="1:6">
      <c r="A101" s="60"/>
      <c r="B101" s="60"/>
      <c r="C101" s="60"/>
      <c r="D101" s="60"/>
      <c r="E101" s="60"/>
      <c r="F101" s="96"/>
    </row>
    <row r="102" spans="1:6">
      <c r="A102" s="60"/>
      <c r="B102" s="60"/>
      <c r="C102" s="60"/>
      <c r="D102" s="60"/>
      <c r="E102" s="60"/>
      <c r="F102" s="96"/>
    </row>
    <row r="103" spans="1:6">
      <c r="A103" s="60"/>
      <c r="B103" s="60"/>
      <c r="C103" s="60"/>
      <c r="D103" s="60"/>
      <c r="E103" s="60"/>
      <c r="F103" s="96"/>
    </row>
    <row r="104" spans="1:6">
      <c r="A104" s="60"/>
      <c r="B104" s="60"/>
      <c r="C104" s="60"/>
      <c r="D104" s="60"/>
      <c r="E104" s="60"/>
      <c r="F104" s="96"/>
    </row>
    <row r="105" spans="1:6">
      <c r="A105" s="60"/>
      <c r="B105" s="60"/>
      <c r="C105" s="60"/>
      <c r="D105" s="60"/>
      <c r="E105" s="60"/>
      <c r="F105" s="96"/>
    </row>
    <row r="106" spans="1:6">
      <c r="A106" s="60"/>
      <c r="B106" s="60"/>
      <c r="C106" s="60"/>
      <c r="D106" s="60"/>
      <c r="E106" s="60"/>
      <c r="F106" s="96"/>
    </row>
    <row r="107" spans="1:6">
      <c r="A107" s="60"/>
      <c r="B107" s="60"/>
      <c r="C107" s="60"/>
      <c r="D107" s="60"/>
      <c r="E107" s="60"/>
      <c r="F107" s="96"/>
    </row>
    <row r="108" spans="1:6">
      <c r="A108" s="60"/>
      <c r="B108" s="60"/>
      <c r="C108" s="60"/>
      <c r="D108" s="60"/>
      <c r="E108" s="60"/>
      <c r="F108" s="96"/>
    </row>
    <row r="109" spans="1:6">
      <c r="A109" s="60"/>
      <c r="B109" s="60"/>
      <c r="C109" s="60"/>
      <c r="D109" s="60"/>
      <c r="E109" s="60"/>
      <c r="F109" s="96"/>
    </row>
    <row r="110" spans="1:6">
      <c r="A110" s="60"/>
      <c r="B110" s="60"/>
      <c r="C110" s="60"/>
      <c r="D110" s="60"/>
      <c r="E110" s="60"/>
      <c r="F110" s="96"/>
    </row>
    <row r="111" spans="1:6">
      <c r="A111" s="60"/>
      <c r="B111" s="60"/>
      <c r="C111" s="60"/>
      <c r="D111" s="60"/>
      <c r="E111" s="60"/>
      <c r="F111" s="96"/>
    </row>
    <row r="112" spans="1:6">
      <c r="A112" s="60"/>
      <c r="B112" s="60"/>
      <c r="C112" s="60"/>
      <c r="D112" s="60"/>
      <c r="E112" s="60"/>
      <c r="F112" s="96"/>
    </row>
    <row r="113" spans="1:6">
      <c r="A113" s="60"/>
      <c r="B113" s="60"/>
      <c r="C113" s="60"/>
      <c r="D113" s="60"/>
      <c r="E113" s="60"/>
      <c r="F113" s="96"/>
    </row>
    <row r="114" spans="1:6">
      <c r="A114" s="60"/>
      <c r="B114" s="60"/>
      <c r="C114" s="60"/>
      <c r="D114" s="60"/>
      <c r="E114" s="60"/>
      <c r="F114" s="96"/>
    </row>
    <row r="115" spans="1:6">
      <c r="A115" s="60"/>
      <c r="B115" s="60"/>
      <c r="C115" s="60"/>
      <c r="D115" s="60"/>
      <c r="E115" s="60"/>
      <c r="F115" s="96"/>
    </row>
    <row r="116" spans="1:6">
      <c r="A116" s="60"/>
      <c r="B116" s="60"/>
      <c r="C116" s="60"/>
      <c r="D116" s="60"/>
      <c r="E116" s="60"/>
      <c r="F116" s="96"/>
    </row>
  </sheetData>
  <mergeCells count="13">
    <mergeCell ref="B25:D25"/>
    <mergeCell ref="B33:D33"/>
    <mergeCell ref="B52:D52"/>
    <mergeCell ref="E52:G52"/>
    <mergeCell ref="A1:A2"/>
    <mergeCell ref="A14:A15"/>
    <mergeCell ref="A30:A31"/>
    <mergeCell ref="A33:A34"/>
    <mergeCell ref="A49:A50"/>
    <mergeCell ref="A52:A53"/>
    <mergeCell ref="E33:E34"/>
    <mergeCell ref="H52:H53"/>
    <mergeCell ref="I52:K53"/>
  </mergeCells>
  <hyperlinks>
    <hyperlink ref="A45" r:id="rId2" display="https://www.elabscience.cn/search-category=ELISA%E8%AF%95%E5%89%82%E7%9B%92&amp;keywords=GSH" tooltip="https://www.elabscience.cn/search-category=ELISA%E8%AF%95%E5%89%82%E7%9B%92&amp;keywords=GSH"/>
  </hyperlinks>
  <pageMargins left="0.7" right="0.7" top="0.75" bottom="0.75" header="0.3" footer="0.3"/>
  <pageSetup paperSize="9" orientation="portrait" horizontalDpi="200" verticalDpi="300"/>
  <headerFooter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116"/>
  <sheetViews>
    <sheetView zoomScale="70" zoomScaleNormal="70" topLeftCell="A24" workbookViewId="0">
      <selection activeCell="E17" sqref="E17:G20"/>
    </sheetView>
  </sheetViews>
  <sheetFormatPr defaultColWidth="9" defaultRowHeight="13.5"/>
  <cols>
    <col min="1" max="1" width="19.875" style="58" customWidth="1"/>
    <col min="2" max="4" width="9" style="58"/>
    <col min="5" max="5" width="14.375" style="58" customWidth="1"/>
    <col min="6" max="6" width="14" style="58" customWidth="1"/>
    <col min="7" max="7" width="16.5" style="58" customWidth="1"/>
    <col min="8" max="8" width="8.75" style="58" customWidth="1"/>
    <col min="9" max="9" width="12.625" style="58"/>
    <col min="10" max="11" width="12.625" style="58" customWidth="1"/>
    <col min="12" max="16" width="9" style="58"/>
    <col min="17" max="17" width="13" style="58" customWidth="1"/>
    <col min="18" max="16384" width="9" style="58"/>
  </cols>
  <sheetData>
    <row r="1" s="57" customFormat="1" spans="1:27">
      <c r="A1" s="59" t="s">
        <v>71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</row>
    <row r="2" s="57" customFormat="1" spans="1:27">
      <c r="A2" s="59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4" spans="1:27">
      <c r="A4" s="61" t="s">
        <v>72</v>
      </c>
      <c r="B4" s="61">
        <v>1</v>
      </c>
      <c r="C4" s="61">
        <v>2</v>
      </c>
      <c r="D4" s="61">
        <v>3</v>
      </c>
      <c r="E4" s="58">
        <v>4</v>
      </c>
      <c r="F4" s="58">
        <v>5</v>
      </c>
      <c r="G4" s="58">
        <v>6</v>
      </c>
      <c r="H4" s="5"/>
      <c r="I4" s="5"/>
      <c r="J4" s="5"/>
      <c r="K4" s="5"/>
      <c r="L4" s="5"/>
      <c r="M4" s="5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</row>
    <row r="5" spans="1:27">
      <c r="A5" s="61">
        <v>25</v>
      </c>
      <c r="B5" s="70">
        <v>2.7972</v>
      </c>
      <c r="C5" s="70">
        <v>2.8176</v>
      </c>
      <c r="D5" s="70">
        <v>2.807</v>
      </c>
      <c r="E5" s="64">
        <v>0.9817</v>
      </c>
      <c r="F5" s="64">
        <v>0.9923</v>
      </c>
      <c r="G5" s="64">
        <v>1.0019</v>
      </c>
      <c r="H5" s="221"/>
      <c r="I5" s="221"/>
      <c r="J5" s="221"/>
      <c r="K5" s="60"/>
      <c r="L5" s="60"/>
      <c r="M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</row>
    <row r="6" spans="1:27">
      <c r="A6" s="61"/>
      <c r="B6" s="70">
        <v>2.273</v>
      </c>
      <c r="C6" s="70">
        <v>2.2746</v>
      </c>
      <c r="D6" s="70">
        <v>2.2936</v>
      </c>
      <c r="E6" s="64">
        <v>0.70164</v>
      </c>
      <c r="F6" s="64">
        <v>0.7722</v>
      </c>
      <c r="G6" s="64">
        <v>0.7664</v>
      </c>
      <c r="H6" s="221"/>
      <c r="I6" s="221"/>
      <c r="J6" s="221"/>
      <c r="K6" s="60"/>
      <c r="L6" s="60"/>
      <c r="M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</row>
    <row r="7" spans="1:27">
      <c r="A7" s="61"/>
      <c r="B7" s="70">
        <v>1.9325</v>
      </c>
      <c r="C7" s="70">
        <v>1.9476</v>
      </c>
      <c r="D7" s="70">
        <v>1.928</v>
      </c>
      <c r="E7" s="222">
        <v>1.2095</v>
      </c>
      <c r="F7" s="64">
        <v>1.2212</v>
      </c>
      <c r="G7" s="64">
        <v>1.3085</v>
      </c>
      <c r="H7" s="221"/>
      <c r="I7" s="221"/>
      <c r="J7" s="221"/>
      <c r="K7" s="60"/>
      <c r="L7" s="60"/>
      <c r="M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</row>
    <row r="8" spans="1:27">
      <c r="A8" s="61"/>
      <c r="B8" s="70">
        <v>1.4883</v>
      </c>
      <c r="C8" s="70">
        <v>1.5046</v>
      </c>
      <c r="D8" s="70">
        <v>1.4971</v>
      </c>
      <c r="E8" s="222">
        <v>0.8414</v>
      </c>
      <c r="F8" s="64">
        <v>0.9531</v>
      </c>
      <c r="G8" s="64">
        <v>0.9548</v>
      </c>
      <c r="H8" s="5"/>
      <c r="I8" s="5"/>
      <c r="J8" s="5"/>
      <c r="K8" s="5"/>
      <c r="L8" s="60"/>
      <c r="M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</row>
    <row r="9" spans="1:27">
      <c r="A9" s="61"/>
      <c r="B9" s="70">
        <v>1.0559</v>
      </c>
      <c r="C9" s="70">
        <v>1.0583</v>
      </c>
      <c r="D9" s="70">
        <v>1.0818</v>
      </c>
      <c r="E9" s="65"/>
      <c r="F9" s="65"/>
      <c r="G9" s="65"/>
      <c r="H9" s="5"/>
      <c r="I9" s="5"/>
      <c r="J9" s="5"/>
      <c r="K9" s="5"/>
      <c r="L9" s="60"/>
      <c r="M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</row>
    <row r="10" spans="1:27">
      <c r="A10" s="61"/>
      <c r="B10" s="70">
        <v>0.7129</v>
      </c>
      <c r="C10" s="70">
        <v>0.7282</v>
      </c>
      <c r="D10" s="70">
        <v>0.7311</v>
      </c>
      <c r="E10" s="65"/>
      <c r="F10" s="65"/>
      <c r="G10" s="65"/>
      <c r="H10" s="5"/>
      <c r="I10" s="5"/>
      <c r="J10" s="5"/>
      <c r="K10" s="5"/>
      <c r="L10" s="60"/>
      <c r="M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</row>
    <row r="11" spans="1:27">
      <c r="A11" s="61"/>
      <c r="B11" s="70">
        <v>0.4993</v>
      </c>
      <c r="C11" s="70">
        <v>0.5011</v>
      </c>
      <c r="D11" s="70">
        <v>0.494</v>
      </c>
      <c r="E11" s="61"/>
      <c r="F11" s="61"/>
      <c r="G11" s="61"/>
      <c r="H11" s="5"/>
      <c r="I11" s="5"/>
      <c r="J11" s="5"/>
      <c r="K11" s="5"/>
      <c r="L11" s="60"/>
      <c r="M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</row>
    <row r="12" spans="1:27">
      <c r="A12" s="61"/>
      <c r="B12" s="70">
        <v>0.385</v>
      </c>
      <c r="C12" s="70">
        <v>0.3612</v>
      </c>
      <c r="D12" s="70">
        <v>0.3765</v>
      </c>
      <c r="E12" s="61"/>
      <c r="F12" s="61"/>
      <c r="G12" s="61"/>
      <c r="H12" s="5"/>
      <c r="I12" s="5"/>
      <c r="J12" s="5"/>
      <c r="K12" s="60"/>
      <c r="L12" s="60"/>
      <c r="M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</row>
    <row r="13" spans="1:27">
      <c r="H13" s="60"/>
      <c r="I13" s="60"/>
      <c r="J13" s="60"/>
      <c r="K13" s="60"/>
      <c r="L13" s="60"/>
      <c r="M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</row>
    <row r="14" spans="1:27">
      <c r="A14" s="59" t="s">
        <v>73</v>
      </c>
      <c r="H14" s="60"/>
      <c r="I14" s="60"/>
      <c r="J14" s="60"/>
      <c r="K14" s="60"/>
      <c r="L14" s="60"/>
      <c r="M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</row>
    <row r="15" spans="1:27">
      <c r="A15" s="59"/>
      <c r="H15" s="60"/>
      <c r="I15" s="60"/>
      <c r="J15" s="60"/>
      <c r="K15" s="60"/>
      <c r="L15" s="60"/>
      <c r="M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</row>
    <row r="16" spans="1:27">
      <c r="B16" s="70">
        <v>1</v>
      </c>
      <c r="C16" s="70">
        <v>2</v>
      </c>
      <c r="D16" s="70">
        <v>3</v>
      </c>
      <c r="E16" s="70">
        <v>4</v>
      </c>
      <c r="F16" s="70">
        <v>5</v>
      </c>
      <c r="G16" s="70">
        <v>6</v>
      </c>
      <c r="H16" s="60"/>
      <c r="I16" s="60"/>
      <c r="J16" s="60"/>
      <c r="K16" s="60"/>
      <c r="L16" s="60"/>
      <c r="M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</row>
    <row r="17" ht="14.25" spans="1:27">
      <c r="A17" s="71" t="s">
        <v>74</v>
      </c>
      <c r="B17" s="98">
        <v>0</v>
      </c>
      <c r="C17" s="73"/>
      <c r="D17" s="73"/>
      <c r="E17" s="74" t="s">
        <v>48</v>
      </c>
      <c r="F17" s="74" t="s">
        <v>48</v>
      </c>
      <c r="G17" s="74" t="s">
        <v>48</v>
      </c>
      <c r="H17" s="78"/>
      <c r="I17" s="78"/>
      <c r="J17" s="78"/>
      <c r="K17" s="223"/>
      <c r="L17" s="223"/>
      <c r="M17" s="223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</row>
    <row r="18" ht="14.25" spans="1:27">
      <c r="A18" s="71" t="s">
        <v>75</v>
      </c>
      <c r="B18" s="98">
        <v>31.25</v>
      </c>
      <c r="C18" s="76"/>
      <c r="D18" s="76"/>
      <c r="E18" s="74" t="s">
        <v>146</v>
      </c>
      <c r="F18" s="74" t="s">
        <v>146</v>
      </c>
      <c r="G18" s="74" t="s">
        <v>146</v>
      </c>
      <c r="H18" s="78"/>
      <c r="I18" s="78"/>
      <c r="J18" s="78"/>
      <c r="K18" s="223"/>
      <c r="L18" s="223"/>
      <c r="M18" s="223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</row>
    <row r="19" ht="14.25" spans="1:27">
      <c r="A19" s="71" t="s">
        <v>76</v>
      </c>
      <c r="B19" s="98">
        <f t="shared" ref="B19:B24" si="0">B18*2</f>
        <v>62.5</v>
      </c>
      <c r="C19" s="76"/>
      <c r="D19" s="76"/>
      <c r="E19" s="74" t="s">
        <v>147</v>
      </c>
      <c r="F19" s="74" t="s">
        <v>147</v>
      </c>
      <c r="G19" s="74" t="s">
        <v>147</v>
      </c>
      <c r="H19" s="78"/>
      <c r="I19" s="78"/>
      <c r="J19" s="78"/>
      <c r="K19" s="60"/>
      <c r="L19" s="60"/>
      <c r="M19" s="60"/>
      <c r="N19" s="71" t="s">
        <v>66</v>
      </c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</row>
    <row r="20" ht="14.25" spans="1:27">
      <c r="A20" s="71" t="s">
        <v>77</v>
      </c>
      <c r="B20" s="98">
        <f t="shared" si="0"/>
        <v>125</v>
      </c>
      <c r="C20" s="76"/>
      <c r="D20" s="76"/>
      <c r="E20" s="77" t="s">
        <v>148</v>
      </c>
      <c r="F20" s="74" t="s">
        <v>148</v>
      </c>
      <c r="G20" s="74" t="s">
        <v>148</v>
      </c>
      <c r="H20" s="78"/>
      <c r="I20" s="60"/>
      <c r="J20" s="60"/>
      <c r="K20" s="60"/>
      <c r="L20" s="60"/>
      <c r="M20" s="60"/>
      <c r="N20" s="71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</row>
    <row r="21" ht="14.25" spans="1:27">
      <c r="A21" s="71" t="s">
        <v>78</v>
      </c>
      <c r="B21" s="98">
        <f t="shared" si="0"/>
        <v>250</v>
      </c>
      <c r="C21" s="76"/>
      <c r="D21" s="76"/>
      <c r="E21" s="66"/>
      <c r="F21" s="66"/>
      <c r="G21" s="66"/>
      <c r="H21" s="78"/>
      <c r="I21" s="60"/>
      <c r="J21" s="60"/>
      <c r="K21" s="60"/>
      <c r="L21" s="60"/>
      <c r="M21" s="60"/>
      <c r="N21" s="71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</row>
    <row r="22" ht="14.25" spans="1:27">
      <c r="A22" s="71" t="s">
        <v>79</v>
      </c>
      <c r="B22" s="98">
        <f t="shared" si="0"/>
        <v>500</v>
      </c>
      <c r="C22" s="76"/>
      <c r="D22" s="76"/>
      <c r="E22" s="66"/>
      <c r="F22" s="66"/>
      <c r="G22" s="66"/>
      <c r="H22" s="60"/>
      <c r="I22" s="60"/>
      <c r="J22" s="60"/>
      <c r="K22" s="60"/>
      <c r="L22" s="60"/>
      <c r="M22" s="60"/>
      <c r="N22" s="78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</row>
    <row r="23" spans="1:27">
      <c r="A23" s="71" t="s">
        <v>80</v>
      </c>
      <c r="B23" s="98">
        <f t="shared" si="0"/>
        <v>1000</v>
      </c>
      <c r="C23" s="76"/>
      <c r="D23" s="76"/>
      <c r="E23" s="60"/>
      <c r="F23" s="60"/>
      <c r="G23" s="60"/>
      <c r="H23" s="60"/>
      <c r="I23" s="60"/>
      <c r="J23" s="60"/>
      <c r="K23" s="60"/>
      <c r="L23" s="60"/>
      <c r="M23" s="60"/>
      <c r="N23" s="78"/>
      <c r="O23" s="60" t="s">
        <v>133</v>
      </c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</row>
    <row r="24" spans="1:27">
      <c r="A24" s="71" t="s">
        <v>81</v>
      </c>
      <c r="B24" s="98">
        <f t="shared" si="0"/>
        <v>2000</v>
      </c>
      <c r="C24" s="76"/>
      <c r="D24" s="76"/>
      <c r="E24" s="60"/>
      <c r="F24" s="60"/>
      <c r="G24" s="60"/>
      <c r="H24" s="60"/>
      <c r="I24" s="60"/>
      <c r="J24" s="60"/>
      <c r="K24" s="60"/>
      <c r="L24" s="60"/>
      <c r="M24" s="60"/>
      <c r="N24" s="78"/>
      <c r="O24" s="60" t="s">
        <v>84</v>
      </c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</row>
    <row r="25" spans="1:27">
      <c r="B25" s="79" t="s">
        <v>82</v>
      </c>
      <c r="C25" s="80"/>
      <c r="D25" s="80"/>
      <c r="H25" s="60"/>
      <c r="I25" s="60"/>
      <c r="J25" s="60"/>
      <c r="K25" s="60"/>
      <c r="L25" s="60"/>
      <c r="M25" s="60"/>
      <c r="N25" s="78"/>
      <c r="O25" s="60"/>
      <c r="P25" s="60"/>
      <c r="Q25" s="60" t="s">
        <v>86</v>
      </c>
      <c r="R25" s="60" t="s">
        <v>87</v>
      </c>
      <c r="S25" s="60" t="s">
        <v>88</v>
      </c>
      <c r="T25" s="60" t="s">
        <v>89</v>
      </c>
      <c r="U25" s="60" t="s">
        <v>90</v>
      </c>
      <c r="V25" s="60"/>
      <c r="W25" s="60"/>
      <c r="X25" s="60"/>
      <c r="Y25" s="60"/>
      <c r="Z25" s="60"/>
      <c r="AA25" s="60"/>
    </row>
    <row r="26" spans="1:27">
      <c r="N26" s="78"/>
      <c r="O26" s="60" t="s">
        <v>75</v>
      </c>
      <c r="P26" s="60" t="s">
        <v>91</v>
      </c>
      <c r="Q26" s="60">
        <v>641473.05334</v>
      </c>
      <c r="R26" s="81">
        <v>86106200</v>
      </c>
      <c r="S26" s="60">
        <v>0.00745</v>
      </c>
      <c r="T26" s="60">
        <v>0.99441</v>
      </c>
      <c r="U26" s="60">
        <v>1</v>
      </c>
      <c r="V26" s="60"/>
      <c r="W26" s="60"/>
      <c r="X26" s="60"/>
      <c r="Y26" s="60"/>
      <c r="Z26" s="60"/>
      <c r="AA26" s="60"/>
    </row>
    <row r="27" spans="1:27">
      <c r="N27" s="60"/>
      <c r="O27" s="60" t="s">
        <v>75</v>
      </c>
      <c r="P27" s="60" t="s">
        <v>92</v>
      </c>
      <c r="Q27" s="60">
        <v>12.71262</v>
      </c>
      <c r="R27" s="60">
        <v>46.32302</v>
      </c>
      <c r="S27" s="60">
        <v>0.27443</v>
      </c>
      <c r="T27" s="60">
        <v>0.79734</v>
      </c>
      <c r="U27" s="60">
        <v>0.87526</v>
      </c>
      <c r="V27" s="60"/>
      <c r="W27" s="60"/>
      <c r="X27" s="60"/>
      <c r="Y27" s="60"/>
      <c r="Z27" s="60"/>
      <c r="AA27" s="60"/>
    </row>
    <row r="28" spans="1:27">
      <c r="N28" s="60"/>
      <c r="O28" s="58" t="s">
        <v>75</v>
      </c>
      <c r="P28" s="58" t="s">
        <v>96</v>
      </c>
      <c r="Q28" s="58">
        <v>0.02749</v>
      </c>
      <c r="R28" s="58">
        <v>1.69061</v>
      </c>
      <c r="S28" s="58">
        <v>0.01626</v>
      </c>
      <c r="T28" s="58">
        <v>0.98781</v>
      </c>
      <c r="U28" s="58">
        <v>1</v>
      </c>
    </row>
    <row r="29" spans="1:27">
      <c r="N29" s="60"/>
      <c r="O29" s="58" t="s">
        <v>75</v>
      </c>
      <c r="P29" s="58" t="s">
        <v>97</v>
      </c>
      <c r="Q29" s="58">
        <v>2.21511</v>
      </c>
      <c r="R29" s="58">
        <v>0.63375</v>
      </c>
      <c r="S29" s="58">
        <v>3.49525</v>
      </c>
      <c r="T29" s="58">
        <v>0.025</v>
      </c>
      <c r="U29" s="58">
        <v>0.99986</v>
      </c>
    </row>
    <row r="30" spans="1:27">
      <c r="A30" s="59" t="s">
        <v>85</v>
      </c>
      <c r="N30" s="60"/>
      <c r="O30" s="58" t="s">
        <v>75</v>
      </c>
      <c r="P30" s="58" t="s">
        <v>98</v>
      </c>
      <c r="Q30" s="58">
        <v>0.0147</v>
      </c>
      <c r="R30" s="58">
        <v>0.90672</v>
      </c>
    </row>
    <row r="31" spans="1:27">
      <c r="A31" s="59"/>
      <c r="O31" s="58" t="s">
        <v>75</v>
      </c>
      <c r="P31" s="58" t="s">
        <v>99</v>
      </c>
      <c r="Q31" s="58">
        <v>0.02749</v>
      </c>
      <c r="R31" s="58">
        <v>1.69061</v>
      </c>
    </row>
    <row r="32" spans="1:27">
      <c r="F32" s="61"/>
      <c r="G32" s="61"/>
      <c r="H32" s="61"/>
      <c r="I32" s="61"/>
      <c r="J32" s="61"/>
      <c r="K32" s="61"/>
      <c r="L32" s="61"/>
      <c r="O32" s="58" t="s">
        <v>75</v>
      </c>
      <c r="P32" s="58" t="s">
        <v>100</v>
      </c>
      <c r="Q32" s="58">
        <v>0.0514</v>
      </c>
      <c r="R32" s="58">
        <v>3.15216</v>
      </c>
    </row>
    <row r="33" spans="1:35">
      <c r="A33" s="82" t="s">
        <v>156</v>
      </c>
      <c r="B33" s="83" t="s">
        <v>130</v>
      </c>
      <c r="C33" s="70"/>
      <c r="D33" s="70"/>
      <c r="E33" s="70" t="s">
        <v>95</v>
      </c>
      <c r="F33" s="61"/>
      <c r="G33" s="61"/>
      <c r="H33" s="61"/>
      <c r="I33" s="61"/>
      <c r="J33" s="61"/>
      <c r="K33" s="61"/>
      <c r="L33" s="61"/>
      <c r="O33" s="58" t="s">
        <v>75</v>
      </c>
      <c r="P33" s="58" t="s">
        <v>101</v>
      </c>
      <c r="Q33" s="58">
        <v>0.01019</v>
      </c>
      <c r="R33" s="58">
        <v>0.62979</v>
      </c>
    </row>
    <row r="34" spans="1:35">
      <c r="A34" s="84"/>
      <c r="B34" s="70">
        <v>1</v>
      </c>
      <c r="C34" s="70">
        <v>2</v>
      </c>
      <c r="D34" s="70">
        <v>3</v>
      </c>
      <c r="E34" s="70"/>
      <c r="F34" s="61"/>
      <c r="G34" s="61"/>
      <c r="H34" s="61"/>
      <c r="I34" s="61"/>
      <c r="J34" s="61"/>
      <c r="K34" s="61"/>
      <c r="L34" s="61"/>
      <c r="O34" s="58" t="s">
        <v>75</v>
      </c>
      <c r="P34" s="58" t="s">
        <v>102</v>
      </c>
      <c r="Q34" s="58">
        <v>0.07412</v>
      </c>
      <c r="R34" s="58">
        <v>4.53815</v>
      </c>
    </row>
    <row r="35" spans="1:35">
      <c r="A35" s="83">
        <f t="shared" ref="A35:A42" si="1">B17</f>
        <v>0</v>
      </c>
      <c r="B35" s="70">
        <f t="shared" ref="B35:B42" si="2">B5</f>
        <v>2.7972</v>
      </c>
      <c r="C35" s="70">
        <f t="shared" ref="C35:C42" si="3">C5</f>
        <v>2.8176</v>
      </c>
      <c r="D35" s="70">
        <f t="shared" ref="D35:D42" si="4">D5</f>
        <v>2.807</v>
      </c>
      <c r="E35" s="99">
        <f t="shared" ref="E35:E42" si="5">AVERAGE(B35:D35)</f>
        <v>2.80726666666667</v>
      </c>
      <c r="F35" s="61"/>
      <c r="G35" s="61"/>
      <c r="H35" s="61"/>
      <c r="I35" s="61"/>
      <c r="J35" s="61"/>
      <c r="K35" s="61"/>
      <c r="L35" s="61"/>
      <c r="O35" s="58" t="s">
        <v>103</v>
      </c>
    </row>
    <row r="36" spans="1:35">
      <c r="A36" s="83">
        <f t="shared" si="1"/>
        <v>31.25</v>
      </c>
      <c r="B36" s="70">
        <f t="shared" si="2"/>
        <v>2.273</v>
      </c>
      <c r="C36" s="70">
        <f t="shared" si="3"/>
        <v>2.2746</v>
      </c>
      <c r="D36" s="70">
        <f t="shared" si="4"/>
        <v>2.2936</v>
      </c>
      <c r="E36" s="99">
        <f t="shared" si="5"/>
        <v>2.2804</v>
      </c>
      <c r="F36" s="61"/>
      <c r="G36" s="61"/>
      <c r="H36" s="61"/>
      <c r="I36" s="61"/>
      <c r="J36" s="61"/>
      <c r="K36" s="61"/>
      <c r="L36" s="61"/>
      <c r="P36" s="58" t="s">
        <v>75</v>
      </c>
    </row>
    <row r="37" spans="1:35">
      <c r="A37" s="83">
        <f t="shared" si="1"/>
        <v>62.5</v>
      </c>
      <c r="B37" s="70">
        <f t="shared" si="2"/>
        <v>1.9325</v>
      </c>
      <c r="C37" s="70">
        <f t="shared" si="3"/>
        <v>1.9476</v>
      </c>
      <c r="D37" s="70">
        <f t="shared" si="4"/>
        <v>1.928</v>
      </c>
      <c r="E37" s="99">
        <f t="shared" si="5"/>
        <v>1.93603333333333</v>
      </c>
      <c r="F37" s="61"/>
      <c r="G37" s="61"/>
      <c r="H37" s="61"/>
      <c r="I37" s="61"/>
      <c r="J37" s="61"/>
      <c r="K37" s="61"/>
      <c r="L37" s="61"/>
      <c r="O37" s="58" t="s">
        <v>104</v>
      </c>
      <c r="P37" s="58">
        <v>8</v>
      </c>
    </row>
    <row r="38" spans="1:35">
      <c r="A38" s="83">
        <f t="shared" si="1"/>
        <v>125</v>
      </c>
      <c r="B38" s="70">
        <f t="shared" si="2"/>
        <v>1.4883</v>
      </c>
      <c r="C38" s="70">
        <f t="shared" si="3"/>
        <v>1.5046</v>
      </c>
      <c r="D38" s="70">
        <f t="shared" si="4"/>
        <v>1.4971</v>
      </c>
      <c r="E38" s="99">
        <f t="shared" si="5"/>
        <v>1.49666666666667</v>
      </c>
      <c r="F38" s="61"/>
      <c r="G38" s="61"/>
      <c r="H38" s="61"/>
      <c r="I38" s="61"/>
      <c r="J38" s="61"/>
      <c r="K38" s="61"/>
      <c r="L38" s="61"/>
      <c r="O38" s="58" t="s">
        <v>105</v>
      </c>
      <c r="P38" s="58">
        <v>4</v>
      </c>
    </row>
    <row r="39" spans="1:35">
      <c r="A39" s="83">
        <f t="shared" si="1"/>
        <v>250</v>
      </c>
      <c r="B39" s="70">
        <f t="shared" si="2"/>
        <v>1.0559</v>
      </c>
      <c r="C39" s="70">
        <f t="shared" si="3"/>
        <v>1.0583</v>
      </c>
      <c r="D39" s="70">
        <f t="shared" si="4"/>
        <v>1.0818</v>
      </c>
      <c r="E39" s="99">
        <f t="shared" si="5"/>
        <v>1.06533333333333</v>
      </c>
      <c r="F39" s="61"/>
      <c r="G39" s="61"/>
      <c r="H39" s="61"/>
      <c r="I39" s="61"/>
      <c r="J39" s="61"/>
      <c r="K39" s="61"/>
      <c r="L39" s="61"/>
      <c r="O39" s="58" t="s">
        <v>106</v>
      </c>
      <c r="P39" s="58">
        <v>2138.21432</v>
      </c>
    </row>
    <row r="40" spans="1:35">
      <c r="A40" s="83">
        <f t="shared" si="1"/>
        <v>500</v>
      </c>
      <c r="B40" s="70">
        <f t="shared" si="2"/>
        <v>0.7129</v>
      </c>
      <c r="C40" s="70">
        <f t="shared" si="3"/>
        <v>0.7282</v>
      </c>
      <c r="D40" s="70">
        <f t="shared" si="4"/>
        <v>0.7311</v>
      </c>
      <c r="E40" s="99">
        <f t="shared" si="5"/>
        <v>0.724066666666667</v>
      </c>
      <c r="F40" s="61"/>
      <c r="G40" s="61"/>
      <c r="H40" s="61"/>
      <c r="I40" s="61"/>
      <c r="J40" s="61"/>
      <c r="K40" s="61"/>
      <c r="L40" s="61"/>
      <c r="O40" s="58" t="s">
        <v>108</v>
      </c>
      <c r="P40" s="58">
        <v>8552.85726</v>
      </c>
    </row>
    <row r="41" spans="1:35">
      <c r="A41" s="83">
        <f t="shared" si="1"/>
        <v>1000</v>
      </c>
      <c r="B41" s="70">
        <f t="shared" si="2"/>
        <v>0.4993</v>
      </c>
      <c r="C41" s="70">
        <f t="shared" si="3"/>
        <v>0.5011</v>
      </c>
      <c r="D41" s="70">
        <f t="shared" si="4"/>
        <v>0.494</v>
      </c>
      <c r="E41" s="99">
        <f t="shared" si="5"/>
        <v>0.498133333333333</v>
      </c>
      <c r="F41" s="61"/>
      <c r="G41" s="61"/>
      <c r="H41" s="61"/>
      <c r="I41" s="61"/>
      <c r="J41" s="61"/>
      <c r="K41" s="61"/>
      <c r="L41" s="61"/>
      <c r="O41" s="58" t="s">
        <v>109</v>
      </c>
      <c r="P41" s="58">
        <v>0.99746</v>
      </c>
    </row>
    <row r="42" spans="1:35">
      <c r="A42" s="83">
        <f t="shared" si="1"/>
        <v>2000</v>
      </c>
      <c r="B42" s="70">
        <f t="shared" si="2"/>
        <v>0.385</v>
      </c>
      <c r="C42" s="70">
        <f t="shared" si="3"/>
        <v>0.3612</v>
      </c>
      <c r="D42" s="70">
        <f t="shared" si="4"/>
        <v>0.3765</v>
      </c>
      <c r="E42" s="99">
        <f t="shared" si="5"/>
        <v>0.374233333333333</v>
      </c>
      <c r="F42" s="61"/>
      <c r="G42" s="61"/>
      <c r="H42" s="61"/>
      <c r="I42" s="61"/>
      <c r="J42" s="61"/>
      <c r="K42" s="61"/>
      <c r="L42" s="61"/>
      <c r="O42" s="58" t="s">
        <v>110</v>
      </c>
      <c r="P42" s="58">
        <v>0.99555</v>
      </c>
    </row>
    <row r="43" spans="1:35">
      <c r="C43" s="61"/>
      <c r="F43" s="61"/>
      <c r="G43" s="61"/>
      <c r="H43" s="61"/>
      <c r="I43" s="61"/>
      <c r="J43" s="61"/>
      <c r="K43" s="61"/>
      <c r="L43" s="61"/>
      <c r="O43" s="58" t="s">
        <v>111</v>
      </c>
      <c r="P43" s="58" t="s">
        <v>112</v>
      </c>
    </row>
    <row r="44" spans="1:35">
      <c r="A44" s="87"/>
      <c r="C44" s="61"/>
      <c r="F44" s="61"/>
      <c r="G44" s="61"/>
      <c r="H44" s="61"/>
      <c r="I44" s="61"/>
      <c r="J44" s="61"/>
      <c r="K44" s="61"/>
      <c r="L44" s="61"/>
      <c r="O44" s="58" t="s">
        <v>114</v>
      </c>
    </row>
    <row r="45" spans="1:35">
      <c r="A45" s="87" t="s">
        <v>157</v>
      </c>
      <c r="C45" s="61"/>
      <c r="F45" s="61"/>
      <c r="G45" s="61"/>
      <c r="H45" s="61"/>
      <c r="I45" s="61"/>
      <c r="J45" s="61"/>
      <c r="K45" s="61"/>
      <c r="L45" s="61"/>
      <c r="P45" s="58" t="s">
        <v>91</v>
      </c>
      <c r="Q45" s="58" t="s">
        <v>91</v>
      </c>
      <c r="R45" s="58" t="s">
        <v>92</v>
      </c>
      <c r="S45" s="58" t="s">
        <v>92</v>
      </c>
      <c r="T45" s="58" t="s">
        <v>96</v>
      </c>
      <c r="U45" s="58" t="s">
        <v>96</v>
      </c>
      <c r="V45" s="58" t="s">
        <v>97</v>
      </c>
      <c r="W45" s="58" t="s">
        <v>97</v>
      </c>
      <c r="X45" s="58" t="s">
        <v>98</v>
      </c>
      <c r="Y45" s="58" t="s">
        <v>98</v>
      </c>
      <c r="Z45" s="58" t="s">
        <v>99</v>
      </c>
      <c r="AA45" s="58" t="s">
        <v>99</v>
      </c>
      <c r="AB45" s="58" t="s">
        <v>100</v>
      </c>
      <c r="AC45" s="58" t="s">
        <v>100</v>
      </c>
      <c r="AD45" s="58" t="s">
        <v>101</v>
      </c>
      <c r="AE45" s="58" t="s">
        <v>101</v>
      </c>
      <c r="AF45" s="58" t="s">
        <v>102</v>
      </c>
      <c r="AG45" s="58" t="s">
        <v>102</v>
      </c>
      <c r="AH45" s="58" t="s">
        <v>103</v>
      </c>
      <c r="AI45" s="58" t="s">
        <v>103</v>
      </c>
    </row>
    <row r="46" spans="1:35">
      <c r="C46" s="61"/>
      <c r="P46" s="58" t="s">
        <v>86</v>
      </c>
      <c r="Q46" s="58" t="s">
        <v>87</v>
      </c>
      <c r="R46" s="58" t="s">
        <v>86</v>
      </c>
      <c r="S46" s="58" t="s">
        <v>87</v>
      </c>
      <c r="T46" s="58" t="s">
        <v>86</v>
      </c>
      <c r="U46" s="58" t="s">
        <v>87</v>
      </c>
      <c r="V46" s="58" t="s">
        <v>86</v>
      </c>
      <c r="W46" s="58" t="s">
        <v>87</v>
      </c>
      <c r="X46" s="58" t="s">
        <v>86</v>
      </c>
      <c r="Y46" s="58" t="s">
        <v>87</v>
      </c>
      <c r="Z46" s="58" t="s">
        <v>86</v>
      </c>
      <c r="AA46" s="58" t="s">
        <v>87</v>
      </c>
      <c r="AB46" s="58" t="s">
        <v>86</v>
      </c>
      <c r="AC46" s="58" t="s">
        <v>87</v>
      </c>
      <c r="AD46" s="58" t="s">
        <v>86</v>
      </c>
      <c r="AE46" s="58" t="s">
        <v>87</v>
      </c>
      <c r="AF46" s="58" t="s">
        <v>86</v>
      </c>
      <c r="AG46" s="58" t="s">
        <v>87</v>
      </c>
      <c r="AH46" s="58" t="s">
        <v>106</v>
      </c>
      <c r="AI46" s="58" t="s">
        <v>110</v>
      </c>
    </row>
    <row r="47" spans="1:35">
      <c r="C47" s="61"/>
      <c r="O47" s="58" t="s">
        <v>75</v>
      </c>
      <c r="P47" s="58">
        <v>641473.05334</v>
      </c>
      <c r="Q47" s="92">
        <v>86106200</v>
      </c>
      <c r="R47" s="58">
        <v>12.71262</v>
      </c>
      <c r="S47" s="58">
        <v>46.32302</v>
      </c>
      <c r="T47" s="58">
        <v>0.02749</v>
      </c>
      <c r="U47" s="58">
        <v>1.69061</v>
      </c>
      <c r="V47" s="58">
        <v>2.21511</v>
      </c>
      <c r="W47" s="58">
        <v>0.63375</v>
      </c>
      <c r="X47" s="58">
        <v>0.0147</v>
      </c>
      <c r="Y47" s="58">
        <v>0.90672</v>
      </c>
      <c r="Z47" s="58">
        <v>0.02749</v>
      </c>
      <c r="AA47" s="58">
        <v>1.69061</v>
      </c>
      <c r="AB47" s="58">
        <v>0.0514</v>
      </c>
      <c r="AC47" s="58">
        <v>3.15216</v>
      </c>
      <c r="AD47" s="58">
        <v>0.01019</v>
      </c>
      <c r="AE47" s="58">
        <v>0.62979</v>
      </c>
      <c r="AF47" s="58">
        <v>0.07412</v>
      </c>
      <c r="AG47" s="58">
        <v>4.53815</v>
      </c>
      <c r="AH47" s="58">
        <v>2138.21432</v>
      </c>
      <c r="AI47" s="58">
        <v>0.99555</v>
      </c>
    </row>
    <row r="48" spans="1:35">
      <c r="C48" s="61"/>
      <c r="O48" s="58" t="s">
        <v>119</v>
      </c>
    </row>
    <row r="49" spans="1:21">
      <c r="A49" s="59" t="s">
        <v>113</v>
      </c>
      <c r="Q49" s="58" t="s">
        <v>120</v>
      </c>
      <c r="R49" s="58" t="s">
        <v>121</v>
      </c>
      <c r="S49" s="58" t="s">
        <v>122</v>
      </c>
      <c r="T49" s="58" t="s">
        <v>123</v>
      </c>
      <c r="U49" s="58" t="s">
        <v>124</v>
      </c>
    </row>
    <row r="50" spans="1:21">
      <c r="A50" s="59"/>
      <c r="O50" s="58" t="s">
        <v>75</v>
      </c>
      <c r="P50" s="58" t="s">
        <v>125</v>
      </c>
      <c r="Q50" s="58">
        <v>4</v>
      </c>
      <c r="R50" s="58">
        <v>5324454.95524</v>
      </c>
      <c r="S50" s="58">
        <v>1331113.73881</v>
      </c>
      <c r="T50" s="58">
        <v>622.53523</v>
      </c>
      <c r="U50" s="92">
        <v>7.70788e-6</v>
      </c>
    </row>
    <row r="51" spans="1:21">
      <c r="O51" s="58" t="s">
        <v>75</v>
      </c>
      <c r="P51" s="58" t="s">
        <v>126</v>
      </c>
      <c r="Q51" s="58">
        <v>4</v>
      </c>
      <c r="R51" s="58">
        <v>8552.85726</v>
      </c>
      <c r="S51" s="58">
        <v>2138.21432</v>
      </c>
    </row>
    <row r="52" customHeight="1" spans="1:21">
      <c r="A52" s="70" t="s">
        <v>115</v>
      </c>
      <c r="B52" s="70" t="s">
        <v>130</v>
      </c>
      <c r="C52" s="70"/>
      <c r="D52" s="70"/>
      <c r="E52" s="89" t="s">
        <v>158</v>
      </c>
      <c r="F52" s="90"/>
      <c r="G52" s="91"/>
      <c r="H52" s="82" t="s">
        <v>159</v>
      </c>
      <c r="I52" s="70" t="s">
        <v>134</v>
      </c>
      <c r="J52" s="70"/>
      <c r="K52" s="70"/>
      <c r="L52" s="61"/>
      <c r="O52" s="58" t="s">
        <v>75</v>
      </c>
      <c r="P52" s="58" t="s">
        <v>127</v>
      </c>
      <c r="Q52" s="58">
        <v>8</v>
      </c>
      <c r="R52" s="58">
        <v>5333007.8125</v>
      </c>
    </row>
    <row r="53" spans="1:21">
      <c r="A53" s="70"/>
      <c r="B53" s="70">
        <v>1</v>
      </c>
      <c r="C53" s="70">
        <v>2</v>
      </c>
      <c r="D53" s="70">
        <v>3</v>
      </c>
      <c r="E53" s="70">
        <v>1</v>
      </c>
      <c r="F53" s="70">
        <v>2</v>
      </c>
      <c r="G53" s="70">
        <v>3</v>
      </c>
      <c r="H53" s="84"/>
      <c r="I53" s="70"/>
      <c r="J53" s="70"/>
      <c r="K53" s="70"/>
      <c r="L53" s="61"/>
      <c r="O53" s="58" t="s">
        <v>75</v>
      </c>
      <c r="P53" s="58" t="s">
        <v>128</v>
      </c>
      <c r="Q53" s="58">
        <v>7</v>
      </c>
      <c r="R53" s="58">
        <v>3364135.74219</v>
      </c>
    </row>
    <row r="54" ht="14.25" customHeight="1" spans="1:21">
      <c r="A54" s="83" t="str">
        <f t="shared" ref="A54:A57" si="6">E17</f>
        <v>shCtrl</v>
      </c>
      <c r="B54" s="93">
        <f t="shared" ref="B54:B57" si="7">E5</f>
        <v>0.9817</v>
      </c>
      <c r="C54" s="93">
        <f t="shared" ref="C54:C57" si="8">F5</f>
        <v>0.9923</v>
      </c>
      <c r="D54" s="93">
        <f t="shared" ref="D54:D57" si="9">G5</f>
        <v>1.0019</v>
      </c>
      <c r="E54" s="94">
        <f t="shared" ref="E54:E57" si="10">$Q$27+($Q$26-$Q$27)/(1+(B54/$Q$28)^$Q$29)</f>
        <v>245.72566808199</v>
      </c>
      <c r="F54" s="94">
        <f t="shared" ref="F54:F57" si="11">$Q$27+($Q$26-$Q$27)/(1+(C54/$Q$28)^$Q$29)</f>
        <v>240.249727473464</v>
      </c>
      <c r="G54" s="94">
        <f t="shared" ref="G54:G57" si="12">$Q$27+($Q$26-$Q$27)/(1+(D54/$Q$28)^$Q$29)</f>
        <v>235.45007613194</v>
      </c>
      <c r="H54" s="94">
        <f t="shared" ref="H54:H57" si="13">AVERAGE(E54:G54)</f>
        <v>240.475157229131</v>
      </c>
      <c r="I54" s="70">
        <f t="shared" ref="I54:K54" si="14">E54/AVERAGE($E$54:$G$54)</f>
        <v>1.02183390132003</v>
      </c>
      <c r="J54" s="70">
        <f t="shared" si="14"/>
        <v>0.999062565305019</v>
      </c>
      <c r="K54" s="70">
        <f t="shared" si="14"/>
        <v>0.979103533374954</v>
      </c>
      <c r="L54" s="61"/>
    </row>
    <row r="55" ht="14.25" customHeight="1" spans="1:21">
      <c r="A55" s="83" t="str">
        <f t="shared" si="6"/>
        <v>shMAPK12</v>
      </c>
      <c r="B55" s="93">
        <f t="shared" si="7"/>
        <v>0.70164</v>
      </c>
      <c r="C55" s="93">
        <f t="shared" si="8"/>
        <v>0.7722</v>
      </c>
      <c r="D55" s="93">
        <f t="shared" si="9"/>
        <v>0.7664</v>
      </c>
      <c r="E55" s="94">
        <f t="shared" si="10"/>
        <v>502.843277275587</v>
      </c>
      <c r="F55" s="94">
        <f t="shared" si="11"/>
        <v>409.166360004466</v>
      </c>
      <c r="G55" s="94">
        <f t="shared" si="12"/>
        <v>415.838737861279</v>
      </c>
      <c r="H55" s="94">
        <f t="shared" si="13"/>
        <v>442.61612504711</v>
      </c>
      <c r="I55" s="70">
        <f t="shared" ref="I55:K55" si="15">E55/AVERAGE($E$54:$G$54)</f>
        <v>2.09104043456956</v>
      </c>
      <c r="J55" s="70">
        <f t="shared" si="15"/>
        <v>1.70149118403362</v>
      </c>
      <c r="K55" s="70">
        <f t="shared" si="15"/>
        <v>1.72923782503261</v>
      </c>
      <c r="L55" s="61"/>
    </row>
    <row r="56" ht="14.25" customHeight="1" spans="1:21">
      <c r="A56" s="83" t="str">
        <f t="shared" si="6"/>
        <v>shCtrl+CQ</v>
      </c>
      <c r="B56" s="93">
        <f t="shared" si="7"/>
        <v>1.2095</v>
      </c>
      <c r="C56" s="93">
        <f t="shared" si="8"/>
        <v>1.2212</v>
      </c>
      <c r="D56" s="93">
        <f t="shared" si="9"/>
        <v>1.3085</v>
      </c>
      <c r="E56" s="94">
        <f t="shared" si="10"/>
        <v>159.500325317477</v>
      </c>
      <c r="F56" s="94">
        <f t="shared" si="11"/>
        <v>156.403953110436</v>
      </c>
      <c r="G56" s="94">
        <f t="shared" si="12"/>
        <v>136.0287878432</v>
      </c>
      <c r="H56" s="94">
        <f t="shared" si="13"/>
        <v>150.644355423704</v>
      </c>
      <c r="I56" s="70">
        <f t="shared" ref="I56:K56" si="16">E56/AVERAGE($E$54:$G$54)</f>
        <v>0.663271529397528</v>
      </c>
      <c r="J56" s="70">
        <f t="shared" si="16"/>
        <v>0.65039547083614</v>
      </c>
      <c r="K56" s="70">
        <f t="shared" si="16"/>
        <v>0.565666696762311</v>
      </c>
      <c r="L56" s="61"/>
    </row>
    <row r="57" spans="1:21">
      <c r="A57" s="83" t="str">
        <f t="shared" si="6"/>
        <v>shMAPK12+CQ</v>
      </c>
      <c r="B57" s="93">
        <f t="shared" si="7"/>
        <v>0.8414</v>
      </c>
      <c r="C57" s="93">
        <f t="shared" si="8"/>
        <v>0.9531</v>
      </c>
      <c r="D57" s="93">
        <f t="shared" si="9"/>
        <v>0.9548</v>
      </c>
      <c r="E57" s="94">
        <f t="shared" si="10"/>
        <v>340.563111491663</v>
      </c>
      <c r="F57" s="94">
        <f t="shared" si="11"/>
        <v>261.490800852316</v>
      </c>
      <c r="G57" s="94">
        <f t="shared" si="12"/>
        <v>260.511071075981</v>
      </c>
      <c r="H57" s="94">
        <f t="shared" si="13"/>
        <v>287.521661139987</v>
      </c>
      <c r="I57" s="70">
        <f t="shared" ref="I57:K57" si="17">E57/AVERAGE($E$54:$G$54)</f>
        <v>1.41620912287071</v>
      </c>
      <c r="J57" s="70">
        <f t="shared" si="17"/>
        <v>1.0873921608591</v>
      </c>
      <c r="K57" s="70">
        <f t="shared" si="17"/>
        <v>1.08331801953147</v>
      </c>
      <c r="L57" s="61"/>
    </row>
    <row r="58" spans="1:21">
      <c r="A58" s="78"/>
      <c r="B58" s="224"/>
      <c r="C58" s="224"/>
      <c r="D58" s="224"/>
      <c r="E58" s="95"/>
      <c r="F58" s="95"/>
      <c r="G58" s="95"/>
      <c r="H58" s="95"/>
      <c r="I58" s="60"/>
      <c r="J58" s="60"/>
      <c r="K58" s="60"/>
      <c r="L58" s="61"/>
    </row>
    <row r="59" spans="1:21">
      <c r="A59" s="78"/>
      <c r="B59" s="224"/>
      <c r="C59" s="224"/>
      <c r="D59" s="224"/>
      <c r="E59" s="95"/>
      <c r="F59" s="95"/>
      <c r="G59" s="95"/>
      <c r="H59" s="95"/>
      <c r="I59" s="60"/>
      <c r="J59" s="60"/>
      <c r="K59" s="60"/>
      <c r="L59" s="61"/>
    </row>
    <row r="60" spans="1:21">
      <c r="A60" s="60"/>
      <c r="B60" s="60"/>
      <c r="C60" s="60"/>
      <c r="D60" s="60"/>
      <c r="E60" s="60"/>
      <c r="F60" s="96"/>
      <c r="L60" s="61"/>
    </row>
    <row r="61" spans="1:21">
      <c r="A61" s="60"/>
      <c r="B61" s="60"/>
      <c r="C61" s="60"/>
      <c r="D61" s="60"/>
      <c r="E61" s="60"/>
      <c r="F61" s="96"/>
      <c r="L61" s="61"/>
    </row>
    <row r="62" spans="1:21">
      <c r="A62" s="60"/>
      <c r="B62" s="60"/>
      <c r="C62" s="60"/>
      <c r="D62" s="60"/>
      <c r="E62" s="60"/>
      <c r="F62" s="96"/>
    </row>
    <row r="63" spans="1:21">
      <c r="A63" s="60"/>
      <c r="B63" s="60"/>
      <c r="C63" s="60"/>
      <c r="D63" s="60"/>
      <c r="E63" s="60"/>
      <c r="F63" s="96"/>
    </row>
    <row r="64" spans="1:21">
      <c r="A64" s="60"/>
      <c r="B64" s="60"/>
      <c r="C64" s="60"/>
      <c r="D64" s="60"/>
      <c r="E64" s="60"/>
      <c r="F64" s="96"/>
    </row>
    <row r="65" spans="1:6">
      <c r="A65" s="60"/>
      <c r="B65" s="60"/>
      <c r="C65" s="60"/>
      <c r="D65" s="60"/>
      <c r="E65" s="60"/>
      <c r="F65" s="96"/>
    </row>
    <row r="66" spans="1:6">
      <c r="A66" s="60"/>
      <c r="B66" s="60"/>
      <c r="C66" s="60"/>
      <c r="D66" s="60"/>
      <c r="E66" s="60"/>
      <c r="F66" s="96"/>
    </row>
    <row r="67" spans="1:6">
      <c r="A67" s="60"/>
      <c r="B67" s="60"/>
      <c r="C67" s="60"/>
      <c r="D67" s="60"/>
      <c r="E67" s="60"/>
      <c r="F67" s="96"/>
    </row>
    <row r="68" spans="1:6">
      <c r="A68" s="60"/>
      <c r="B68" s="60"/>
      <c r="C68" s="60"/>
      <c r="D68" s="60"/>
      <c r="E68" s="60"/>
      <c r="F68" s="96"/>
    </row>
    <row r="69" spans="1:6">
      <c r="A69" s="60"/>
      <c r="B69" s="60"/>
      <c r="C69" s="60"/>
      <c r="D69" s="60"/>
      <c r="E69" s="60"/>
      <c r="F69" s="96"/>
    </row>
    <row r="70" spans="1:6">
      <c r="A70" s="60"/>
      <c r="B70" s="60"/>
      <c r="C70" s="60"/>
      <c r="D70" s="60"/>
      <c r="E70" s="60"/>
      <c r="F70" s="96"/>
    </row>
    <row r="71" spans="1:6">
      <c r="A71" s="60"/>
      <c r="B71" s="60"/>
      <c r="C71" s="60"/>
      <c r="D71" s="60"/>
      <c r="E71" s="60"/>
      <c r="F71" s="96"/>
    </row>
    <row r="72" spans="1:6">
      <c r="A72" s="60"/>
      <c r="B72" s="60"/>
      <c r="C72" s="60"/>
      <c r="D72" s="60"/>
      <c r="E72" s="60"/>
      <c r="F72" s="96"/>
    </row>
    <row r="73" spans="1:6">
      <c r="A73" s="60"/>
      <c r="B73" s="60"/>
      <c r="C73" s="60"/>
      <c r="D73" s="60"/>
      <c r="E73" s="60"/>
      <c r="F73" s="96"/>
    </row>
    <row r="74" spans="1:6">
      <c r="A74" s="60"/>
      <c r="B74" s="60"/>
      <c r="C74" s="60"/>
      <c r="D74" s="60"/>
      <c r="E74" s="60"/>
      <c r="F74" s="96"/>
    </row>
    <row r="75" spans="1:6">
      <c r="A75" s="60"/>
      <c r="B75" s="60"/>
      <c r="C75" s="60"/>
      <c r="D75" s="60"/>
      <c r="E75" s="60"/>
      <c r="F75" s="96"/>
    </row>
    <row r="76" spans="1:6">
      <c r="A76" s="60"/>
      <c r="B76" s="60"/>
      <c r="C76" s="60"/>
      <c r="D76" s="60"/>
      <c r="E76" s="60"/>
      <c r="F76" s="96"/>
    </row>
    <row r="77" spans="1:6">
      <c r="A77" s="60"/>
      <c r="B77" s="60"/>
      <c r="C77" s="60"/>
      <c r="D77" s="60"/>
      <c r="E77" s="60"/>
      <c r="F77" s="96"/>
    </row>
    <row r="78" spans="1:6">
      <c r="A78" s="60"/>
      <c r="B78" s="60"/>
      <c r="C78" s="60"/>
      <c r="D78" s="60"/>
      <c r="E78" s="60"/>
      <c r="F78" s="96"/>
    </row>
    <row r="79" spans="1:6">
      <c r="A79" s="60"/>
      <c r="B79" s="60"/>
      <c r="C79" s="60"/>
      <c r="D79" s="60"/>
      <c r="E79" s="60"/>
      <c r="F79" s="96"/>
    </row>
    <row r="80" spans="1:6">
      <c r="A80" s="60"/>
      <c r="B80" s="60"/>
      <c r="C80" s="60"/>
      <c r="D80" s="60"/>
      <c r="E80" s="60"/>
      <c r="F80" s="96"/>
    </row>
    <row r="81" spans="1:6">
      <c r="A81" s="60"/>
      <c r="B81" s="60"/>
      <c r="C81" s="60"/>
      <c r="D81" s="60"/>
      <c r="E81" s="60"/>
      <c r="F81" s="96"/>
    </row>
    <row r="82" spans="1:6">
      <c r="A82" s="60"/>
      <c r="B82" s="60"/>
      <c r="C82" s="60"/>
      <c r="D82" s="60"/>
      <c r="E82" s="60"/>
      <c r="F82" s="96"/>
    </row>
    <row r="83" spans="1:6">
      <c r="A83" s="60"/>
      <c r="B83" s="60"/>
      <c r="C83" s="60"/>
      <c r="D83" s="60"/>
      <c r="E83" s="60"/>
      <c r="F83" s="96"/>
    </row>
    <row r="84" spans="1:6">
      <c r="A84" s="60"/>
      <c r="B84" s="60"/>
      <c r="C84" s="60"/>
      <c r="D84" s="60"/>
      <c r="E84" s="60"/>
      <c r="F84" s="96"/>
    </row>
    <row r="85" spans="1:6">
      <c r="A85" s="60"/>
      <c r="B85" s="60"/>
      <c r="C85" s="60"/>
      <c r="D85" s="60"/>
      <c r="E85" s="60"/>
      <c r="F85" s="96"/>
    </row>
    <row r="86" spans="1:6">
      <c r="A86" s="60"/>
      <c r="B86" s="60"/>
      <c r="C86" s="60"/>
      <c r="D86" s="60"/>
      <c r="E86" s="60"/>
      <c r="F86" s="96"/>
    </row>
    <row r="87" spans="1:6">
      <c r="A87" s="60"/>
      <c r="B87" s="60"/>
      <c r="C87" s="60"/>
      <c r="D87" s="60"/>
      <c r="E87" s="60"/>
      <c r="F87" s="96"/>
    </row>
    <row r="88" spans="1:6">
      <c r="A88" s="60"/>
      <c r="B88" s="60"/>
      <c r="C88" s="60"/>
      <c r="D88" s="60"/>
      <c r="E88" s="60"/>
      <c r="F88" s="96"/>
    </row>
    <row r="89" spans="1:6">
      <c r="A89" s="60"/>
      <c r="B89" s="60"/>
      <c r="C89" s="60"/>
      <c r="D89" s="60"/>
      <c r="E89" s="60"/>
      <c r="F89" s="96"/>
    </row>
    <row r="90" spans="1:6">
      <c r="A90" s="60"/>
      <c r="B90" s="60"/>
      <c r="C90" s="60"/>
      <c r="D90" s="60"/>
      <c r="E90" s="60"/>
      <c r="F90" s="96"/>
    </row>
    <row r="91" spans="1:6">
      <c r="A91" s="60"/>
      <c r="B91" s="60"/>
      <c r="C91" s="60"/>
      <c r="D91" s="60"/>
      <c r="E91" s="60"/>
      <c r="F91" s="96"/>
    </row>
    <row r="92" spans="1:6">
      <c r="A92" s="60"/>
      <c r="B92" s="60"/>
      <c r="C92" s="60"/>
      <c r="D92" s="60"/>
      <c r="E92" s="60"/>
      <c r="F92" s="96"/>
    </row>
    <row r="93" spans="1:6">
      <c r="A93" s="60"/>
      <c r="B93" s="60"/>
      <c r="C93" s="60"/>
      <c r="D93" s="60"/>
      <c r="E93" s="60"/>
      <c r="F93" s="96"/>
    </row>
    <row r="94" spans="1:6">
      <c r="A94" s="60"/>
      <c r="B94" s="60"/>
      <c r="C94" s="60"/>
      <c r="D94" s="60"/>
      <c r="E94" s="60"/>
      <c r="F94" s="96"/>
    </row>
    <row r="95" spans="1:6">
      <c r="A95" s="60"/>
      <c r="B95" s="60"/>
      <c r="C95" s="60"/>
      <c r="D95" s="60"/>
      <c r="E95" s="60"/>
      <c r="F95" s="96"/>
    </row>
    <row r="96" spans="1:6">
      <c r="A96" s="60"/>
      <c r="B96" s="60"/>
      <c r="C96" s="60"/>
      <c r="D96" s="60"/>
      <c r="E96" s="60"/>
      <c r="F96" s="96"/>
    </row>
    <row r="97" spans="1:6">
      <c r="A97" s="60"/>
      <c r="B97" s="60"/>
      <c r="C97" s="60"/>
      <c r="D97" s="60"/>
      <c r="E97" s="60"/>
      <c r="F97" s="96"/>
    </row>
    <row r="98" spans="1:6">
      <c r="A98" s="60"/>
      <c r="B98" s="60"/>
      <c r="C98" s="60"/>
      <c r="D98" s="60"/>
      <c r="E98" s="60"/>
      <c r="F98" s="96"/>
    </row>
    <row r="99" spans="1:6">
      <c r="A99" s="60"/>
      <c r="B99" s="60"/>
      <c r="C99" s="60"/>
      <c r="D99" s="60"/>
      <c r="E99" s="60"/>
      <c r="F99" s="96"/>
    </row>
    <row r="100" spans="1:6">
      <c r="A100" s="60"/>
      <c r="B100" s="60"/>
      <c r="C100" s="60"/>
      <c r="D100" s="60"/>
      <c r="E100" s="60"/>
      <c r="F100" s="96"/>
    </row>
    <row r="101" spans="1:6">
      <c r="A101" s="60"/>
      <c r="B101" s="60"/>
      <c r="C101" s="60"/>
      <c r="D101" s="60"/>
      <c r="E101" s="60"/>
      <c r="F101" s="96"/>
    </row>
    <row r="102" spans="1:6">
      <c r="A102" s="60"/>
      <c r="B102" s="60"/>
      <c r="C102" s="60"/>
      <c r="D102" s="60"/>
      <c r="E102" s="60"/>
      <c r="F102" s="96"/>
    </row>
    <row r="103" spans="1:6">
      <c r="A103" s="60"/>
      <c r="B103" s="60"/>
      <c r="C103" s="60"/>
      <c r="D103" s="60"/>
      <c r="E103" s="60"/>
      <c r="F103" s="96"/>
    </row>
    <row r="104" spans="1:6">
      <c r="A104" s="60"/>
      <c r="B104" s="60"/>
      <c r="C104" s="60"/>
      <c r="D104" s="60"/>
      <c r="E104" s="60"/>
      <c r="F104" s="96"/>
    </row>
    <row r="105" spans="1:6">
      <c r="A105" s="60"/>
      <c r="B105" s="60"/>
      <c r="C105" s="60"/>
      <c r="D105" s="60"/>
      <c r="E105" s="60"/>
      <c r="F105" s="96"/>
    </row>
    <row r="106" spans="1:6">
      <c r="A106" s="60"/>
      <c r="B106" s="60"/>
      <c r="C106" s="60"/>
      <c r="D106" s="60"/>
      <c r="E106" s="60"/>
      <c r="F106" s="96"/>
    </row>
    <row r="107" spans="1:6">
      <c r="A107" s="60"/>
      <c r="B107" s="60"/>
      <c r="C107" s="60"/>
      <c r="D107" s="60"/>
      <c r="E107" s="60"/>
      <c r="F107" s="96"/>
    </row>
    <row r="108" spans="1:6">
      <c r="A108" s="60"/>
      <c r="B108" s="60"/>
      <c r="C108" s="60"/>
      <c r="D108" s="60"/>
      <c r="E108" s="60"/>
      <c r="F108" s="96"/>
    </row>
    <row r="109" spans="1:6">
      <c r="A109" s="60"/>
      <c r="B109" s="60"/>
      <c r="C109" s="60"/>
      <c r="D109" s="60"/>
      <c r="E109" s="60"/>
      <c r="F109" s="96"/>
    </row>
    <row r="110" spans="1:6">
      <c r="A110" s="60"/>
      <c r="B110" s="60"/>
      <c r="C110" s="60"/>
      <c r="D110" s="60"/>
      <c r="E110" s="60"/>
      <c r="F110" s="96"/>
    </row>
    <row r="111" spans="1:6">
      <c r="A111" s="60"/>
      <c r="B111" s="60"/>
      <c r="C111" s="60"/>
      <c r="D111" s="60"/>
      <c r="E111" s="60"/>
      <c r="F111" s="96"/>
    </row>
    <row r="112" spans="1:6">
      <c r="A112" s="60"/>
      <c r="B112" s="60"/>
      <c r="C112" s="60"/>
      <c r="D112" s="60"/>
      <c r="E112" s="60"/>
      <c r="F112" s="96"/>
    </row>
    <row r="113" spans="1:6">
      <c r="A113" s="60"/>
      <c r="B113" s="60"/>
      <c r="C113" s="60"/>
      <c r="D113" s="60"/>
      <c r="E113" s="60"/>
      <c r="F113" s="96"/>
    </row>
    <row r="114" spans="1:6">
      <c r="A114" s="60"/>
      <c r="B114" s="60"/>
      <c r="C114" s="60"/>
      <c r="D114" s="60"/>
      <c r="E114" s="60"/>
      <c r="F114" s="96"/>
    </row>
    <row r="115" spans="1:6">
      <c r="A115" s="60"/>
      <c r="B115" s="60"/>
      <c r="C115" s="60"/>
      <c r="D115" s="60"/>
      <c r="E115" s="60"/>
      <c r="F115" s="96"/>
    </row>
    <row r="116" spans="1:6">
      <c r="A116" s="60"/>
      <c r="B116" s="60"/>
      <c r="C116" s="60"/>
      <c r="D116" s="60"/>
      <c r="E116" s="60"/>
      <c r="F116" s="96"/>
    </row>
  </sheetData>
  <mergeCells count="13">
    <mergeCell ref="B25:D25"/>
    <mergeCell ref="B33:D33"/>
    <mergeCell ref="B52:D52"/>
    <mergeCell ref="E52:G52"/>
    <mergeCell ref="A1:A2"/>
    <mergeCell ref="A14:A15"/>
    <mergeCell ref="A30:A31"/>
    <mergeCell ref="A33:A34"/>
    <mergeCell ref="A49:A50"/>
    <mergeCell ref="A52:A53"/>
    <mergeCell ref="E33:E34"/>
    <mergeCell ref="H52:H53"/>
    <mergeCell ref="I52:K53"/>
  </mergeCells>
  <hyperlinks>
    <hyperlink ref="A45" r:id="rId2" display="科研用 MDA ELISA试剂盒 | Elabscience 官方网站"/>
  </hyperlinks>
  <pageMargins left="0.7" right="0.7" top="0.75" bottom="0.75" header="0.3" footer="0.3"/>
  <pageSetup paperSize="9" orientation="portrait" horizontalDpi="200" verticalDpi="300"/>
  <headerFooter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70" zoomScaleNormal="70" topLeftCell="C1" workbookViewId="0">
      <selection activeCell="I7" sqref="I7:T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1833</v>
      </c>
      <c r="C2" s="70">
        <v>120.298</v>
      </c>
      <c r="D2" s="70">
        <v>40</v>
      </c>
      <c r="E2" s="70">
        <v>255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1833</v>
      </c>
      <c r="C3" s="70">
        <v>108.327</v>
      </c>
      <c r="D3" s="70">
        <v>38</v>
      </c>
      <c r="E3" s="70">
        <v>255</v>
      </c>
      <c r="F3" s="58"/>
      <c r="G3" s="70"/>
      <c r="H3" s="70"/>
      <c r="I3" s="105" t="s">
        <v>32</v>
      </c>
      <c r="J3" s="106"/>
      <c r="K3" s="107"/>
      <c r="L3" s="108" t="s">
        <v>10</v>
      </c>
      <c r="M3" s="108"/>
      <c r="N3" s="108"/>
      <c r="O3" s="193" t="s">
        <v>145</v>
      </c>
      <c r="P3" s="194"/>
      <c r="Q3" s="194"/>
      <c r="R3" s="195" t="s">
        <v>160</v>
      </c>
      <c r="S3" s="196"/>
      <c r="T3" s="196"/>
      <c r="U3" s="60"/>
      <c r="V3" s="60"/>
      <c r="W3" s="60"/>
    </row>
    <row r="4" spans="1:23">
      <c r="A4" s="70">
        <v>3</v>
      </c>
      <c r="B4" s="70">
        <v>1833</v>
      </c>
      <c r="C4" s="70">
        <v>141.978</v>
      </c>
      <c r="D4" s="70">
        <v>42</v>
      </c>
      <c r="E4" s="70">
        <v>255</v>
      </c>
      <c r="F4" s="58"/>
      <c r="G4" s="110" t="s">
        <v>9</v>
      </c>
      <c r="H4" s="110" t="s">
        <v>149</v>
      </c>
      <c r="I4" s="70">
        <f>C2</f>
        <v>120.298</v>
      </c>
      <c r="J4" s="70">
        <f>C10</f>
        <v>125.315</v>
      </c>
      <c r="K4" s="70">
        <f>C18</f>
        <v>118.738</v>
      </c>
      <c r="L4" s="70">
        <f>C3</f>
        <v>108.327</v>
      </c>
      <c r="M4" s="70">
        <f>C11</f>
        <v>118.076</v>
      </c>
      <c r="N4" s="70">
        <f>C19</f>
        <v>114.809</v>
      </c>
      <c r="O4" s="70">
        <f>C4</f>
        <v>141.978</v>
      </c>
      <c r="P4" s="70">
        <f>C12</f>
        <v>150.177</v>
      </c>
      <c r="Q4" s="70">
        <f>C20</f>
        <v>154.741</v>
      </c>
      <c r="R4" s="70">
        <f>C5</f>
        <v>155.447</v>
      </c>
      <c r="S4" s="70">
        <f>C13</f>
        <v>161.553</v>
      </c>
      <c r="T4" s="70">
        <f>C21</f>
        <v>159.194</v>
      </c>
      <c r="U4" s="5"/>
      <c r="V4" s="5"/>
      <c r="W4" s="5"/>
    </row>
    <row r="5" spans="1:23">
      <c r="A5" s="70">
        <v>4</v>
      </c>
      <c r="B5" s="70">
        <v>1833</v>
      </c>
      <c r="C5" s="70">
        <v>155.447</v>
      </c>
      <c r="D5" s="70">
        <v>47</v>
      </c>
      <c r="E5" s="70">
        <v>255</v>
      </c>
      <c r="F5" s="58"/>
      <c r="G5" s="70" t="s">
        <v>11</v>
      </c>
      <c r="H5" s="70" t="s">
        <v>12</v>
      </c>
      <c r="I5" s="70">
        <f>C6</f>
        <v>91.259</v>
      </c>
      <c r="J5" s="70">
        <f>C14</f>
        <v>101.002</v>
      </c>
      <c r="K5" s="70">
        <f>C22</f>
        <v>102.392</v>
      </c>
      <c r="L5" s="70">
        <f>C7</f>
        <v>102.72</v>
      </c>
      <c r="M5" s="70">
        <f>C15</f>
        <v>112.182</v>
      </c>
      <c r="N5" s="70">
        <f>C23</f>
        <v>109.475</v>
      </c>
      <c r="O5" s="70">
        <f>C8</f>
        <v>92.167</v>
      </c>
      <c r="P5" s="70">
        <f>C16</f>
        <v>99.885</v>
      </c>
      <c r="Q5" s="70">
        <f>C24</f>
        <v>100.274</v>
      </c>
      <c r="R5" s="70">
        <f>C9</f>
        <v>85.669</v>
      </c>
      <c r="S5" s="70">
        <f>C17</f>
        <v>93.197</v>
      </c>
      <c r="T5" s="70">
        <f>C25</f>
        <v>92.502</v>
      </c>
      <c r="U5" s="5"/>
      <c r="V5" s="5"/>
      <c r="W5" s="5"/>
    </row>
    <row r="6" spans="1:23">
      <c r="A6" s="70">
        <v>5</v>
      </c>
      <c r="B6" s="70">
        <v>1833</v>
      </c>
      <c r="C6" s="70">
        <v>91.259</v>
      </c>
      <c r="D6" s="70">
        <v>2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1.2248102004731</v>
      </c>
      <c r="J6" s="110">
        <f t="shared" si="0"/>
        <v>1.2758906238864</v>
      </c>
      <c r="K6" s="110">
        <f t="shared" si="0"/>
        <v>1.20892711087279</v>
      </c>
      <c r="L6" s="70">
        <f t="shared" ref="L6:N6" si="1">L4/AVERAGE($L$5:$N$5)</f>
        <v>1.00186203090848</v>
      </c>
      <c r="M6" s="70">
        <f t="shared" si="1"/>
        <v>1.09202563683615</v>
      </c>
      <c r="N6" s="70">
        <f t="shared" si="1"/>
        <v>1.06181079423017</v>
      </c>
      <c r="O6" s="70">
        <f t="shared" ref="O6:Q6" si="2">O4/AVERAGE($O$5:$Q$5)</f>
        <v>1.45705137415078</v>
      </c>
      <c r="P6" s="70">
        <f t="shared" si="2"/>
        <v>1.54119373576076</v>
      </c>
      <c r="Q6" s="70">
        <f t="shared" si="2"/>
        <v>1.58803185484699</v>
      </c>
      <c r="R6" s="70">
        <f t="shared" ref="R6:T6" si="3">R4/AVERAGE($R$5:$T$5)</f>
        <v>1.71848191385867</v>
      </c>
      <c r="S6" s="70">
        <f t="shared" si="3"/>
        <v>1.78598434598037</v>
      </c>
      <c r="T6" s="70">
        <f t="shared" si="3"/>
        <v>1.75990536835589</v>
      </c>
      <c r="U6" s="5"/>
      <c r="V6" s="5"/>
      <c r="W6" s="5"/>
    </row>
    <row r="7" spans="1:23">
      <c r="A7" s="70">
        <v>6</v>
      </c>
      <c r="B7" s="70">
        <v>1833</v>
      </c>
      <c r="C7" s="70">
        <v>102.72</v>
      </c>
      <c r="D7" s="70">
        <v>15</v>
      </c>
      <c r="E7" s="70">
        <v>255</v>
      </c>
      <c r="F7" s="58"/>
      <c r="G7" s="110"/>
      <c r="H7" s="110" t="s">
        <v>14</v>
      </c>
      <c r="I7" s="110">
        <f t="shared" ref="I7:T7" si="4">I6/AVERAGE($I$6:$K$6)</f>
        <v>0.990511896495412</v>
      </c>
      <c r="J7" s="110">
        <f t="shared" si="4"/>
        <v>1.03182096385079</v>
      </c>
      <c r="K7" s="110">
        <f t="shared" si="4"/>
        <v>0.977667139653795</v>
      </c>
      <c r="L7" s="110">
        <f t="shared" si="4"/>
        <v>0.810212276055991</v>
      </c>
      <c r="M7" s="110">
        <f t="shared" si="4"/>
        <v>0.883128164793516</v>
      </c>
      <c r="N7" s="110">
        <f t="shared" si="4"/>
        <v>0.858693227004461</v>
      </c>
      <c r="O7" s="110">
        <f t="shared" si="4"/>
        <v>1.17832682920494</v>
      </c>
      <c r="P7" s="110">
        <f t="shared" si="4"/>
        <v>1.24637329888793</v>
      </c>
      <c r="Q7" s="110">
        <f t="shared" si="4"/>
        <v>1.28425158741496</v>
      </c>
      <c r="R7" s="110">
        <f t="shared" si="4"/>
        <v>1.38974739019297</v>
      </c>
      <c r="S7" s="110">
        <f t="shared" si="4"/>
        <v>1.44433704174313</v>
      </c>
      <c r="T7" s="110">
        <f t="shared" si="4"/>
        <v>1.42324680459822</v>
      </c>
      <c r="U7" s="111"/>
      <c r="V7" s="111"/>
      <c r="W7" s="111"/>
    </row>
    <row r="8" spans="1:23">
      <c r="A8" s="70">
        <v>7</v>
      </c>
      <c r="B8" s="70">
        <v>1833</v>
      </c>
      <c r="C8" s="70">
        <v>92.167</v>
      </c>
      <c r="D8" s="70">
        <v>6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1833</v>
      </c>
      <c r="C9" s="70">
        <v>85.669</v>
      </c>
      <c r="D9" s="70">
        <v>2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1598</v>
      </c>
      <c r="C10" s="70">
        <v>125.315</v>
      </c>
      <c r="D10" s="70">
        <v>40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1598</v>
      </c>
      <c r="C11" s="70">
        <v>118.076</v>
      </c>
      <c r="D11" s="70">
        <v>41</v>
      </c>
      <c r="E11" s="70">
        <v>255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1598</v>
      </c>
      <c r="C12" s="70">
        <v>150.177</v>
      </c>
      <c r="D12" s="70">
        <v>50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1598</v>
      </c>
      <c r="C13" s="70">
        <v>161.553</v>
      </c>
      <c r="D13" s="70">
        <v>62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70">
        <v>13</v>
      </c>
      <c r="B14" s="70">
        <v>1598</v>
      </c>
      <c r="C14" s="70">
        <v>101.002</v>
      </c>
      <c r="D14" s="70">
        <v>9</v>
      </c>
      <c r="E14" s="70">
        <v>255</v>
      </c>
      <c r="J14" s="60"/>
      <c r="K14" s="60"/>
      <c r="L14" s="60"/>
      <c r="M14" s="60"/>
      <c r="N14" s="60"/>
      <c r="O14" s="60"/>
      <c r="P14" s="60"/>
    </row>
    <row r="15" ht="15" customHeight="1" spans="1:23">
      <c r="A15" s="70">
        <v>14</v>
      </c>
      <c r="B15" s="70">
        <v>1598</v>
      </c>
      <c r="C15" s="70">
        <v>112.182</v>
      </c>
      <c r="D15" s="70">
        <v>14</v>
      </c>
      <c r="E15" s="70">
        <v>255</v>
      </c>
      <c r="J15" s="60"/>
      <c r="K15" s="60"/>
      <c r="L15" s="60"/>
      <c r="M15" s="60"/>
      <c r="N15" s="60"/>
      <c r="O15" s="60"/>
      <c r="P15" s="60"/>
    </row>
    <row r="16" ht="15" customHeight="1" spans="1:23">
      <c r="A16" s="70">
        <v>15</v>
      </c>
      <c r="B16" s="70">
        <v>1598</v>
      </c>
      <c r="C16" s="70">
        <v>99.885</v>
      </c>
      <c r="D16" s="70">
        <v>7</v>
      </c>
      <c r="E16" s="70">
        <v>255</v>
      </c>
      <c r="J16" s="60"/>
      <c r="K16" s="60"/>
      <c r="L16" s="60"/>
      <c r="M16" s="60"/>
      <c r="N16" s="60"/>
      <c r="O16" s="60"/>
      <c r="P16" s="60"/>
    </row>
    <row r="17" ht="15" customHeight="1" spans="1:16">
      <c r="A17" s="70">
        <v>16</v>
      </c>
      <c r="B17" s="70">
        <v>1598</v>
      </c>
      <c r="C17" s="70">
        <v>93.197</v>
      </c>
      <c r="D17" s="70">
        <v>0</v>
      </c>
      <c r="E17" s="70">
        <v>255</v>
      </c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70">
        <v>17</v>
      </c>
      <c r="B18" s="70">
        <v>1802</v>
      </c>
      <c r="C18" s="70">
        <v>118.738</v>
      </c>
      <c r="D18" s="70">
        <v>0</v>
      </c>
      <c r="E18" s="110">
        <v>255</v>
      </c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70">
        <v>18</v>
      </c>
      <c r="B19" s="70">
        <v>1802</v>
      </c>
      <c r="C19" s="70">
        <v>114.809</v>
      </c>
      <c r="D19" s="70">
        <v>40</v>
      </c>
      <c r="E19" s="110">
        <v>255</v>
      </c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70">
        <v>19</v>
      </c>
      <c r="B20" s="70">
        <v>1802</v>
      </c>
      <c r="C20" s="70">
        <v>154.741</v>
      </c>
      <c r="D20" s="70">
        <v>57</v>
      </c>
      <c r="E20" s="110">
        <v>255</v>
      </c>
      <c r="F20" s="113"/>
      <c r="G20" s="113"/>
      <c r="H20" s="113"/>
    </row>
    <row r="21" ht="15" customHeight="1" spans="1:16">
      <c r="A21" s="70">
        <v>20</v>
      </c>
      <c r="B21" s="70">
        <v>1802</v>
      </c>
      <c r="C21" s="70">
        <v>159.194</v>
      </c>
      <c r="D21" s="70">
        <v>0</v>
      </c>
      <c r="E21" s="70">
        <v>255</v>
      </c>
    </row>
    <row r="22" ht="15" customHeight="1" spans="1:16">
      <c r="A22" s="70">
        <v>21</v>
      </c>
      <c r="B22" s="70">
        <v>1802</v>
      </c>
      <c r="C22" s="70">
        <v>102.392</v>
      </c>
      <c r="D22" s="70">
        <v>15</v>
      </c>
      <c r="E22" s="70">
        <v>255</v>
      </c>
    </row>
    <row r="23" ht="15" customHeight="1" spans="1:16">
      <c r="A23" s="70">
        <v>22</v>
      </c>
      <c r="B23" s="70">
        <v>1802</v>
      </c>
      <c r="C23" s="70">
        <v>109.475</v>
      </c>
      <c r="D23" s="70">
        <v>14</v>
      </c>
      <c r="E23" s="70">
        <v>255</v>
      </c>
    </row>
    <row r="24" ht="15" customHeight="1" spans="1:16">
      <c r="A24" s="70">
        <v>23</v>
      </c>
      <c r="B24" s="70">
        <v>1802</v>
      </c>
      <c r="C24" s="70">
        <v>100.274</v>
      </c>
      <c r="D24" s="70">
        <v>15</v>
      </c>
      <c r="E24" s="70">
        <v>255</v>
      </c>
    </row>
    <row r="25" ht="15" customHeight="1" spans="1:16">
      <c r="A25" s="70">
        <v>24</v>
      </c>
      <c r="B25" s="70">
        <v>1802</v>
      </c>
      <c r="C25" s="70">
        <v>92.502</v>
      </c>
      <c r="D25" s="70">
        <v>1</v>
      </c>
      <c r="E25" s="70">
        <v>255</v>
      </c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70" zoomScaleNormal="70" topLeftCell="C1" workbookViewId="0">
      <selection activeCell="R12" sqref="R12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969</v>
      </c>
      <c r="C2" s="70">
        <v>132.759</v>
      </c>
      <c r="D2" s="70">
        <v>39</v>
      </c>
      <c r="E2" s="70">
        <v>255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969</v>
      </c>
      <c r="C3" s="70">
        <v>152.562</v>
      </c>
      <c r="D3" s="70">
        <v>35</v>
      </c>
      <c r="E3" s="70">
        <v>255</v>
      </c>
      <c r="F3" s="58"/>
      <c r="G3" s="70"/>
      <c r="H3" s="70"/>
      <c r="I3" s="105" t="s">
        <v>32</v>
      </c>
      <c r="J3" s="106"/>
      <c r="K3" s="107"/>
      <c r="L3" s="108" t="s">
        <v>10</v>
      </c>
      <c r="M3" s="108"/>
      <c r="N3" s="108"/>
      <c r="O3" s="193" t="s">
        <v>145</v>
      </c>
      <c r="P3" s="194"/>
      <c r="Q3" s="194"/>
      <c r="R3" s="195" t="s">
        <v>160</v>
      </c>
      <c r="S3" s="196"/>
      <c r="T3" s="196"/>
      <c r="U3" s="60"/>
      <c r="V3" s="60"/>
      <c r="W3" s="60"/>
    </row>
    <row r="4" spans="1:23">
      <c r="A4" s="70">
        <v>3</v>
      </c>
      <c r="B4" s="70">
        <v>969</v>
      </c>
      <c r="C4" s="70">
        <v>121.315</v>
      </c>
      <c r="D4" s="70">
        <v>34</v>
      </c>
      <c r="E4" s="70">
        <v>255</v>
      </c>
      <c r="F4" s="58"/>
      <c r="G4" s="110" t="s">
        <v>9</v>
      </c>
      <c r="H4" s="110" t="s">
        <v>58</v>
      </c>
      <c r="I4" s="70">
        <f>C2</f>
        <v>132.759</v>
      </c>
      <c r="J4" s="70">
        <f>C10</f>
        <v>111.238</v>
      </c>
      <c r="K4" s="70">
        <f>C18</f>
        <v>107.081</v>
      </c>
      <c r="L4" s="70">
        <f>C3</f>
        <v>152.562</v>
      </c>
      <c r="M4" s="70">
        <f>C11</f>
        <v>147.271</v>
      </c>
      <c r="N4" s="70">
        <f>C19</f>
        <v>135.479</v>
      </c>
      <c r="O4" s="70">
        <f>C4</f>
        <v>121.315</v>
      </c>
      <c r="P4" s="70">
        <f>C12</f>
        <v>102.699</v>
      </c>
      <c r="Q4" s="70">
        <f>C20</f>
        <v>103.014</v>
      </c>
      <c r="R4" s="70">
        <f>C5</f>
        <v>122.166</v>
      </c>
      <c r="S4" s="70">
        <f>C13</f>
        <v>98.115</v>
      </c>
      <c r="T4" s="70">
        <f>C21</f>
        <v>98.599</v>
      </c>
      <c r="U4" s="5"/>
      <c r="V4" s="5"/>
      <c r="W4" s="5"/>
    </row>
    <row r="5" spans="1:23">
      <c r="A5" s="70">
        <v>4</v>
      </c>
      <c r="B5" s="70">
        <v>969</v>
      </c>
      <c r="C5" s="70">
        <v>122.166</v>
      </c>
      <c r="D5" s="70">
        <v>36</v>
      </c>
      <c r="E5" s="70">
        <v>255</v>
      </c>
      <c r="F5" s="58"/>
      <c r="G5" s="70" t="s">
        <v>11</v>
      </c>
      <c r="H5" s="70" t="s">
        <v>12</v>
      </c>
      <c r="I5" s="70">
        <f>C6</f>
        <v>147.671</v>
      </c>
      <c r="J5" s="70">
        <f>C14</f>
        <v>121.426</v>
      </c>
      <c r="K5" s="70">
        <f>C22</f>
        <v>118.836</v>
      </c>
      <c r="L5" s="70">
        <f>C7</f>
        <v>137.612</v>
      </c>
      <c r="M5" s="70">
        <f>C15</f>
        <v>115.227</v>
      </c>
      <c r="N5" s="70">
        <f>C23</f>
        <v>104.538</v>
      </c>
      <c r="O5" s="70">
        <f>C8</f>
        <v>149.67</v>
      </c>
      <c r="P5" s="70">
        <f>C16</f>
        <v>124.665</v>
      </c>
      <c r="Q5" s="70">
        <f>C24</f>
        <v>124.794</v>
      </c>
      <c r="R5" s="70">
        <f>C9</f>
        <v>137.705</v>
      </c>
      <c r="S5" s="70">
        <f>C17</f>
        <v>118.528</v>
      </c>
      <c r="T5" s="70">
        <f>C25</f>
        <v>104.179</v>
      </c>
      <c r="U5" s="5"/>
      <c r="V5" s="5"/>
      <c r="W5" s="5"/>
    </row>
    <row r="6" spans="1:23">
      <c r="A6" s="70">
        <v>5</v>
      </c>
      <c r="B6" s="70">
        <v>969</v>
      </c>
      <c r="C6" s="70">
        <v>147.671</v>
      </c>
      <c r="D6" s="70">
        <v>0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1.02666439823372</v>
      </c>
      <c r="J6" s="110">
        <f t="shared" si="0"/>
        <v>0.860236174803381</v>
      </c>
      <c r="K6" s="110">
        <f t="shared" si="0"/>
        <v>0.828088871016387</v>
      </c>
      <c r="L6" s="70">
        <f t="shared" ref="L6:N6" si="1">L4/AVERAGE($L$5:$N$5)</f>
        <v>1.28068118541484</v>
      </c>
      <c r="M6" s="70">
        <f t="shared" si="1"/>
        <v>1.23626590407329</v>
      </c>
      <c r="N6" s="70">
        <f t="shared" si="1"/>
        <v>1.13727800054284</v>
      </c>
      <c r="O6" s="70">
        <f t="shared" ref="O6:Q6" si="2">O4/AVERAGE($O$5:$Q$5)</f>
        <v>0.911848049126974</v>
      </c>
      <c r="P6" s="70">
        <f t="shared" si="2"/>
        <v>0.771923363123201</v>
      </c>
      <c r="Q6" s="70">
        <f t="shared" si="2"/>
        <v>0.774291018693205</v>
      </c>
      <c r="R6" s="70">
        <f t="shared" ref="R6:T6" si="3">R4/AVERAGE($R$5:$T$5)</f>
        <v>1.01688623020321</v>
      </c>
      <c r="S6" s="70">
        <f t="shared" si="3"/>
        <v>0.816690343273809</v>
      </c>
      <c r="T6" s="70">
        <f t="shared" si="3"/>
        <v>0.820719065957848</v>
      </c>
      <c r="U6" s="5"/>
      <c r="V6" s="5"/>
      <c r="W6" s="5"/>
    </row>
    <row r="7" spans="1:23">
      <c r="A7" s="70">
        <v>6</v>
      </c>
      <c r="B7" s="70">
        <v>969</v>
      </c>
      <c r="C7" s="70">
        <v>137.612</v>
      </c>
      <c r="D7" s="70">
        <v>49</v>
      </c>
      <c r="E7" s="70">
        <v>255</v>
      </c>
      <c r="F7" s="58"/>
      <c r="G7" s="110"/>
      <c r="H7" s="110" t="s">
        <v>14</v>
      </c>
      <c r="I7" s="110">
        <f t="shared" ref="I7:T7" si="4">I6/AVERAGE($I$6:$K$6)</f>
        <v>1.13444020986789</v>
      </c>
      <c r="J7" s="110">
        <f t="shared" si="4"/>
        <v>0.950540905439817</v>
      </c>
      <c r="K7" s="110">
        <f t="shared" si="4"/>
        <v>0.915018884692291</v>
      </c>
      <c r="L7" s="110">
        <f t="shared" si="4"/>
        <v>1.4151228339615</v>
      </c>
      <c r="M7" s="110">
        <f t="shared" si="4"/>
        <v>1.3660449842054</v>
      </c>
      <c r="N7" s="110">
        <f t="shared" si="4"/>
        <v>1.25666566000885</v>
      </c>
      <c r="O7" s="110">
        <f t="shared" si="4"/>
        <v>1.00757082255788</v>
      </c>
      <c r="P7" s="110">
        <f t="shared" si="4"/>
        <v>0.852957308707674</v>
      </c>
      <c r="Q7" s="110">
        <f t="shared" si="4"/>
        <v>0.855573512879505</v>
      </c>
      <c r="R7" s="110">
        <f t="shared" si="4"/>
        <v>1.12363556230075</v>
      </c>
      <c r="S7" s="110">
        <f t="shared" si="4"/>
        <v>0.902423777443299</v>
      </c>
      <c r="T7" s="110">
        <f t="shared" si="4"/>
        <v>0.906875422026518</v>
      </c>
      <c r="U7" s="111"/>
      <c r="V7" s="111"/>
      <c r="W7" s="111"/>
    </row>
    <row r="8" spans="1:23">
      <c r="A8" s="70">
        <v>7</v>
      </c>
      <c r="B8" s="70">
        <v>969</v>
      </c>
      <c r="C8" s="70">
        <v>149.67</v>
      </c>
      <c r="D8" s="70">
        <v>44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969</v>
      </c>
      <c r="C9" s="70">
        <v>137.705</v>
      </c>
      <c r="D9" s="70">
        <v>15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1275</v>
      </c>
      <c r="C10" s="70">
        <v>111.238</v>
      </c>
      <c r="D10" s="70">
        <v>32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1275</v>
      </c>
      <c r="C11" s="70">
        <v>147.271</v>
      </c>
      <c r="D11" s="70">
        <v>31</v>
      </c>
      <c r="E11" s="70">
        <v>255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1275</v>
      </c>
      <c r="C12" s="70">
        <v>102.699</v>
      </c>
      <c r="D12" s="70">
        <v>25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1275</v>
      </c>
      <c r="C13" s="70">
        <v>98.115</v>
      </c>
      <c r="D13" s="70">
        <v>26</v>
      </c>
      <c r="E13" s="110">
        <v>247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70">
        <v>13</v>
      </c>
      <c r="B14" s="70">
        <v>1275</v>
      </c>
      <c r="C14" s="70">
        <v>121.426</v>
      </c>
      <c r="D14" s="70">
        <v>15</v>
      </c>
      <c r="E14" s="70">
        <v>255</v>
      </c>
      <c r="J14" s="60"/>
      <c r="K14" s="60"/>
      <c r="L14" s="60"/>
      <c r="M14" s="60"/>
      <c r="N14" s="60"/>
      <c r="O14" s="60"/>
      <c r="P14" s="60"/>
    </row>
    <row r="15" ht="15" customHeight="1" spans="1:23">
      <c r="A15" s="70">
        <v>14</v>
      </c>
      <c r="B15" s="70">
        <v>1275</v>
      </c>
      <c r="C15" s="70">
        <v>115.227</v>
      </c>
      <c r="D15" s="70">
        <v>31</v>
      </c>
      <c r="E15" s="70">
        <v>255</v>
      </c>
      <c r="J15" s="60"/>
      <c r="K15" s="60"/>
      <c r="L15" s="60"/>
      <c r="M15" s="60"/>
      <c r="N15" s="60"/>
      <c r="O15" s="60"/>
      <c r="P15" s="60"/>
    </row>
    <row r="16" ht="15" customHeight="1" spans="1:23">
      <c r="A16" s="70">
        <v>15</v>
      </c>
      <c r="B16" s="70">
        <v>1275</v>
      </c>
      <c r="C16" s="70">
        <v>124.665</v>
      </c>
      <c r="D16" s="70">
        <v>15</v>
      </c>
      <c r="E16" s="70">
        <v>255</v>
      </c>
      <c r="J16" s="60"/>
      <c r="K16" s="60"/>
      <c r="L16" s="60"/>
      <c r="M16" s="60"/>
      <c r="N16" s="60"/>
      <c r="O16" s="60"/>
      <c r="P16" s="60"/>
    </row>
    <row r="17" ht="15" customHeight="1" spans="1:16">
      <c r="A17" s="70">
        <v>16</v>
      </c>
      <c r="B17" s="70">
        <v>1275</v>
      </c>
      <c r="C17" s="70">
        <v>118.528</v>
      </c>
      <c r="D17" s="70">
        <v>15</v>
      </c>
      <c r="E17" s="70">
        <v>255</v>
      </c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70">
        <v>17</v>
      </c>
      <c r="B18" s="70">
        <v>1400</v>
      </c>
      <c r="C18" s="70">
        <v>107.081</v>
      </c>
      <c r="D18" s="70">
        <v>0</v>
      </c>
      <c r="E18" s="110">
        <v>255</v>
      </c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70">
        <v>18</v>
      </c>
      <c r="B19" s="70">
        <v>1400</v>
      </c>
      <c r="C19" s="70">
        <v>135.479</v>
      </c>
      <c r="D19" s="70">
        <v>33</v>
      </c>
      <c r="E19" s="110">
        <v>255</v>
      </c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70">
        <v>19</v>
      </c>
      <c r="B20" s="70">
        <v>1400</v>
      </c>
      <c r="C20" s="70">
        <v>103.014</v>
      </c>
      <c r="D20" s="70">
        <v>32</v>
      </c>
      <c r="E20" s="110">
        <v>255</v>
      </c>
      <c r="F20" s="113"/>
      <c r="G20" s="113"/>
      <c r="H20" s="113"/>
    </row>
    <row r="21" ht="15" customHeight="1" spans="1:16">
      <c r="A21" s="70">
        <v>20</v>
      </c>
      <c r="B21" s="70">
        <v>1400</v>
      </c>
      <c r="C21" s="70">
        <v>98.599</v>
      </c>
      <c r="D21" s="70">
        <v>0</v>
      </c>
      <c r="E21" s="70">
        <v>255</v>
      </c>
    </row>
    <row r="22" ht="15" customHeight="1" spans="1:16">
      <c r="A22" s="70">
        <v>21</v>
      </c>
      <c r="B22" s="70">
        <v>1400</v>
      </c>
      <c r="C22" s="70">
        <v>118.836</v>
      </c>
      <c r="D22" s="70">
        <v>0</v>
      </c>
      <c r="E22" s="70">
        <v>255</v>
      </c>
    </row>
    <row r="23" ht="15" customHeight="1" spans="1:16">
      <c r="A23" s="70">
        <v>22</v>
      </c>
      <c r="B23" s="70">
        <v>1400</v>
      </c>
      <c r="C23" s="70">
        <v>104.538</v>
      </c>
      <c r="D23" s="70">
        <v>31</v>
      </c>
      <c r="E23" s="70">
        <v>255</v>
      </c>
    </row>
    <row r="24" ht="15" customHeight="1" spans="1:16">
      <c r="A24" s="70">
        <v>23</v>
      </c>
      <c r="B24" s="70">
        <v>1400</v>
      </c>
      <c r="C24" s="70">
        <v>124.794</v>
      </c>
      <c r="D24" s="70">
        <v>17</v>
      </c>
      <c r="E24" s="70">
        <v>255</v>
      </c>
    </row>
    <row r="25" ht="15" customHeight="1" spans="1:16">
      <c r="A25" s="70">
        <v>24</v>
      </c>
      <c r="B25" s="70">
        <v>1400</v>
      </c>
      <c r="C25" s="70">
        <v>104.179</v>
      </c>
      <c r="D25" s="70">
        <v>0</v>
      </c>
      <c r="E25" s="70">
        <v>255</v>
      </c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70" zoomScaleNormal="70" workbookViewId="0">
      <selection activeCell="I7" sqref="I7:T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840</v>
      </c>
      <c r="C2" s="70">
        <v>189.74</v>
      </c>
      <c r="D2" s="70">
        <v>42</v>
      </c>
      <c r="E2" s="70">
        <v>255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840</v>
      </c>
      <c r="C3" s="70">
        <v>125.407</v>
      </c>
      <c r="D3" s="70">
        <v>15</v>
      </c>
      <c r="E3" s="70">
        <v>232</v>
      </c>
      <c r="F3" s="58"/>
      <c r="G3" s="70"/>
      <c r="H3" s="70"/>
      <c r="I3" s="105" t="s">
        <v>32</v>
      </c>
      <c r="J3" s="106"/>
      <c r="K3" s="107"/>
      <c r="L3" s="108" t="s">
        <v>10</v>
      </c>
      <c r="M3" s="108"/>
      <c r="N3" s="108"/>
      <c r="O3" s="193" t="s">
        <v>145</v>
      </c>
      <c r="P3" s="194"/>
      <c r="Q3" s="194"/>
      <c r="R3" s="195" t="s">
        <v>160</v>
      </c>
      <c r="S3" s="196"/>
      <c r="T3" s="196"/>
      <c r="U3" s="60"/>
      <c r="V3" s="60"/>
      <c r="W3" s="60"/>
    </row>
    <row r="4" spans="1:23">
      <c r="A4" s="70">
        <v>3</v>
      </c>
      <c r="B4" s="70">
        <v>840</v>
      </c>
      <c r="C4" s="70">
        <v>179.482</v>
      </c>
      <c r="D4" s="70">
        <v>18</v>
      </c>
      <c r="E4" s="70">
        <v>255</v>
      </c>
      <c r="F4" s="58"/>
      <c r="G4" s="110" t="s">
        <v>9</v>
      </c>
      <c r="H4" s="110" t="s">
        <v>161</v>
      </c>
      <c r="I4" s="70">
        <f>C2</f>
        <v>189.74</v>
      </c>
      <c r="J4" s="70">
        <f>C10</f>
        <v>167.467</v>
      </c>
      <c r="K4" s="70">
        <f>C18</f>
        <v>149.446</v>
      </c>
      <c r="L4" s="70">
        <f>C3</f>
        <v>125.407</v>
      </c>
      <c r="M4" s="70">
        <f>C11</f>
        <v>125.617</v>
      </c>
      <c r="N4" s="70">
        <f>C19</f>
        <v>102.8</v>
      </c>
      <c r="O4" s="70">
        <f>C4</f>
        <v>179.482</v>
      </c>
      <c r="P4" s="70">
        <f>C12</f>
        <v>174.245</v>
      </c>
      <c r="Q4" s="70">
        <f>C20</f>
        <v>166.545</v>
      </c>
      <c r="R4" s="70">
        <f>C5</f>
        <v>223.417</v>
      </c>
      <c r="S4" s="70">
        <f>C13</f>
        <v>221.625</v>
      </c>
      <c r="T4" s="70">
        <f>C21</f>
        <v>205.262</v>
      </c>
      <c r="U4" s="5"/>
      <c r="V4" s="5"/>
      <c r="W4" s="5"/>
    </row>
    <row r="5" spans="1:23">
      <c r="A5" s="70">
        <v>4</v>
      </c>
      <c r="B5" s="70">
        <v>840</v>
      </c>
      <c r="C5" s="70">
        <v>223.417</v>
      </c>
      <c r="D5" s="70">
        <v>0</v>
      </c>
      <c r="E5" s="70">
        <v>255</v>
      </c>
      <c r="F5" s="58"/>
      <c r="G5" s="70" t="s">
        <v>11</v>
      </c>
      <c r="H5" s="70" t="s">
        <v>12</v>
      </c>
      <c r="I5" s="70">
        <f>C6</f>
        <v>186.201</v>
      </c>
      <c r="J5" s="70">
        <f>C14</f>
        <v>139.822</v>
      </c>
      <c r="K5" s="70">
        <f>C22</f>
        <v>156.213</v>
      </c>
      <c r="L5" s="70">
        <f>C7</f>
        <v>183.735</v>
      </c>
      <c r="M5" s="70">
        <f>C15</f>
        <v>182.692</v>
      </c>
      <c r="N5" s="70">
        <f>C23</f>
        <v>151.029</v>
      </c>
      <c r="O5" s="70">
        <f>C8</f>
        <v>194.806</v>
      </c>
      <c r="P5" s="70">
        <f>C16</f>
        <v>179.447</v>
      </c>
      <c r="Q5" s="70">
        <f>C24</f>
        <v>158.869</v>
      </c>
      <c r="R5" s="70">
        <f>C9</f>
        <v>197.689</v>
      </c>
      <c r="S5" s="70">
        <f>C17</f>
        <v>185.374</v>
      </c>
      <c r="T5" s="70">
        <f>C25</f>
        <v>156.57</v>
      </c>
      <c r="U5" s="5"/>
      <c r="V5" s="5"/>
      <c r="W5" s="5"/>
    </row>
    <row r="6" spans="1:23">
      <c r="A6" s="70">
        <v>5</v>
      </c>
      <c r="B6" s="70">
        <v>840</v>
      </c>
      <c r="C6" s="70">
        <v>186.201</v>
      </c>
      <c r="D6" s="70">
        <v>43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1.18037641320847</v>
      </c>
      <c r="J6" s="110">
        <f t="shared" si="0"/>
        <v>1.04181562554434</v>
      </c>
      <c r="K6" s="110">
        <f t="shared" si="0"/>
        <v>0.929706616677312</v>
      </c>
      <c r="L6" s="70">
        <f t="shared" ref="L6:N6" si="1">L4/AVERAGE($L$5:$N$5)</f>
        <v>0.727058919019202</v>
      </c>
      <c r="M6" s="70">
        <f t="shared" si="1"/>
        <v>0.728276413840017</v>
      </c>
      <c r="N6" s="70">
        <f t="shared" si="1"/>
        <v>0.595992702761201</v>
      </c>
      <c r="O6" s="70">
        <f t="shared" ref="O6:Q6" si="2">O4/AVERAGE($O$5:$Q$5)</f>
        <v>1.00998645713364</v>
      </c>
      <c r="P6" s="70">
        <f t="shared" si="2"/>
        <v>0.980516654724434</v>
      </c>
      <c r="Q6" s="70">
        <f t="shared" si="2"/>
        <v>0.937186985342942</v>
      </c>
      <c r="R6" s="70">
        <f t="shared" ref="R6:T6" si="3">R4/AVERAGE($R$5:$T$5)</f>
        <v>1.24204968932589</v>
      </c>
      <c r="S6" s="70">
        <f t="shared" si="3"/>
        <v>1.23208736307824</v>
      </c>
      <c r="T6" s="70">
        <f t="shared" si="3"/>
        <v>1.14111998339612</v>
      </c>
      <c r="U6" s="5"/>
      <c r="V6" s="5"/>
      <c r="W6" s="5"/>
    </row>
    <row r="7" spans="1:23">
      <c r="A7" s="70">
        <v>6</v>
      </c>
      <c r="B7" s="70">
        <v>840</v>
      </c>
      <c r="C7" s="70">
        <v>183.735</v>
      </c>
      <c r="D7" s="70">
        <v>39</v>
      </c>
      <c r="E7" s="70">
        <v>255</v>
      </c>
      <c r="F7" s="58"/>
      <c r="G7" s="110"/>
      <c r="H7" s="110" t="s">
        <v>14</v>
      </c>
      <c r="I7" s="110">
        <f t="shared" ref="I7:T7" si="4">I6/AVERAGE($I$6:$K$6)</f>
        <v>1.12349083100268</v>
      </c>
      <c r="J7" s="110">
        <f t="shared" si="4"/>
        <v>0.991607668364739</v>
      </c>
      <c r="K7" s="110">
        <f t="shared" si="4"/>
        <v>0.884901500632583</v>
      </c>
      <c r="L7" s="110">
        <f t="shared" si="4"/>
        <v>0.692019952259522</v>
      </c>
      <c r="M7" s="110">
        <f t="shared" si="4"/>
        <v>0.693178772660094</v>
      </c>
      <c r="N7" s="110">
        <f t="shared" si="4"/>
        <v>0.567270177041783</v>
      </c>
      <c r="O7" s="110">
        <f t="shared" si="4"/>
        <v>0.961312435024163</v>
      </c>
      <c r="P7" s="110">
        <f t="shared" si="4"/>
        <v>0.933262863355575</v>
      </c>
      <c r="Q7" s="110">
        <f t="shared" si="4"/>
        <v>0.892021369781367</v>
      </c>
      <c r="R7" s="110">
        <f t="shared" si="4"/>
        <v>1.18219190250874</v>
      </c>
      <c r="S7" s="110">
        <f t="shared" si="4"/>
        <v>1.17270968813251</v>
      </c>
      <c r="T7" s="110">
        <f t="shared" si="4"/>
        <v>1.08612627639235</v>
      </c>
      <c r="U7" s="111"/>
      <c r="V7" s="111"/>
      <c r="W7" s="111"/>
    </row>
    <row r="8" spans="1:23">
      <c r="A8" s="70">
        <v>7</v>
      </c>
      <c r="B8" s="70">
        <v>840</v>
      </c>
      <c r="C8" s="70">
        <v>194.806</v>
      </c>
      <c r="D8" s="70">
        <v>39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840</v>
      </c>
      <c r="C9" s="70">
        <v>197.689</v>
      </c>
      <c r="D9" s="70">
        <v>0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1020</v>
      </c>
      <c r="C10" s="70">
        <v>167.467</v>
      </c>
      <c r="D10" s="70">
        <v>19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1020</v>
      </c>
      <c r="C11" s="70">
        <v>125.617</v>
      </c>
      <c r="D11" s="70">
        <v>25</v>
      </c>
      <c r="E11" s="70">
        <v>254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1020</v>
      </c>
      <c r="C12" s="70">
        <v>174.245</v>
      </c>
      <c r="D12" s="70">
        <v>25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1020</v>
      </c>
      <c r="C13" s="70">
        <v>221.625</v>
      </c>
      <c r="D13" s="70">
        <v>0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70">
        <v>13</v>
      </c>
      <c r="B14" s="70">
        <v>1020</v>
      </c>
      <c r="C14" s="70">
        <v>139.822</v>
      </c>
      <c r="D14" s="70">
        <v>0</v>
      </c>
      <c r="E14" s="70">
        <v>255</v>
      </c>
      <c r="J14" s="60"/>
      <c r="K14" s="60"/>
      <c r="L14" s="60"/>
      <c r="M14" s="60"/>
      <c r="N14" s="60"/>
      <c r="O14" s="60"/>
      <c r="P14" s="60"/>
    </row>
    <row r="15" ht="15" customHeight="1" spans="1:23">
      <c r="A15" s="70">
        <v>14</v>
      </c>
      <c r="B15" s="70">
        <v>1020</v>
      </c>
      <c r="C15" s="70">
        <v>182.692</v>
      </c>
      <c r="D15" s="70">
        <v>39</v>
      </c>
      <c r="E15" s="70">
        <v>255</v>
      </c>
      <c r="J15" s="60"/>
      <c r="K15" s="60"/>
      <c r="L15" s="60"/>
      <c r="M15" s="60"/>
      <c r="N15" s="60"/>
      <c r="O15" s="60"/>
      <c r="P15" s="60"/>
    </row>
    <row r="16" ht="15" customHeight="1" spans="1:23">
      <c r="A16" s="70">
        <v>15</v>
      </c>
      <c r="B16" s="70">
        <v>1020</v>
      </c>
      <c r="C16" s="70">
        <v>179.447</v>
      </c>
      <c r="D16" s="70">
        <v>28</v>
      </c>
      <c r="E16" s="70">
        <v>255</v>
      </c>
      <c r="J16" s="60"/>
      <c r="K16" s="60"/>
      <c r="L16" s="60"/>
      <c r="M16" s="60"/>
      <c r="N16" s="60"/>
      <c r="O16" s="60"/>
      <c r="P16" s="60"/>
    </row>
    <row r="17" ht="15" customHeight="1" spans="1:16">
      <c r="A17" s="70">
        <v>16</v>
      </c>
      <c r="B17" s="70">
        <v>1020</v>
      </c>
      <c r="C17" s="70">
        <v>185.374</v>
      </c>
      <c r="D17" s="70">
        <v>28</v>
      </c>
      <c r="E17" s="70">
        <v>255</v>
      </c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70">
        <v>17</v>
      </c>
      <c r="B18" s="70">
        <v>1326</v>
      </c>
      <c r="C18" s="70">
        <v>149.446</v>
      </c>
      <c r="D18" s="70">
        <v>19</v>
      </c>
      <c r="E18" s="110">
        <v>255</v>
      </c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70">
        <v>18</v>
      </c>
      <c r="B19" s="70">
        <v>1326</v>
      </c>
      <c r="C19" s="70">
        <v>102.8</v>
      </c>
      <c r="D19" s="70">
        <v>15</v>
      </c>
      <c r="E19" s="110">
        <v>232</v>
      </c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70">
        <v>19</v>
      </c>
      <c r="B20" s="70">
        <v>1326</v>
      </c>
      <c r="C20" s="70">
        <v>166.545</v>
      </c>
      <c r="D20" s="70">
        <v>15</v>
      </c>
      <c r="E20" s="110">
        <v>255</v>
      </c>
      <c r="F20" s="113"/>
      <c r="G20" s="113"/>
      <c r="H20" s="113"/>
    </row>
    <row r="21" ht="15" customHeight="1" spans="1:16">
      <c r="A21" s="70">
        <v>20</v>
      </c>
      <c r="B21" s="70">
        <v>1326</v>
      </c>
      <c r="C21" s="70">
        <v>205.262</v>
      </c>
      <c r="D21" s="70">
        <v>0</v>
      </c>
      <c r="E21" s="70">
        <v>255</v>
      </c>
    </row>
    <row r="22" ht="15" customHeight="1" spans="1:16">
      <c r="A22" s="70">
        <v>21</v>
      </c>
      <c r="B22" s="70">
        <v>1326</v>
      </c>
      <c r="C22" s="70">
        <v>156.213</v>
      </c>
      <c r="D22" s="70">
        <v>0</v>
      </c>
      <c r="E22" s="70">
        <v>255</v>
      </c>
    </row>
    <row r="23" ht="15" customHeight="1" spans="1:16">
      <c r="A23" s="70">
        <v>22</v>
      </c>
      <c r="B23" s="70">
        <v>1326</v>
      </c>
      <c r="C23" s="70">
        <v>151.029</v>
      </c>
      <c r="D23" s="70">
        <v>16</v>
      </c>
      <c r="E23" s="70">
        <v>255</v>
      </c>
    </row>
    <row r="24" ht="15" customHeight="1" spans="1:16">
      <c r="A24" s="70">
        <v>23</v>
      </c>
      <c r="B24" s="70">
        <v>1326</v>
      </c>
      <c r="C24" s="70">
        <v>158.869</v>
      </c>
      <c r="D24" s="70">
        <v>16</v>
      </c>
      <c r="E24" s="70">
        <v>255</v>
      </c>
    </row>
    <row r="25" ht="15" customHeight="1" spans="1:16">
      <c r="A25" s="70">
        <v>24</v>
      </c>
      <c r="B25" s="70">
        <v>1326</v>
      </c>
      <c r="C25" s="70">
        <v>156.57</v>
      </c>
      <c r="D25" s="70">
        <v>0</v>
      </c>
      <c r="E25" s="70">
        <v>255</v>
      </c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70" zoomScaleNormal="70" topLeftCell="C1" workbookViewId="0">
      <selection activeCell="I7" sqref="I7:T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702</v>
      </c>
      <c r="C2" s="70">
        <v>90.098</v>
      </c>
      <c r="D2" s="70">
        <v>8</v>
      </c>
      <c r="E2" s="70">
        <v>255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702</v>
      </c>
      <c r="C3" s="70">
        <v>47.97</v>
      </c>
      <c r="D3" s="70">
        <v>3</v>
      </c>
      <c r="E3" s="70">
        <v>208</v>
      </c>
      <c r="F3" s="58"/>
      <c r="G3" s="70"/>
      <c r="H3" s="70"/>
      <c r="I3" s="105" t="s">
        <v>32</v>
      </c>
      <c r="J3" s="106"/>
      <c r="K3" s="107"/>
      <c r="L3" s="108" t="s">
        <v>10</v>
      </c>
      <c r="M3" s="108"/>
      <c r="N3" s="108"/>
      <c r="O3" s="193" t="s">
        <v>145</v>
      </c>
      <c r="P3" s="194"/>
      <c r="Q3" s="194"/>
      <c r="R3" s="195" t="s">
        <v>160</v>
      </c>
      <c r="S3" s="196"/>
      <c r="T3" s="196"/>
      <c r="U3" s="60"/>
      <c r="V3" s="60"/>
      <c r="W3" s="60"/>
    </row>
    <row r="4" spans="1:23">
      <c r="A4" s="70">
        <v>3</v>
      </c>
      <c r="B4" s="70">
        <v>702</v>
      </c>
      <c r="C4" s="70">
        <v>110.248</v>
      </c>
      <c r="D4" s="70">
        <v>8</v>
      </c>
      <c r="E4" s="70">
        <v>255</v>
      </c>
      <c r="F4" s="58"/>
      <c r="G4" s="110" t="s">
        <v>9</v>
      </c>
      <c r="H4" s="110" t="s">
        <v>162</v>
      </c>
      <c r="I4" s="70">
        <f>C2</f>
        <v>90.098</v>
      </c>
      <c r="J4" s="70">
        <f>C10</f>
        <v>92.229</v>
      </c>
      <c r="K4" s="70">
        <f>C18</f>
        <v>71.249</v>
      </c>
      <c r="L4" s="70">
        <f>C3</f>
        <v>47.97</v>
      </c>
      <c r="M4" s="70">
        <f>C11</f>
        <v>45.262</v>
      </c>
      <c r="N4" s="70">
        <f>C19</f>
        <v>41.834</v>
      </c>
      <c r="O4" s="70">
        <f>C4</f>
        <v>110.248</v>
      </c>
      <c r="P4" s="70">
        <f>C12</f>
        <v>102.646</v>
      </c>
      <c r="Q4" s="70">
        <f>C20</f>
        <v>95.833</v>
      </c>
      <c r="R4" s="70">
        <f>C5</f>
        <v>150.114</v>
      </c>
      <c r="S4" s="70">
        <f>C13</f>
        <v>145.023</v>
      </c>
      <c r="T4" s="70">
        <f>C21</f>
        <v>122.14</v>
      </c>
      <c r="U4" s="5"/>
      <c r="V4" s="5"/>
      <c r="W4" s="5"/>
    </row>
    <row r="5" spans="1:23">
      <c r="A5" s="70">
        <v>4</v>
      </c>
      <c r="B5" s="70">
        <v>702</v>
      </c>
      <c r="C5" s="70">
        <v>150.114</v>
      </c>
      <c r="D5" s="70">
        <v>23</v>
      </c>
      <c r="E5" s="70">
        <v>255</v>
      </c>
      <c r="F5" s="58"/>
      <c r="G5" s="70" t="s">
        <v>11</v>
      </c>
      <c r="H5" s="70" t="s">
        <v>12</v>
      </c>
      <c r="I5" s="70">
        <f>C6</f>
        <v>198.746</v>
      </c>
      <c r="J5" s="70">
        <f>C14</f>
        <v>187.833</v>
      </c>
      <c r="K5" s="70">
        <f>C22</f>
        <v>162.198</v>
      </c>
      <c r="L5" s="70">
        <f>C7</f>
        <v>210.097</v>
      </c>
      <c r="M5" s="70">
        <f>C15</f>
        <v>183.894</v>
      </c>
      <c r="N5" s="70">
        <f>C23</f>
        <v>164.806</v>
      </c>
      <c r="O5" s="70">
        <f>C8</f>
        <v>196.842</v>
      </c>
      <c r="P5" s="70">
        <f>C16</f>
        <v>179.194</v>
      </c>
      <c r="Q5" s="70">
        <f>C24</f>
        <v>182.945</v>
      </c>
      <c r="R5" s="70">
        <f>C9</f>
        <v>206.415</v>
      </c>
      <c r="S5" s="70">
        <f>C17</f>
        <v>187.292</v>
      </c>
      <c r="T5" s="70">
        <f>C25</f>
        <v>164.863</v>
      </c>
      <c r="U5" s="5"/>
      <c r="V5" s="5"/>
      <c r="W5" s="5"/>
    </row>
    <row r="6" spans="1:23">
      <c r="A6" s="70">
        <v>5</v>
      </c>
      <c r="B6" s="70">
        <v>702</v>
      </c>
      <c r="C6" s="70">
        <v>198.746</v>
      </c>
      <c r="D6" s="70">
        <v>53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0.492538863691445</v>
      </c>
      <c r="J6" s="110">
        <f t="shared" si="0"/>
        <v>0.504188404397415</v>
      </c>
      <c r="K6" s="110">
        <f t="shared" si="0"/>
        <v>0.389497008803211</v>
      </c>
      <c r="L6" s="70">
        <f t="shared" ref="L6:N6" si="1">L4/AVERAGE($L$5:$N$5)</f>
        <v>0.257535384048232</v>
      </c>
      <c r="M6" s="70">
        <f t="shared" si="1"/>
        <v>0.242997009647511</v>
      </c>
      <c r="N6" s="70">
        <f t="shared" si="1"/>
        <v>0.2245931885819</v>
      </c>
      <c r="O6" s="70">
        <f t="shared" ref="O6:Q6" si="2">O4/AVERAGE($O$5:$Q$5)</f>
        <v>0.591690951928599</v>
      </c>
      <c r="P6" s="70">
        <f t="shared" si="2"/>
        <v>0.550891711882873</v>
      </c>
      <c r="Q6" s="70">
        <f t="shared" si="2"/>
        <v>0.51432696281269</v>
      </c>
      <c r="R6" s="70">
        <f t="shared" ref="R6:T6" si="3">R4/AVERAGE($R$5:$T$5)</f>
        <v>0.806240936677588</v>
      </c>
      <c r="S6" s="70">
        <f t="shared" si="3"/>
        <v>0.778897899994629</v>
      </c>
      <c r="T6" s="70">
        <f t="shared" si="3"/>
        <v>0.655996562651055</v>
      </c>
      <c r="U6" s="5"/>
      <c r="V6" s="5"/>
      <c r="W6" s="5"/>
    </row>
    <row r="7" spans="1:23">
      <c r="A7" s="70">
        <v>6</v>
      </c>
      <c r="B7" s="70">
        <v>702</v>
      </c>
      <c r="C7" s="70">
        <v>210.097</v>
      </c>
      <c r="D7" s="70">
        <v>50</v>
      </c>
      <c r="E7" s="70">
        <v>255</v>
      </c>
      <c r="F7" s="58"/>
      <c r="G7" s="110"/>
      <c r="H7" s="110" t="s">
        <v>14</v>
      </c>
      <c r="I7" s="110">
        <f t="shared" ref="I7:T7" si="4">I6/AVERAGE($I$6:$K$6)</f>
        <v>1.06592895226678</v>
      </c>
      <c r="J7" s="110">
        <f t="shared" si="4"/>
        <v>1.09114032873774</v>
      </c>
      <c r="K7" s="110">
        <f t="shared" si="4"/>
        <v>0.842930718995488</v>
      </c>
      <c r="L7" s="110">
        <f t="shared" si="4"/>
        <v>0.557345708788831</v>
      </c>
      <c r="M7" s="110">
        <f t="shared" si="4"/>
        <v>0.525882457185743</v>
      </c>
      <c r="N7" s="110">
        <f t="shared" si="4"/>
        <v>0.486053791567062</v>
      </c>
      <c r="O7" s="110">
        <f t="shared" si="4"/>
        <v>1.28050913937644</v>
      </c>
      <c r="P7" s="110">
        <f t="shared" si="4"/>
        <v>1.19221338364809</v>
      </c>
      <c r="Q7" s="110">
        <f t="shared" si="4"/>
        <v>1.11308170990732</v>
      </c>
      <c r="R7" s="110">
        <f t="shared" si="4"/>
        <v>1.74482791158121</v>
      </c>
      <c r="S7" s="110">
        <f t="shared" si="4"/>
        <v>1.68565342487204</v>
      </c>
      <c r="T7" s="110">
        <f t="shared" si="4"/>
        <v>1.41967625351752</v>
      </c>
      <c r="U7" s="111"/>
      <c r="V7" s="111"/>
      <c r="W7" s="111"/>
    </row>
    <row r="8" spans="1:23">
      <c r="A8" s="70">
        <v>7</v>
      </c>
      <c r="B8" s="70">
        <v>702</v>
      </c>
      <c r="C8" s="70">
        <v>196.842</v>
      </c>
      <c r="D8" s="70">
        <v>46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702</v>
      </c>
      <c r="C9" s="70">
        <v>206.415</v>
      </c>
      <c r="D9" s="70">
        <v>47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774</v>
      </c>
      <c r="C10" s="70">
        <v>92.229</v>
      </c>
      <c r="D10" s="70">
        <v>0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774</v>
      </c>
      <c r="C11" s="70">
        <v>45.262</v>
      </c>
      <c r="D11" s="70">
        <v>3</v>
      </c>
      <c r="E11" s="70">
        <v>208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774</v>
      </c>
      <c r="C12" s="70">
        <v>102.646</v>
      </c>
      <c r="D12" s="70">
        <v>8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774</v>
      </c>
      <c r="C13" s="70">
        <v>145.023</v>
      </c>
      <c r="D13" s="70">
        <v>16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70">
        <v>13</v>
      </c>
      <c r="B14" s="70">
        <v>774</v>
      </c>
      <c r="C14" s="70">
        <v>187.833</v>
      </c>
      <c r="D14" s="70">
        <v>37</v>
      </c>
      <c r="E14" s="70">
        <v>255</v>
      </c>
      <c r="J14" s="60"/>
      <c r="K14" s="60"/>
      <c r="L14" s="60"/>
      <c r="M14" s="60"/>
      <c r="N14" s="60"/>
      <c r="O14" s="60"/>
      <c r="P14" s="60"/>
    </row>
    <row r="15" ht="15" customHeight="1" spans="1:23">
      <c r="A15" s="70">
        <v>14</v>
      </c>
      <c r="B15" s="70">
        <v>774</v>
      </c>
      <c r="C15" s="70">
        <v>183.894</v>
      </c>
      <c r="D15" s="70">
        <v>46</v>
      </c>
      <c r="E15" s="70">
        <v>255</v>
      </c>
      <c r="J15" s="60"/>
      <c r="K15" s="60"/>
      <c r="L15" s="60"/>
      <c r="M15" s="60"/>
      <c r="N15" s="60"/>
      <c r="O15" s="60"/>
      <c r="P15" s="60"/>
    </row>
    <row r="16" ht="15" customHeight="1" spans="1:23">
      <c r="A16" s="70">
        <v>15</v>
      </c>
      <c r="B16" s="70">
        <v>774</v>
      </c>
      <c r="C16" s="70">
        <v>179.194</v>
      </c>
      <c r="D16" s="70">
        <v>36</v>
      </c>
      <c r="E16" s="70">
        <v>255</v>
      </c>
      <c r="J16" s="60"/>
      <c r="K16" s="60"/>
      <c r="L16" s="60"/>
      <c r="M16" s="60"/>
      <c r="N16" s="60"/>
      <c r="O16" s="60"/>
      <c r="P16" s="60"/>
    </row>
    <row r="17" ht="15" customHeight="1" spans="1:16">
      <c r="A17" s="70">
        <v>16</v>
      </c>
      <c r="B17" s="70">
        <v>774</v>
      </c>
      <c r="C17" s="70">
        <v>187.292</v>
      </c>
      <c r="D17" s="70">
        <v>0</v>
      </c>
      <c r="E17" s="70">
        <v>255</v>
      </c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70">
        <v>17</v>
      </c>
      <c r="B18" s="70">
        <v>860</v>
      </c>
      <c r="C18" s="70">
        <v>71.249</v>
      </c>
      <c r="D18" s="70">
        <v>0</v>
      </c>
      <c r="E18" s="110">
        <v>255</v>
      </c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70">
        <v>18</v>
      </c>
      <c r="B19" s="70">
        <v>860</v>
      </c>
      <c r="C19" s="70">
        <v>41.834</v>
      </c>
      <c r="D19" s="70">
        <v>3</v>
      </c>
      <c r="E19" s="110">
        <v>208</v>
      </c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70">
        <v>19</v>
      </c>
      <c r="B20" s="70">
        <v>860</v>
      </c>
      <c r="C20" s="70">
        <v>95.833</v>
      </c>
      <c r="D20" s="70">
        <v>8</v>
      </c>
      <c r="E20" s="110">
        <v>255</v>
      </c>
      <c r="F20" s="113"/>
      <c r="G20" s="113"/>
      <c r="H20" s="113"/>
    </row>
    <row r="21" ht="15" customHeight="1" spans="1:16">
      <c r="A21" s="70">
        <v>20</v>
      </c>
      <c r="B21" s="70">
        <v>860</v>
      </c>
      <c r="C21" s="70">
        <v>122.14</v>
      </c>
      <c r="D21" s="70">
        <v>0</v>
      </c>
      <c r="E21" s="70">
        <v>255</v>
      </c>
    </row>
    <row r="22" ht="15" customHeight="1" spans="1:16">
      <c r="A22" s="70">
        <v>21</v>
      </c>
      <c r="B22" s="70">
        <v>860</v>
      </c>
      <c r="C22" s="70">
        <v>162.198</v>
      </c>
      <c r="D22" s="70">
        <v>0</v>
      </c>
      <c r="E22" s="70">
        <v>255</v>
      </c>
    </row>
    <row r="23" ht="15" customHeight="1" spans="1:16">
      <c r="A23" s="70">
        <v>22</v>
      </c>
      <c r="B23" s="70">
        <v>860</v>
      </c>
      <c r="C23" s="70">
        <v>164.806</v>
      </c>
      <c r="D23" s="70">
        <v>37</v>
      </c>
      <c r="E23" s="70">
        <v>255</v>
      </c>
    </row>
    <row r="24" ht="15" customHeight="1" spans="1:16">
      <c r="A24" s="70">
        <v>23</v>
      </c>
      <c r="B24" s="70">
        <v>860</v>
      </c>
      <c r="C24" s="70">
        <v>182.945</v>
      </c>
      <c r="D24" s="70">
        <v>43</v>
      </c>
      <c r="E24" s="70">
        <v>255</v>
      </c>
    </row>
    <row r="25" ht="15" customHeight="1" spans="1:16">
      <c r="A25" s="70">
        <v>24</v>
      </c>
      <c r="B25" s="70">
        <v>860</v>
      </c>
      <c r="C25" s="70">
        <v>164.863</v>
      </c>
      <c r="D25" s="70">
        <v>0</v>
      </c>
      <c r="E25" s="70">
        <v>255</v>
      </c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70" zoomScaleNormal="70" workbookViewId="0">
      <selection activeCell="I7" sqref="I7:T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672</v>
      </c>
      <c r="C2" s="70">
        <v>129.189</v>
      </c>
      <c r="D2" s="70">
        <v>38</v>
      </c>
      <c r="E2" s="70">
        <v>243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672</v>
      </c>
      <c r="C3" s="70">
        <v>99.527</v>
      </c>
      <c r="D3" s="70">
        <v>44</v>
      </c>
      <c r="E3" s="70">
        <v>218</v>
      </c>
      <c r="F3" s="58"/>
      <c r="G3" s="70"/>
      <c r="H3" s="70"/>
      <c r="I3" s="105" t="s">
        <v>32</v>
      </c>
      <c r="J3" s="106"/>
      <c r="K3" s="107"/>
      <c r="L3" s="108" t="s">
        <v>10</v>
      </c>
      <c r="M3" s="108"/>
      <c r="N3" s="108"/>
      <c r="O3" s="193" t="s">
        <v>145</v>
      </c>
      <c r="P3" s="194"/>
      <c r="Q3" s="194"/>
      <c r="R3" s="195" t="s">
        <v>160</v>
      </c>
      <c r="S3" s="196"/>
      <c r="T3" s="196"/>
      <c r="U3" s="60"/>
      <c r="V3" s="60"/>
      <c r="W3" s="60"/>
    </row>
    <row r="4" spans="1:23">
      <c r="A4" s="70">
        <v>3</v>
      </c>
      <c r="B4" s="70">
        <v>672</v>
      </c>
      <c r="C4" s="70">
        <v>144.762</v>
      </c>
      <c r="D4" s="70">
        <v>42</v>
      </c>
      <c r="E4" s="70">
        <v>255</v>
      </c>
      <c r="F4" s="58"/>
      <c r="G4" s="110" t="s">
        <v>9</v>
      </c>
      <c r="H4" s="110" t="s">
        <v>163</v>
      </c>
      <c r="I4" s="70">
        <f>C2</f>
        <v>129.189</v>
      </c>
      <c r="J4" s="70">
        <f>C10</f>
        <v>127.901</v>
      </c>
      <c r="K4" s="70">
        <f>C18</f>
        <v>113.472</v>
      </c>
      <c r="L4" s="70">
        <f>C3</f>
        <v>99.527</v>
      </c>
      <c r="M4" s="70">
        <f>C11</f>
        <v>109.652</v>
      </c>
      <c r="N4" s="70">
        <f>C19</f>
        <v>100.399</v>
      </c>
      <c r="O4" s="70">
        <f>C4</f>
        <v>144.762</v>
      </c>
      <c r="P4" s="70">
        <f>C12</f>
        <v>139.253</v>
      </c>
      <c r="Q4" s="70">
        <f>C20</f>
        <v>126.701</v>
      </c>
      <c r="R4" s="70">
        <f>C5</f>
        <v>160.525</v>
      </c>
      <c r="S4" s="70">
        <f>C13</f>
        <v>154.032</v>
      </c>
      <c r="T4" s="70">
        <f>C21</f>
        <v>166.897</v>
      </c>
      <c r="U4" s="5"/>
      <c r="V4" s="5"/>
      <c r="W4" s="5"/>
    </row>
    <row r="5" spans="1:23">
      <c r="A5" s="70">
        <v>4</v>
      </c>
      <c r="B5" s="70">
        <v>672</v>
      </c>
      <c r="C5" s="70">
        <v>160.525</v>
      </c>
      <c r="D5" s="70">
        <v>47</v>
      </c>
      <c r="E5" s="70">
        <v>255</v>
      </c>
      <c r="F5" s="58"/>
      <c r="G5" s="70" t="s">
        <v>11</v>
      </c>
      <c r="H5" s="70" t="s">
        <v>12</v>
      </c>
      <c r="I5" s="70">
        <f>C6</f>
        <v>200.217</v>
      </c>
      <c r="J5" s="70">
        <f>C14</f>
        <v>175.959</v>
      </c>
      <c r="K5" s="70">
        <f>C22</f>
        <v>183.876</v>
      </c>
      <c r="L5" s="70">
        <f>C7</f>
        <v>213.374</v>
      </c>
      <c r="M5" s="70">
        <f>C15</f>
        <v>185.087</v>
      </c>
      <c r="N5" s="70">
        <f>C23</f>
        <v>190.679</v>
      </c>
      <c r="O5" s="70">
        <f>C8</f>
        <v>205.798</v>
      </c>
      <c r="P5" s="70">
        <f>C16</f>
        <v>208.646</v>
      </c>
      <c r="Q5" s="70">
        <f>C24</f>
        <v>195.181</v>
      </c>
      <c r="R5" s="70">
        <f>C9</f>
        <v>185.143</v>
      </c>
      <c r="S5" s="70">
        <f>C17</f>
        <v>199.993</v>
      </c>
      <c r="T5" s="70">
        <f>C25</f>
        <v>183.481</v>
      </c>
      <c r="U5" s="5"/>
      <c r="V5" s="5"/>
      <c r="W5" s="5"/>
    </row>
    <row r="6" spans="1:23">
      <c r="A6" s="70">
        <v>5</v>
      </c>
      <c r="B6" s="70">
        <v>672</v>
      </c>
      <c r="C6" s="70">
        <v>200.217</v>
      </c>
      <c r="D6" s="70">
        <v>0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0.692019669602108</v>
      </c>
      <c r="J6" s="110">
        <f t="shared" si="0"/>
        <v>0.685120310256905</v>
      </c>
      <c r="K6" s="110">
        <f t="shared" si="0"/>
        <v>0.607829272996079</v>
      </c>
      <c r="L6" s="70">
        <f t="shared" ref="L6:N6" si="1">L4/AVERAGE($L$5:$N$5)</f>
        <v>0.506808228943884</v>
      </c>
      <c r="M6" s="70">
        <f t="shared" si="1"/>
        <v>0.558366432426927</v>
      </c>
      <c r="N6" s="70">
        <f t="shared" si="1"/>
        <v>0.511248599653733</v>
      </c>
      <c r="O6" s="70">
        <f t="shared" ref="O6:Q6" si="2">O4/AVERAGE($O$5:$Q$5)</f>
        <v>0.712382202173467</v>
      </c>
      <c r="P6" s="70">
        <f t="shared" si="2"/>
        <v>0.685272093500102</v>
      </c>
      <c r="Q6" s="70">
        <f t="shared" si="2"/>
        <v>0.623502973139225</v>
      </c>
      <c r="R6" s="70">
        <f t="shared" ref="R6:T6" si="3">R4/AVERAGE($R$5:$T$5)</f>
        <v>0.846923324487309</v>
      </c>
      <c r="S6" s="70">
        <f t="shared" si="3"/>
        <v>0.81266652245712</v>
      </c>
      <c r="T6" s="70">
        <f t="shared" si="3"/>
        <v>0.880541735473966</v>
      </c>
      <c r="U6" s="5"/>
      <c r="V6" s="5"/>
      <c r="W6" s="5"/>
    </row>
    <row r="7" spans="1:23">
      <c r="A7" s="70">
        <v>6</v>
      </c>
      <c r="B7" s="70">
        <v>672</v>
      </c>
      <c r="C7" s="70">
        <v>213.374</v>
      </c>
      <c r="D7" s="70">
        <v>57</v>
      </c>
      <c r="E7" s="70">
        <v>255</v>
      </c>
      <c r="F7" s="58"/>
      <c r="G7" s="110"/>
      <c r="H7" s="110" t="s">
        <v>14</v>
      </c>
      <c r="I7" s="110">
        <f t="shared" ref="I7:T7" si="4">I6/AVERAGE($I$6:$K$6)</f>
        <v>1.04588975663991</v>
      </c>
      <c r="J7" s="110">
        <f t="shared" si="4"/>
        <v>1.03546235177919</v>
      </c>
      <c r="K7" s="110">
        <f t="shared" si="4"/>
        <v>0.918647891580896</v>
      </c>
      <c r="L7" s="110">
        <f t="shared" si="4"/>
        <v>0.765968885737016</v>
      </c>
      <c r="M7" s="110">
        <f t="shared" si="4"/>
        <v>0.843891810853691</v>
      </c>
      <c r="N7" s="110">
        <f t="shared" si="4"/>
        <v>0.772679877411262</v>
      </c>
      <c r="O7" s="110">
        <f t="shared" si="4"/>
        <v>1.07666484175834</v>
      </c>
      <c r="P7" s="110">
        <f t="shared" si="4"/>
        <v>1.03569175066229</v>
      </c>
      <c r="Q7" s="110">
        <f t="shared" si="4"/>
        <v>0.942336470314196</v>
      </c>
      <c r="R7" s="110">
        <f t="shared" si="4"/>
        <v>1.28000470022767</v>
      </c>
      <c r="S7" s="110">
        <f t="shared" si="4"/>
        <v>1.2282303939291</v>
      </c>
      <c r="T7" s="110">
        <f t="shared" si="4"/>
        <v>1.33081416884534</v>
      </c>
      <c r="U7" s="111"/>
      <c r="V7" s="111"/>
      <c r="W7" s="111"/>
    </row>
    <row r="8" spans="1:23">
      <c r="A8" s="70">
        <v>7</v>
      </c>
      <c r="B8" s="70">
        <v>672</v>
      </c>
      <c r="C8" s="70">
        <v>205.798</v>
      </c>
      <c r="D8" s="70">
        <v>47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672</v>
      </c>
      <c r="C9" s="70">
        <v>185.143</v>
      </c>
      <c r="D9" s="70">
        <v>0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756</v>
      </c>
      <c r="C10" s="70">
        <v>127.901</v>
      </c>
      <c r="D10" s="70">
        <v>25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756</v>
      </c>
      <c r="C11" s="70">
        <v>109.652</v>
      </c>
      <c r="D11" s="70">
        <v>26</v>
      </c>
      <c r="E11" s="70">
        <v>218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756</v>
      </c>
      <c r="C12" s="70">
        <v>139.253</v>
      </c>
      <c r="D12" s="70">
        <v>47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756</v>
      </c>
      <c r="C13" s="70">
        <v>154.032</v>
      </c>
      <c r="D13" s="70">
        <v>0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70">
        <v>13</v>
      </c>
      <c r="B14" s="70">
        <v>756</v>
      </c>
      <c r="C14" s="70">
        <v>175.959</v>
      </c>
      <c r="D14" s="70">
        <v>24</v>
      </c>
      <c r="E14" s="70">
        <v>255</v>
      </c>
      <c r="J14" s="60"/>
      <c r="K14" s="60"/>
      <c r="L14" s="60"/>
      <c r="M14" s="60"/>
      <c r="N14" s="60"/>
      <c r="O14" s="60"/>
      <c r="P14" s="60"/>
    </row>
    <row r="15" ht="15" customHeight="1" spans="1:23">
      <c r="A15" s="70">
        <v>14</v>
      </c>
      <c r="B15" s="70">
        <v>756</v>
      </c>
      <c r="C15" s="70">
        <v>185.087</v>
      </c>
      <c r="D15" s="70">
        <v>33</v>
      </c>
      <c r="E15" s="70">
        <v>255</v>
      </c>
      <c r="J15" s="60"/>
      <c r="K15" s="60"/>
      <c r="L15" s="60"/>
      <c r="M15" s="60"/>
      <c r="N15" s="60"/>
      <c r="O15" s="60"/>
      <c r="P15" s="60"/>
    </row>
    <row r="16" ht="15" customHeight="1" spans="1:23">
      <c r="A16" s="70">
        <v>15</v>
      </c>
      <c r="B16" s="70">
        <v>756</v>
      </c>
      <c r="C16" s="70">
        <v>208.646</v>
      </c>
      <c r="D16" s="70">
        <v>42</v>
      </c>
      <c r="E16" s="70">
        <v>255</v>
      </c>
      <c r="J16" s="60"/>
      <c r="K16" s="60"/>
      <c r="L16" s="60"/>
      <c r="M16" s="60"/>
      <c r="N16" s="60"/>
      <c r="O16" s="60"/>
      <c r="P16" s="60"/>
    </row>
    <row r="17" ht="15" customHeight="1" spans="1:16">
      <c r="A17" s="70">
        <v>16</v>
      </c>
      <c r="B17" s="70">
        <v>756</v>
      </c>
      <c r="C17" s="70">
        <v>199.993</v>
      </c>
      <c r="D17" s="70">
        <v>38</v>
      </c>
      <c r="E17" s="70">
        <v>255</v>
      </c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70">
        <v>17</v>
      </c>
      <c r="B18" s="70">
        <v>882</v>
      </c>
      <c r="C18" s="70">
        <v>113.472</v>
      </c>
      <c r="D18" s="70">
        <v>0</v>
      </c>
      <c r="E18" s="110">
        <v>255</v>
      </c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70">
        <v>18</v>
      </c>
      <c r="B19" s="70">
        <v>882</v>
      </c>
      <c r="C19" s="70">
        <v>100.399</v>
      </c>
      <c r="D19" s="70">
        <v>29</v>
      </c>
      <c r="E19" s="110">
        <v>218</v>
      </c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70">
        <v>19</v>
      </c>
      <c r="B20" s="70">
        <v>882</v>
      </c>
      <c r="C20" s="70">
        <v>126.701</v>
      </c>
      <c r="D20" s="70">
        <v>39</v>
      </c>
      <c r="E20" s="110">
        <v>255</v>
      </c>
      <c r="F20" s="113"/>
      <c r="G20" s="113"/>
      <c r="H20" s="113"/>
    </row>
    <row r="21" ht="15" customHeight="1" spans="1:16">
      <c r="A21" s="70">
        <v>20</v>
      </c>
      <c r="B21" s="70">
        <v>882</v>
      </c>
      <c r="C21" s="70">
        <v>166.897</v>
      </c>
      <c r="D21" s="70">
        <v>0</v>
      </c>
      <c r="E21" s="70">
        <v>255</v>
      </c>
    </row>
    <row r="22" ht="15" customHeight="1" spans="1:16">
      <c r="A22" s="70">
        <v>21</v>
      </c>
      <c r="B22" s="70">
        <v>882</v>
      </c>
      <c r="C22" s="70">
        <v>183.876</v>
      </c>
      <c r="D22" s="70">
        <v>36</v>
      </c>
      <c r="E22" s="70">
        <v>255</v>
      </c>
    </row>
    <row r="23" ht="15" customHeight="1" spans="1:16">
      <c r="A23" s="70">
        <v>22</v>
      </c>
      <c r="B23" s="70">
        <v>882</v>
      </c>
      <c r="C23" s="70">
        <v>190.679</v>
      </c>
      <c r="D23" s="70">
        <v>37</v>
      </c>
      <c r="E23" s="70">
        <v>255</v>
      </c>
    </row>
    <row r="24" ht="15" customHeight="1" spans="1:16">
      <c r="A24" s="70">
        <v>23</v>
      </c>
      <c r="B24" s="70">
        <v>882</v>
      </c>
      <c r="C24" s="70">
        <v>195.181</v>
      </c>
      <c r="D24" s="70">
        <v>42</v>
      </c>
      <c r="E24" s="70">
        <v>255</v>
      </c>
    </row>
    <row r="25" ht="15" customHeight="1" spans="1:16">
      <c r="A25" s="70">
        <v>24</v>
      </c>
      <c r="B25" s="70">
        <v>882</v>
      </c>
      <c r="C25" s="70">
        <v>183.481</v>
      </c>
      <c r="D25" s="70">
        <v>36</v>
      </c>
      <c r="E25" s="70">
        <v>255</v>
      </c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"/>
  <sheetViews>
    <sheetView workbookViewId="0">
      <selection activeCell="D8" sqref="D8"/>
    </sheetView>
  </sheetViews>
  <sheetFormatPr defaultColWidth="9" defaultRowHeight="13.5" outlineLevelRow="1"/>
  <cols>
    <col min="1" max="16384" width="9" style="61"/>
  </cols>
  <sheetData>
    <row r="1" customHeight="1" spans="1:12">
      <c r="A1" s="197" t="s">
        <v>164</v>
      </c>
      <c r="B1" s="197"/>
      <c r="C1" s="197"/>
      <c r="D1" s="197" t="s">
        <v>165</v>
      </c>
      <c r="E1" s="197"/>
      <c r="F1" s="197"/>
      <c r="G1" s="197" t="s">
        <v>166</v>
      </c>
      <c r="H1" s="197"/>
      <c r="I1" s="197"/>
      <c r="J1" s="197" t="s">
        <v>167</v>
      </c>
      <c r="K1" s="197"/>
      <c r="L1" s="197"/>
    </row>
    <row r="2" spans="1:12">
      <c r="A2" s="128">
        <v>11.85</v>
      </c>
      <c r="B2" s="128">
        <v>11.464</v>
      </c>
      <c r="C2" s="128">
        <v>11.024</v>
      </c>
      <c r="D2" s="128">
        <v>5.498</v>
      </c>
      <c r="E2" s="128">
        <v>6.564</v>
      </c>
      <c r="F2" s="128">
        <v>7.854</v>
      </c>
      <c r="G2" s="128">
        <v>11.02</v>
      </c>
      <c r="H2" s="128">
        <v>11.654</v>
      </c>
      <c r="I2" s="128">
        <v>11.32</v>
      </c>
      <c r="J2" s="128">
        <v>20.416</v>
      </c>
      <c r="K2" s="128">
        <v>22.0416</v>
      </c>
      <c r="L2" s="128">
        <v>21.416</v>
      </c>
    </row>
  </sheetData>
  <mergeCells count="4">
    <mergeCell ref="A1:C1"/>
    <mergeCell ref="D1:F1"/>
    <mergeCell ref="G1:I1"/>
    <mergeCell ref="J1:L1"/>
  </mergeCells>
  <pageMargins left="0.75" right="0.75" top="1" bottom="1" header="0.5" footer="0.5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70" zoomScaleNormal="70" workbookViewId="0">
      <selection activeCell="I7" sqref="I7:T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989</v>
      </c>
      <c r="C2" s="70">
        <v>151.396</v>
      </c>
      <c r="D2" s="70">
        <v>61</v>
      </c>
      <c r="E2" s="70">
        <v>251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989</v>
      </c>
      <c r="C3" s="70">
        <v>162.734</v>
      </c>
      <c r="D3" s="70">
        <v>49</v>
      </c>
      <c r="E3" s="70">
        <v>252</v>
      </c>
      <c r="F3" s="58"/>
      <c r="G3" s="70"/>
      <c r="H3" s="70"/>
      <c r="I3" s="105" t="s">
        <v>168</v>
      </c>
      <c r="J3" s="106"/>
      <c r="K3" s="107"/>
      <c r="L3" s="108" t="s">
        <v>169</v>
      </c>
      <c r="M3" s="108"/>
      <c r="N3" s="108"/>
      <c r="O3" s="193" t="s">
        <v>170</v>
      </c>
      <c r="P3" s="194"/>
      <c r="Q3" s="194"/>
      <c r="R3" s="195" t="s">
        <v>171</v>
      </c>
      <c r="S3" s="196"/>
      <c r="T3" s="196"/>
      <c r="U3" s="60"/>
      <c r="V3" s="60"/>
      <c r="W3" s="60"/>
    </row>
    <row r="4" spans="1:23">
      <c r="A4" s="70">
        <v>3</v>
      </c>
      <c r="B4" s="70">
        <v>989</v>
      </c>
      <c r="C4" s="70">
        <v>85.151</v>
      </c>
      <c r="D4" s="70">
        <v>45</v>
      </c>
      <c r="E4" s="70">
        <v>168</v>
      </c>
      <c r="F4" s="58"/>
      <c r="G4" s="110" t="s">
        <v>9</v>
      </c>
      <c r="H4" s="110" t="s">
        <v>149</v>
      </c>
      <c r="I4" s="70">
        <f>C2</f>
        <v>151.396</v>
      </c>
      <c r="J4" s="70">
        <f>C10</f>
        <v>164.829</v>
      </c>
      <c r="K4" s="70">
        <f>C18</f>
        <v>173.612</v>
      </c>
      <c r="L4" s="70">
        <f>C3</f>
        <v>162.734</v>
      </c>
      <c r="M4" s="70">
        <f>C11</f>
        <v>171.058</v>
      </c>
      <c r="N4" s="70">
        <f>C19</f>
        <v>184.09</v>
      </c>
      <c r="O4" s="70">
        <f>C4</f>
        <v>85.151</v>
      </c>
      <c r="P4" s="70">
        <f>C12</f>
        <v>92.267</v>
      </c>
      <c r="Q4" s="70">
        <f>C20</f>
        <v>92.696</v>
      </c>
      <c r="R4" s="70">
        <f>C5</f>
        <v>111.263</v>
      </c>
      <c r="S4" s="70">
        <f>C13</f>
        <v>109.803</v>
      </c>
      <c r="T4" s="70">
        <f>C21</f>
        <v>123.362</v>
      </c>
      <c r="U4" s="5"/>
      <c r="V4" s="5"/>
      <c r="W4" s="5"/>
    </row>
    <row r="5" spans="1:23">
      <c r="A5" s="70">
        <v>4</v>
      </c>
      <c r="B5" s="70">
        <v>989</v>
      </c>
      <c r="C5" s="70">
        <v>111.263</v>
      </c>
      <c r="D5" s="70">
        <v>0</v>
      </c>
      <c r="E5" s="70">
        <v>255</v>
      </c>
      <c r="F5" s="58"/>
      <c r="G5" s="70" t="s">
        <v>11</v>
      </c>
      <c r="H5" s="70" t="s">
        <v>12</v>
      </c>
      <c r="I5" s="70">
        <f>C6</f>
        <v>99.749</v>
      </c>
      <c r="J5" s="70">
        <f>C14</f>
        <v>114.129</v>
      </c>
      <c r="K5" s="70">
        <f>C22</f>
        <v>117.34</v>
      </c>
      <c r="L5" s="70">
        <f>C7</f>
        <v>95.725</v>
      </c>
      <c r="M5" s="70">
        <f>C15</f>
        <v>107.453</v>
      </c>
      <c r="N5" s="70">
        <f>C23</f>
        <v>114.642</v>
      </c>
      <c r="O5" s="70">
        <f>C8</f>
        <v>91.631</v>
      </c>
      <c r="P5" s="70">
        <f>C16</f>
        <v>104.727</v>
      </c>
      <c r="Q5" s="70">
        <f>C24</f>
        <v>110.894</v>
      </c>
      <c r="R5" s="70">
        <f>C9</f>
        <v>81.169</v>
      </c>
      <c r="S5" s="70">
        <f>C17</f>
        <v>97.806</v>
      </c>
      <c r="T5" s="70">
        <f>C25</f>
        <v>99.501</v>
      </c>
      <c r="U5" s="5"/>
      <c r="V5" s="5"/>
      <c r="W5" s="5"/>
    </row>
    <row r="6" spans="1:23">
      <c r="A6" s="70">
        <v>5</v>
      </c>
      <c r="B6" s="70">
        <v>989</v>
      </c>
      <c r="C6" s="70">
        <v>99.749</v>
      </c>
      <c r="D6" s="70">
        <v>0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1.3712660543811</v>
      </c>
      <c r="J6" s="110">
        <f t="shared" si="0"/>
        <v>1.49293516656703</v>
      </c>
      <c r="K6" s="110">
        <f t="shared" si="0"/>
        <v>1.57248700251798</v>
      </c>
      <c r="L6" s="70">
        <f t="shared" ref="L6:N6" si="1">L4/AVERAGE($L$5:$N$5)</f>
        <v>1.53609590334151</v>
      </c>
      <c r="M6" s="70">
        <f t="shared" si="1"/>
        <v>1.61466868038512</v>
      </c>
      <c r="N6" s="70">
        <f t="shared" si="1"/>
        <v>1.73768170662639</v>
      </c>
      <c r="O6" s="70">
        <f t="shared" ref="O6:Q6" si="2">O4/AVERAGE($O$5:$Q$5)</f>
        <v>0.83141200057282</v>
      </c>
      <c r="P6" s="70">
        <f t="shared" si="2"/>
        <v>0.900892427063127</v>
      </c>
      <c r="Q6" s="70">
        <f t="shared" si="2"/>
        <v>0.905081171155924</v>
      </c>
      <c r="R6" s="70">
        <f t="shared" ref="R6:T6" si="3">R4/AVERAGE($R$5:$T$5)</f>
        <v>1.19862752984099</v>
      </c>
      <c r="S6" s="70">
        <f t="shared" si="3"/>
        <v>1.18289906491044</v>
      </c>
      <c r="T6" s="70">
        <f t="shared" si="3"/>
        <v>1.32896910326204</v>
      </c>
      <c r="U6" s="5"/>
      <c r="V6" s="5"/>
      <c r="W6" s="5"/>
    </row>
    <row r="7" spans="1:23">
      <c r="A7" s="70">
        <v>6</v>
      </c>
      <c r="B7" s="70">
        <v>989</v>
      </c>
      <c r="C7" s="70">
        <v>95.725</v>
      </c>
      <c r="D7" s="70">
        <v>8</v>
      </c>
      <c r="E7" s="70">
        <v>255</v>
      </c>
      <c r="F7" s="58"/>
      <c r="G7" s="110"/>
      <c r="H7" s="110" t="s">
        <v>14</v>
      </c>
      <c r="I7" s="110">
        <f t="shared" ref="I7:T7" si="4">I6/AVERAGE($I$6:$K$6)</f>
        <v>0.927222729193589</v>
      </c>
      <c r="J7" s="110">
        <f t="shared" si="4"/>
        <v>1.0094929537785</v>
      </c>
      <c r="K7" s="110">
        <f t="shared" si="4"/>
        <v>1.06328431702791</v>
      </c>
      <c r="L7" s="110">
        <f t="shared" si="4"/>
        <v>1.03867738229854</v>
      </c>
      <c r="M7" s="110">
        <f t="shared" si="4"/>
        <v>1.09180672546133</v>
      </c>
      <c r="N7" s="110">
        <f t="shared" si="4"/>
        <v>1.17498567789975</v>
      </c>
      <c r="O7" s="110">
        <f t="shared" si="4"/>
        <v>0.562184195978924</v>
      </c>
      <c r="P7" s="110">
        <f t="shared" si="4"/>
        <v>0.609165473222715</v>
      </c>
      <c r="Q7" s="110">
        <f t="shared" si="4"/>
        <v>0.611997818351662</v>
      </c>
      <c r="R7" s="110">
        <f t="shared" si="4"/>
        <v>0.810488005558734</v>
      </c>
      <c r="S7" s="110">
        <f t="shared" si="4"/>
        <v>0.799852731585214</v>
      </c>
      <c r="T7" s="110">
        <f t="shared" si="4"/>
        <v>0.898622375288609</v>
      </c>
      <c r="U7" s="111"/>
      <c r="V7" s="111"/>
      <c r="W7" s="111"/>
    </row>
    <row r="8" spans="1:23">
      <c r="A8" s="70">
        <v>7</v>
      </c>
      <c r="B8" s="70">
        <v>989</v>
      </c>
      <c r="C8" s="70">
        <v>91.631</v>
      </c>
      <c r="D8" s="70">
        <v>8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989</v>
      </c>
      <c r="C9" s="70">
        <v>81.169</v>
      </c>
      <c r="D9" s="70">
        <v>4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860</v>
      </c>
      <c r="C10" s="70">
        <v>164.829</v>
      </c>
      <c r="D10" s="70">
        <v>81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860</v>
      </c>
      <c r="C11" s="70">
        <v>171.058</v>
      </c>
      <c r="D11" s="70">
        <v>57</v>
      </c>
      <c r="E11" s="70">
        <v>252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860</v>
      </c>
      <c r="C12" s="70">
        <v>92.267</v>
      </c>
      <c r="D12" s="70">
        <v>55</v>
      </c>
      <c r="E12" s="70">
        <v>168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860</v>
      </c>
      <c r="C13" s="70">
        <v>109.803</v>
      </c>
      <c r="D13" s="70">
        <v>0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70">
        <v>13</v>
      </c>
      <c r="B14" s="70">
        <v>860</v>
      </c>
      <c r="C14" s="70">
        <v>114.129</v>
      </c>
      <c r="D14" s="70">
        <v>1</v>
      </c>
      <c r="E14" s="70">
        <v>255</v>
      </c>
      <c r="J14" s="60"/>
      <c r="K14" s="60"/>
      <c r="L14" s="60"/>
      <c r="M14" s="60"/>
      <c r="N14" s="60"/>
      <c r="O14" s="60"/>
      <c r="P14" s="60"/>
    </row>
    <row r="15" ht="15" customHeight="1" spans="1:23">
      <c r="A15" s="70">
        <v>14</v>
      </c>
      <c r="B15" s="70">
        <v>860</v>
      </c>
      <c r="C15" s="70">
        <v>107.453</v>
      </c>
      <c r="D15" s="70">
        <v>11</v>
      </c>
      <c r="E15" s="70">
        <v>255</v>
      </c>
      <c r="J15" s="60"/>
      <c r="K15" s="60"/>
      <c r="L15" s="60"/>
      <c r="M15" s="60"/>
      <c r="N15" s="60"/>
      <c r="O15" s="60"/>
      <c r="P15" s="60"/>
    </row>
    <row r="16" ht="15" customHeight="1" spans="1:23">
      <c r="A16" s="70">
        <v>15</v>
      </c>
      <c r="B16" s="70">
        <v>860</v>
      </c>
      <c r="C16" s="70">
        <v>104.727</v>
      </c>
      <c r="D16" s="70">
        <v>14</v>
      </c>
      <c r="E16" s="70">
        <v>255</v>
      </c>
      <c r="J16" s="60"/>
      <c r="K16" s="60"/>
      <c r="L16" s="60"/>
      <c r="M16" s="60"/>
      <c r="N16" s="60"/>
      <c r="O16" s="60"/>
      <c r="P16" s="60"/>
    </row>
    <row r="17" ht="15" customHeight="1" spans="1:16">
      <c r="A17" s="70">
        <v>16</v>
      </c>
      <c r="B17" s="70">
        <v>860</v>
      </c>
      <c r="C17" s="70">
        <v>97.806</v>
      </c>
      <c r="D17" s="70">
        <v>14</v>
      </c>
      <c r="E17" s="70">
        <v>255</v>
      </c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70">
        <v>17</v>
      </c>
      <c r="B18" s="70">
        <v>774</v>
      </c>
      <c r="C18" s="70">
        <v>173.612</v>
      </c>
      <c r="D18" s="70">
        <v>93</v>
      </c>
      <c r="E18" s="110">
        <v>255</v>
      </c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70">
        <v>18</v>
      </c>
      <c r="B19" s="70">
        <v>774</v>
      </c>
      <c r="C19" s="70">
        <v>184.09</v>
      </c>
      <c r="D19" s="70">
        <v>57</v>
      </c>
      <c r="E19" s="110">
        <v>252</v>
      </c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70">
        <v>19</v>
      </c>
      <c r="B20" s="70">
        <v>774</v>
      </c>
      <c r="C20" s="70">
        <v>92.696</v>
      </c>
      <c r="D20" s="70">
        <v>56</v>
      </c>
      <c r="E20" s="110">
        <v>171</v>
      </c>
      <c r="F20" s="113"/>
      <c r="G20" s="113"/>
      <c r="H20" s="113"/>
    </row>
    <row r="21" ht="15" customHeight="1" spans="1:16">
      <c r="A21" s="70">
        <v>20</v>
      </c>
      <c r="B21" s="70">
        <v>774</v>
      </c>
      <c r="C21" s="70">
        <v>123.362</v>
      </c>
      <c r="D21" s="70">
        <v>64</v>
      </c>
      <c r="E21" s="70">
        <v>255</v>
      </c>
    </row>
    <row r="22" ht="15" customHeight="1" spans="1:16">
      <c r="A22" s="70">
        <v>21</v>
      </c>
      <c r="B22" s="70">
        <v>774</v>
      </c>
      <c r="C22" s="70">
        <v>117.34</v>
      </c>
      <c r="D22" s="70">
        <v>13</v>
      </c>
      <c r="E22" s="70">
        <v>255</v>
      </c>
    </row>
    <row r="23" ht="15" customHeight="1" spans="1:16">
      <c r="A23" s="70">
        <v>22</v>
      </c>
      <c r="B23" s="70">
        <v>774</v>
      </c>
      <c r="C23" s="70">
        <v>114.642</v>
      </c>
      <c r="D23" s="70">
        <v>15</v>
      </c>
      <c r="E23" s="70">
        <v>255</v>
      </c>
    </row>
    <row r="24" ht="15" customHeight="1" spans="1:16">
      <c r="A24" s="70">
        <v>23</v>
      </c>
      <c r="B24" s="70">
        <v>774</v>
      </c>
      <c r="C24" s="70">
        <v>110.894</v>
      </c>
      <c r="D24" s="70">
        <v>15</v>
      </c>
      <c r="E24" s="70">
        <v>255</v>
      </c>
    </row>
    <row r="25" ht="15" customHeight="1" spans="1:16">
      <c r="A25" s="70">
        <v>24</v>
      </c>
      <c r="B25" s="70">
        <v>774</v>
      </c>
      <c r="C25" s="70">
        <v>99.501</v>
      </c>
      <c r="D25" s="70">
        <v>11</v>
      </c>
      <c r="E25" s="70">
        <v>255</v>
      </c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70" zoomScaleNormal="70" workbookViewId="0">
      <selection activeCell="I7" sqref="I7:T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646</v>
      </c>
      <c r="C2" s="70">
        <v>134.35</v>
      </c>
      <c r="D2" s="70">
        <v>39</v>
      </c>
      <c r="E2" s="70">
        <v>255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646</v>
      </c>
      <c r="C3" s="70">
        <v>110.998</v>
      </c>
      <c r="D3" s="70">
        <v>35</v>
      </c>
      <c r="E3" s="70">
        <v>230</v>
      </c>
      <c r="F3" s="58"/>
      <c r="G3" s="70"/>
      <c r="H3" s="70"/>
      <c r="I3" s="105" t="s">
        <v>168</v>
      </c>
      <c r="J3" s="106"/>
      <c r="K3" s="107"/>
      <c r="L3" s="108" t="s">
        <v>169</v>
      </c>
      <c r="M3" s="108"/>
      <c r="N3" s="108"/>
      <c r="O3" s="193" t="s">
        <v>170</v>
      </c>
      <c r="P3" s="194"/>
      <c r="Q3" s="194"/>
      <c r="R3" s="195" t="s">
        <v>171</v>
      </c>
      <c r="S3" s="196"/>
      <c r="T3" s="196"/>
      <c r="U3" s="60"/>
      <c r="V3" s="60"/>
      <c r="W3" s="60"/>
    </row>
    <row r="4" spans="1:23">
      <c r="A4" s="70">
        <v>3</v>
      </c>
      <c r="B4" s="70">
        <v>646</v>
      </c>
      <c r="C4" s="70">
        <v>151.918</v>
      </c>
      <c r="D4" s="70">
        <v>39</v>
      </c>
      <c r="E4" s="70">
        <v>255</v>
      </c>
      <c r="F4" s="58"/>
      <c r="G4" s="110" t="s">
        <v>9</v>
      </c>
      <c r="H4" s="110" t="s">
        <v>58</v>
      </c>
      <c r="I4" s="70">
        <f>C2</f>
        <v>134.35</v>
      </c>
      <c r="J4" s="70">
        <f>C10</f>
        <v>125.263</v>
      </c>
      <c r="K4" s="70">
        <f>C18</f>
        <v>115.639</v>
      </c>
      <c r="L4" s="70">
        <f>C3</f>
        <v>110.998</v>
      </c>
      <c r="M4" s="70">
        <f>C11</f>
        <v>100.292</v>
      </c>
      <c r="N4" s="70">
        <f>C19</f>
        <v>99.806</v>
      </c>
      <c r="O4" s="70">
        <f>C4</f>
        <v>151.918</v>
      </c>
      <c r="P4" s="70">
        <f>C12</f>
        <v>148.343</v>
      </c>
      <c r="Q4" s="70">
        <f>C20</f>
        <v>151.564</v>
      </c>
      <c r="R4" s="70">
        <f>C5</f>
        <v>104.988</v>
      </c>
      <c r="S4" s="70">
        <f>C13</f>
        <v>114.603</v>
      </c>
      <c r="T4" s="70">
        <f>C21</f>
        <v>111.107</v>
      </c>
      <c r="U4" s="5"/>
      <c r="V4" s="5"/>
      <c r="W4" s="5"/>
    </row>
    <row r="5" spans="1:23">
      <c r="A5" s="70">
        <v>4</v>
      </c>
      <c r="B5" s="70">
        <v>646</v>
      </c>
      <c r="C5" s="70">
        <v>104.988</v>
      </c>
      <c r="D5" s="70">
        <v>47</v>
      </c>
      <c r="E5" s="70">
        <v>255</v>
      </c>
      <c r="F5" s="58"/>
      <c r="G5" s="70" t="s">
        <v>11</v>
      </c>
      <c r="H5" s="70" t="s">
        <v>12</v>
      </c>
      <c r="I5" s="70">
        <f>C6</f>
        <v>111.618</v>
      </c>
      <c r="J5" s="70">
        <f>C14</f>
        <v>93.295</v>
      </c>
      <c r="K5" s="70">
        <f>C22</f>
        <v>106.366</v>
      </c>
      <c r="L5" s="70">
        <f>C7</f>
        <v>124.788</v>
      </c>
      <c r="M5" s="70">
        <f>C15</f>
        <v>109.572</v>
      </c>
      <c r="N5" s="70">
        <f>C23</f>
        <v>106.982</v>
      </c>
      <c r="O5" s="70">
        <f>C8</f>
        <v>122.229</v>
      </c>
      <c r="P5" s="70">
        <f>C16</f>
        <v>104.233</v>
      </c>
      <c r="Q5" s="70">
        <f>C24</f>
        <v>102.573</v>
      </c>
      <c r="R5" s="70">
        <f>C9</f>
        <v>110.974</v>
      </c>
      <c r="S5" s="70">
        <f>C17</f>
        <v>90.497</v>
      </c>
      <c r="T5" s="70">
        <f>C25</f>
        <v>94.173</v>
      </c>
      <c r="U5" s="5"/>
      <c r="V5" s="5"/>
      <c r="W5" s="5"/>
    </row>
    <row r="6" spans="1:23">
      <c r="A6" s="70">
        <v>5</v>
      </c>
      <c r="B6" s="70">
        <v>646</v>
      </c>
      <c r="C6" s="70">
        <v>111.618</v>
      </c>
      <c r="D6" s="70">
        <v>16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1.29481911725494</v>
      </c>
      <c r="J6" s="110">
        <f t="shared" si="0"/>
        <v>1.20724173490663</v>
      </c>
      <c r="K6" s="110">
        <f t="shared" si="0"/>
        <v>1.1144889311518</v>
      </c>
      <c r="L6" s="70">
        <f t="shared" ref="L6:N6" si="1">L4/AVERAGE($L$5:$N$5)</f>
        <v>0.975543589713542</v>
      </c>
      <c r="M6" s="70">
        <f t="shared" si="1"/>
        <v>0.881450275676594</v>
      </c>
      <c r="N6" s="70">
        <f t="shared" si="1"/>
        <v>0.877178899754498</v>
      </c>
      <c r="O6" s="70">
        <f t="shared" ref="O6:Q6" si="2">O4/AVERAGE($O$5:$Q$5)</f>
        <v>1.38512316318933</v>
      </c>
      <c r="P6" s="70">
        <f t="shared" si="2"/>
        <v>1.35252784658167</v>
      </c>
      <c r="Q6" s="70">
        <f t="shared" si="2"/>
        <v>1.38189554302734</v>
      </c>
      <c r="R6" s="70">
        <f t="shared" ref="R6:T6" si="3">R4/AVERAGE($R$5:$T$5)</f>
        <v>1.06534886552746</v>
      </c>
      <c r="S6" s="70">
        <f t="shared" si="3"/>
        <v>1.1629155335471</v>
      </c>
      <c r="T6" s="70">
        <f t="shared" si="3"/>
        <v>1.12744043511791</v>
      </c>
      <c r="U6" s="5"/>
      <c r="V6" s="5"/>
      <c r="W6" s="5"/>
    </row>
    <row r="7" spans="1:23">
      <c r="A7" s="70">
        <v>6</v>
      </c>
      <c r="B7" s="70">
        <v>646</v>
      </c>
      <c r="C7" s="70">
        <v>124.788</v>
      </c>
      <c r="D7" s="70">
        <v>15</v>
      </c>
      <c r="E7" s="70">
        <v>255</v>
      </c>
      <c r="F7" s="58"/>
      <c r="G7" s="110"/>
      <c r="H7" s="110" t="s">
        <v>14</v>
      </c>
      <c r="I7" s="110">
        <f t="shared" ref="I7:T7" si="4">I6/AVERAGE($I$6:$K$6)</f>
        <v>1.07407821943654</v>
      </c>
      <c r="J7" s="110">
        <f t="shared" si="4"/>
        <v>1.00143103834223</v>
      </c>
      <c r="K7" s="110">
        <f t="shared" si="4"/>
        <v>0.924490742221227</v>
      </c>
      <c r="L7" s="110">
        <f t="shared" si="4"/>
        <v>0.809232817046789</v>
      </c>
      <c r="M7" s="110">
        <f t="shared" si="4"/>
        <v>0.731180540976023</v>
      </c>
      <c r="N7" s="110">
        <f t="shared" si="4"/>
        <v>0.727637349665506</v>
      </c>
      <c r="O7" s="110">
        <f t="shared" si="4"/>
        <v>1.14898722222509</v>
      </c>
      <c r="P7" s="110">
        <f t="shared" si="4"/>
        <v>1.12194875858382</v>
      </c>
      <c r="Q7" s="110">
        <f t="shared" si="4"/>
        <v>1.14630984708411</v>
      </c>
      <c r="R7" s="110">
        <f t="shared" si="4"/>
        <v>0.8837280800969</v>
      </c>
      <c r="S7" s="110">
        <f t="shared" si="4"/>
        <v>0.964661572402036</v>
      </c>
      <c r="T7" s="110">
        <f t="shared" si="4"/>
        <v>0.935234272443767</v>
      </c>
      <c r="U7" s="111"/>
      <c r="V7" s="111"/>
      <c r="W7" s="111"/>
    </row>
    <row r="8" spans="1:23">
      <c r="A8" s="70">
        <v>7</v>
      </c>
      <c r="B8" s="70">
        <v>646</v>
      </c>
      <c r="C8" s="70">
        <v>122.229</v>
      </c>
      <c r="D8" s="70">
        <v>16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646</v>
      </c>
      <c r="C9" s="70">
        <v>110.974</v>
      </c>
      <c r="D9" s="70">
        <v>11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760</v>
      </c>
      <c r="C10" s="70">
        <v>125.263</v>
      </c>
      <c r="D10" s="70">
        <v>41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760</v>
      </c>
      <c r="C11" s="70">
        <v>100.292</v>
      </c>
      <c r="D11" s="70">
        <v>35</v>
      </c>
      <c r="E11" s="70">
        <v>230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760</v>
      </c>
      <c r="C12" s="70">
        <v>148.343</v>
      </c>
      <c r="D12" s="70">
        <v>36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760</v>
      </c>
      <c r="C13" s="70">
        <v>114.603</v>
      </c>
      <c r="D13" s="70">
        <v>33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70">
        <v>13</v>
      </c>
      <c r="B14" s="70">
        <v>760</v>
      </c>
      <c r="C14" s="70">
        <v>93.295</v>
      </c>
      <c r="D14" s="70">
        <v>10</v>
      </c>
      <c r="E14" s="70">
        <v>255</v>
      </c>
      <c r="J14" s="60"/>
      <c r="K14" s="60"/>
      <c r="L14" s="60"/>
      <c r="M14" s="60"/>
      <c r="N14" s="60"/>
      <c r="O14" s="60"/>
      <c r="P14" s="60"/>
    </row>
    <row r="15" ht="15" customHeight="1" spans="1:23">
      <c r="A15" s="70">
        <v>14</v>
      </c>
      <c r="B15" s="70">
        <v>760</v>
      </c>
      <c r="C15" s="70">
        <v>109.572</v>
      </c>
      <c r="D15" s="70">
        <v>11</v>
      </c>
      <c r="E15" s="70">
        <v>255</v>
      </c>
      <c r="J15" s="60"/>
      <c r="K15" s="60"/>
      <c r="L15" s="60"/>
      <c r="M15" s="60"/>
      <c r="N15" s="60"/>
      <c r="O15" s="60"/>
      <c r="P15" s="60"/>
    </row>
    <row r="16" ht="15" customHeight="1" spans="1:23">
      <c r="A16" s="70">
        <v>15</v>
      </c>
      <c r="B16" s="70">
        <v>760</v>
      </c>
      <c r="C16" s="70">
        <v>104.233</v>
      </c>
      <c r="D16" s="70">
        <v>6</v>
      </c>
      <c r="E16" s="70">
        <v>255</v>
      </c>
      <c r="J16" s="60"/>
      <c r="K16" s="60"/>
      <c r="L16" s="60"/>
      <c r="M16" s="60"/>
      <c r="N16" s="60"/>
      <c r="O16" s="60"/>
      <c r="P16" s="60"/>
    </row>
    <row r="17" ht="15" customHeight="1" spans="1:16">
      <c r="A17" s="70">
        <v>16</v>
      </c>
      <c r="B17" s="70">
        <v>760</v>
      </c>
      <c r="C17" s="70">
        <v>90.497</v>
      </c>
      <c r="D17" s="70">
        <v>3</v>
      </c>
      <c r="E17" s="70">
        <v>255</v>
      </c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70">
        <v>17</v>
      </c>
      <c r="B18" s="70">
        <v>880</v>
      </c>
      <c r="C18" s="70">
        <v>115.639</v>
      </c>
      <c r="D18" s="70">
        <v>28</v>
      </c>
      <c r="E18" s="110">
        <v>255</v>
      </c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70">
        <v>18</v>
      </c>
      <c r="B19" s="70">
        <v>880</v>
      </c>
      <c r="C19" s="70">
        <v>99.806</v>
      </c>
      <c r="D19" s="70">
        <v>35</v>
      </c>
      <c r="E19" s="110">
        <v>230</v>
      </c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70">
        <v>19</v>
      </c>
      <c r="B20" s="70">
        <v>880</v>
      </c>
      <c r="C20" s="70">
        <v>151.564</v>
      </c>
      <c r="D20" s="70">
        <v>38</v>
      </c>
      <c r="E20" s="110">
        <v>255</v>
      </c>
      <c r="F20" s="113"/>
      <c r="G20" s="113"/>
      <c r="H20" s="113"/>
    </row>
    <row r="21" ht="15" customHeight="1" spans="1:16">
      <c r="A21" s="70">
        <v>20</v>
      </c>
      <c r="B21" s="70">
        <v>880</v>
      </c>
      <c r="C21" s="70">
        <v>111.107</v>
      </c>
      <c r="D21" s="70">
        <v>38</v>
      </c>
      <c r="E21" s="70">
        <v>255</v>
      </c>
    </row>
    <row r="22" ht="15" customHeight="1" spans="1:16">
      <c r="A22" s="70">
        <v>21</v>
      </c>
      <c r="B22" s="70">
        <v>880</v>
      </c>
      <c r="C22" s="70">
        <v>106.366</v>
      </c>
      <c r="D22" s="70">
        <v>5</v>
      </c>
      <c r="E22" s="70">
        <v>255</v>
      </c>
    </row>
    <row r="23" ht="15" customHeight="1" spans="1:16">
      <c r="A23" s="70">
        <v>22</v>
      </c>
      <c r="B23" s="70">
        <v>880</v>
      </c>
      <c r="C23" s="70">
        <v>106.982</v>
      </c>
      <c r="D23" s="70">
        <v>9</v>
      </c>
      <c r="E23" s="70">
        <v>255</v>
      </c>
    </row>
    <row r="24" ht="15" customHeight="1" spans="1:16">
      <c r="A24" s="70">
        <v>23</v>
      </c>
      <c r="B24" s="70">
        <v>880</v>
      </c>
      <c r="C24" s="70">
        <v>102.573</v>
      </c>
      <c r="D24" s="70">
        <v>8</v>
      </c>
      <c r="E24" s="70">
        <v>255</v>
      </c>
    </row>
    <row r="25" ht="15" customHeight="1" spans="1:16">
      <c r="A25" s="70">
        <v>24</v>
      </c>
      <c r="B25" s="70">
        <v>880</v>
      </c>
      <c r="C25" s="70">
        <v>94.173</v>
      </c>
      <c r="D25" s="70">
        <v>5</v>
      </c>
      <c r="E25" s="70">
        <v>255</v>
      </c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70" zoomScaleNormal="70" workbookViewId="0">
      <selection activeCell="I7" sqref="I7:T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680</v>
      </c>
      <c r="C2" s="70">
        <v>104.928</v>
      </c>
      <c r="D2" s="70">
        <v>26</v>
      </c>
      <c r="E2" s="70">
        <v>255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680</v>
      </c>
      <c r="C3" s="70">
        <v>121.603</v>
      </c>
      <c r="D3" s="70">
        <v>32</v>
      </c>
      <c r="E3" s="70">
        <v>255</v>
      </c>
      <c r="F3" s="58"/>
      <c r="G3" s="70"/>
      <c r="H3" s="70"/>
      <c r="I3" s="105" t="s">
        <v>168</v>
      </c>
      <c r="J3" s="106"/>
      <c r="K3" s="107"/>
      <c r="L3" s="108" t="s">
        <v>169</v>
      </c>
      <c r="M3" s="108"/>
      <c r="N3" s="108"/>
      <c r="O3" s="193" t="s">
        <v>170</v>
      </c>
      <c r="P3" s="194"/>
      <c r="Q3" s="194"/>
      <c r="R3" s="195" t="s">
        <v>171</v>
      </c>
      <c r="S3" s="196"/>
      <c r="T3" s="196"/>
      <c r="U3" s="60"/>
      <c r="V3" s="60"/>
      <c r="W3" s="60"/>
    </row>
    <row r="4" spans="1:23">
      <c r="A4" s="70">
        <v>3</v>
      </c>
      <c r="B4" s="70">
        <v>680</v>
      </c>
      <c r="C4" s="70">
        <v>71.06</v>
      </c>
      <c r="D4" s="70">
        <v>21</v>
      </c>
      <c r="E4" s="70">
        <v>255</v>
      </c>
      <c r="F4" s="58"/>
      <c r="G4" s="110" t="s">
        <v>9</v>
      </c>
      <c r="H4" s="110" t="s">
        <v>68</v>
      </c>
      <c r="I4" s="70">
        <f>C2</f>
        <v>104.928</v>
      </c>
      <c r="J4" s="70">
        <f>C10</f>
        <v>98.401</v>
      </c>
      <c r="K4" s="70">
        <f>C18</f>
        <v>91.309</v>
      </c>
      <c r="L4" s="70">
        <f>C3</f>
        <v>121.603</v>
      </c>
      <c r="M4" s="70">
        <f>C11</f>
        <v>106.171</v>
      </c>
      <c r="N4" s="70">
        <f>C19</f>
        <v>106.823</v>
      </c>
      <c r="O4" s="70">
        <f>C4</f>
        <v>71.06</v>
      </c>
      <c r="P4" s="70">
        <f>C12</f>
        <v>68.211</v>
      </c>
      <c r="Q4" s="70">
        <f>C20</f>
        <v>63.603</v>
      </c>
      <c r="R4" s="70">
        <f>C5</f>
        <v>89.513</v>
      </c>
      <c r="S4" s="70">
        <f>C13</f>
        <v>76.117</v>
      </c>
      <c r="T4" s="70">
        <f>C21</f>
        <v>77.03</v>
      </c>
      <c r="U4" s="5"/>
      <c r="V4" s="5"/>
      <c r="W4" s="5"/>
    </row>
    <row r="5" spans="1:23">
      <c r="A5" s="70">
        <v>4</v>
      </c>
      <c r="B5" s="70">
        <v>680</v>
      </c>
      <c r="C5" s="70">
        <v>89.513</v>
      </c>
      <c r="D5" s="70">
        <v>0</v>
      </c>
      <c r="E5" s="70">
        <v>255</v>
      </c>
      <c r="F5" s="58"/>
      <c r="G5" s="70" t="s">
        <v>11</v>
      </c>
      <c r="H5" s="70" t="s">
        <v>12</v>
      </c>
      <c r="I5" s="70">
        <f>C6</f>
        <v>181.518</v>
      </c>
      <c r="J5" s="70">
        <f>C14</f>
        <v>145.762</v>
      </c>
      <c r="K5" s="70">
        <f>C22</f>
        <v>167.907</v>
      </c>
      <c r="L5" s="70">
        <f>C7</f>
        <v>173.531</v>
      </c>
      <c r="M5" s="70">
        <f>C15</f>
        <v>166.82</v>
      </c>
      <c r="N5" s="70">
        <f>C23</f>
        <v>177.359</v>
      </c>
      <c r="O5" s="70">
        <f>C8</f>
        <v>170.859</v>
      </c>
      <c r="P5" s="70">
        <f>C16</f>
        <v>158.124</v>
      </c>
      <c r="Q5" s="70">
        <f>C24</f>
        <v>163.503</v>
      </c>
      <c r="R5" s="70">
        <f>C9</f>
        <v>173.954</v>
      </c>
      <c r="S5" s="70">
        <f>C17</f>
        <v>162.746</v>
      </c>
      <c r="T5" s="70">
        <f>C25</f>
        <v>137.892</v>
      </c>
      <c r="U5" s="5"/>
      <c r="V5" s="5"/>
      <c r="W5" s="5"/>
    </row>
    <row r="6" spans="1:23">
      <c r="A6" s="70">
        <v>5</v>
      </c>
      <c r="B6" s="70">
        <v>680</v>
      </c>
      <c r="C6" s="70">
        <v>181.518</v>
      </c>
      <c r="D6" s="70">
        <v>40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0.635687124258109</v>
      </c>
      <c r="J6" s="110">
        <f t="shared" si="0"/>
        <v>0.596144486830228</v>
      </c>
      <c r="K6" s="110">
        <f t="shared" si="0"/>
        <v>0.553178900092288</v>
      </c>
      <c r="L6" s="70">
        <f t="shared" ref="L6:N6" si="1">L4/AVERAGE($L$5:$N$5)</f>
        <v>0.704658978965058</v>
      </c>
      <c r="M6" s="70">
        <f t="shared" si="1"/>
        <v>0.615234397635742</v>
      </c>
      <c r="N6" s="70">
        <f t="shared" si="1"/>
        <v>0.619012574607406</v>
      </c>
      <c r="O6" s="70">
        <f t="shared" ref="O6:Q6" si="2">O4/AVERAGE($O$5:$Q$5)</f>
        <v>0.432865096672799</v>
      </c>
      <c r="P6" s="70">
        <f t="shared" si="2"/>
        <v>0.415510288617341</v>
      </c>
      <c r="Q6" s="70">
        <f t="shared" si="2"/>
        <v>0.387440455160147</v>
      </c>
      <c r="R6" s="70">
        <f t="shared" ref="R6:T6" si="3">R4/AVERAGE($R$5:$T$5)</f>
        <v>0.565831282448925</v>
      </c>
      <c r="S6" s="70">
        <f t="shared" si="3"/>
        <v>0.481152231811746</v>
      </c>
      <c r="T6" s="70">
        <f t="shared" si="3"/>
        <v>0.486923504820983</v>
      </c>
      <c r="U6" s="5"/>
      <c r="V6" s="5"/>
      <c r="W6" s="5"/>
    </row>
    <row r="7" spans="1:23">
      <c r="A7" s="70">
        <v>6</v>
      </c>
      <c r="B7" s="70">
        <v>680</v>
      </c>
      <c r="C7" s="70">
        <v>173.531</v>
      </c>
      <c r="D7" s="70">
        <v>32</v>
      </c>
      <c r="E7" s="70">
        <v>255</v>
      </c>
      <c r="F7" s="58"/>
      <c r="G7" s="110"/>
      <c r="H7" s="110" t="s">
        <v>14</v>
      </c>
      <c r="I7" s="110">
        <f t="shared" ref="I7:T7" si="4">I6/AVERAGE($I$6:$K$6)</f>
        <v>1.06837543018891</v>
      </c>
      <c r="J7" s="110">
        <f t="shared" si="4"/>
        <v>1.00191760736904</v>
      </c>
      <c r="K7" s="110">
        <f t="shared" si="4"/>
        <v>0.929706962442047</v>
      </c>
      <c r="L7" s="110">
        <f t="shared" si="4"/>
        <v>1.18429383113098</v>
      </c>
      <c r="M7" s="110">
        <f t="shared" si="4"/>
        <v>1.03400130214721</v>
      </c>
      <c r="N7" s="110">
        <f t="shared" si="4"/>
        <v>1.04035114201874</v>
      </c>
      <c r="O7" s="110">
        <f t="shared" si="4"/>
        <v>0.727500080186918</v>
      </c>
      <c r="P7" s="110">
        <f t="shared" si="4"/>
        <v>0.698332507312551</v>
      </c>
      <c r="Q7" s="110">
        <f t="shared" si="4"/>
        <v>0.651156594429054</v>
      </c>
      <c r="R7" s="110">
        <f t="shared" si="4"/>
        <v>0.950971345386663</v>
      </c>
      <c r="S7" s="110">
        <f t="shared" si="4"/>
        <v>0.808654451272962</v>
      </c>
      <c r="T7" s="110">
        <f t="shared" si="4"/>
        <v>0.818354012658884</v>
      </c>
      <c r="U7" s="111"/>
      <c r="V7" s="111"/>
      <c r="W7" s="111"/>
    </row>
    <row r="8" spans="1:23">
      <c r="A8" s="70">
        <v>7</v>
      </c>
      <c r="B8" s="70">
        <v>680</v>
      </c>
      <c r="C8" s="70">
        <v>170.859</v>
      </c>
      <c r="D8" s="70">
        <v>48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680</v>
      </c>
      <c r="C9" s="70">
        <v>173.954</v>
      </c>
      <c r="D9" s="70">
        <v>49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760</v>
      </c>
      <c r="C10" s="70">
        <v>98.401</v>
      </c>
      <c r="D10" s="70">
        <v>24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760</v>
      </c>
      <c r="C11" s="70">
        <v>106.171</v>
      </c>
      <c r="D11" s="70">
        <v>18</v>
      </c>
      <c r="E11" s="70">
        <v>255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760</v>
      </c>
      <c r="C12" s="70">
        <v>68.211</v>
      </c>
      <c r="D12" s="70">
        <v>23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760</v>
      </c>
      <c r="C13" s="70">
        <v>76.117</v>
      </c>
      <c r="D13" s="70">
        <v>0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70">
        <v>13</v>
      </c>
      <c r="B14" s="70">
        <v>760</v>
      </c>
      <c r="C14" s="70">
        <v>145.762</v>
      </c>
      <c r="D14" s="70">
        <v>23</v>
      </c>
      <c r="E14" s="70">
        <v>255</v>
      </c>
      <c r="J14" s="60"/>
      <c r="K14" s="60"/>
      <c r="L14" s="60"/>
      <c r="M14" s="60"/>
      <c r="N14" s="60"/>
      <c r="O14" s="60"/>
      <c r="P14" s="60"/>
    </row>
    <row r="15" ht="15" customHeight="1" spans="1:23">
      <c r="A15" s="70">
        <v>14</v>
      </c>
      <c r="B15" s="70">
        <v>760</v>
      </c>
      <c r="C15" s="70">
        <v>166.82</v>
      </c>
      <c r="D15" s="70">
        <v>34</v>
      </c>
      <c r="E15" s="70">
        <v>255</v>
      </c>
      <c r="J15" s="60"/>
      <c r="K15" s="60"/>
      <c r="L15" s="60"/>
      <c r="M15" s="60"/>
      <c r="N15" s="60"/>
      <c r="O15" s="60"/>
      <c r="P15" s="60"/>
    </row>
    <row r="16" ht="15" customHeight="1" spans="1:23">
      <c r="A16" s="70">
        <v>15</v>
      </c>
      <c r="B16" s="70">
        <v>760</v>
      </c>
      <c r="C16" s="70">
        <v>158.124</v>
      </c>
      <c r="D16" s="70">
        <v>31</v>
      </c>
      <c r="E16" s="70">
        <v>255</v>
      </c>
      <c r="J16" s="60"/>
      <c r="K16" s="60"/>
      <c r="L16" s="60"/>
      <c r="M16" s="60"/>
      <c r="N16" s="60"/>
      <c r="O16" s="60"/>
      <c r="P16" s="60"/>
    </row>
    <row r="17" ht="15" customHeight="1" spans="1:16">
      <c r="A17" s="70">
        <v>16</v>
      </c>
      <c r="B17" s="70">
        <v>760</v>
      </c>
      <c r="C17" s="70">
        <v>162.746</v>
      </c>
      <c r="D17" s="70">
        <v>32</v>
      </c>
      <c r="E17" s="70">
        <v>255</v>
      </c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70">
        <v>17</v>
      </c>
      <c r="B18" s="70">
        <v>860</v>
      </c>
      <c r="C18" s="70">
        <v>91.309</v>
      </c>
      <c r="D18" s="70">
        <v>25</v>
      </c>
      <c r="E18" s="110">
        <v>255</v>
      </c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70">
        <v>18</v>
      </c>
      <c r="B19" s="70">
        <v>860</v>
      </c>
      <c r="C19" s="70">
        <v>106.823</v>
      </c>
      <c r="D19" s="70">
        <v>23</v>
      </c>
      <c r="E19" s="110">
        <v>255</v>
      </c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70">
        <v>19</v>
      </c>
      <c r="B20" s="70">
        <v>860</v>
      </c>
      <c r="C20" s="70">
        <v>63.603</v>
      </c>
      <c r="D20" s="70">
        <v>17</v>
      </c>
      <c r="E20" s="110">
        <v>255</v>
      </c>
      <c r="F20" s="113"/>
      <c r="G20" s="113"/>
      <c r="H20" s="113"/>
    </row>
    <row r="21" ht="15" customHeight="1" spans="1:16">
      <c r="A21" s="70">
        <v>20</v>
      </c>
      <c r="B21" s="70">
        <v>860</v>
      </c>
      <c r="C21" s="70">
        <v>77.03</v>
      </c>
      <c r="D21" s="70">
        <v>0</v>
      </c>
      <c r="E21" s="70">
        <v>255</v>
      </c>
    </row>
    <row r="22" ht="15" customHeight="1" spans="1:16">
      <c r="A22" s="70">
        <v>21</v>
      </c>
      <c r="B22" s="70">
        <v>860</v>
      </c>
      <c r="C22" s="70">
        <v>167.907</v>
      </c>
      <c r="D22" s="70">
        <v>0</v>
      </c>
      <c r="E22" s="70">
        <v>255</v>
      </c>
    </row>
    <row r="23" ht="15" customHeight="1" spans="1:16">
      <c r="A23" s="70">
        <v>22</v>
      </c>
      <c r="B23" s="70">
        <v>860</v>
      </c>
      <c r="C23" s="70">
        <v>177.359</v>
      </c>
      <c r="D23" s="70">
        <v>49</v>
      </c>
      <c r="E23" s="70">
        <v>255</v>
      </c>
    </row>
    <row r="24" ht="15" customHeight="1" spans="1:16">
      <c r="A24" s="70">
        <v>23</v>
      </c>
      <c r="B24" s="70">
        <v>860</v>
      </c>
      <c r="C24" s="70">
        <v>163.503</v>
      </c>
      <c r="D24" s="70">
        <v>45</v>
      </c>
      <c r="E24" s="70">
        <v>255</v>
      </c>
    </row>
    <row r="25" ht="15" customHeight="1" spans="1:16">
      <c r="A25" s="70">
        <v>24</v>
      </c>
      <c r="B25" s="70">
        <v>860</v>
      </c>
      <c r="C25" s="70">
        <v>137.892</v>
      </c>
      <c r="D25" s="70">
        <v>0</v>
      </c>
      <c r="E25" s="70">
        <v>255</v>
      </c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70" zoomScaleNormal="70" workbookViewId="0">
      <selection activeCell="I7" sqref="I7:U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507</v>
      </c>
      <c r="C2" s="70">
        <v>121.568</v>
      </c>
      <c r="D2" s="70">
        <v>25</v>
      </c>
      <c r="E2" s="70">
        <v>255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507</v>
      </c>
      <c r="C3" s="70">
        <v>66.641</v>
      </c>
      <c r="D3" s="70">
        <v>16</v>
      </c>
      <c r="E3" s="70">
        <v>255</v>
      </c>
      <c r="F3" s="58"/>
      <c r="G3" s="70"/>
      <c r="H3" s="70"/>
      <c r="I3" s="105" t="s">
        <v>168</v>
      </c>
      <c r="J3" s="106"/>
      <c r="K3" s="107"/>
      <c r="L3" s="108" t="s">
        <v>169</v>
      </c>
      <c r="M3" s="108"/>
      <c r="N3" s="108"/>
      <c r="O3" s="193" t="s">
        <v>170</v>
      </c>
      <c r="P3" s="194"/>
      <c r="Q3" s="194"/>
      <c r="R3" s="195" t="s">
        <v>171</v>
      </c>
      <c r="S3" s="196"/>
      <c r="T3" s="196"/>
      <c r="U3" s="60"/>
      <c r="V3" s="60"/>
      <c r="W3" s="60"/>
    </row>
    <row r="4" spans="1:23">
      <c r="A4" s="70">
        <v>3</v>
      </c>
      <c r="B4" s="70">
        <v>507</v>
      </c>
      <c r="C4" s="70">
        <v>155.266</v>
      </c>
      <c r="D4" s="70">
        <v>22</v>
      </c>
      <c r="E4" s="70">
        <v>255</v>
      </c>
      <c r="F4" s="58"/>
      <c r="G4" s="110" t="s">
        <v>9</v>
      </c>
      <c r="H4" s="110" t="s">
        <v>69</v>
      </c>
      <c r="I4" s="70">
        <f>C2</f>
        <v>121.568</v>
      </c>
      <c r="J4" s="70">
        <f>C10</f>
        <v>118.71</v>
      </c>
      <c r="K4" s="70">
        <f>C18</f>
        <v>107.358</v>
      </c>
      <c r="L4" s="70">
        <f>C3</f>
        <v>66.641</v>
      </c>
      <c r="M4" s="70">
        <f>C11</f>
        <v>64.615</v>
      </c>
      <c r="N4" s="70">
        <f>C19</f>
        <v>73.824</v>
      </c>
      <c r="O4" s="70">
        <f>C4</f>
        <v>155.266</v>
      </c>
      <c r="P4" s="70">
        <f>C12</f>
        <v>147.115</v>
      </c>
      <c r="Q4" s="70">
        <f>C20</f>
        <v>139.925</v>
      </c>
      <c r="R4" s="70">
        <f>C5</f>
        <v>130.507</v>
      </c>
      <c r="S4" s="70">
        <f>C13</f>
        <v>109.549</v>
      </c>
      <c r="T4" s="70">
        <f>C21</f>
        <v>106.439</v>
      </c>
      <c r="U4" s="5"/>
      <c r="V4" s="5"/>
      <c r="W4" s="5"/>
    </row>
    <row r="5" spans="1:23">
      <c r="A5" s="70">
        <v>4</v>
      </c>
      <c r="B5" s="70">
        <v>507</v>
      </c>
      <c r="C5" s="70">
        <v>130.507</v>
      </c>
      <c r="D5" s="70">
        <v>0</v>
      </c>
      <c r="E5" s="70">
        <v>255</v>
      </c>
      <c r="F5" s="58"/>
      <c r="G5" s="70" t="s">
        <v>11</v>
      </c>
      <c r="H5" s="70" t="s">
        <v>12</v>
      </c>
      <c r="I5" s="70">
        <f>C6</f>
        <v>190.424</v>
      </c>
      <c r="J5" s="70">
        <f>C14</f>
        <v>188.551</v>
      </c>
      <c r="K5" s="70">
        <f>C22</f>
        <v>181.98</v>
      </c>
      <c r="L5" s="70">
        <f>C7</f>
        <v>191.657</v>
      </c>
      <c r="M5" s="70">
        <f>C15</f>
        <v>171.021</v>
      </c>
      <c r="N5" s="70">
        <f>C23</f>
        <v>179.274</v>
      </c>
      <c r="O5" s="70">
        <f>C8</f>
        <v>203.065</v>
      </c>
      <c r="P5" s="70">
        <f>C16</f>
        <v>177.404</v>
      </c>
      <c r="Q5" s="70">
        <f>C24</f>
        <v>181.641</v>
      </c>
      <c r="R5" s="70">
        <f>C9</f>
        <v>197.753</v>
      </c>
      <c r="S5" s="70">
        <f>C17</f>
        <v>179.602</v>
      </c>
      <c r="T5" s="70">
        <f>C25</f>
        <v>145.657</v>
      </c>
      <c r="U5" s="5"/>
      <c r="V5" s="5"/>
      <c r="W5" s="5"/>
    </row>
    <row r="6" spans="1:23">
      <c r="A6" s="70">
        <v>5</v>
      </c>
      <c r="B6" s="70">
        <v>507</v>
      </c>
      <c r="C6" s="70">
        <v>190.424</v>
      </c>
      <c r="D6" s="70">
        <v>46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0.65014840762628</v>
      </c>
      <c r="J6" s="110">
        <f t="shared" si="0"/>
        <v>0.634863759125063</v>
      </c>
      <c r="K6" s="110">
        <f t="shared" si="0"/>
        <v>0.574153006925689</v>
      </c>
      <c r="L6" s="70">
        <f t="shared" ref="L6:N6" si="1">L4/AVERAGE($L$5:$N$5)</f>
        <v>0.36889429322154</v>
      </c>
      <c r="M6" s="70">
        <f t="shared" si="1"/>
        <v>0.357679277869627</v>
      </c>
      <c r="N6" s="70">
        <f t="shared" si="1"/>
        <v>0.408656117146906</v>
      </c>
      <c r="O6" s="70">
        <f t="shared" ref="O6:Q6" si="2">O4/AVERAGE($O$5:$Q$5)</f>
        <v>0.828659870843785</v>
      </c>
      <c r="P6" s="70">
        <f t="shared" si="2"/>
        <v>0.785157709345146</v>
      </c>
      <c r="Q6" s="70">
        <f t="shared" si="2"/>
        <v>0.746784437209799</v>
      </c>
      <c r="R6" s="70">
        <f t="shared" ref="R6:T6" si="3">R4/AVERAGE($R$5:$T$5)</f>
        <v>0.748588942509923</v>
      </c>
      <c r="S6" s="70">
        <f t="shared" si="3"/>
        <v>0.628373727562656</v>
      </c>
      <c r="T6" s="70">
        <f t="shared" si="3"/>
        <v>0.610534748724694</v>
      </c>
      <c r="U6" s="5"/>
      <c r="V6" s="5"/>
      <c r="W6" s="5"/>
    </row>
    <row r="7" spans="1:23">
      <c r="A7" s="70">
        <v>6</v>
      </c>
      <c r="B7" s="70">
        <v>507</v>
      </c>
      <c r="C7" s="70">
        <v>191.657</v>
      </c>
      <c r="D7" s="70">
        <v>50</v>
      </c>
      <c r="E7" s="70">
        <v>255</v>
      </c>
      <c r="F7" s="58"/>
      <c r="G7" s="110"/>
      <c r="H7" s="110" t="s">
        <v>14</v>
      </c>
      <c r="I7" s="110">
        <f t="shared" ref="I7:T7" si="4">I6/AVERAGE($I$6:$K$6)</f>
        <v>1.04909733169177</v>
      </c>
      <c r="J7" s="110">
        <f t="shared" si="4"/>
        <v>1.02443360296402</v>
      </c>
      <c r="K7" s="110">
        <f t="shared" si="4"/>
        <v>0.926469065344211</v>
      </c>
      <c r="L7" s="110">
        <f t="shared" si="4"/>
        <v>0.595257965958902</v>
      </c>
      <c r="M7" s="110">
        <f t="shared" si="4"/>
        <v>0.577161109083514</v>
      </c>
      <c r="N7" s="110">
        <f t="shared" si="4"/>
        <v>0.659418737398148</v>
      </c>
      <c r="O7" s="110">
        <f t="shared" si="4"/>
        <v>1.3371483328803</v>
      </c>
      <c r="P7" s="110">
        <f t="shared" si="4"/>
        <v>1.26695204997672</v>
      </c>
      <c r="Q7" s="110">
        <f t="shared" si="4"/>
        <v>1.20503188385272</v>
      </c>
      <c r="R7" s="110">
        <f t="shared" si="4"/>
        <v>1.20794368317911</v>
      </c>
      <c r="S7" s="110">
        <f t="shared" si="4"/>
        <v>1.01396110973809</v>
      </c>
      <c r="T7" s="110">
        <f t="shared" si="4"/>
        <v>0.985175643405347</v>
      </c>
      <c r="U7" s="111"/>
      <c r="V7" s="111"/>
      <c r="W7" s="111"/>
    </row>
    <row r="8" spans="1:23">
      <c r="A8" s="70">
        <v>7</v>
      </c>
      <c r="B8" s="70">
        <v>507</v>
      </c>
      <c r="C8" s="70">
        <v>203.065</v>
      </c>
      <c r="D8" s="70">
        <v>77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507</v>
      </c>
      <c r="C9" s="70">
        <v>197.753</v>
      </c>
      <c r="D9" s="70">
        <v>66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663</v>
      </c>
      <c r="C10" s="70">
        <v>118.71</v>
      </c>
      <c r="D10" s="70">
        <v>0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663</v>
      </c>
      <c r="C11" s="70">
        <v>64.615</v>
      </c>
      <c r="D11" s="70">
        <v>18</v>
      </c>
      <c r="E11" s="70">
        <v>255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663</v>
      </c>
      <c r="C12" s="70">
        <v>147.115</v>
      </c>
      <c r="D12" s="70">
        <v>21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663</v>
      </c>
      <c r="C13" s="70">
        <v>109.549</v>
      </c>
      <c r="D13" s="70">
        <v>16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70">
        <v>13</v>
      </c>
      <c r="B14" s="70">
        <v>663</v>
      </c>
      <c r="C14" s="70">
        <v>188.551</v>
      </c>
      <c r="D14" s="70">
        <v>48</v>
      </c>
      <c r="E14" s="70">
        <v>255</v>
      </c>
      <c r="J14" s="60"/>
      <c r="K14" s="60"/>
      <c r="L14" s="60"/>
      <c r="M14" s="60"/>
      <c r="N14" s="60"/>
      <c r="O14" s="60"/>
      <c r="P14" s="60"/>
    </row>
    <row r="15" ht="15" customHeight="1" spans="1:23">
      <c r="A15" s="70">
        <v>14</v>
      </c>
      <c r="B15" s="70">
        <v>663</v>
      </c>
      <c r="C15" s="70">
        <v>171.021</v>
      </c>
      <c r="D15" s="70">
        <v>32</v>
      </c>
      <c r="E15" s="70">
        <v>255</v>
      </c>
      <c r="J15" s="60"/>
      <c r="K15" s="60"/>
      <c r="L15" s="60"/>
      <c r="M15" s="60"/>
      <c r="N15" s="60"/>
      <c r="O15" s="60"/>
      <c r="P15" s="60"/>
    </row>
    <row r="16" ht="15" customHeight="1" spans="1:23">
      <c r="A16" s="70">
        <v>15</v>
      </c>
      <c r="B16" s="70">
        <v>663</v>
      </c>
      <c r="C16" s="70">
        <v>177.404</v>
      </c>
      <c r="D16" s="70">
        <v>50</v>
      </c>
      <c r="E16" s="70">
        <v>255</v>
      </c>
      <c r="J16" s="60"/>
      <c r="K16" s="60"/>
      <c r="L16" s="60"/>
      <c r="M16" s="60"/>
      <c r="N16" s="60"/>
      <c r="O16" s="60"/>
      <c r="P16" s="60"/>
    </row>
    <row r="17" ht="15" customHeight="1" spans="1:16">
      <c r="A17" s="70">
        <v>16</v>
      </c>
      <c r="B17" s="70">
        <v>663</v>
      </c>
      <c r="C17" s="70">
        <v>179.602</v>
      </c>
      <c r="D17" s="70">
        <v>0</v>
      </c>
      <c r="E17" s="70">
        <v>255</v>
      </c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70">
        <v>17</v>
      </c>
      <c r="B18" s="70">
        <v>799</v>
      </c>
      <c r="C18" s="70">
        <v>107.358</v>
      </c>
      <c r="D18" s="70">
        <v>0</v>
      </c>
      <c r="E18" s="110">
        <v>255</v>
      </c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70">
        <v>18</v>
      </c>
      <c r="B19" s="70">
        <v>799</v>
      </c>
      <c r="C19" s="70">
        <v>73.824</v>
      </c>
      <c r="D19" s="70">
        <v>15</v>
      </c>
      <c r="E19" s="110">
        <v>255</v>
      </c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70">
        <v>19</v>
      </c>
      <c r="B20" s="70">
        <v>799</v>
      </c>
      <c r="C20" s="70">
        <v>139.925</v>
      </c>
      <c r="D20" s="70">
        <v>16</v>
      </c>
      <c r="E20" s="110">
        <v>255</v>
      </c>
      <c r="F20" s="113"/>
      <c r="G20" s="113"/>
      <c r="H20" s="113"/>
    </row>
    <row r="21" ht="15" customHeight="1" spans="1:16">
      <c r="A21" s="70">
        <v>20</v>
      </c>
      <c r="B21" s="70">
        <v>799</v>
      </c>
      <c r="C21" s="70">
        <v>106.439</v>
      </c>
      <c r="D21" s="70">
        <v>0</v>
      </c>
      <c r="E21" s="70">
        <v>255</v>
      </c>
    </row>
    <row r="22" ht="15" customHeight="1" spans="1:16">
      <c r="A22" s="70">
        <v>21</v>
      </c>
      <c r="B22" s="70">
        <v>799</v>
      </c>
      <c r="C22" s="70">
        <v>181.98</v>
      </c>
      <c r="D22" s="70">
        <v>48</v>
      </c>
      <c r="E22" s="70">
        <v>255</v>
      </c>
    </row>
    <row r="23" ht="15" customHeight="1" spans="1:16">
      <c r="A23" s="70">
        <v>22</v>
      </c>
      <c r="B23" s="70">
        <v>799</v>
      </c>
      <c r="C23" s="70">
        <v>179.274</v>
      </c>
      <c r="D23" s="70">
        <v>41</v>
      </c>
      <c r="E23" s="70">
        <v>255</v>
      </c>
    </row>
    <row r="24" ht="15" customHeight="1" spans="1:16">
      <c r="A24" s="70">
        <v>23</v>
      </c>
      <c r="B24" s="70">
        <v>799</v>
      </c>
      <c r="C24" s="70">
        <v>181.641</v>
      </c>
      <c r="D24" s="70">
        <v>55</v>
      </c>
      <c r="E24" s="70">
        <v>255</v>
      </c>
    </row>
    <row r="25" ht="15" customHeight="1" spans="1:16">
      <c r="A25" s="70">
        <v>24</v>
      </c>
      <c r="B25" s="70">
        <v>799</v>
      </c>
      <c r="C25" s="70">
        <v>145.657</v>
      </c>
      <c r="D25" s="70">
        <v>40</v>
      </c>
      <c r="E25" s="70">
        <v>255</v>
      </c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70" zoomScaleNormal="70" workbookViewId="0">
      <selection activeCell="I7" sqref="I7:T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646</v>
      </c>
      <c r="C2" s="70">
        <v>106.364</v>
      </c>
      <c r="D2" s="70">
        <v>23</v>
      </c>
      <c r="E2" s="70">
        <v>255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646</v>
      </c>
      <c r="C3" s="70">
        <v>92.676</v>
      </c>
      <c r="D3" s="70">
        <v>23</v>
      </c>
      <c r="E3" s="70">
        <v>255</v>
      </c>
      <c r="F3" s="58"/>
      <c r="G3" s="70"/>
      <c r="H3" s="70"/>
      <c r="I3" s="105" t="s">
        <v>168</v>
      </c>
      <c r="J3" s="106"/>
      <c r="K3" s="107"/>
      <c r="L3" s="108" t="s">
        <v>169</v>
      </c>
      <c r="M3" s="108"/>
      <c r="N3" s="108"/>
      <c r="O3" s="193" t="s">
        <v>170</v>
      </c>
      <c r="P3" s="194"/>
      <c r="Q3" s="194"/>
      <c r="R3" s="195" t="s">
        <v>171</v>
      </c>
      <c r="S3" s="196"/>
      <c r="T3" s="196"/>
      <c r="U3" s="60"/>
      <c r="V3" s="60"/>
      <c r="W3" s="60"/>
    </row>
    <row r="4" spans="1:23">
      <c r="A4" s="70">
        <v>3</v>
      </c>
      <c r="B4" s="70">
        <v>646</v>
      </c>
      <c r="C4" s="70">
        <v>129.717</v>
      </c>
      <c r="D4" s="70">
        <v>25</v>
      </c>
      <c r="E4" s="70">
        <v>255</v>
      </c>
      <c r="F4" s="58"/>
      <c r="G4" s="110" t="s">
        <v>9</v>
      </c>
      <c r="H4" s="110" t="s">
        <v>70</v>
      </c>
      <c r="I4" s="70">
        <f>C2</f>
        <v>106.364</v>
      </c>
      <c r="J4" s="70">
        <f>C10</f>
        <v>92.854</v>
      </c>
      <c r="K4" s="70">
        <f>C18</f>
        <v>97.955</v>
      </c>
      <c r="L4" s="70">
        <f>C3</f>
        <v>92.676</v>
      </c>
      <c r="M4" s="70">
        <f>C11</f>
        <v>77.941</v>
      </c>
      <c r="N4" s="70">
        <f>C19</f>
        <v>66.761</v>
      </c>
      <c r="O4" s="70">
        <f>C4</f>
        <v>129.717</v>
      </c>
      <c r="P4" s="70">
        <f>C12</f>
        <v>123.052</v>
      </c>
      <c r="Q4" s="70">
        <f>C20</f>
        <v>142.804</v>
      </c>
      <c r="R4" s="70">
        <f>C5</f>
        <v>108.291</v>
      </c>
      <c r="S4" s="70">
        <f>C13</f>
        <v>103.296</v>
      </c>
      <c r="T4" s="70">
        <f>C21</f>
        <v>102.881</v>
      </c>
      <c r="U4" s="5"/>
      <c r="V4" s="5"/>
      <c r="W4" s="5"/>
    </row>
    <row r="5" spans="1:23">
      <c r="A5" s="70">
        <v>4</v>
      </c>
      <c r="B5" s="70">
        <v>646</v>
      </c>
      <c r="C5" s="70">
        <v>108.291</v>
      </c>
      <c r="D5" s="70">
        <v>20</v>
      </c>
      <c r="E5" s="70">
        <v>255</v>
      </c>
      <c r="F5" s="58"/>
      <c r="G5" s="70" t="s">
        <v>11</v>
      </c>
      <c r="H5" s="70" t="s">
        <v>12</v>
      </c>
      <c r="I5" s="70">
        <f>C6</f>
        <v>181.896</v>
      </c>
      <c r="J5" s="70">
        <f>C14</f>
        <v>187.45</v>
      </c>
      <c r="K5" s="70">
        <f>C22</f>
        <v>177.113</v>
      </c>
      <c r="L5" s="70">
        <f>C7</f>
        <v>199.591</v>
      </c>
      <c r="M5" s="70">
        <f>C15</f>
        <v>188.758</v>
      </c>
      <c r="N5" s="70">
        <f>C23</f>
        <v>186.877</v>
      </c>
      <c r="O5" s="70">
        <f>C8</f>
        <v>187.296</v>
      </c>
      <c r="P5" s="70">
        <f>C16</f>
        <v>172.081</v>
      </c>
      <c r="Q5" s="70">
        <f>C24</f>
        <v>169.512</v>
      </c>
      <c r="R5" s="70">
        <f>C9</f>
        <v>185.214</v>
      </c>
      <c r="S5" s="70">
        <f>C17</f>
        <v>183.725</v>
      </c>
      <c r="T5" s="70">
        <f>C25</f>
        <v>171.173</v>
      </c>
      <c r="U5" s="5"/>
      <c r="V5" s="5"/>
      <c r="W5" s="5"/>
    </row>
    <row r="6" spans="1:23">
      <c r="A6" s="70">
        <v>5</v>
      </c>
      <c r="B6" s="70">
        <v>646</v>
      </c>
      <c r="C6" s="70">
        <v>181.896</v>
      </c>
      <c r="D6" s="70">
        <v>43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0.583926698983821</v>
      </c>
      <c r="J6" s="110">
        <f t="shared" si="0"/>
        <v>0.509758280127146</v>
      </c>
      <c r="K6" s="110">
        <f t="shared" si="0"/>
        <v>0.537762210888649</v>
      </c>
      <c r="L6" s="70">
        <f t="shared" ref="L6:N6" si="1">L4/AVERAGE($L$5:$N$5)</f>
        <v>0.483336984072347</v>
      </c>
      <c r="M6" s="70">
        <f t="shared" si="1"/>
        <v>0.406488927830105</v>
      </c>
      <c r="N6" s="70">
        <f t="shared" si="1"/>
        <v>0.348181410436941</v>
      </c>
      <c r="O6" s="70">
        <f t="shared" ref="O6:Q6" si="2">O4/AVERAGE($O$5:$Q$5)</f>
        <v>0.735789551304716</v>
      </c>
      <c r="P6" s="70">
        <f t="shared" si="2"/>
        <v>0.697983886978175</v>
      </c>
      <c r="Q6" s="70">
        <f t="shared" si="2"/>
        <v>0.810022518902832</v>
      </c>
      <c r="R6" s="70">
        <f t="shared" ref="R6:T6" si="3">R4/AVERAGE($R$5:$T$5)</f>
        <v>0.601491912788459</v>
      </c>
      <c r="S6" s="70">
        <f t="shared" si="3"/>
        <v>0.573747667150517</v>
      </c>
      <c r="T6" s="70">
        <f t="shared" si="3"/>
        <v>0.571442589685102</v>
      </c>
      <c r="U6" s="5"/>
      <c r="V6" s="5"/>
      <c r="W6" s="5"/>
    </row>
    <row r="7" spans="1:23">
      <c r="A7" s="70">
        <v>6</v>
      </c>
      <c r="B7" s="70">
        <v>646</v>
      </c>
      <c r="C7" s="70">
        <v>199.591</v>
      </c>
      <c r="D7" s="70">
        <v>64</v>
      </c>
      <c r="E7" s="70">
        <v>255</v>
      </c>
      <c r="F7" s="58"/>
      <c r="G7" s="110"/>
      <c r="H7" s="110" t="s">
        <v>14</v>
      </c>
      <c r="I7" s="110">
        <f t="shared" ref="I7:T7" si="4">I6/AVERAGE($I$6:$K$6)</f>
        <v>1.07375838316402</v>
      </c>
      <c r="J7" s="110">
        <f t="shared" si="4"/>
        <v>0.937373179932228</v>
      </c>
      <c r="K7" s="110">
        <f t="shared" si="4"/>
        <v>0.988868436903756</v>
      </c>
      <c r="L7" s="110">
        <f t="shared" si="4"/>
        <v>0.888788163726821</v>
      </c>
      <c r="M7" s="110">
        <f t="shared" si="4"/>
        <v>0.74747548738651</v>
      </c>
      <c r="N7" s="110">
        <f t="shared" si="4"/>
        <v>0.640256232450325</v>
      </c>
      <c r="O7" s="110">
        <f t="shared" si="4"/>
        <v>1.35301263040863</v>
      </c>
      <c r="P7" s="110">
        <f t="shared" si="4"/>
        <v>1.28349337555635</v>
      </c>
      <c r="Q7" s="110">
        <f t="shared" si="4"/>
        <v>1.48951652962121</v>
      </c>
      <c r="R7" s="110">
        <f t="shared" si="4"/>
        <v>1.10605832013833</v>
      </c>
      <c r="S7" s="110">
        <f t="shared" si="4"/>
        <v>1.05504058727881</v>
      </c>
      <c r="T7" s="110">
        <f t="shared" si="4"/>
        <v>1.05080187674093</v>
      </c>
      <c r="U7" s="111"/>
      <c r="V7" s="111"/>
      <c r="W7" s="111"/>
    </row>
    <row r="8" spans="1:23">
      <c r="A8" s="70">
        <v>7</v>
      </c>
      <c r="B8" s="70">
        <v>646</v>
      </c>
      <c r="C8" s="70">
        <v>187.296</v>
      </c>
      <c r="D8" s="70">
        <v>58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646</v>
      </c>
      <c r="C9" s="70">
        <v>185.214</v>
      </c>
      <c r="D9" s="70">
        <v>48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714</v>
      </c>
      <c r="C10" s="70">
        <v>92.854</v>
      </c>
      <c r="D10" s="70">
        <v>16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714</v>
      </c>
      <c r="C11" s="70">
        <v>77.941</v>
      </c>
      <c r="D11" s="70">
        <v>16</v>
      </c>
      <c r="E11" s="70">
        <v>255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714</v>
      </c>
      <c r="C12" s="70">
        <v>123.052</v>
      </c>
      <c r="D12" s="70">
        <v>28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714</v>
      </c>
      <c r="C13" s="70">
        <v>103.296</v>
      </c>
      <c r="D13" s="70">
        <v>0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70">
        <v>13</v>
      </c>
      <c r="B14" s="70">
        <v>714</v>
      </c>
      <c r="C14" s="70">
        <v>187.45</v>
      </c>
      <c r="D14" s="70">
        <v>62</v>
      </c>
      <c r="E14" s="70">
        <v>255</v>
      </c>
      <c r="J14" s="60"/>
      <c r="K14" s="60"/>
      <c r="L14" s="60"/>
      <c r="M14" s="60"/>
      <c r="N14" s="60"/>
      <c r="O14" s="60"/>
      <c r="P14" s="60"/>
    </row>
    <row r="15" ht="15" customHeight="1" spans="1:23">
      <c r="A15" s="70">
        <v>14</v>
      </c>
      <c r="B15" s="70">
        <v>714</v>
      </c>
      <c r="C15" s="70">
        <v>188.758</v>
      </c>
      <c r="D15" s="70">
        <v>54</v>
      </c>
      <c r="E15" s="70">
        <v>255</v>
      </c>
      <c r="J15" s="60"/>
      <c r="K15" s="60"/>
      <c r="L15" s="60"/>
      <c r="M15" s="60"/>
      <c r="N15" s="60"/>
      <c r="O15" s="60"/>
      <c r="P15" s="60"/>
    </row>
    <row r="16" ht="15" customHeight="1" spans="1:23">
      <c r="A16" s="70">
        <v>15</v>
      </c>
      <c r="B16" s="70">
        <v>714</v>
      </c>
      <c r="C16" s="70">
        <v>172.081</v>
      </c>
      <c r="D16" s="70">
        <v>36</v>
      </c>
      <c r="E16" s="70">
        <v>255</v>
      </c>
      <c r="J16" s="60"/>
      <c r="K16" s="60"/>
      <c r="L16" s="60"/>
      <c r="M16" s="60"/>
      <c r="N16" s="60"/>
      <c r="O16" s="60"/>
      <c r="P16" s="60"/>
    </row>
    <row r="17" ht="15" customHeight="1" spans="1:16">
      <c r="A17" s="70">
        <v>16</v>
      </c>
      <c r="B17" s="70">
        <v>714</v>
      </c>
      <c r="C17" s="70">
        <v>183.725</v>
      </c>
      <c r="D17" s="70">
        <v>51</v>
      </c>
      <c r="E17" s="70">
        <v>255</v>
      </c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70">
        <v>17</v>
      </c>
      <c r="B18" s="70">
        <v>816</v>
      </c>
      <c r="C18" s="70">
        <v>97.955</v>
      </c>
      <c r="D18" s="70">
        <v>0</v>
      </c>
      <c r="E18" s="110">
        <v>255</v>
      </c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70">
        <v>18</v>
      </c>
      <c r="B19" s="70">
        <v>816</v>
      </c>
      <c r="C19" s="70">
        <v>66.761</v>
      </c>
      <c r="D19" s="70">
        <v>16</v>
      </c>
      <c r="E19" s="110">
        <v>255</v>
      </c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70">
        <v>19</v>
      </c>
      <c r="B20" s="70">
        <v>816</v>
      </c>
      <c r="C20" s="70">
        <v>142.804</v>
      </c>
      <c r="D20" s="70">
        <v>26</v>
      </c>
      <c r="E20" s="110">
        <v>255</v>
      </c>
      <c r="F20" s="113"/>
      <c r="G20" s="113"/>
      <c r="H20" s="113"/>
    </row>
    <row r="21" ht="15" customHeight="1" spans="1:16">
      <c r="A21" s="70">
        <v>20</v>
      </c>
      <c r="B21" s="70">
        <v>816</v>
      </c>
      <c r="C21" s="70">
        <v>102.881</v>
      </c>
      <c r="D21" s="70">
        <v>0</v>
      </c>
      <c r="E21" s="70">
        <v>255</v>
      </c>
    </row>
    <row r="22" ht="15" customHeight="1" spans="1:16">
      <c r="A22" s="70">
        <v>21</v>
      </c>
      <c r="B22" s="70">
        <v>816</v>
      </c>
      <c r="C22" s="70">
        <v>177.113</v>
      </c>
      <c r="D22" s="70">
        <v>43</v>
      </c>
      <c r="E22" s="70">
        <v>255</v>
      </c>
    </row>
    <row r="23" ht="15" customHeight="1" spans="1:16">
      <c r="A23" s="70">
        <v>22</v>
      </c>
      <c r="B23" s="70">
        <v>816</v>
      </c>
      <c r="C23" s="70">
        <v>186.877</v>
      </c>
      <c r="D23" s="70">
        <v>56</v>
      </c>
      <c r="E23" s="70">
        <v>255</v>
      </c>
    </row>
    <row r="24" ht="15" customHeight="1" spans="1:16">
      <c r="A24" s="70">
        <v>23</v>
      </c>
      <c r="B24" s="70">
        <v>816</v>
      </c>
      <c r="C24" s="70">
        <v>169.512</v>
      </c>
      <c r="D24" s="70">
        <v>46</v>
      </c>
      <c r="E24" s="70">
        <v>255</v>
      </c>
    </row>
    <row r="25" ht="15" customHeight="1" spans="1:16">
      <c r="A25" s="70">
        <v>24</v>
      </c>
      <c r="B25" s="70">
        <v>816</v>
      </c>
      <c r="C25" s="70">
        <v>171.173</v>
      </c>
      <c r="D25" s="70">
        <v>45</v>
      </c>
      <c r="E25" s="70">
        <v>255</v>
      </c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16"/>
  <sheetViews>
    <sheetView zoomScale="70" zoomScaleNormal="70" topLeftCell="A20" workbookViewId="0">
      <selection activeCell="B25" sqref="B25:D25"/>
    </sheetView>
  </sheetViews>
  <sheetFormatPr defaultColWidth="9" defaultRowHeight="13.5"/>
  <cols>
    <col min="1" max="1" width="19.875" style="58" customWidth="1"/>
    <col min="2" max="4" width="9" style="58"/>
    <col min="5" max="5" width="14.375" style="58" customWidth="1"/>
    <col min="6" max="6" width="14" style="58" customWidth="1"/>
    <col min="7" max="7" width="16.5" style="58" customWidth="1"/>
    <col min="8" max="8" width="8.75" style="58" customWidth="1"/>
    <col min="9" max="9" width="12.625" style="58" customWidth="1"/>
    <col min="10" max="10" width="10.625" style="58" customWidth="1"/>
    <col min="11" max="11" width="12.5" style="58" customWidth="1"/>
    <col min="12" max="18" width="9" style="58"/>
    <col min="19" max="19" width="13.75" style="58" customWidth="1"/>
    <col min="20" max="16384" width="9" style="58"/>
  </cols>
  <sheetData>
    <row r="1" s="57" customFormat="1" customHeight="1" spans="1:27">
      <c r="A1" s="59" t="s">
        <v>71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</row>
    <row r="2" s="57" customFormat="1" spans="1:27">
      <c r="A2" s="59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4" spans="1:27">
      <c r="A4" s="61" t="s">
        <v>72</v>
      </c>
      <c r="B4" s="61">
        <v>1</v>
      </c>
      <c r="C4" s="61">
        <v>2</v>
      </c>
      <c r="D4" s="61">
        <v>3</v>
      </c>
      <c r="E4" s="58">
        <v>4</v>
      </c>
      <c r="F4" s="58">
        <v>5</v>
      </c>
      <c r="G4" s="58">
        <v>6</v>
      </c>
      <c r="H4" s="5"/>
      <c r="I4" s="5"/>
      <c r="J4" s="5"/>
      <c r="K4" s="5"/>
      <c r="L4" s="5"/>
      <c r="M4" s="5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</row>
    <row r="5" spans="1:27">
      <c r="A5" s="61">
        <v>25</v>
      </c>
      <c r="B5" s="97">
        <v>0</v>
      </c>
      <c r="C5" s="97">
        <v>0</v>
      </c>
      <c r="D5" s="97">
        <v>0</v>
      </c>
      <c r="E5" s="222">
        <v>0.238</v>
      </c>
      <c r="F5" s="64">
        <v>0.2339</v>
      </c>
      <c r="G5" s="64">
        <v>0.2317</v>
      </c>
      <c r="H5" s="221"/>
      <c r="I5" s="221"/>
      <c r="J5" s="221"/>
      <c r="K5" s="60"/>
      <c r="L5" s="60"/>
      <c r="M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</row>
    <row r="6" spans="1:27">
      <c r="A6" s="61"/>
      <c r="B6" s="97">
        <v>0.0421</v>
      </c>
      <c r="C6" s="97">
        <v>0.0432</v>
      </c>
      <c r="D6" s="97">
        <v>0.0424</v>
      </c>
      <c r="E6" s="222">
        <v>0.2569</v>
      </c>
      <c r="F6" s="64">
        <v>0.2562</v>
      </c>
      <c r="G6" s="64">
        <v>0.2517</v>
      </c>
      <c r="H6" s="221"/>
      <c r="I6" s="221"/>
      <c r="J6" s="221"/>
      <c r="K6" s="221"/>
      <c r="L6" s="60"/>
      <c r="M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</row>
    <row r="7" spans="1:27">
      <c r="A7" s="61"/>
      <c r="B7" s="97">
        <v>0.0632</v>
      </c>
      <c r="C7" s="97">
        <v>0.0626</v>
      </c>
      <c r="D7" s="97">
        <v>0.0648</v>
      </c>
      <c r="E7" s="222">
        <v>0.1449</v>
      </c>
      <c r="F7" s="64">
        <v>0.1536</v>
      </c>
      <c r="G7" s="64">
        <v>0.1546</v>
      </c>
      <c r="H7" s="221"/>
      <c r="I7" s="221"/>
      <c r="J7" s="221"/>
      <c r="K7" s="221"/>
      <c r="L7" s="60"/>
      <c r="M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</row>
    <row r="8" spans="1:27">
      <c r="A8" s="61"/>
      <c r="B8" s="97">
        <v>0.08541</v>
      </c>
      <c r="C8" s="97">
        <v>0.08541</v>
      </c>
      <c r="D8" s="97">
        <v>0.08321</v>
      </c>
      <c r="E8" s="222">
        <v>0.1895</v>
      </c>
      <c r="F8" s="64">
        <v>0.1904</v>
      </c>
      <c r="G8" s="64">
        <v>0.196</v>
      </c>
      <c r="H8" s="5"/>
      <c r="I8" s="221"/>
      <c r="J8" s="221"/>
      <c r="K8" s="221"/>
      <c r="L8" s="60"/>
      <c r="M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</row>
    <row r="9" spans="1:27">
      <c r="A9" s="61"/>
      <c r="B9" s="97">
        <v>0.12234</v>
      </c>
      <c r="C9" s="97">
        <v>0.1234</v>
      </c>
      <c r="D9" s="97">
        <v>0.1245</v>
      </c>
      <c r="E9" s="65"/>
      <c r="F9" s="65"/>
      <c r="G9" s="65"/>
      <c r="H9" s="5"/>
      <c r="I9" s="5"/>
      <c r="J9" s="5"/>
      <c r="K9" s="60"/>
      <c r="L9" s="60"/>
      <c r="M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</row>
    <row r="10" spans="1:27">
      <c r="A10" s="61"/>
      <c r="B10" s="97">
        <v>0.18624</v>
      </c>
      <c r="C10" s="97">
        <v>0.1863</v>
      </c>
      <c r="D10" s="97">
        <v>0.1835</v>
      </c>
      <c r="E10" s="65"/>
      <c r="F10" s="65"/>
      <c r="G10" s="65"/>
      <c r="H10" s="5"/>
      <c r="I10" s="5"/>
      <c r="J10" s="5"/>
      <c r="K10" s="60"/>
      <c r="L10" s="60"/>
      <c r="M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</row>
    <row r="11" spans="1:27">
      <c r="A11" s="61"/>
      <c r="B11" s="97">
        <v>0.2644</v>
      </c>
      <c r="C11" s="97">
        <v>0.2541</v>
      </c>
      <c r="D11" s="97">
        <v>0.2687</v>
      </c>
      <c r="E11" s="69"/>
      <c r="F11" s="69"/>
      <c r="G11" s="69"/>
      <c r="H11" s="5"/>
      <c r="I11" s="5"/>
      <c r="J11" s="5"/>
      <c r="K11" s="60"/>
      <c r="L11" s="60"/>
      <c r="M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</row>
    <row r="12" spans="1:27">
      <c r="A12" s="61"/>
      <c r="B12" s="97">
        <v>0.3214</v>
      </c>
      <c r="C12" s="97">
        <v>0.3264</v>
      </c>
      <c r="D12" s="97">
        <v>0.3214</v>
      </c>
      <c r="E12" s="69"/>
      <c r="F12" s="69"/>
      <c r="G12" s="69"/>
      <c r="H12" s="5"/>
      <c r="I12" s="5"/>
      <c r="J12" s="5"/>
      <c r="K12" s="60"/>
      <c r="L12" s="60"/>
      <c r="M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</row>
    <row r="13" spans="1:27">
      <c r="B13" s="227"/>
      <c r="C13" s="227"/>
      <c r="D13" s="227"/>
      <c r="E13" s="227"/>
      <c r="F13" s="227"/>
      <c r="G13" s="227"/>
      <c r="H13" s="60"/>
      <c r="I13" s="60"/>
      <c r="J13" s="60"/>
      <c r="K13" s="60"/>
      <c r="L13" s="60"/>
      <c r="M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</row>
    <row r="14" spans="1:27">
      <c r="A14" s="59" t="s">
        <v>73</v>
      </c>
      <c r="H14" s="60"/>
      <c r="I14" s="60"/>
      <c r="J14" s="60"/>
      <c r="K14" s="60"/>
      <c r="L14" s="60"/>
      <c r="M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</row>
    <row r="15" spans="1:27">
      <c r="A15" s="59"/>
      <c r="H15" s="60"/>
      <c r="I15" s="60"/>
      <c r="J15" s="60"/>
      <c r="K15" s="60"/>
      <c r="L15" s="60"/>
      <c r="M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</row>
    <row r="16" spans="1:27">
      <c r="B16" s="70">
        <v>1</v>
      </c>
      <c r="C16" s="70">
        <v>2</v>
      </c>
      <c r="D16" s="70">
        <v>3</v>
      </c>
      <c r="E16" s="70">
        <v>4</v>
      </c>
      <c r="F16" s="70">
        <v>5</v>
      </c>
      <c r="G16" s="70">
        <v>6</v>
      </c>
      <c r="H16" s="60"/>
      <c r="I16" s="60"/>
      <c r="J16" s="60"/>
      <c r="K16" s="60"/>
      <c r="L16" s="60"/>
      <c r="M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</row>
    <row r="17" ht="14.25" spans="1:27">
      <c r="A17" s="71" t="s">
        <v>74</v>
      </c>
      <c r="B17" s="98">
        <v>0</v>
      </c>
      <c r="C17" s="73"/>
      <c r="D17" s="73"/>
      <c r="E17" s="74" t="s">
        <v>168</v>
      </c>
      <c r="F17" s="74" t="s">
        <v>168</v>
      </c>
      <c r="G17" s="74" t="s">
        <v>168</v>
      </c>
      <c r="H17" s="78"/>
      <c r="I17" s="78"/>
      <c r="J17" s="78"/>
      <c r="K17" s="223"/>
      <c r="L17" s="223"/>
      <c r="M17" s="223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</row>
    <row r="18" ht="14.25" spans="1:27">
      <c r="A18" s="71" t="s">
        <v>75</v>
      </c>
      <c r="B18" s="98">
        <v>0.8</v>
      </c>
      <c r="C18" s="76"/>
      <c r="D18" s="76"/>
      <c r="E18" s="74" t="s">
        <v>169</v>
      </c>
      <c r="F18" s="74" t="s">
        <v>169</v>
      </c>
      <c r="G18" s="74" t="s">
        <v>169</v>
      </c>
      <c r="H18" s="78"/>
      <c r="I18" s="78"/>
      <c r="J18" s="78"/>
      <c r="K18" s="223"/>
      <c r="L18" s="223"/>
      <c r="M18" s="223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</row>
    <row r="19" ht="14.25" spans="1:27">
      <c r="A19" s="71" t="s">
        <v>76</v>
      </c>
      <c r="B19" s="98">
        <f t="shared" ref="B19:B24" si="0">B18*2</f>
        <v>1.6</v>
      </c>
      <c r="C19" s="76"/>
      <c r="D19" s="76"/>
      <c r="E19" s="77" t="s">
        <v>170</v>
      </c>
      <c r="F19" s="77" t="s">
        <v>170</v>
      </c>
      <c r="G19" s="77" t="s">
        <v>170</v>
      </c>
      <c r="H19" s="78"/>
      <c r="I19" s="78"/>
      <c r="J19" s="78"/>
      <c r="K19" s="60"/>
      <c r="L19" s="60"/>
      <c r="M19" s="60"/>
      <c r="N19" s="71" t="s">
        <v>66</v>
      </c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</row>
    <row r="20" ht="14.25" spans="1:27">
      <c r="A20" s="71" t="s">
        <v>77</v>
      </c>
      <c r="B20" s="98">
        <f t="shared" si="0"/>
        <v>3.2</v>
      </c>
      <c r="C20" s="76"/>
      <c r="D20" s="76"/>
      <c r="E20" s="77" t="s">
        <v>171</v>
      </c>
      <c r="F20" s="77" t="s">
        <v>171</v>
      </c>
      <c r="G20" s="77" t="s">
        <v>171</v>
      </c>
      <c r="H20" s="78"/>
      <c r="I20" s="60"/>
      <c r="J20" s="60"/>
      <c r="K20" s="60"/>
      <c r="L20" s="60"/>
      <c r="M20" s="60"/>
      <c r="N20" s="71"/>
      <c r="O20" s="60" t="s">
        <v>66</v>
      </c>
      <c r="P20" s="60"/>
      <c r="Q20" s="60" t="s">
        <v>83</v>
      </c>
      <c r="R20" s="60"/>
      <c r="S20" s="60"/>
      <c r="T20" s="60"/>
      <c r="U20" s="60"/>
      <c r="V20" s="60"/>
      <c r="W20" s="60"/>
      <c r="X20" s="60"/>
      <c r="Y20" s="60"/>
      <c r="Z20" s="60"/>
      <c r="AA20" s="60"/>
    </row>
    <row r="21" ht="14.25" spans="1:27">
      <c r="A21" s="71" t="s">
        <v>78</v>
      </c>
      <c r="B21" s="98">
        <f t="shared" si="0"/>
        <v>6.4</v>
      </c>
      <c r="C21" s="76"/>
      <c r="D21" s="76"/>
      <c r="E21" s="66"/>
      <c r="F21" s="66"/>
      <c r="G21" s="66"/>
      <c r="H21" s="78"/>
      <c r="I21" s="60"/>
      <c r="J21" s="60"/>
      <c r="K21" s="60"/>
      <c r="L21" s="60"/>
      <c r="M21" s="60"/>
      <c r="N21" s="71"/>
      <c r="O21" s="60"/>
      <c r="P21" s="60"/>
      <c r="Q21" s="60" t="s">
        <v>84</v>
      </c>
      <c r="R21" s="60"/>
      <c r="S21" s="60"/>
      <c r="T21" s="60"/>
      <c r="U21" s="60"/>
      <c r="V21" s="60"/>
      <c r="W21" s="60"/>
      <c r="X21" s="60"/>
      <c r="Y21" s="60"/>
      <c r="Z21" s="60"/>
      <c r="AA21" s="60"/>
    </row>
    <row r="22" ht="14.25" spans="1:27">
      <c r="A22" s="71" t="s">
        <v>79</v>
      </c>
      <c r="B22" s="98">
        <f t="shared" si="0"/>
        <v>12.8</v>
      </c>
      <c r="C22" s="76"/>
      <c r="D22" s="76"/>
      <c r="E22" s="66"/>
      <c r="F22" s="66"/>
      <c r="G22" s="66"/>
      <c r="H22" s="60"/>
      <c r="I22" s="60"/>
      <c r="J22" s="60"/>
      <c r="K22" s="60"/>
      <c r="L22" s="60"/>
      <c r="M22" s="60"/>
      <c r="N22" s="71"/>
      <c r="O22" s="60"/>
      <c r="P22" s="60"/>
      <c r="Q22" s="60"/>
      <c r="R22" s="60"/>
      <c r="S22" s="60" t="s">
        <v>86</v>
      </c>
      <c r="T22" s="60" t="s">
        <v>87</v>
      </c>
      <c r="U22" s="60" t="s">
        <v>88</v>
      </c>
      <c r="V22" s="60" t="s">
        <v>89</v>
      </c>
      <c r="W22" s="60" t="s">
        <v>90</v>
      </c>
      <c r="X22" s="60"/>
      <c r="Y22" s="60"/>
      <c r="Z22" s="60"/>
      <c r="AA22" s="60"/>
    </row>
    <row r="23" spans="1:27">
      <c r="A23" s="71" t="s">
        <v>80</v>
      </c>
      <c r="B23" s="98">
        <f t="shared" si="0"/>
        <v>25.6</v>
      </c>
      <c r="C23" s="76"/>
      <c r="D23" s="76"/>
      <c r="E23" s="60"/>
      <c r="F23" s="60"/>
      <c r="G23" s="60"/>
      <c r="H23" s="60"/>
      <c r="I23" s="60"/>
      <c r="J23" s="60"/>
      <c r="K23" s="60"/>
      <c r="L23" s="60"/>
      <c r="M23" s="60"/>
      <c r="N23" s="71"/>
      <c r="O23" s="60"/>
      <c r="P23" s="60"/>
      <c r="Q23" s="60" t="s">
        <v>75</v>
      </c>
      <c r="R23" s="60" t="s">
        <v>91</v>
      </c>
      <c r="S23" s="60">
        <v>1.45669</v>
      </c>
      <c r="T23" s="60">
        <v>1.27862</v>
      </c>
      <c r="U23" s="60">
        <v>1.13926</v>
      </c>
      <c r="V23" s="60">
        <v>0.31819</v>
      </c>
      <c r="W23" s="60">
        <v>0.67211</v>
      </c>
      <c r="X23" s="60"/>
      <c r="Y23" s="60"/>
      <c r="Z23" s="60"/>
      <c r="AA23" s="60"/>
    </row>
    <row r="24" spans="1:27">
      <c r="A24" s="71" t="s">
        <v>81</v>
      </c>
      <c r="B24" s="98">
        <f t="shared" si="0"/>
        <v>51.2</v>
      </c>
      <c r="C24" s="76"/>
      <c r="D24" s="76"/>
      <c r="E24" s="60"/>
      <c r="F24" s="60"/>
      <c r="G24" s="60"/>
      <c r="H24" s="60"/>
      <c r="I24" s="60"/>
      <c r="J24" s="60"/>
      <c r="K24" s="60"/>
      <c r="L24" s="60"/>
      <c r="M24" s="60"/>
      <c r="N24" s="71"/>
      <c r="O24" s="60"/>
      <c r="P24" s="60"/>
      <c r="Q24" s="60" t="s">
        <v>75</v>
      </c>
      <c r="R24" s="60" t="s">
        <v>92</v>
      </c>
      <c r="S24" s="60">
        <v>269947.0652</v>
      </c>
      <c r="T24" s="81">
        <v>948000000</v>
      </c>
      <c r="U24" s="81">
        <v>0.000285</v>
      </c>
      <c r="V24" s="60">
        <v>0.99979</v>
      </c>
      <c r="W24" s="60">
        <v>1</v>
      </c>
      <c r="X24" s="60"/>
      <c r="Y24" s="60"/>
      <c r="Z24" s="60"/>
      <c r="AA24" s="60"/>
    </row>
    <row r="25" spans="1:27">
      <c r="B25" s="79" t="s">
        <v>82</v>
      </c>
      <c r="C25" s="80"/>
      <c r="D25" s="80"/>
      <c r="H25" s="60"/>
      <c r="I25" s="60"/>
      <c r="J25" s="60"/>
      <c r="K25" s="60"/>
      <c r="L25" s="60"/>
      <c r="M25" s="60"/>
      <c r="N25" s="71"/>
      <c r="O25" s="60"/>
      <c r="P25" s="60"/>
      <c r="Q25" s="60" t="s">
        <v>75</v>
      </c>
      <c r="R25" s="60" t="s">
        <v>96</v>
      </c>
      <c r="S25" s="60">
        <v>6.39808</v>
      </c>
      <c r="T25" s="60">
        <v>7790.03628</v>
      </c>
      <c r="U25" s="81">
        <v>0.000821</v>
      </c>
      <c r="V25" s="60">
        <v>0.99938</v>
      </c>
      <c r="W25" s="60">
        <v>1</v>
      </c>
      <c r="X25" s="60"/>
      <c r="Y25" s="60"/>
      <c r="Z25" s="60"/>
      <c r="AA25" s="60"/>
    </row>
    <row r="26" spans="1:27">
      <c r="N26" s="71"/>
      <c r="O26" s="60"/>
      <c r="P26" s="60"/>
      <c r="Q26" s="60" t="s">
        <v>75</v>
      </c>
      <c r="R26" s="60" t="s">
        <v>97</v>
      </c>
      <c r="S26" s="60">
        <v>2.88659</v>
      </c>
      <c r="T26" s="60">
        <v>1.19082</v>
      </c>
      <c r="U26" s="60">
        <v>2.42403</v>
      </c>
      <c r="V26" s="60">
        <v>0.07245</v>
      </c>
      <c r="W26" s="60">
        <v>0.9999</v>
      </c>
      <c r="X26" s="60"/>
      <c r="Y26" s="60"/>
      <c r="Z26" s="60"/>
      <c r="AA26" s="60"/>
    </row>
    <row r="27" spans="1:27">
      <c r="N27" s="71"/>
      <c r="O27" s="60"/>
      <c r="P27" s="60"/>
      <c r="Q27" s="60" t="s">
        <v>75</v>
      </c>
      <c r="R27" s="60" t="s">
        <v>98</v>
      </c>
      <c r="S27" s="60">
        <v>3.95802</v>
      </c>
      <c r="T27" s="60">
        <v>4818.37001</v>
      </c>
      <c r="U27" s="60"/>
      <c r="V27" s="60"/>
      <c r="W27" s="60"/>
      <c r="X27" s="60"/>
      <c r="Y27" s="60"/>
      <c r="Z27" s="60"/>
      <c r="AA27" s="60"/>
    </row>
    <row r="28" spans="1:27">
      <c r="O28" s="60"/>
      <c r="P28" s="60"/>
      <c r="Q28" s="60" t="s">
        <v>75</v>
      </c>
      <c r="R28" s="60" t="s">
        <v>99</v>
      </c>
      <c r="S28" s="60">
        <v>6.39808</v>
      </c>
      <c r="T28" s="60">
        <v>7790.03628</v>
      </c>
      <c r="U28" s="60"/>
      <c r="V28" s="60"/>
      <c r="W28" s="60"/>
      <c r="X28" s="60"/>
      <c r="Y28" s="60"/>
      <c r="Z28" s="60"/>
      <c r="AA28" s="60"/>
    </row>
    <row r="29" spans="1:27">
      <c r="Q29" s="58" t="s">
        <v>75</v>
      </c>
      <c r="R29" s="58" t="s">
        <v>100</v>
      </c>
      <c r="S29" s="58">
        <v>10.3424</v>
      </c>
      <c r="T29" s="58">
        <v>12594.43841</v>
      </c>
    </row>
    <row r="30" spans="1:27">
      <c r="A30" s="59" t="s">
        <v>85</v>
      </c>
      <c r="Q30" s="58" t="s">
        <v>75</v>
      </c>
      <c r="R30" s="58" t="s">
        <v>101</v>
      </c>
      <c r="S30" s="58">
        <v>2.98863</v>
      </c>
      <c r="T30" s="58">
        <v>3637.92678</v>
      </c>
    </row>
    <row r="31" spans="1:27">
      <c r="A31" s="59"/>
      <c r="Q31" s="58" t="s">
        <v>75</v>
      </c>
      <c r="R31" s="58" t="s">
        <v>102</v>
      </c>
      <c r="S31" s="58">
        <v>13.69707</v>
      </c>
      <c r="T31" s="58">
        <v>16681.11138</v>
      </c>
    </row>
    <row r="32" spans="1:27">
      <c r="F32" s="61"/>
      <c r="G32" s="61"/>
      <c r="H32" s="61"/>
      <c r="I32" s="61"/>
      <c r="J32" s="61"/>
      <c r="K32" s="61"/>
      <c r="L32" s="61"/>
      <c r="Q32" s="58" t="s">
        <v>103</v>
      </c>
    </row>
    <row r="33" spans="1:37">
      <c r="A33" s="82" t="s">
        <v>150</v>
      </c>
      <c r="B33" s="83" t="s">
        <v>94</v>
      </c>
      <c r="C33" s="70"/>
      <c r="D33" s="70"/>
      <c r="E33" s="70" t="s">
        <v>95</v>
      </c>
      <c r="F33" s="61"/>
      <c r="G33" s="61"/>
      <c r="H33" s="61"/>
      <c r="I33" s="61"/>
      <c r="J33" s="61"/>
      <c r="K33" s="61"/>
      <c r="L33" s="61"/>
      <c r="R33" s="58" t="s">
        <v>75</v>
      </c>
    </row>
    <row r="34" spans="1:37">
      <c r="A34" s="84"/>
      <c r="B34" s="70">
        <v>1</v>
      </c>
      <c r="C34" s="70">
        <v>2</v>
      </c>
      <c r="D34" s="70">
        <v>3</v>
      </c>
      <c r="E34" s="70"/>
      <c r="F34" s="61"/>
      <c r="G34" s="61"/>
      <c r="H34" s="61"/>
      <c r="I34" s="61"/>
      <c r="J34" s="61"/>
      <c r="K34" s="61"/>
      <c r="L34" s="61"/>
      <c r="Q34" s="58" t="s">
        <v>104</v>
      </c>
      <c r="R34" s="58">
        <v>8</v>
      </c>
    </row>
    <row r="35" spans="1:37">
      <c r="A35" s="83">
        <f t="shared" ref="A35:A42" si="1">B17</f>
        <v>0</v>
      </c>
      <c r="B35" s="70">
        <f t="shared" ref="B35:B42" si="2">B5</f>
        <v>0</v>
      </c>
      <c r="C35" s="70">
        <f t="shared" ref="C35:C42" si="3">C5</f>
        <v>0</v>
      </c>
      <c r="D35" s="70">
        <f t="shared" ref="D35:D42" si="4">D5</f>
        <v>0</v>
      </c>
      <c r="E35" s="99">
        <f t="shared" ref="E35:E42" si="5">AVERAGE(B35:D35)</f>
        <v>0</v>
      </c>
      <c r="F35" s="61"/>
      <c r="G35" s="61"/>
      <c r="H35" s="61"/>
      <c r="I35" s="61"/>
      <c r="J35" s="61"/>
      <c r="K35" s="61"/>
      <c r="L35" s="61"/>
      <c r="Q35" s="58" t="s">
        <v>105</v>
      </c>
      <c r="R35" s="58">
        <v>4</v>
      </c>
    </row>
    <row r="36" spans="1:37">
      <c r="A36" s="83">
        <f t="shared" si="1"/>
        <v>0.8</v>
      </c>
      <c r="B36" s="70">
        <f t="shared" si="2"/>
        <v>0.0421</v>
      </c>
      <c r="C36" s="70">
        <f t="shared" si="3"/>
        <v>0.0432</v>
      </c>
      <c r="D36" s="70">
        <f t="shared" si="4"/>
        <v>0.0424</v>
      </c>
      <c r="E36" s="99">
        <f t="shared" si="5"/>
        <v>0.0425666666666667</v>
      </c>
      <c r="F36" s="61"/>
      <c r="G36" s="61"/>
      <c r="H36" s="61"/>
      <c r="I36" s="61"/>
      <c r="J36" s="61"/>
      <c r="K36" s="61"/>
      <c r="L36" s="61"/>
      <c r="Q36" s="58" t="s">
        <v>106</v>
      </c>
      <c r="R36" s="58">
        <v>4.28807</v>
      </c>
    </row>
    <row r="37" spans="1:37">
      <c r="A37" s="83">
        <f t="shared" si="1"/>
        <v>1.6</v>
      </c>
      <c r="B37" s="70">
        <f t="shared" si="2"/>
        <v>0.0632</v>
      </c>
      <c r="C37" s="70">
        <f t="shared" si="3"/>
        <v>0.0626</v>
      </c>
      <c r="D37" s="70">
        <f t="shared" si="4"/>
        <v>0.0648</v>
      </c>
      <c r="E37" s="99">
        <f t="shared" si="5"/>
        <v>0.0635333333333333</v>
      </c>
      <c r="F37" s="61"/>
      <c r="G37" s="61"/>
      <c r="H37" s="61"/>
      <c r="I37" s="61"/>
      <c r="J37" s="61"/>
      <c r="K37" s="61"/>
      <c r="L37" s="61"/>
      <c r="Q37" s="58" t="s">
        <v>108</v>
      </c>
      <c r="R37" s="58">
        <v>17.15228</v>
      </c>
    </row>
    <row r="38" spans="1:37">
      <c r="A38" s="83">
        <f t="shared" si="1"/>
        <v>3.2</v>
      </c>
      <c r="B38" s="70">
        <f t="shared" si="2"/>
        <v>0.08541</v>
      </c>
      <c r="C38" s="70">
        <f t="shared" si="3"/>
        <v>0.08541</v>
      </c>
      <c r="D38" s="70">
        <f t="shared" si="4"/>
        <v>0.08321</v>
      </c>
      <c r="E38" s="99">
        <f t="shared" si="5"/>
        <v>0.0846766666666667</v>
      </c>
      <c r="F38" s="61"/>
      <c r="G38" s="61"/>
      <c r="H38" s="61"/>
      <c r="I38" s="61"/>
      <c r="J38" s="61"/>
      <c r="K38" s="61"/>
      <c r="L38" s="61"/>
      <c r="Q38" s="58" t="s">
        <v>109</v>
      </c>
      <c r="R38" s="58">
        <v>0.99222</v>
      </c>
    </row>
    <row r="39" spans="1:37">
      <c r="A39" s="83">
        <f t="shared" si="1"/>
        <v>6.4</v>
      </c>
      <c r="B39" s="70">
        <f t="shared" si="2"/>
        <v>0.12234</v>
      </c>
      <c r="C39" s="70">
        <f t="shared" si="3"/>
        <v>0.1234</v>
      </c>
      <c r="D39" s="70">
        <f t="shared" si="4"/>
        <v>0.1245</v>
      </c>
      <c r="E39" s="99">
        <f t="shared" si="5"/>
        <v>0.123413333333333</v>
      </c>
      <c r="F39" s="61"/>
      <c r="G39" s="61"/>
      <c r="H39" s="61"/>
      <c r="I39" s="61"/>
      <c r="J39" s="61"/>
      <c r="K39" s="61"/>
      <c r="L39" s="61"/>
      <c r="Q39" s="58" t="s">
        <v>110</v>
      </c>
      <c r="R39" s="58">
        <v>0.98639</v>
      </c>
    </row>
    <row r="40" spans="1:37">
      <c r="A40" s="83">
        <f t="shared" si="1"/>
        <v>12.8</v>
      </c>
      <c r="B40" s="70">
        <f t="shared" si="2"/>
        <v>0.18624</v>
      </c>
      <c r="C40" s="70">
        <f t="shared" si="3"/>
        <v>0.1863</v>
      </c>
      <c r="D40" s="70">
        <f t="shared" si="4"/>
        <v>0.1835</v>
      </c>
      <c r="E40" s="99">
        <f t="shared" si="5"/>
        <v>0.185346666666667</v>
      </c>
      <c r="F40" s="61"/>
      <c r="G40" s="61"/>
      <c r="H40" s="61"/>
      <c r="I40" s="61"/>
      <c r="J40" s="61"/>
      <c r="K40" s="61"/>
      <c r="L40" s="61"/>
      <c r="Q40" s="58" t="s">
        <v>111</v>
      </c>
      <c r="R40" s="58" t="s">
        <v>112</v>
      </c>
    </row>
    <row r="41" spans="1:37">
      <c r="A41" s="83">
        <f t="shared" si="1"/>
        <v>25.6</v>
      </c>
      <c r="B41" s="70">
        <f t="shared" si="2"/>
        <v>0.2644</v>
      </c>
      <c r="C41" s="70">
        <f t="shared" si="3"/>
        <v>0.2541</v>
      </c>
      <c r="D41" s="70">
        <f t="shared" si="4"/>
        <v>0.2687</v>
      </c>
      <c r="E41" s="99">
        <f t="shared" si="5"/>
        <v>0.2624</v>
      </c>
      <c r="F41" s="61"/>
      <c r="G41" s="61"/>
      <c r="H41" s="61"/>
      <c r="I41" s="61"/>
      <c r="J41" s="61"/>
      <c r="K41" s="61"/>
      <c r="L41" s="61"/>
      <c r="Q41" s="58" t="s">
        <v>114</v>
      </c>
    </row>
    <row r="42" spans="1:37">
      <c r="A42" s="83">
        <f t="shared" si="1"/>
        <v>51.2</v>
      </c>
      <c r="B42" s="70">
        <f t="shared" si="2"/>
        <v>0.3214</v>
      </c>
      <c r="C42" s="70">
        <f t="shared" si="3"/>
        <v>0.3264</v>
      </c>
      <c r="D42" s="70">
        <f t="shared" si="4"/>
        <v>0.3214</v>
      </c>
      <c r="E42" s="99">
        <f t="shared" si="5"/>
        <v>0.323066666666667</v>
      </c>
      <c r="F42" s="61"/>
      <c r="G42" s="61"/>
      <c r="H42" s="61"/>
      <c r="I42" s="61"/>
      <c r="J42" s="61"/>
      <c r="K42" s="61"/>
      <c r="L42" s="61"/>
      <c r="R42" s="58" t="s">
        <v>91</v>
      </c>
      <c r="S42" s="58" t="s">
        <v>91</v>
      </c>
      <c r="T42" s="58" t="s">
        <v>92</v>
      </c>
      <c r="U42" s="58" t="s">
        <v>92</v>
      </c>
      <c r="V42" s="58" t="s">
        <v>96</v>
      </c>
      <c r="W42" s="58" t="s">
        <v>96</v>
      </c>
      <c r="X42" s="58" t="s">
        <v>97</v>
      </c>
      <c r="Y42" s="58" t="s">
        <v>97</v>
      </c>
      <c r="Z42" s="58" t="s">
        <v>98</v>
      </c>
      <c r="AA42" s="58" t="s">
        <v>98</v>
      </c>
      <c r="AB42" s="58" t="s">
        <v>99</v>
      </c>
      <c r="AC42" s="58" t="s">
        <v>99</v>
      </c>
      <c r="AD42" s="58" t="s">
        <v>100</v>
      </c>
      <c r="AE42" s="58" t="s">
        <v>100</v>
      </c>
      <c r="AF42" s="58" t="s">
        <v>101</v>
      </c>
      <c r="AG42" s="58" t="s">
        <v>101</v>
      </c>
      <c r="AH42" s="58" t="s">
        <v>102</v>
      </c>
      <c r="AI42" s="58" t="s">
        <v>102</v>
      </c>
      <c r="AJ42" s="58" t="s">
        <v>103</v>
      </c>
      <c r="AK42" s="58" t="s">
        <v>103</v>
      </c>
    </row>
    <row r="43" spans="1:37">
      <c r="C43" s="61"/>
      <c r="F43" s="61"/>
      <c r="G43" s="61"/>
      <c r="H43" s="61"/>
      <c r="I43" s="61"/>
      <c r="J43" s="61"/>
      <c r="K43" s="61"/>
      <c r="L43" s="61"/>
      <c r="R43" s="58" t="s">
        <v>86</v>
      </c>
      <c r="S43" s="58" t="s">
        <v>87</v>
      </c>
      <c r="T43" s="58" t="s">
        <v>86</v>
      </c>
      <c r="U43" s="58" t="s">
        <v>87</v>
      </c>
      <c r="V43" s="58" t="s">
        <v>86</v>
      </c>
      <c r="W43" s="58" t="s">
        <v>87</v>
      </c>
      <c r="X43" s="58" t="s">
        <v>86</v>
      </c>
      <c r="Y43" s="58" t="s">
        <v>87</v>
      </c>
      <c r="Z43" s="58" t="s">
        <v>86</v>
      </c>
      <c r="AA43" s="58" t="s">
        <v>87</v>
      </c>
      <c r="AB43" s="58" t="s">
        <v>86</v>
      </c>
      <c r="AC43" s="58" t="s">
        <v>87</v>
      </c>
      <c r="AD43" s="58" t="s">
        <v>86</v>
      </c>
      <c r="AE43" s="58" t="s">
        <v>87</v>
      </c>
      <c r="AF43" s="58" t="s">
        <v>86</v>
      </c>
      <c r="AG43" s="58" t="s">
        <v>87</v>
      </c>
      <c r="AH43" s="58" t="s">
        <v>86</v>
      </c>
      <c r="AI43" s="58" t="s">
        <v>87</v>
      </c>
      <c r="AJ43" s="58" t="s">
        <v>106</v>
      </c>
      <c r="AK43" s="58" t="s">
        <v>110</v>
      </c>
    </row>
    <row r="44" spans="1:37">
      <c r="A44" s="87"/>
      <c r="C44" s="61"/>
      <c r="F44" s="61"/>
      <c r="G44" s="61"/>
      <c r="H44" s="61"/>
      <c r="I44" s="61"/>
      <c r="J44" s="61"/>
      <c r="K44" s="61"/>
      <c r="L44" s="61"/>
      <c r="Q44" s="58" t="s">
        <v>75</v>
      </c>
      <c r="R44" s="58">
        <v>1.45669</v>
      </c>
      <c r="S44" s="58">
        <v>1.27862</v>
      </c>
      <c r="T44" s="58">
        <v>269947.0652</v>
      </c>
      <c r="U44" s="92">
        <v>948000000</v>
      </c>
      <c r="V44" s="58">
        <v>6.39808</v>
      </c>
      <c r="W44" s="58">
        <v>7790.03628</v>
      </c>
      <c r="X44" s="58">
        <v>2.88659</v>
      </c>
      <c r="Y44" s="58">
        <v>1.19082</v>
      </c>
      <c r="Z44" s="58">
        <v>3.95802</v>
      </c>
      <c r="AA44" s="58">
        <v>4818.37001</v>
      </c>
      <c r="AB44" s="58">
        <v>6.39808</v>
      </c>
      <c r="AC44" s="58">
        <v>7790.03628</v>
      </c>
      <c r="AD44" s="58">
        <v>10.3424</v>
      </c>
      <c r="AE44" s="58">
        <v>12594.43841</v>
      </c>
      <c r="AF44" s="58">
        <v>2.98863</v>
      </c>
      <c r="AG44" s="58">
        <v>3637.92678</v>
      </c>
      <c r="AH44" s="58">
        <v>13.69707</v>
      </c>
      <c r="AI44" s="58">
        <v>16681.11138</v>
      </c>
      <c r="AJ44" s="58">
        <v>4.28807</v>
      </c>
      <c r="AK44" s="58">
        <v>0.98639</v>
      </c>
    </row>
    <row r="45" spans="1:37">
      <c r="A45" s="88" t="s">
        <v>151</v>
      </c>
      <c r="C45" s="61"/>
      <c r="F45" s="61"/>
      <c r="G45" s="61"/>
      <c r="H45" s="61"/>
      <c r="I45" s="61"/>
      <c r="J45" s="61"/>
      <c r="K45" s="61"/>
      <c r="L45" s="61"/>
      <c r="Q45" s="58" t="s">
        <v>119</v>
      </c>
    </row>
    <row r="46" spans="1:37">
      <c r="C46" s="61"/>
      <c r="S46" s="58" t="s">
        <v>120</v>
      </c>
      <c r="T46" s="58" t="s">
        <v>121</v>
      </c>
      <c r="U46" s="58" t="s">
        <v>122</v>
      </c>
      <c r="V46" s="58" t="s">
        <v>123</v>
      </c>
      <c r="W46" s="58" t="s">
        <v>124</v>
      </c>
    </row>
    <row r="47" spans="1:37">
      <c r="C47" s="61"/>
      <c r="Q47" s="58" t="s">
        <v>75</v>
      </c>
      <c r="R47" s="58" t="s">
        <v>125</v>
      </c>
      <c r="S47" s="58">
        <v>4</v>
      </c>
      <c r="T47" s="58">
        <v>3477.88772</v>
      </c>
      <c r="U47" s="58">
        <v>869.47193</v>
      </c>
      <c r="V47" s="58">
        <v>202.76537</v>
      </c>
      <c r="W47" s="92">
        <v>7.2e-5</v>
      </c>
    </row>
    <row r="48" spans="1:37">
      <c r="C48" s="61"/>
      <c r="Q48" s="58" t="s">
        <v>75</v>
      </c>
      <c r="R48" s="58" t="s">
        <v>126</v>
      </c>
      <c r="S48" s="58">
        <v>4</v>
      </c>
      <c r="T48" s="58">
        <v>17.15228</v>
      </c>
      <c r="U48" s="58">
        <v>4.28807</v>
      </c>
    </row>
    <row r="49" spans="1:20">
      <c r="A49" s="59" t="s">
        <v>113</v>
      </c>
      <c r="Q49" s="58" t="s">
        <v>75</v>
      </c>
      <c r="R49" s="58" t="s">
        <v>127</v>
      </c>
      <c r="S49" s="58">
        <v>8</v>
      </c>
      <c r="T49" s="58">
        <v>3495.04</v>
      </c>
    </row>
    <row r="50" spans="1:20">
      <c r="A50" s="59"/>
      <c r="Q50" s="58" t="s">
        <v>75</v>
      </c>
      <c r="R50" s="58" t="s">
        <v>128</v>
      </c>
      <c r="S50" s="58">
        <v>7</v>
      </c>
      <c r="T50" s="58">
        <v>2204.72</v>
      </c>
    </row>
    <row r="52" customHeight="1" spans="1:20">
      <c r="A52" s="70" t="s">
        <v>115</v>
      </c>
      <c r="B52" s="83" t="s">
        <v>94</v>
      </c>
      <c r="C52" s="70"/>
      <c r="D52" s="70"/>
      <c r="E52" s="225" t="s">
        <v>152</v>
      </c>
      <c r="F52" s="225"/>
      <c r="G52" s="225"/>
      <c r="H52" s="226" t="s">
        <v>153</v>
      </c>
      <c r="I52" s="70" t="s">
        <v>154</v>
      </c>
      <c r="J52" s="70"/>
      <c r="K52" s="70"/>
      <c r="L52" s="61"/>
    </row>
    <row r="53" spans="1:20">
      <c r="A53" s="70"/>
      <c r="B53" s="70">
        <v>1</v>
      </c>
      <c r="C53" s="70">
        <v>2</v>
      </c>
      <c r="D53" s="70">
        <v>3</v>
      </c>
      <c r="E53" s="70">
        <v>1</v>
      </c>
      <c r="F53" s="70">
        <v>2</v>
      </c>
      <c r="G53" s="70">
        <v>3</v>
      </c>
      <c r="H53" s="226"/>
      <c r="I53" s="70"/>
      <c r="J53" s="70"/>
      <c r="K53" s="70"/>
      <c r="L53" s="61"/>
    </row>
    <row r="54" ht="14.25" customHeight="1" spans="1:20">
      <c r="A54" s="83" t="str">
        <f t="shared" ref="A54:A57" si="6">E17</f>
        <v>shCtrl+shNC</v>
      </c>
      <c r="B54" s="93">
        <f t="shared" ref="B54:B57" si="7">E5</f>
        <v>0.238</v>
      </c>
      <c r="C54" s="93">
        <f t="shared" ref="C54:C57" si="8">F5</f>
        <v>0.2339</v>
      </c>
      <c r="D54" s="93">
        <f t="shared" ref="D54:D57" si="9">G5</f>
        <v>0.2317</v>
      </c>
      <c r="E54" s="94">
        <f t="shared" ref="E54:E57" si="10">$S$24+($S$23-$S$24)/(1+(B54/$S$25)^$S$26)</f>
        <v>21.637666224211</v>
      </c>
      <c r="F54" s="94">
        <f t="shared" ref="F54:F57" si="11">$S$24+($S$23-$S$24)/(1+(C54/$S$25)^$S$26)</f>
        <v>20.6504220956122</v>
      </c>
      <c r="G54" s="94">
        <f t="shared" ref="G54:G57" si="12">$S$24+($S$23-$S$24)/(1+(D54/$S$25)^$S$26)</f>
        <v>20.133949442883</v>
      </c>
      <c r="H54" s="94">
        <f t="shared" ref="H54:H57" si="13">AVERAGE(E54:G54)</f>
        <v>20.8073459209021</v>
      </c>
      <c r="I54" s="97">
        <f t="shared" ref="I54:K54" si="14">E54/AVERAGE($E$54:$G$54)</f>
        <v>1.0399051520778</v>
      </c>
      <c r="J54" s="97">
        <f t="shared" si="14"/>
        <v>0.992458248837385</v>
      </c>
      <c r="K54" s="97">
        <f t="shared" si="14"/>
        <v>0.967636599084818</v>
      </c>
      <c r="L54" s="61"/>
    </row>
    <row r="55" ht="14.25" customHeight="1" spans="1:20">
      <c r="A55" s="83" t="str">
        <f t="shared" si="6"/>
        <v>shMAPK12+shNC</v>
      </c>
      <c r="B55" s="93">
        <f t="shared" si="7"/>
        <v>0.2569</v>
      </c>
      <c r="C55" s="93">
        <f t="shared" si="8"/>
        <v>0.2562</v>
      </c>
      <c r="D55" s="93">
        <f t="shared" si="9"/>
        <v>0.2517</v>
      </c>
      <c r="E55" s="94">
        <f t="shared" si="10"/>
        <v>26.6179186869413</v>
      </c>
      <c r="F55" s="94">
        <f t="shared" si="11"/>
        <v>26.4205428782734</v>
      </c>
      <c r="G55" s="94">
        <f t="shared" si="12"/>
        <v>25.1758159226156</v>
      </c>
      <c r="H55" s="94">
        <f t="shared" si="13"/>
        <v>26.0714258292768</v>
      </c>
      <c r="I55" s="97">
        <f t="shared" ref="I55:K55" si="15">E55/AVERAGE($E$54:$G$54)</f>
        <v>1.27925583532507</v>
      </c>
      <c r="J55" s="97">
        <f t="shared" si="15"/>
        <v>1.26976996387284</v>
      </c>
      <c r="K55" s="97">
        <f t="shared" si="15"/>
        <v>1.20994844889492</v>
      </c>
      <c r="L55" s="61"/>
    </row>
    <row r="56" ht="14.25" customHeight="1" spans="1:20">
      <c r="A56" s="83" t="str">
        <f t="shared" si="6"/>
        <v>shCtrl+shATG5</v>
      </c>
      <c r="B56" s="93">
        <f t="shared" si="7"/>
        <v>0.1449</v>
      </c>
      <c r="C56" s="93">
        <f t="shared" si="8"/>
        <v>0.1536</v>
      </c>
      <c r="D56" s="93">
        <f t="shared" si="9"/>
        <v>0.1546</v>
      </c>
      <c r="E56" s="94">
        <f t="shared" si="10"/>
        <v>6.27485868061194</v>
      </c>
      <c r="F56" s="94">
        <f t="shared" si="11"/>
        <v>7.15803350374335</v>
      </c>
      <c r="G56" s="94">
        <f t="shared" si="12"/>
        <v>7.26583525101887</v>
      </c>
      <c r="H56" s="94">
        <f t="shared" si="13"/>
        <v>6.89957581179139</v>
      </c>
      <c r="I56" s="97">
        <f t="shared" ref="I56:K56" si="16">E56/AVERAGE($E$54:$G$54)</f>
        <v>0.301569393062693</v>
      </c>
      <c r="J56" s="97">
        <f t="shared" si="16"/>
        <v>0.34401473070877</v>
      </c>
      <c r="K56" s="97">
        <f t="shared" si="16"/>
        <v>0.349195677268957</v>
      </c>
      <c r="L56" s="61"/>
    </row>
    <row r="57" spans="1:20">
      <c r="A57" s="83" t="str">
        <f t="shared" si="6"/>
        <v>shMAPK12+shATG5</v>
      </c>
      <c r="B57" s="93">
        <f t="shared" si="7"/>
        <v>0.1895</v>
      </c>
      <c r="C57" s="93">
        <f t="shared" si="8"/>
        <v>0.1904</v>
      </c>
      <c r="D57" s="93">
        <f t="shared" si="9"/>
        <v>0.196</v>
      </c>
      <c r="E57" s="94">
        <f t="shared" si="10"/>
        <v>11.9105944003677</v>
      </c>
      <c r="F57" s="94">
        <f t="shared" si="11"/>
        <v>12.0545484533068</v>
      </c>
      <c r="G57" s="94">
        <f t="shared" si="12"/>
        <v>12.9794436139637</v>
      </c>
      <c r="H57" s="94">
        <f t="shared" si="13"/>
        <v>12.3148621558794</v>
      </c>
      <c r="I57" s="97">
        <f t="shared" ref="I57:K57" si="17">E57/AVERAGE($E$54:$G$54)</f>
        <v>0.572422568723813</v>
      </c>
      <c r="J57" s="97">
        <f t="shared" si="17"/>
        <v>0.579340993278598</v>
      </c>
      <c r="K57" s="97">
        <f t="shared" si="17"/>
        <v>0.623791408250927</v>
      </c>
      <c r="L57" s="61"/>
    </row>
    <row r="58" spans="1:20">
      <c r="A58" s="78"/>
      <c r="B58" s="224"/>
      <c r="C58" s="224"/>
      <c r="D58" s="224"/>
      <c r="E58" s="95"/>
      <c r="F58" s="95"/>
      <c r="G58" s="95"/>
      <c r="H58" s="95"/>
      <c r="I58" s="126"/>
      <c r="J58" s="126"/>
      <c r="K58" s="126"/>
      <c r="L58" s="61"/>
    </row>
    <row r="59" spans="1:20">
      <c r="A59" s="78"/>
      <c r="B59" s="224"/>
      <c r="C59" s="224"/>
      <c r="D59" s="224"/>
      <c r="E59" s="95"/>
      <c r="F59" s="95"/>
      <c r="G59" s="95"/>
      <c r="H59" s="95"/>
      <c r="I59" s="60"/>
      <c r="J59" s="60"/>
      <c r="K59" s="60"/>
      <c r="L59" s="61"/>
    </row>
    <row r="60" spans="1:20">
      <c r="A60" s="60"/>
      <c r="B60" s="60"/>
      <c r="C60" s="60"/>
      <c r="D60" s="60"/>
      <c r="E60" s="60"/>
      <c r="F60" s="96"/>
      <c r="L60" s="61"/>
    </row>
    <row r="61" spans="1:20">
      <c r="A61" s="60"/>
      <c r="B61" s="60"/>
      <c r="C61" s="60"/>
      <c r="D61" s="60"/>
      <c r="E61" s="60"/>
      <c r="F61" s="96"/>
      <c r="L61" s="61"/>
    </row>
    <row r="62" spans="1:20">
      <c r="A62" s="60"/>
      <c r="B62" s="60"/>
      <c r="C62" s="60"/>
      <c r="D62" s="60"/>
      <c r="E62" s="60"/>
      <c r="F62" s="96"/>
    </row>
    <row r="63" spans="1:20">
      <c r="A63" s="60"/>
      <c r="B63" s="60"/>
      <c r="C63" s="60"/>
      <c r="D63" s="60"/>
      <c r="E63" s="60"/>
      <c r="F63" s="96"/>
    </row>
    <row r="64" spans="1:20">
      <c r="A64" s="60"/>
      <c r="B64" s="60"/>
      <c r="C64" s="60"/>
      <c r="D64" s="60"/>
      <c r="E64" s="60"/>
      <c r="F64" s="96"/>
    </row>
    <row r="65" spans="1:6">
      <c r="A65" s="60"/>
      <c r="B65" s="60"/>
      <c r="C65" s="60"/>
      <c r="D65" s="60"/>
      <c r="E65" s="60"/>
      <c r="F65" s="96"/>
    </row>
    <row r="66" spans="1:6">
      <c r="A66" s="60"/>
      <c r="B66" s="60"/>
      <c r="C66" s="60"/>
      <c r="D66" s="60"/>
      <c r="E66" s="60"/>
      <c r="F66" s="96"/>
    </row>
    <row r="67" spans="1:6">
      <c r="A67" s="60"/>
      <c r="B67" s="60"/>
      <c r="C67" s="60"/>
      <c r="D67" s="60"/>
      <c r="E67" s="60"/>
      <c r="F67" s="96"/>
    </row>
    <row r="68" spans="1:6">
      <c r="A68" s="60"/>
      <c r="B68" s="60"/>
      <c r="C68" s="60"/>
      <c r="D68" s="60"/>
      <c r="E68" s="60"/>
      <c r="F68" s="96"/>
    </row>
    <row r="69" spans="1:6">
      <c r="A69" s="60"/>
      <c r="B69" s="60"/>
      <c r="C69" s="60"/>
      <c r="D69" s="60"/>
      <c r="E69" s="60"/>
      <c r="F69" s="96"/>
    </row>
    <row r="70" spans="1:6">
      <c r="A70" s="60"/>
      <c r="B70" s="60"/>
      <c r="C70" s="60"/>
      <c r="D70" s="60"/>
      <c r="E70" s="60"/>
      <c r="F70" s="96"/>
    </row>
    <row r="71" spans="1:6">
      <c r="A71" s="60"/>
      <c r="B71" s="60"/>
      <c r="C71" s="60"/>
      <c r="D71" s="60"/>
      <c r="E71" s="60"/>
      <c r="F71" s="96"/>
    </row>
    <row r="72" spans="1:6">
      <c r="A72" s="60"/>
      <c r="B72" s="60"/>
      <c r="C72" s="60"/>
      <c r="D72" s="60"/>
      <c r="E72" s="60"/>
      <c r="F72" s="96"/>
    </row>
    <row r="73" spans="1:6">
      <c r="A73" s="60"/>
      <c r="B73" s="60"/>
      <c r="C73" s="60"/>
      <c r="D73" s="60"/>
      <c r="E73" s="60"/>
      <c r="F73" s="96"/>
    </row>
    <row r="74" spans="1:6">
      <c r="A74" s="60"/>
      <c r="B74" s="60"/>
      <c r="C74" s="60"/>
      <c r="D74" s="60"/>
      <c r="E74" s="60"/>
      <c r="F74" s="96"/>
    </row>
    <row r="75" spans="1:6">
      <c r="A75" s="60"/>
      <c r="B75" s="60"/>
      <c r="C75" s="60"/>
      <c r="D75" s="60"/>
      <c r="E75" s="60"/>
      <c r="F75" s="96"/>
    </row>
    <row r="76" spans="1:6">
      <c r="A76" s="60"/>
      <c r="B76" s="60"/>
      <c r="C76" s="60"/>
      <c r="D76" s="60"/>
      <c r="E76" s="60"/>
      <c r="F76" s="96"/>
    </row>
    <row r="77" spans="1:6">
      <c r="A77" s="60"/>
      <c r="B77" s="60"/>
      <c r="C77" s="60"/>
      <c r="D77" s="60"/>
      <c r="E77" s="60"/>
      <c r="F77" s="96"/>
    </row>
    <row r="78" spans="1:6">
      <c r="A78" s="60"/>
      <c r="B78" s="60"/>
      <c r="C78" s="60"/>
      <c r="D78" s="60"/>
      <c r="E78" s="60"/>
      <c r="F78" s="96"/>
    </row>
    <row r="79" spans="1:6">
      <c r="A79" s="60"/>
      <c r="B79" s="60"/>
      <c r="C79" s="60"/>
      <c r="D79" s="60"/>
      <c r="E79" s="60"/>
      <c r="F79" s="96"/>
    </row>
    <row r="80" spans="1:6">
      <c r="A80" s="60"/>
      <c r="B80" s="60"/>
      <c r="C80" s="60"/>
      <c r="D80" s="60"/>
      <c r="E80" s="60"/>
      <c r="F80" s="96"/>
    </row>
    <row r="81" spans="1:6">
      <c r="A81" s="60"/>
      <c r="B81" s="60"/>
      <c r="C81" s="60"/>
      <c r="D81" s="60"/>
      <c r="E81" s="60"/>
      <c r="F81" s="96"/>
    </row>
    <row r="82" spans="1:6">
      <c r="A82" s="60"/>
      <c r="B82" s="60"/>
      <c r="C82" s="60"/>
      <c r="D82" s="60"/>
      <c r="E82" s="60"/>
      <c r="F82" s="96"/>
    </row>
    <row r="83" spans="1:6">
      <c r="A83" s="60"/>
      <c r="B83" s="60"/>
      <c r="C83" s="60"/>
      <c r="D83" s="60"/>
      <c r="E83" s="60"/>
      <c r="F83" s="96"/>
    </row>
    <row r="84" spans="1:6">
      <c r="A84" s="60"/>
      <c r="B84" s="60"/>
      <c r="C84" s="60"/>
      <c r="D84" s="60"/>
      <c r="E84" s="60"/>
      <c r="F84" s="96"/>
    </row>
    <row r="85" spans="1:6">
      <c r="A85" s="60"/>
      <c r="B85" s="60"/>
      <c r="C85" s="60"/>
      <c r="D85" s="60"/>
      <c r="E85" s="60"/>
      <c r="F85" s="96"/>
    </row>
    <row r="86" spans="1:6">
      <c r="A86" s="60"/>
      <c r="B86" s="60"/>
      <c r="C86" s="60"/>
      <c r="D86" s="60"/>
      <c r="E86" s="60"/>
      <c r="F86" s="96"/>
    </row>
    <row r="87" spans="1:6">
      <c r="A87" s="60"/>
      <c r="B87" s="60"/>
      <c r="C87" s="60"/>
      <c r="D87" s="60"/>
      <c r="E87" s="60"/>
      <c r="F87" s="96"/>
    </row>
    <row r="88" spans="1:6">
      <c r="A88" s="60"/>
      <c r="B88" s="60"/>
      <c r="C88" s="60"/>
      <c r="D88" s="60"/>
      <c r="E88" s="60"/>
      <c r="F88" s="96"/>
    </row>
    <row r="89" spans="1:6">
      <c r="A89" s="60"/>
      <c r="B89" s="60"/>
      <c r="C89" s="60"/>
      <c r="D89" s="60"/>
      <c r="E89" s="60"/>
      <c r="F89" s="96"/>
    </row>
    <row r="90" spans="1:6">
      <c r="A90" s="60"/>
      <c r="B90" s="60"/>
      <c r="C90" s="60"/>
      <c r="D90" s="60"/>
      <c r="E90" s="60"/>
      <c r="F90" s="96"/>
    </row>
    <row r="91" spans="1:6">
      <c r="A91" s="60"/>
      <c r="B91" s="60"/>
      <c r="C91" s="60"/>
      <c r="D91" s="60"/>
      <c r="E91" s="60"/>
      <c r="F91" s="96"/>
    </row>
    <row r="92" spans="1:6">
      <c r="A92" s="60"/>
      <c r="B92" s="60"/>
      <c r="C92" s="60"/>
      <c r="D92" s="60"/>
      <c r="E92" s="60"/>
      <c r="F92" s="96"/>
    </row>
    <row r="93" spans="1:6">
      <c r="A93" s="60"/>
      <c r="B93" s="60"/>
      <c r="C93" s="60"/>
      <c r="D93" s="60"/>
      <c r="E93" s="60"/>
      <c r="F93" s="96"/>
    </row>
    <row r="94" spans="1:6">
      <c r="A94" s="60"/>
      <c r="B94" s="60"/>
      <c r="C94" s="60"/>
      <c r="D94" s="60"/>
      <c r="E94" s="60"/>
      <c r="F94" s="96"/>
    </row>
    <row r="95" spans="1:6">
      <c r="A95" s="60"/>
      <c r="B95" s="60"/>
      <c r="C95" s="60"/>
      <c r="D95" s="60"/>
      <c r="E95" s="60"/>
      <c r="F95" s="96"/>
    </row>
    <row r="96" spans="1:6">
      <c r="A96" s="60"/>
      <c r="B96" s="60"/>
      <c r="C96" s="60"/>
      <c r="D96" s="60"/>
      <c r="E96" s="60"/>
      <c r="F96" s="96"/>
    </row>
    <row r="97" spans="1:6">
      <c r="A97" s="60"/>
      <c r="B97" s="60"/>
      <c r="C97" s="60"/>
      <c r="D97" s="60"/>
      <c r="E97" s="60"/>
      <c r="F97" s="96"/>
    </row>
    <row r="98" spans="1:6">
      <c r="A98" s="60"/>
      <c r="B98" s="60"/>
      <c r="C98" s="60"/>
      <c r="D98" s="60"/>
      <c r="E98" s="60"/>
      <c r="F98" s="96"/>
    </row>
    <row r="99" spans="1:6">
      <c r="A99" s="60"/>
      <c r="B99" s="60"/>
      <c r="C99" s="60"/>
      <c r="D99" s="60"/>
      <c r="E99" s="60"/>
      <c r="F99" s="96"/>
    </row>
    <row r="100" spans="1:6">
      <c r="A100" s="60"/>
      <c r="B100" s="60"/>
      <c r="C100" s="60"/>
      <c r="D100" s="60"/>
      <c r="E100" s="60"/>
      <c r="F100" s="96"/>
    </row>
    <row r="101" spans="1:6">
      <c r="A101" s="60"/>
      <c r="B101" s="60"/>
      <c r="C101" s="60"/>
      <c r="D101" s="60"/>
      <c r="E101" s="60"/>
      <c r="F101" s="96"/>
    </row>
    <row r="102" spans="1:6">
      <c r="A102" s="60"/>
      <c r="B102" s="60"/>
      <c r="C102" s="60"/>
      <c r="D102" s="60"/>
      <c r="E102" s="60"/>
      <c r="F102" s="96"/>
    </row>
    <row r="103" spans="1:6">
      <c r="A103" s="60"/>
      <c r="B103" s="60"/>
      <c r="C103" s="60"/>
      <c r="D103" s="60"/>
      <c r="E103" s="60"/>
      <c r="F103" s="96"/>
    </row>
    <row r="104" spans="1:6">
      <c r="A104" s="60"/>
      <c r="B104" s="60"/>
      <c r="C104" s="60"/>
      <c r="D104" s="60"/>
      <c r="E104" s="60"/>
      <c r="F104" s="96"/>
    </row>
    <row r="105" spans="1:6">
      <c r="A105" s="60"/>
      <c r="B105" s="60"/>
      <c r="C105" s="60"/>
      <c r="D105" s="60"/>
      <c r="E105" s="60"/>
      <c r="F105" s="96"/>
    </row>
    <row r="106" spans="1:6">
      <c r="A106" s="60"/>
      <c r="B106" s="60"/>
      <c r="C106" s="60"/>
      <c r="D106" s="60"/>
      <c r="E106" s="60"/>
      <c r="F106" s="96"/>
    </row>
    <row r="107" spans="1:6">
      <c r="A107" s="60"/>
      <c r="B107" s="60"/>
      <c r="C107" s="60"/>
      <c r="D107" s="60"/>
      <c r="E107" s="60"/>
      <c r="F107" s="96"/>
    </row>
    <row r="108" spans="1:6">
      <c r="A108" s="60"/>
      <c r="B108" s="60"/>
      <c r="C108" s="60"/>
      <c r="D108" s="60"/>
      <c r="E108" s="60"/>
      <c r="F108" s="96"/>
    </row>
    <row r="109" spans="1:6">
      <c r="A109" s="60"/>
      <c r="B109" s="60"/>
      <c r="C109" s="60"/>
      <c r="D109" s="60"/>
      <c r="E109" s="60"/>
      <c r="F109" s="96"/>
    </row>
    <row r="110" spans="1:6">
      <c r="A110" s="60"/>
      <c r="B110" s="60"/>
      <c r="C110" s="60"/>
      <c r="D110" s="60"/>
      <c r="E110" s="60"/>
      <c r="F110" s="96"/>
    </row>
    <row r="111" spans="1:6">
      <c r="A111" s="60"/>
      <c r="B111" s="60"/>
      <c r="C111" s="60"/>
      <c r="D111" s="60"/>
      <c r="E111" s="60"/>
      <c r="F111" s="96"/>
    </row>
    <row r="112" spans="1:6">
      <c r="A112" s="60"/>
      <c r="B112" s="60"/>
      <c r="C112" s="60"/>
      <c r="D112" s="60"/>
      <c r="E112" s="60"/>
      <c r="F112" s="96"/>
    </row>
    <row r="113" spans="1:6">
      <c r="A113" s="60"/>
      <c r="B113" s="60"/>
      <c r="C113" s="60"/>
      <c r="D113" s="60"/>
      <c r="E113" s="60"/>
      <c r="F113" s="96"/>
    </row>
    <row r="114" spans="1:6">
      <c r="A114" s="60"/>
      <c r="B114" s="60"/>
      <c r="C114" s="60"/>
      <c r="D114" s="60"/>
      <c r="E114" s="60"/>
      <c r="F114" s="96"/>
    </row>
    <row r="115" spans="1:6">
      <c r="A115" s="60"/>
      <c r="B115" s="60"/>
      <c r="C115" s="60"/>
      <c r="D115" s="60"/>
      <c r="E115" s="60"/>
      <c r="F115" s="96"/>
    </row>
    <row r="116" spans="1:6">
      <c r="A116" s="60"/>
      <c r="B116" s="60"/>
      <c r="C116" s="60"/>
      <c r="D116" s="60"/>
      <c r="E116" s="60"/>
      <c r="F116" s="96"/>
    </row>
  </sheetData>
  <mergeCells count="13">
    <mergeCell ref="B25:D25"/>
    <mergeCell ref="B33:D33"/>
    <mergeCell ref="B52:D52"/>
    <mergeCell ref="E52:G52"/>
    <mergeCell ref="A1:A2"/>
    <mergeCell ref="A14:A15"/>
    <mergeCell ref="A30:A31"/>
    <mergeCell ref="A33:A34"/>
    <mergeCell ref="A49:A50"/>
    <mergeCell ref="A52:A53"/>
    <mergeCell ref="E33:E34"/>
    <mergeCell ref="H52:H53"/>
    <mergeCell ref="I52:K53"/>
  </mergeCells>
  <hyperlinks>
    <hyperlink ref="A45" r:id="rId2" display="https://789.bio/ea/KK8GWP" tooltip="https://789.bio/ea/KK8GWP"/>
  </hyperlinks>
  <pageMargins left="0.7" right="0.7" top="0.75" bottom="0.75" header="0.3" footer="0.3"/>
  <pageSetup paperSize="9" orientation="portrait" horizontalDpi="200" verticalDpi="300"/>
  <headerFooter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16"/>
  <sheetViews>
    <sheetView zoomScale="70" zoomScaleNormal="70" topLeftCell="A19" workbookViewId="0">
      <selection activeCell="K11" sqref="K11:N21"/>
    </sheetView>
  </sheetViews>
  <sheetFormatPr defaultColWidth="9" defaultRowHeight="13.5"/>
  <cols>
    <col min="1" max="1" width="19.875" style="58" customWidth="1"/>
    <col min="2" max="4" width="9.375" style="58"/>
    <col min="5" max="5" width="14.375" style="58" customWidth="1"/>
    <col min="6" max="6" width="14" style="58" customWidth="1"/>
    <col min="7" max="7" width="16.5" style="58" customWidth="1"/>
    <col min="8" max="8" width="8.75" style="58" customWidth="1"/>
    <col min="9" max="11" width="12.625" style="58"/>
    <col min="12" max="16384" width="9" style="58"/>
  </cols>
  <sheetData>
    <row r="1" s="57" customFormat="1" customHeight="1" spans="1:37">
      <c r="A1" s="59" t="s">
        <v>71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 t="s">
        <v>129</v>
      </c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</row>
    <row r="2" s="57" customFormat="1" spans="1:37">
      <c r="A2" s="59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 t="s">
        <v>84</v>
      </c>
      <c r="R2" s="58"/>
      <c r="S2" s="58"/>
      <c r="T2" s="58"/>
      <c r="U2" s="58"/>
      <c r="V2" s="92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</row>
    <row r="3" spans="1:37">
      <c r="S3" s="58" t="s">
        <v>86</v>
      </c>
      <c r="T3" s="58" t="s">
        <v>87</v>
      </c>
      <c r="U3" s="58" t="s">
        <v>88</v>
      </c>
      <c r="V3" s="92" t="s">
        <v>89</v>
      </c>
      <c r="W3" s="58" t="s">
        <v>90</v>
      </c>
    </row>
    <row r="4" spans="1:37">
      <c r="A4" s="61" t="s">
        <v>72</v>
      </c>
      <c r="B4" s="61">
        <v>1</v>
      </c>
      <c r="C4" s="61">
        <v>2</v>
      </c>
      <c r="D4" s="61">
        <v>3</v>
      </c>
      <c r="E4" s="58">
        <v>4</v>
      </c>
      <c r="F4" s="58">
        <v>5</v>
      </c>
      <c r="G4" s="58">
        <v>6</v>
      </c>
      <c r="H4" s="5"/>
      <c r="I4" s="5"/>
      <c r="J4" s="5"/>
      <c r="K4" s="5"/>
      <c r="L4" s="5"/>
      <c r="M4" s="5"/>
      <c r="Q4" s="58" t="s">
        <v>75</v>
      </c>
      <c r="R4" s="58" t="s">
        <v>91</v>
      </c>
      <c r="S4" s="58">
        <v>33202.36008</v>
      </c>
      <c r="T4" s="58">
        <v>4764741.68546</v>
      </c>
      <c r="U4" s="58">
        <v>0.00697</v>
      </c>
      <c r="V4" s="92">
        <v>0.99477</v>
      </c>
      <c r="W4" s="58">
        <v>1</v>
      </c>
    </row>
    <row r="5" spans="1:37">
      <c r="A5" s="61">
        <v>25</v>
      </c>
      <c r="B5" s="97">
        <v>2.5612</v>
      </c>
      <c r="C5" s="97">
        <v>2.534</v>
      </c>
      <c r="D5" s="97">
        <v>2.5901</v>
      </c>
      <c r="E5" s="64">
        <v>0.7484</v>
      </c>
      <c r="F5" s="64">
        <v>0.7371</v>
      </c>
      <c r="G5" s="64">
        <v>0.7551</v>
      </c>
      <c r="H5" s="221"/>
      <c r="I5" s="221"/>
      <c r="J5" s="221"/>
      <c r="Q5" s="58" t="s">
        <v>75</v>
      </c>
      <c r="R5" s="58" t="s">
        <v>92</v>
      </c>
      <c r="S5" s="58">
        <v>0.74745</v>
      </c>
      <c r="T5" s="58">
        <v>2.35427</v>
      </c>
      <c r="U5" s="58">
        <v>0.31749</v>
      </c>
      <c r="V5" s="92">
        <v>0.76676</v>
      </c>
      <c r="W5" s="58">
        <v>0.87207</v>
      </c>
    </row>
    <row r="6" spans="1:37">
      <c r="A6" s="61"/>
      <c r="B6" s="97">
        <v>2.1372</v>
      </c>
      <c r="C6" s="97">
        <v>2.1846</v>
      </c>
      <c r="D6" s="97">
        <v>2.0936</v>
      </c>
      <c r="E6" s="222">
        <v>1.1596</v>
      </c>
      <c r="F6" s="64">
        <v>1.1502</v>
      </c>
      <c r="G6" s="64">
        <v>1.0401</v>
      </c>
      <c r="H6" s="221"/>
      <c r="I6" s="221"/>
      <c r="J6" s="221"/>
      <c r="K6" s="60"/>
      <c r="L6" s="60"/>
      <c r="M6" s="60"/>
      <c r="Q6" s="58" t="s">
        <v>75</v>
      </c>
      <c r="R6" s="58" t="s">
        <v>96</v>
      </c>
      <c r="S6" s="58">
        <v>0.03255</v>
      </c>
      <c r="T6" s="58">
        <v>2.00978</v>
      </c>
      <c r="U6" s="58">
        <v>0.0162</v>
      </c>
      <c r="V6" s="58">
        <v>0.98785</v>
      </c>
      <c r="W6" s="58">
        <v>1</v>
      </c>
    </row>
    <row r="7" spans="1:37">
      <c r="A7" s="61"/>
      <c r="B7" s="97">
        <v>1.8291</v>
      </c>
      <c r="C7" s="97">
        <v>1.8165</v>
      </c>
      <c r="D7" s="97">
        <v>1.8462</v>
      </c>
      <c r="E7" s="64">
        <v>0.4465</v>
      </c>
      <c r="F7" s="64">
        <v>0.4219</v>
      </c>
      <c r="G7" s="64">
        <v>0.4265</v>
      </c>
      <c r="H7" s="221"/>
      <c r="I7" s="65"/>
      <c r="J7" s="65"/>
      <c r="K7" s="65"/>
      <c r="L7" s="60"/>
      <c r="M7" s="60"/>
      <c r="N7" s="60"/>
      <c r="Q7" s="58" t="s">
        <v>75</v>
      </c>
      <c r="R7" s="58" t="s">
        <v>97</v>
      </c>
      <c r="S7" s="58">
        <v>2.35764</v>
      </c>
      <c r="T7" s="58">
        <v>0.69481</v>
      </c>
      <c r="U7" s="58">
        <v>3.39321</v>
      </c>
      <c r="V7" s="58">
        <v>0.02745</v>
      </c>
      <c r="W7" s="58">
        <v>0.99986</v>
      </c>
    </row>
    <row r="8" spans="1:37">
      <c r="A8" s="61"/>
      <c r="B8" s="97">
        <v>1.4343</v>
      </c>
      <c r="C8" s="97">
        <v>1.4205</v>
      </c>
      <c r="D8" s="97">
        <v>1.4471</v>
      </c>
      <c r="E8" s="222">
        <v>0.6272</v>
      </c>
      <c r="F8" s="64">
        <v>0.6238</v>
      </c>
      <c r="G8" s="64">
        <v>0.6475</v>
      </c>
      <c r="H8" s="5"/>
      <c r="I8" s="5"/>
      <c r="J8" s="5"/>
      <c r="N8" s="60"/>
      <c r="Q8" s="58" t="s">
        <v>75</v>
      </c>
      <c r="R8" s="58" t="s">
        <v>98</v>
      </c>
      <c r="S8" s="58">
        <v>0.01808</v>
      </c>
      <c r="T8" s="58">
        <v>1.11935</v>
      </c>
    </row>
    <row r="9" spans="1:37">
      <c r="A9" s="61"/>
      <c r="B9" s="97">
        <v>1.024</v>
      </c>
      <c r="C9" s="97">
        <v>1.0354</v>
      </c>
      <c r="D9" s="97">
        <v>1.0528</v>
      </c>
      <c r="E9" s="65"/>
      <c r="F9" s="65"/>
      <c r="G9" s="65"/>
      <c r="H9" s="5"/>
      <c r="I9" s="5"/>
      <c r="J9" s="5"/>
      <c r="K9" s="5"/>
      <c r="L9" s="60"/>
      <c r="M9" s="60"/>
      <c r="N9" s="60"/>
      <c r="Q9" s="58" t="s">
        <v>75</v>
      </c>
      <c r="R9" s="58" t="s">
        <v>99</v>
      </c>
      <c r="S9" s="58">
        <v>0.03255</v>
      </c>
      <c r="T9" s="58">
        <v>2.00978</v>
      </c>
    </row>
    <row r="10" spans="1:37">
      <c r="A10" s="61"/>
      <c r="B10" s="97">
        <v>0.7032</v>
      </c>
      <c r="C10" s="97">
        <v>0.7282</v>
      </c>
      <c r="D10" s="97">
        <v>0.7136</v>
      </c>
      <c r="E10" s="65"/>
      <c r="F10" s="65"/>
      <c r="G10" s="65"/>
      <c r="H10" s="5"/>
      <c r="I10" s="5"/>
      <c r="J10" s="5"/>
      <c r="N10" s="60"/>
      <c r="Q10" s="58" t="s">
        <v>75</v>
      </c>
      <c r="R10" s="58" t="s">
        <v>100</v>
      </c>
      <c r="S10" s="58">
        <v>0.0586</v>
      </c>
      <c r="T10" s="58">
        <v>3.60852</v>
      </c>
    </row>
    <row r="11" spans="1:37">
      <c r="A11" s="61"/>
      <c r="B11" s="97">
        <v>0.512</v>
      </c>
      <c r="C11" s="97">
        <v>0.5011</v>
      </c>
      <c r="D11" s="97">
        <v>0.495</v>
      </c>
      <c r="E11" s="69"/>
      <c r="F11" s="69"/>
      <c r="G11" s="69"/>
      <c r="H11" s="5"/>
      <c r="I11" s="5"/>
      <c r="J11" s="5"/>
      <c r="K11" s="5"/>
      <c r="L11" s="5"/>
      <c r="M11" s="60"/>
      <c r="Q11" s="58" t="s">
        <v>75</v>
      </c>
      <c r="R11" s="58" t="s">
        <v>101</v>
      </c>
      <c r="S11" s="58">
        <v>0.01282</v>
      </c>
      <c r="T11" s="58">
        <v>0.79483</v>
      </c>
    </row>
    <row r="12" spans="1:37">
      <c r="A12" s="61"/>
      <c r="B12" s="97">
        <v>0.385</v>
      </c>
      <c r="C12" s="97">
        <v>0.3912</v>
      </c>
      <c r="D12" s="97">
        <v>0.3765</v>
      </c>
      <c r="E12" s="69"/>
      <c r="F12" s="69"/>
      <c r="G12" s="69"/>
      <c r="H12" s="5"/>
      <c r="I12" s="5"/>
      <c r="J12" s="5"/>
      <c r="K12" s="60"/>
      <c r="L12" s="60"/>
      <c r="M12" s="60"/>
      <c r="Q12" s="58" t="s">
        <v>75</v>
      </c>
      <c r="R12" s="58" t="s">
        <v>102</v>
      </c>
      <c r="S12" s="58">
        <v>0.08266</v>
      </c>
      <c r="T12" s="58">
        <v>5.08175</v>
      </c>
    </row>
    <row r="13" spans="1:37">
      <c r="H13" s="60"/>
      <c r="I13" s="60"/>
      <c r="J13" s="60"/>
      <c r="K13" s="60"/>
      <c r="L13" s="60"/>
      <c r="M13" s="60"/>
      <c r="Q13" s="58" t="s">
        <v>103</v>
      </c>
    </row>
    <row r="14" spans="1:37">
      <c r="A14" s="59" t="s">
        <v>73</v>
      </c>
      <c r="H14" s="60"/>
      <c r="I14" s="60"/>
      <c r="J14" s="60"/>
      <c r="K14" s="60"/>
      <c r="L14" s="60"/>
      <c r="M14" s="60"/>
      <c r="R14" s="58" t="s">
        <v>75</v>
      </c>
    </row>
    <row r="15" spans="1:37">
      <c r="A15" s="59"/>
      <c r="H15" s="60"/>
      <c r="I15" s="60"/>
      <c r="J15" s="60"/>
      <c r="K15" s="60"/>
      <c r="L15" s="60"/>
      <c r="M15" s="60"/>
      <c r="Q15" s="58" t="s">
        <v>104</v>
      </c>
      <c r="R15" s="58">
        <v>8</v>
      </c>
    </row>
    <row r="16" spans="1:37">
      <c r="B16" s="70">
        <v>1</v>
      </c>
      <c r="C16" s="70">
        <v>2</v>
      </c>
      <c r="D16" s="70">
        <v>3</v>
      </c>
      <c r="E16" s="70">
        <v>4</v>
      </c>
      <c r="F16" s="70">
        <v>5</v>
      </c>
      <c r="G16" s="70">
        <v>6</v>
      </c>
      <c r="H16" s="60"/>
      <c r="I16" s="60"/>
      <c r="J16" s="60"/>
      <c r="K16" s="60"/>
      <c r="L16" s="60"/>
      <c r="M16" s="60"/>
      <c r="Q16" s="58" t="s">
        <v>105</v>
      </c>
      <c r="R16" s="58">
        <v>4</v>
      </c>
    </row>
    <row r="17" ht="14.25" spans="1:37">
      <c r="A17" s="71" t="s">
        <v>74</v>
      </c>
      <c r="B17" s="98">
        <v>0</v>
      </c>
      <c r="C17" s="73"/>
      <c r="D17" s="73"/>
      <c r="E17" s="74" t="s">
        <v>168</v>
      </c>
      <c r="F17" s="74" t="s">
        <v>168</v>
      </c>
      <c r="G17" s="74" t="s">
        <v>168</v>
      </c>
      <c r="H17" s="78"/>
      <c r="I17" s="78"/>
      <c r="J17" s="78"/>
      <c r="K17" s="223"/>
      <c r="L17" s="223"/>
      <c r="M17" s="223"/>
      <c r="Q17" s="58" t="s">
        <v>106</v>
      </c>
      <c r="R17" s="58">
        <v>5.6641</v>
      </c>
    </row>
    <row r="18" ht="14.25" spans="1:37">
      <c r="A18" s="71" t="s">
        <v>75</v>
      </c>
      <c r="B18" s="98">
        <v>1.56</v>
      </c>
      <c r="C18" s="76"/>
      <c r="D18" s="76"/>
      <c r="E18" s="74" t="s">
        <v>169</v>
      </c>
      <c r="F18" s="74" t="s">
        <v>169</v>
      </c>
      <c r="G18" s="74" t="s">
        <v>169</v>
      </c>
      <c r="H18" s="78"/>
      <c r="I18" s="78"/>
      <c r="J18" s="78"/>
      <c r="K18" s="223"/>
      <c r="L18" s="223"/>
      <c r="M18" s="223"/>
      <c r="Q18" s="58" t="s">
        <v>108</v>
      </c>
      <c r="R18" s="58">
        <v>22.65641</v>
      </c>
    </row>
    <row r="19" ht="14.25" spans="1:37">
      <c r="A19" s="71" t="s">
        <v>76</v>
      </c>
      <c r="B19" s="98">
        <f t="shared" ref="B19:B24" si="0">B18*2</f>
        <v>3.12</v>
      </c>
      <c r="C19" s="76"/>
      <c r="D19" s="76"/>
      <c r="E19" s="77" t="s">
        <v>170</v>
      </c>
      <c r="F19" s="74" t="s">
        <v>170</v>
      </c>
      <c r="G19" s="74" t="s">
        <v>170</v>
      </c>
      <c r="H19" s="78"/>
      <c r="I19" s="78"/>
      <c r="J19" s="78"/>
      <c r="K19" s="60"/>
      <c r="L19" s="60"/>
      <c r="M19" s="60"/>
      <c r="N19" s="71"/>
      <c r="Q19" s="58" t="s">
        <v>109</v>
      </c>
      <c r="R19" s="58">
        <v>0.99731</v>
      </c>
    </row>
    <row r="20" ht="14.25" spans="1:37">
      <c r="A20" s="71" t="s">
        <v>77</v>
      </c>
      <c r="B20" s="98">
        <f t="shared" si="0"/>
        <v>6.24</v>
      </c>
      <c r="C20" s="76"/>
      <c r="D20" s="76"/>
      <c r="E20" s="77" t="s">
        <v>171</v>
      </c>
      <c r="F20" s="74" t="s">
        <v>171</v>
      </c>
      <c r="G20" s="74" t="s">
        <v>171</v>
      </c>
      <c r="H20" s="78"/>
      <c r="I20" s="60"/>
      <c r="J20" s="60"/>
      <c r="K20" s="60"/>
      <c r="L20" s="60"/>
      <c r="M20" s="60"/>
      <c r="N20" s="71"/>
      <c r="Q20" s="58" t="s">
        <v>110</v>
      </c>
      <c r="R20" s="58">
        <v>0.99529</v>
      </c>
    </row>
    <row r="21" ht="14.25" spans="1:37">
      <c r="A21" s="71" t="s">
        <v>78</v>
      </c>
      <c r="B21" s="98">
        <f t="shared" si="0"/>
        <v>12.48</v>
      </c>
      <c r="C21" s="76"/>
      <c r="D21" s="76"/>
      <c r="E21" s="66"/>
      <c r="F21" s="66"/>
      <c r="G21" s="66"/>
      <c r="H21" s="78"/>
      <c r="I21" s="60"/>
      <c r="J21" s="60"/>
      <c r="K21" s="60"/>
      <c r="L21" s="60"/>
      <c r="M21" s="60"/>
      <c r="N21" s="71"/>
      <c r="Q21" s="58" t="s">
        <v>111</v>
      </c>
      <c r="R21" s="58" t="s">
        <v>112</v>
      </c>
    </row>
    <row r="22" ht="14.25" spans="1:37">
      <c r="A22" s="71" t="s">
        <v>79</v>
      </c>
      <c r="B22" s="98">
        <f t="shared" si="0"/>
        <v>24.96</v>
      </c>
      <c r="C22" s="76"/>
      <c r="D22" s="76"/>
      <c r="E22" s="66"/>
      <c r="F22" s="66"/>
      <c r="G22" s="66"/>
      <c r="H22" s="60"/>
      <c r="I22" s="60"/>
      <c r="J22" s="60"/>
      <c r="K22" s="60"/>
      <c r="L22" s="60"/>
      <c r="M22" s="60"/>
      <c r="N22" s="71"/>
      <c r="Q22" s="58" t="s">
        <v>114</v>
      </c>
    </row>
    <row r="23" spans="1:37">
      <c r="A23" s="71" t="s">
        <v>80</v>
      </c>
      <c r="B23" s="98">
        <f t="shared" si="0"/>
        <v>49.92</v>
      </c>
      <c r="C23" s="76"/>
      <c r="D23" s="76"/>
      <c r="E23" s="60"/>
      <c r="F23" s="60"/>
      <c r="G23" s="60"/>
      <c r="H23" s="60"/>
      <c r="I23" s="60"/>
      <c r="J23" s="60"/>
      <c r="K23" s="60"/>
      <c r="L23" s="60"/>
      <c r="M23" s="60"/>
      <c r="N23" s="71"/>
      <c r="R23" s="58" t="s">
        <v>91</v>
      </c>
      <c r="S23" s="58" t="s">
        <v>91</v>
      </c>
      <c r="T23" s="58" t="s">
        <v>92</v>
      </c>
      <c r="U23" s="58" t="s">
        <v>92</v>
      </c>
      <c r="V23" s="58" t="s">
        <v>96</v>
      </c>
      <c r="W23" s="58" t="s">
        <v>96</v>
      </c>
      <c r="X23" s="58" t="s">
        <v>97</v>
      </c>
      <c r="Y23" s="58" t="s">
        <v>97</v>
      </c>
      <c r="Z23" s="58" t="s">
        <v>98</v>
      </c>
      <c r="AA23" s="58" t="s">
        <v>98</v>
      </c>
      <c r="AB23" s="58" t="s">
        <v>99</v>
      </c>
      <c r="AC23" s="58" t="s">
        <v>99</v>
      </c>
      <c r="AD23" s="58" t="s">
        <v>100</v>
      </c>
      <c r="AE23" s="58" t="s">
        <v>100</v>
      </c>
      <c r="AF23" s="58" t="s">
        <v>101</v>
      </c>
      <c r="AG23" s="58" t="s">
        <v>101</v>
      </c>
      <c r="AH23" s="58" t="s">
        <v>102</v>
      </c>
      <c r="AI23" s="58" t="s">
        <v>102</v>
      </c>
      <c r="AJ23" s="58" t="s">
        <v>103</v>
      </c>
      <c r="AK23" s="58" t="s">
        <v>103</v>
      </c>
    </row>
    <row r="24" spans="1:37">
      <c r="A24" s="71" t="s">
        <v>81</v>
      </c>
      <c r="B24" s="98">
        <f t="shared" si="0"/>
        <v>99.84</v>
      </c>
      <c r="C24" s="76"/>
      <c r="D24" s="76"/>
      <c r="E24" s="60"/>
      <c r="F24" s="60"/>
      <c r="G24" s="60"/>
      <c r="H24" s="60"/>
      <c r="I24" s="60"/>
      <c r="J24" s="60"/>
      <c r="K24" s="60"/>
      <c r="L24" s="60"/>
      <c r="M24" s="60"/>
      <c r="N24" s="71"/>
      <c r="R24" s="58" t="s">
        <v>86</v>
      </c>
      <c r="S24" s="58" t="s">
        <v>87</v>
      </c>
      <c r="T24" s="58" t="s">
        <v>86</v>
      </c>
      <c r="U24" s="58" t="s">
        <v>87</v>
      </c>
      <c r="V24" s="58" t="s">
        <v>86</v>
      </c>
      <c r="W24" s="58" t="s">
        <v>87</v>
      </c>
      <c r="X24" s="58" t="s">
        <v>86</v>
      </c>
      <c r="Y24" s="58" t="s">
        <v>87</v>
      </c>
      <c r="Z24" s="58" t="s">
        <v>86</v>
      </c>
      <c r="AA24" s="58" t="s">
        <v>87</v>
      </c>
      <c r="AB24" s="58" t="s">
        <v>86</v>
      </c>
      <c r="AC24" s="58" t="s">
        <v>87</v>
      </c>
      <c r="AD24" s="58" t="s">
        <v>86</v>
      </c>
      <c r="AE24" s="58" t="s">
        <v>87</v>
      </c>
      <c r="AF24" s="58" t="s">
        <v>86</v>
      </c>
      <c r="AG24" s="58" t="s">
        <v>87</v>
      </c>
      <c r="AH24" s="58" t="s">
        <v>86</v>
      </c>
      <c r="AI24" s="58" t="s">
        <v>87</v>
      </c>
      <c r="AJ24" s="58" t="s">
        <v>106</v>
      </c>
      <c r="AK24" s="58" t="s">
        <v>110</v>
      </c>
    </row>
    <row r="25" spans="1:37">
      <c r="B25" s="79" t="s">
        <v>82</v>
      </c>
      <c r="C25" s="80"/>
      <c r="D25" s="80"/>
      <c r="H25" s="60"/>
      <c r="I25" s="60"/>
      <c r="J25" s="60"/>
      <c r="K25" s="60"/>
      <c r="L25" s="60"/>
      <c r="M25" s="60"/>
      <c r="N25" s="71"/>
      <c r="Q25" s="58" t="s">
        <v>75</v>
      </c>
      <c r="R25" s="58">
        <v>33202.36008</v>
      </c>
      <c r="S25" s="58">
        <v>4764741.68546</v>
      </c>
      <c r="T25" s="58">
        <v>0.74745</v>
      </c>
      <c r="U25" s="58">
        <v>2.35427</v>
      </c>
      <c r="V25" s="58">
        <v>0.03255</v>
      </c>
      <c r="W25" s="58">
        <v>2.00978</v>
      </c>
      <c r="X25" s="58">
        <v>2.35764</v>
      </c>
      <c r="Y25" s="58">
        <v>0.69481</v>
      </c>
      <c r="Z25" s="58">
        <v>0.01808</v>
      </c>
      <c r="AA25" s="58">
        <v>1.11935</v>
      </c>
      <c r="AB25" s="58">
        <v>0.03255</v>
      </c>
      <c r="AC25" s="58">
        <v>2.00978</v>
      </c>
      <c r="AD25" s="58">
        <v>0.0586</v>
      </c>
      <c r="AE25" s="58">
        <v>3.60852</v>
      </c>
      <c r="AF25" s="58">
        <v>0.01282</v>
      </c>
      <c r="AG25" s="58">
        <v>0.79483</v>
      </c>
      <c r="AH25" s="58">
        <v>0.08266</v>
      </c>
      <c r="AI25" s="58">
        <v>5.08175</v>
      </c>
      <c r="AJ25" s="58">
        <v>5.6641</v>
      </c>
      <c r="AK25" s="58">
        <v>0.99529</v>
      </c>
    </row>
    <row r="26" spans="1:37">
      <c r="N26" s="71"/>
      <c r="Q26" s="58" t="s">
        <v>119</v>
      </c>
    </row>
    <row r="27" spans="1:37">
      <c r="N27" s="71"/>
      <c r="S27" s="58" t="s">
        <v>120</v>
      </c>
      <c r="T27" s="58" t="s">
        <v>121</v>
      </c>
      <c r="U27" s="58" t="s">
        <v>122</v>
      </c>
      <c r="V27" s="58" t="s">
        <v>123</v>
      </c>
      <c r="W27" s="58" t="s">
        <v>124</v>
      </c>
    </row>
    <row r="28" spans="1:37">
      <c r="Q28" s="58" t="s">
        <v>75</v>
      </c>
      <c r="R28" s="58" t="s">
        <v>125</v>
      </c>
      <c r="S28" s="58">
        <v>4</v>
      </c>
      <c r="T28" s="58">
        <v>13309.86312</v>
      </c>
      <c r="U28" s="58">
        <v>3327.46578</v>
      </c>
      <c r="V28" s="58">
        <v>587.46556</v>
      </c>
      <c r="W28" s="92">
        <v>8.6534e-6</v>
      </c>
    </row>
    <row r="29" spans="1:37">
      <c r="Q29" s="58" t="s">
        <v>75</v>
      </c>
      <c r="R29" s="58" t="s">
        <v>126</v>
      </c>
      <c r="S29" s="58">
        <v>4</v>
      </c>
      <c r="T29" s="58">
        <v>22.65641</v>
      </c>
      <c r="U29" s="58">
        <v>5.6641</v>
      </c>
    </row>
    <row r="30" spans="1:37">
      <c r="A30" s="59" t="s">
        <v>85</v>
      </c>
      <c r="Q30" s="58" t="s">
        <v>75</v>
      </c>
      <c r="R30" s="58" t="s">
        <v>127</v>
      </c>
      <c r="S30" s="58">
        <v>8</v>
      </c>
      <c r="T30" s="58">
        <v>13332.51953</v>
      </c>
    </row>
    <row r="31" spans="1:37">
      <c r="A31" s="59"/>
      <c r="Q31" s="58" t="s">
        <v>75</v>
      </c>
      <c r="R31" s="58" t="s">
        <v>128</v>
      </c>
      <c r="S31" s="58">
        <v>7</v>
      </c>
      <c r="T31" s="58">
        <v>8410.33936</v>
      </c>
    </row>
    <row r="32" spans="1:37">
      <c r="F32" s="61"/>
      <c r="G32" s="61"/>
      <c r="H32" s="61"/>
      <c r="I32" s="61"/>
      <c r="J32" s="61"/>
      <c r="K32" s="61"/>
      <c r="L32" s="61"/>
    </row>
    <row r="33" spans="1:12">
      <c r="A33" s="82" t="s">
        <v>93</v>
      </c>
      <c r="B33" s="83" t="s">
        <v>130</v>
      </c>
      <c r="C33" s="70"/>
      <c r="D33" s="70"/>
      <c r="E33" s="70" t="s">
        <v>95</v>
      </c>
      <c r="F33" s="61"/>
      <c r="G33" s="61"/>
      <c r="H33" s="61"/>
      <c r="I33" s="61"/>
      <c r="J33" s="61"/>
      <c r="K33" s="61"/>
      <c r="L33" s="61"/>
    </row>
    <row r="34" spans="1:12">
      <c r="A34" s="84"/>
      <c r="B34" s="70">
        <v>1</v>
      </c>
      <c r="C34" s="70">
        <v>2</v>
      </c>
      <c r="D34" s="70">
        <v>3</v>
      </c>
      <c r="E34" s="70"/>
      <c r="F34" s="61"/>
      <c r="G34" s="61"/>
      <c r="H34" s="61"/>
      <c r="I34" s="61"/>
      <c r="J34" s="61"/>
      <c r="K34" s="61"/>
      <c r="L34" s="61"/>
    </row>
    <row r="35" spans="1:12">
      <c r="A35" s="83">
        <f t="shared" ref="A35:A42" si="1">B17</f>
        <v>0</v>
      </c>
      <c r="B35" s="70">
        <f t="shared" ref="B35:B42" si="2">B5</f>
        <v>2.5612</v>
      </c>
      <c r="C35" s="70">
        <f t="shared" ref="C35:C42" si="3">C5</f>
        <v>2.534</v>
      </c>
      <c r="D35" s="70">
        <f t="shared" ref="D35:D42" si="4">D5</f>
        <v>2.5901</v>
      </c>
      <c r="E35" s="99">
        <f t="shared" ref="E35:E42" si="5">AVERAGE(B35:D35)</f>
        <v>2.56176666666667</v>
      </c>
      <c r="F35" s="61"/>
      <c r="G35" s="61"/>
      <c r="H35" s="61"/>
      <c r="I35" s="61"/>
      <c r="J35" s="61"/>
      <c r="K35" s="61"/>
      <c r="L35" s="61"/>
    </row>
    <row r="36" spans="1:12">
      <c r="A36" s="83">
        <f t="shared" si="1"/>
        <v>1.56</v>
      </c>
      <c r="B36" s="70">
        <f t="shared" si="2"/>
        <v>2.1372</v>
      </c>
      <c r="C36" s="70">
        <f t="shared" si="3"/>
        <v>2.1846</v>
      </c>
      <c r="D36" s="70">
        <f t="shared" si="4"/>
        <v>2.0936</v>
      </c>
      <c r="E36" s="99">
        <f t="shared" si="5"/>
        <v>2.13846666666667</v>
      </c>
      <c r="F36" s="61"/>
      <c r="G36" s="61"/>
      <c r="H36" s="61"/>
      <c r="I36" s="61"/>
      <c r="J36" s="61"/>
      <c r="K36" s="61"/>
      <c r="L36" s="61"/>
    </row>
    <row r="37" spans="1:12">
      <c r="A37" s="83">
        <f t="shared" si="1"/>
        <v>3.12</v>
      </c>
      <c r="B37" s="70">
        <f t="shared" si="2"/>
        <v>1.8291</v>
      </c>
      <c r="C37" s="70">
        <f t="shared" si="3"/>
        <v>1.8165</v>
      </c>
      <c r="D37" s="70">
        <f t="shared" si="4"/>
        <v>1.8462</v>
      </c>
      <c r="E37" s="99">
        <f t="shared" si="5"/>
        <v>1.8306</v>
      </c>
      <c r="F37" s="61"/>
      <c r="G37" s="61"/>
      <c r="H37" s="61"/>
      <c r="I37" s="61"/>
      <c r="J37" s="61"/>
      <c r="K37" s="61"/>
      <c r="L37" s="61"/>
    </row>
    <row r="38" spans="1:12">
      <c r="A38" s="83">
        <f t="shared" si="1"/>
        <v>6.24</v>
      </c>
      <c r="B38" s="70">
        <f t="shared" si="2"/>
        <v>1.4343</v>
      </c>
      <c r="C38" s="70">
        <f t="shared" si="3"/>
        <v>1.4205</v>
      </c>
      <c r="D38" s="70">
        <f t="shared" si="4"/>
        <v>1.4471</v>
      </c>
      <c r="E38" s="99">
        <f t="shared" si="5"/>
        <v>1.43396666666667</v>
      </c>
      <c r="F38" s="61"/>
      <c r="G38" s="61"/>
      <c r="H38" s="61"/>
      <c r="I38" s="61"/>
      <c r="J38" s="61"/>
      <c r="K38" s="61"/>
      <c r="L38" s="61"/>
    </row>
    <row r="39" spans="1:12">
      <c r="A39" s="83">
        <f t="shared" si="1"/>
        <v>12.48</v>
      </c>
      <c r="B39" s="70">
        <f t="shared" si="2"/>
        <v>1.024</v>
      </c>
      <c r="C39" s="70">
        <f t="shared" si="3"/>
        <v>1.0354</v>
      </c>
      <c r="D39" s="70">
        <f t="shared" si="4"/>
        <v>1.0528</v>
      </c>
      <c r="E39" s="99">
        <f t="shared" si="5"/>
        <v>1.0374</v>
      </c>
      <c r="F39" s="61"/>
      <c r="G39" s="61"/>
      <c r="H39" s="61"/>
      <c r="I39" s="61"/>
      <c r="J39" s="61"/>
      <c r="K39" s="61"/>
      <c r="L39" s="61"/>
    </row>
    <row r="40" spans="1:12">
      <c r="A40" s="83">
        <f t="shared" si="1"/>
        <v>24.96</v>
      </c>
      <c r="B40" s="70">
        <f t="shared" si="2"/>
        <v>0.7032</v>
      </c>
      <c r="C40" s="70">
        <f t="shared" si="3"/>
        <v>0.7282</v>
      </c>
      <c r="D40" s="70">
        <f t="shared" si="4"/>
        <v>0.7136</v>
      </c>
      <c r="E40" s="99">
        <f t="shared" si="5"/>
        <v>0.715</v>
      </c>
      <c r="F40" s="61"/>
      <c r="G40" s="61"/>
      <c r="H40" s="61"/>
      <c r="I40" s="61"/>
      <c r="J40" s="61"/>
      <c r="K40" s="61"/>
      <c r="L40" s="61"/>
    </row>
    <row r="41" spans="1:12">
      <c r="A41" s="83">
        <f t="shared" si="1"/>
        <v>49.92</v>
      </c>
      <c r="B41" s="70">
        <f t="shared" si="2"/>
        <v>0.512</v>
      </c>
      <c r="C41" s="70">
        <f t="shared" si="3"/>
        <v>0.5011</v>
      </c>
      <c r="D41" s="70">
        <f t="shared" si="4"/>
        <v>0.495</v>
      </c>
      <c r="E41" s="99">
        <f t="shared" si="5"/>
        <v>0.5027</v>
      </c>
      <c r="F41" s="61"/>
      <c r="G41" s="61"/>
      <c r="H41" s="61"/>
      <c r="I41" s="61"/>
      <c r="J41" s="61"/>
      <c r="K41" s="61"/>
      <c r="L41" s="61"/>
    </row>
    <row r="42" spans="1:12">
      <c r="A42" s="83">
        <f t="shared" si="1"/>
        <v>99.84</v>
      </c>
      <c r="B42" s="70">
        <f t="shared" si="2"/>
        <v>0.385</v>
      </c>
      <c r="C42" s="70">
        <f t="shared" si="3"/>
        <v>0.3912</v>
      </c>
      <c r="D42" s="70">
        <f t="shared" si="4"/>
        <v>0.3765</v>
      </c>
      <c r="E42" s="99">
        <f t="shared" si="5"/>
        <v>0.384233333333333</v>
      </c>
      <c r="F42" s="61"/>
      <c r="G42" s="61"/>
      <c r="H42" s="61"/>
      <c r="I42" s="61"/>
      <c r="J42" s="61"/>
      <c r="K42" s="61"/>
      <c r="L42" s="61"/>
    </row>
    <row r="43" spans="1:12">
      <c r="C43" s="61"/>
      <c r="F43" s="61"/>
      <c r="G43" s="61"/>
      <c r="H43" s="61"/>
      <c r="I43" s="61"/>
      <c r="J43" s="61"/>
      <c r="K43" s="61"/>
      <c r="L43" s="61"/>
    </row>
    <row r="44" spans="1:12">
      <c r="A44" s="87"/>
      <c r="C44" s="61"/>
      <c r="F44" s="61"/>
      <c r="G44" s="61"/>
      <c r="H44" s="61"/>
      <c r="I44" s="61"/>
      <c r="J44" s="61"/>
      <c r="K44" s="61"/>
      <c r="L44" s="61"/>
    </row>
    <row r="45" spans="1:12">
      <c r="A45" s="88" t="s">
        <v>131</v>
      </c>
      <c r="C45" s="61"/>
      <c r="F45" s="61"/>
      <c r="G45" s="61"/>
      <c r="H45" s="61"/>
      <c r="I45" s="61"/>
      <c r="J45" s="61"/>
      <c r="K45" s="61"/>
      <c r="L45" s="61"/>
    </row>
    <row r="46" spans="1:12">
      <c r="C46" s="61"/>
    </row>
    <row r="47" spans="1:12">
      <c r="C47" s="61"/>
    </row>
    <row r="48" spans="1:12">
      <c r="C48" s="61"/>
    </row>
    <row r="49" spans="1:12">
      <c r="A49" s="59" t="s">
        <v>113</v>
      </c>
    </row>
    <row r="50" spans="1:12">
      <c r="A50" s="59"/>
    </row>
    <row r="52" customHeight="1" spans="1:12">
      <c r="A52" s="70" t="s">
        <v>115</v>
      </c>
      <c r="B52" s="70" t="s">
        <v>130</v>
      </c>
      <c r="C52" s="70"/>
      <c r="D52" s="70"/>
      <c r="E52" s="225" t="s">
        <v>116</v>
      </c>
      <c r="F52" s="225"/>
      <c r="G52" s="225"/>
      <c r="H52" s="226" t="s">
        <v>117</v>
      </c>
      <c r="I52" s="70" t="s">
        <v>132</v>
      </c>
      <c r="J52" s="70"/>
      <c r="K52" s="70"/>
      <c r="L52" s="61"/>
    </row>
    <row r="53" spans="1:12">
      <c r="A53" s="70"/>
      <c r="B53" s="70">
        <v>1</v>
      </c>
      <c r="C53" s="70">
        <v>2</v>
      </c>
      <c r="D53" s="70">
        <v>3</v>
      </c>
      <c r="E53" s="67">
        <v>1</v>
      </c>
      <c r="F53" s="68">
        <v>2</v>
      </c>
      <c r="G53" s="68">
        <v>3</v>
      </c>
      <c r="H53" s="226"/>
      <c r="I53" s="70"/>
      <c r="J53" s="70"/>
      <c r="K53" s="70"/>
      <c r="L53" s="61"/>
    </row>
    <row r="54" ht="14.25" customHeight="1" spans="1:12">
      <c r="A54" s="83" t="str">
        <f t="shared" ref="A54:A57" si="6">E17</f>
        <v>shCtrl+shNC</v>
      </c>
      <c r="B54" s="93">
        <f t="shared" ref="B54:B57" si="7">E5</f>
        <v>0.7484</v>
      </c>
      <c r="C54" s="93">
        <f t="shared" ref="C54:C57" si="8">F5</f>
        <v>0.7371</v>
      </c>
      <c r="D54" s="93">
        <f t="shared" ref="D54:D57" si="9">G5</f>
        <v>0.7551</v>
      </c>
      <c r="E54" s="94">
        <f t="shared" ref="E54:E57" si="10">$S$5+($S$4-$S$5)/(1+(B54/$S$6)^$S$7)</f>
        <v>21.2010384299437</v>
      </c>
      <c r="F54" s="94">
        <f t="shared" ref="F54:F57" si="11">$S$5+($S$4-$S$5)/(1+(C54/$S$6)^$S$7)</f>
        <v>21.9475317843589</v>
      </c>
      <c r="G54" s="94">
        <f t="shared" ref="G54:G57" si="12">$S$5+($S$4-$S$5)/(1+(D54/$S$6)^$S$7)</f>
        <v>20.775994006041</v>
      </c>
      <c r="H54" s="94">
        <f t="shared" ref="H54:H57" si="13">AVERAGE(E54:G54)</f>
        <v>21.3081880734479</v>
      </c>
      <c r="I54" s="70">
        <f t="shared" ref="I54:K54" si="14">E54/AVERAGE($E$54:$G$54)</f>
        <v>0.994971433369425</v>
      </c>
      <c r="J54" s="70">
        <f t="shared" si="14"/>
        <v>1.03000460239544</v>
      </c>
      <c r="K54" s="70">
        <f t="shared" si="14"/>
        <v>0.975023964235137</v>
      </c>
      <c r="L54" s="61"/>
    </row>
    <row r="55" ht="14.25" customHeight="1" spans="1:12">
      <c r="A55" s="83" t="str">
        <f t="shared" si="6"/>
        <v>shMAPK12+shNC</v>
      </c>
      <c r="B55" s="93">
        <f t="shared" si="7"/>
        <v>1.1596</v>
      </c>
      <c r="C55" s="93">
        <f t="shared" si="8"/>
        <v>1.1502</v>
      </c>
      <c r="D55" s="93">
        <f t="shared" si="9"/>
        <v>1.0401</v>
      </c>
      <c r="E55" s="94">
        <f t="shared" si="10"/>
        <v>8.03495668072377</v>
      </c>
      <c r="F55" s="94">
        <f t="shared" si="11"/>
        <v>8.1761189894678</v>
      </c>
      <c r="G55" s="94">
        <f t="shared" si="12"/>
        <v>10.1643893854579</v>
      </c>
      <c r="H55" s="94">
        <f t="shared" si="13"/>
        <v>8.7918216852165</v>
      </c>
      <c r="I55" s="70">
        <f t="shared" ref="I55:K55" si="15">E55/AVERAGE($E$54:$G$54)</f>
        <v>0.377083056195478</v>
      </c>
      <c r="J55" s="70">
        <f t="shared" si="15"/>
        <v>0.383707847954283</v>
      </c>
      <c r="K55" s="70">
        <f t="shared" si="15"/>
        <v>0.477018005961932</v>
      </c>
      <c r="L55" s="61"/>
    </row>
    <row r="56" ht="14.25" customHeight="1" spans="1:12">
      <c r="A56" s="83" t="str">
        <f t="shared" si="6"/>
        <v>shCtrl+shATG5</v>
      </c>
      <c r="B56" s="93">
        <f t="shared" si="7"/>
        <v>0.4465</v>
      </c>
      <c r="C56" s="93">
        <f t="shared" si="8"/>
        <v>0.4219</v>
      </c>
      <c r="D56" s="93">
        <f t="shared" si="9"/>
        <v>0.4265</v>
      </c>
      <c r="E56" s="94">
        <f t="shared" si="10"/>
        <v>69.7684196847418</v>
      </c>
      <c r="F56" s="94">
        <f t="shared" si="11"/>
        <v>79.6113241685115</v>
      </c>
      <c r="G56" s="94">
        <f t="shared" si="12"/>
        <v>77.6252273397126</v>
      </c>
      <c r="H56" s="94">
        <f t="shared" si="13"/>
        <v>75.6683237309886</v>
      </c>
      <c r="I56" s="70">
        <f t="shared" ref="I56:K56" si="16">E56/AVERAGE($E$54:$G$54)</f>
        <v>3.27425398369184</v>
      </c>
      <c r="J56" s="70">
        <f t="shared" si="16"/>
        <v>3.7361846016234</v>
      </c>
      <c r="K56" s="70">
        <f t="shared" si="16"/>
        <v>3.64297644981092</v>
      </c>
      <c r="L56" s="61"/>
    </row>
    <row r="57" spans="1:12">
      <c r="A57" s="83" t="str">
        <f t="shared" si="6"/>
        <v>shMAPK12+shATG5</v>
      </c>
      <c r="B57" s="93">
        <f t="shared" si="7"/>
        <v>0.6272</v>
      </c>
      <c r="C57" s="93">
        <f t="shared" si="8"/>
        <v>0.6238</v>
      </c>
      <c r="D57" s="93">
        <f t="shared" si="9"/>
        <v>0.6475</v>
      </c>
      <c r="E57" s="94">
        <f t="shared" si="10"/>
        <v>31.7592990530151</v>
      </c>
      <c r="F57" s="94">
        <f t="shared" si="11"/>
        <v>32.1589055494607</v>
      </c>
      <c r="G57" s="94">
        <f t="shared" si="12"/>
        <v>29.5175963841714</v>
      </c>
      <c r="H57" s="94">
        <f t="shared" si="13"/>
        <v>31.1452669955491</v>
      </c>
      <c r="I57" s="70">
        <f t="shared" ref="I57:K57" si="17">E57/AVERAGE($E$54:$G$54)</f>
        <v>1.49047394098189</v>
      </c>
      <c r="J57" s="70">
        <f t="shared" si="17"/>
        <v>1.50922760014184</v>
      </c>
      <c r="K57" s="70">
        <f t="shared" si="17"/>
        <v>1.38527012632075</v>
      </c>
      <c r="L57" s="61"/>
    </row>
    <row r="58" spans="1:12">
      <c r="A58" s="78"/>
      <c r="B58" s="224"/>
      <c r="C58" s="224"/>
      <c r="D58" s="224"/>
      <c r="E58" s="95"/>
      <c r="F58" s="95"/>
      <c r="G58" s="95"/>
      <c r="H58" s="95"/>
      <c r="I58" s="60"/>
      <c r="J58" s="60"/>
      <c r="K58" s="60"/>
      <c r="L58" s="61"/>
    </row>
    <row r="59" spans="1:12">
      <c r="A59" s="78"/>
      <c r="B59" s="224"/>
      <c r="C59" s="224"/>
      <c r="D59" s="224"/>
      <c r="E59" s="95"/>
      <c r="F59" s="95"/>
      <c r="G59" s="95"/>
      <c r="H59" s="95"/>
      <c r="I59" s="60"/>
      <c r="J59" s="60"/>
      <c r="K59" s="60"/>
      <c r="L59" s="61"/>
    </row>
    <row r="60" spans="1:12">
      <c r="A60" s="60"/>
      <c r="B60" s="60"/>
      <c r="C60" s="60"/>
      <c r="D60" s="60"/>
      <c r="E60" s="60"/>
      <c r="F60" s="96"/>
      <c r="L60" s="61"/>
    </row>
    <row r="61" spans="1:12">
      <c r="A61" s="60"/>
      <c r="B61" s="60"/>
      <c r="C61" s="60"/>
      <c r="D61" s="60"/>
      <c r="E61" s="60"/>
      <c r="F61" s="96"/>
      <c r="L61" s="61"/>
    </row>
    <row r="62" spans="1:12">
      <c r="A62" s="60"/>
      <c r="B62" s="60"/>
      <c r="C62" s="60"/>
      <c r="D62" s="60"/>
      <c r="E62" s="60"/>
      <c r="F62" s="96"/>
    </row>
    <row r="63" spans="1:12">
      <c r="A63" s="60"/>
      <c r="B63" s="60"/>
      <c r="C63" s="60"/>
      <c r="D63" s="60"/>
      <c r="E63" s="60"/>
      <c r="F63" s="96"/>
    </row>
    <row r="64" spans="1:12">
      <c r="A64" s="60"/>
      <c r="B64" s="60"/>
      <c r="C64" s="60"/>
      <c r="D64" s="60"/>
      <c r="E64" s="60"/>
      <c r="F64" s="96"/>
    </row>
    <row r="65" spans="1:6">
      <c r="A65" s="60"/>
      <c r="B65" s="60"/>
      <c r="C65" s="60"/>
      <c r="D65" s="60"/>
      <c r="E65" s="60"/>
      <c r="F65" s="96"/>
    </row>
    <row r="66" spans="1:6">
      <c r="A66" s="60"/>
      <c r="B66" s="60"/>
      <c r="C66" s="60"/>
      <c r="D66" s="60"/>
      <c r="E66" s="60"/>
      <c r="F66" s="96"/>
    </row>
    <row r="67" spans="1:6">
      <c r="A67" s="60"/>
      <c r="B67" s="60"/>
      <c r="C67" s="60"/>
      <c r="D67" s="60"/>
      <c r="E67" s="60"/>
      <c r="F67" s="96"/>
    </row>
    <row r="68" spans="1:6">
      <c r="A68" s="60"/>
      <c r="B68" s="60"/>
      <c r="C68" s="60"/>
      <c r="D68" s="60"/>
      <c r="E68" s="60"/>
      <c r="F68" s="96"/>
    </row>
    <row r="69" spans="1:6">
      <c r="A69" s="60"/>
      <c r="B69" s="60"/>
      <c r="C69" s="60"/>
      <c r="D69" s="60"/>
      <c r="E69" s="60"/>
      <c r="F69" s="96"/>
    </row>
    <row r="70" spans="1:6">
      <c r="A70" s="60"/>
      <c r="B70" s="60"/>
      <c r="C70" s="60"/>
      <c r="D70" s="60"/>
      <c r="E70" s="60"/>
      <c r="F70" s="96"/>
    </row>
    <row r="71" spans="1:6">
      <c r="A71" s="60"/>
      <c r="B71" s="60"/>
      <c r="C71" s="60"/>
      <c r="D71" s="60"/>
      <c r="E71" s="60"/>
      <c r="F71" s="96"/>
    </row>
    <row r="72" spans="1:6">
      <c r="A72" s="60"/>
      <c r="B72" s="60"/>
      <c r="C72" s="60"/>
      <c r="D72" s="60"/>
      <c r="E72" s="60"/>
      <c r="F72" s="96"/>
    </row>
    <row r="73" spans="1:6">
      <c r="A73" s="60"/>
      <c r="B73" s="60"/>
      <c r="C73" s="60"/>
      <c r="D73" s="60"/>
      <c r="E73" s="60"/>
      <c r="F73" s="96"/>
    </row>
    <row r="74" spans="1:6">
      <c r="A74" s="60"/>
      <c r="B74" s="60"/>
      <c r="C74" s="60"/>
      <c r="D74" s="60"/>
      <c r="E74" s="60"/>
      <c r="F74" s="96"/>
    </row>
    <row r="75" spans="1:6">
      <c r="A75" s="60"/>
      <c r="B75" s="60"/>
      <c r="C75" s="60"/>
      <c r="D75" s="60"/>
      <c r="E75" s="60"/>
      <c r="F75" s="96"/>
    </row>
    <row r="76" spans="1:6">
      <c r="A76" s="60"/>
      <c r="B76" s="60"/>
      <c r="C76" s="60"/>
      <c r="D76" s="60"/>
      <c r="E76" s="60"/>
      <c r="F76" s="96"/>
    </row>
    <row r="77" spans="1:6">
      <c r="A77" s="60"/>
      <c r="B77" s="60"/>
      <c r="C77" s="60"/>
      <c r="D77" s="60"/>
      <c r="E77" s="60"/>
      <c r="F77" s="96"/>
    </row>
    <row r="78" spans="1:6">
      <c r="A78" s="60"/>
      <c r="B78" s="60"/>
      <c r="C78" s="60"/>
      <c r="D78" s="60"/>
      <c r="E78" s="60"/>
      <c r="F78" s="96"/>
    </row>
    <row r="79" spans="1:6">
      <c r="A79" s="60"/>
      <c r="B79" s="60"/>
      <c r="C79" s="60"/>
      <c r="D79" s="60"/>
      <c r="E79" s="60"/>
      <c r="F79" s="96"/>
    </row>
    <row r="80" spans="1:6">
      <c r="A80" s="60"/>
      <c r="B80" s="60"/>
      <c r="C80" s="60"/>
      <c r="D80" s="60"/>
      <c r="E80" s="60"/>
      <c r="F80" s="96"/>
    </row>
    <row r="81" spans="1:6">
      <c r="A81" s="60"/>
      <c r="B81" s="60"/>
      <c r="C81" s="60"/>
      <c r="D81" s="60"/>
      <c r="E81" s="60"/>
      <c r="F81" s="96"/>
    </row>
    <row r="82" spans="1:6">
      <c r="A82" s="60"/>
      <c r="B82" s="60"/>
      <c r="C82" s="60"/>
      <c r="D82" s="60"/>
      <c r="E82" s="60"/>
      <c r="F82" s="96"/>
    </row>
    <row r="83" spans="1:6">
      <c r="A83" s="60"/>
      <c r="B83" s="60"/>
      <c r="C83" s="60"/>
      <c r="D83" s="60"/>
      <c r="E83" s="60"/>
      <c r="F83" s="96"/>
    </row>
    <row r="84" spans="1:6">
      <c r="A84" s="60"/>
      <c r="B84" s="60"/>
      <c r="C84" s="60"/>
      <c r="D84" s="60"/>
      <c r="E84" s="60"/>
      <c r="F84" s="96"/>
    </row>
    <row r="85" spans="1:6">
      <c r="A85" s="60"/>
      <c r="B85" s="60"/>
      <c r="C85" s="60"/>
      <c r="D85" s="60"/>
      <c r="E85" s="60"/>
      <c r="F85" s="96"/>
    </row>
    <row r="86" spans="1:6">
      <c r="A86" s="60"/>
      <c r="B86" s="60"/>
      <c r="C86" s="60"/>
      <c r="D86" s="60"/>
      <c r="E86" s="60"/>
      <c r="F86" s="96"/>
    </row>
    <row r="87" spans="1:6">
      <c r="A87" s="60"/>
      <c r="B87" s="60"/>
      <c r="C87" s="60"/>
      <c r="D87" s="60"/>
      <c r="E87" s="60"/>
      <c r="F87" s="96"/>
    </row>
    <row r="88" spans="1:6">
      <c r="A88" s="60"/>
      <c r="B88" s="60"/>
      <c r="C88" s="60"/>
      <c r="D88" s="60"/>
      <c r="E88" s="60"/>
      <c r="F88" s="96"/>
    </row>
    <row r="89" spans="1:6">
      <c r="A89" s="60"/>
      <c r="B89" s="60"/>
      <c r="C89" s="60"/>
      <c r="D89" s="60"/>
      <c r="E89" s="60"/>
      <c r="F89" s="96"/>
    </row>
    <row r="90" spans="1:6">
      <c r="A90" s="60"/>
      <c r="B90" s="60"/>
      <c r="C90" s="60"/>
      <c r="D90" s="60"/>
      <c r="E90" s="60"/>
      <c r="F90" s="96"/>
    </row>
    <row r="91" spans="1:6">
      <c r="A91" s="60"/>
      <c r="B91" s="60"/>
      <c r="C91" s="60"/>
      <c r="D91" s="60"/>
      <c r="E91" s="60"/>
      <c r="F91" s="96"/>
    </row>
    <row r="92" spans="1:6">
      <c r="A92" s="60"/>
      <c r="B92" s="60"/>
      <c r="C92" s="60"/>
      <c r="D92" s="60"/>
      <c r="E92" s="60"/>
      <c r="F92" s="96"/>
    </row>
    <row r="93" spans="1:6">
      <c r="A93" s="60"/>
      <c r="B93" s="60"/>
      <c r="C93" s="60"/>
      <c r="D93" s="60"/>
      <c r="E93" s="60"/>
      <c r="F93" s="96"/>
    </row>
    <row r="94" spans="1:6">
      <c r="A94" s="60"/>
      <c r="B94" s="60"/>
      <c r="C94" s="60"/>
      <c r="D94" s="60"/>
      <c r="E94" s="60"/>
      <c r="F94" s="96"/>
    </row>
    <row r="95" spans="1:6">
      <c r="A95" s="60"/>
      <c r="B95" s="60"/>
      <c r="C95" s="60"/>
      <c r="D95" s="60"/>
      <c r="E95" s="60"/>
      <c r="F95" s="96"/>
    </row>
    <row r="96" spans="1:6">
      <c r="A96" s="60"/>
      <c r="B96" s="60"/>
      <c r="C96" s="60"/>
      <c r="D96" s="60"/>
      <c r="E96" s="60"/>
      <c r="F96" s="96"/>
    </row>
    <row r="97" spans="1:6">
      <c r="A97" s="60"/>
      <c r="B97" s="60"/>
      <c r="C97" s="60"/>
      <c r="D97" s="60"/>
      <c r="E97" s="60"/>
      <c r="F97" s="96"/>
    </row>
    <row r="98" spans="1:6">
      <c r="A98" s="60"/>
      <c r="B98" s="60"/>
      <c r="C98" s="60"/>
      <c r="D98" s="60"/>
      <c r="E98" s="60"/>
      <c r="F98" s="96"/>
    </row>
    <row r="99" spans="1:6">
      <c r="A99" s="60"/>
      <c r="B99" s="60"/>
      <c r="C99" s="60"/>
      <c r="D99" s="60"/>
      <c r="E99" s="60"/>
      <c r="F99" s="96"/>
    </row>
    <row r="100" spans="1:6">
      <c r="A100" s="60"/>
      <c r="B100" s="60"/>
      <c r="C100" s="60"/>
      <c r="D100" s="60"/>
      <c r="E100" s="60"/>
      <c r="F100" s="96"/>
    </row>
    <row r="101" spans="1:6">
      <c r="A101" s="60"/>
      <c r="B101" s="60"/>
      <c r="C101" s="60"/>
      <c r="D101" s="60"/>
      <c r="E101" s="60"/>
      <c r="F101" s="96"/>
    </row>
    <row r="102" spans="1:6">
      <c r="A102" s="60"/>
      <c r="B102" s="60"/>
      <c r="C102" s="60"/>
      <c r="D102" s="60"/>
      <c r="E102" s="60"/>
      <c r="F102" s="96"/>
    </row>
    <row r="103" spans="1:6">
      <c r="A103" s="60"/>
      <c r="B103" s="60"/>
      <c r="C103" s="60"/>
      <c r="D103" s="60"/>
      <c r="E103" s="60"/>
      <c r="F103" s="96"/>
    </row>
    <row r="104" spans="1:6">
      <c r="A104" s="60"/>
      <c r="B104" s="60"/>
      <c r="C104" s="60"/>
      <c r="D104" s="60"/>
      <c r="E104" s="60"/>
      <c r="F104" s="96"/>
    </row>
    <row r="105" spans="1:6">
      <c r="A105" s="60"/>
      <c r="B105" s="60"/>
      <c r="C105" s="60"/>
      <c r="D105" s="60"/>
      <c r="E105" s="60"/>
      <c r="F105" s="96"/>
    </row>
    <row r="106" spans="1:6">
      <c r="A106" s="60"/>
      <c r="B106" s="60"/>
      <c r="C106" s="60"/>
      <c r="D106" s="60"/>
      <c r="E106" s="60"/>
      <c r="F106" s="96"/>
    </row>
    <row r="107" spans="1:6">
      <c r="A107" s="60"/>
      <c r="B107" s="60"/>
      <c r="C107" s="60"/>
      <c r="D107" s="60"/>
      <c r="E107" s="60"/>
      <c r="F107" s="96"/>
    </row>
    <row r="108" spans="1:6">
      <c r="A108" s="60"/>
      <c r="B108" s="60"/>
      <c r="C108" s="60"/>
      <c r="D108" s="60"/>
      <c r="E108" s="60"/>
      <c r="F108" s="96"/>
    </row>
    <row r="109" spans="1:6">
      <c r="A109" s="60"/>
      <c r="B109" s="60"/>
      <c r="C109" s="60"/>
      <c r="D109" s="60"/>
      <c r="E109" s="60"/>
      <c r="F109" s="96"/>
    </row>
    <row r="110" spans="1:6">
      <c r="A110" s="60"/>
      <c r="B110" s="60"/>
      <c r="C110" s="60"/>
      <c r="D110" s="60"/>
      <c r="E110" s="60"/>
      <c r="F110" s="96"/>
    </row>
    <row r="111" spans="1:6">
      <c r="A111" s="60"/>
      <c r="B111" s="60"/>
      <c r="C111" s="60"/>
      <c r="D111" s="60"/>
      <c r="E111" s="60"/>
      <c r="F111" s="96"/>
    </row>
    <row r="112" spans="1:6">
      <c r="A112" s="60"/>
      <c r="B112" s="60"/>
      <c r="C112" s="60"/>
      <c r="D112" s="60"/>
      <c r="E112" s="60"/>
      <c r="F112" s="96"/>
    </row>
    <row r="113" spans="1:6">
      <c r="A113" s="60"/>
      <c r="B113" s="60"/>
      <c r="C113" s="60"/>
      <c r="D113" s="60"/>
      <c r="E113" s="60"/>
      <c r="F113" s="96"/>
    </row>
    <row r="114" spans="1:6">
      <c r="A114" s="60"/>
      <c r="B114" s="60"/>
      <c r="C114" s="60"/>
      <c r="D114" s="60"/>
      <c r="E114" s="60"/>
      <c r="F114" s="96"/>
    </row>
    <row r="115" spans="1:6">
      <c r="A115" s="60"/>
      <c r="B115" s="60"/>
      <c r="C115" s="60"/>
      <c r="D115" s="60"/>
      <c r="E115" s="60"/>
      <c r="F115" s="96"/>
    </row>
    <row r="116" spans="1:6">
      <c r="A116" s="60"/>
      <c r="B116" s="60"/>
      <c r="C116" s="60"/>
      <c r="D116" s="60"/>
      <c r="E116" s="60"/>
      <c r="F116" s="96"/>
    </row>
  </sheetData>
  <mergeCells count="13">
    <mergeCell ref="B25:D25"/>
    <mergeCell ref="B33:D33"/>
    <mergeCell ref="B52:D52"/>
    <mergeCell ref="E52:G52"/>
    <mergeCell ref="A1:A2"/>
    <mergeCell ref="A14:A15"/>
    <mergeCell ref="A30:A31"/>
    <mergeCell ref="A33:A34"/>
    <mergeCell ref="A49:A50"/>
    <mergeCell ref="A52:A53"/>
    <mergeCell ref="E33:E34"/>
    <mergeCell ref="H52:H53"/>
    <mergeCell ref="I52:K53"/>
  </mergeCells>
  <hyperlinks>
    <hyperlink ref="A45" r:id="rId2" display="https://www.elabscience.cn/search-category=ELISA%E8%AF%95%E5%89%82%E7%9B%92&amp;keywords=GSH" tooltip="https://www.elabscience.cn/search-category=ELISA%E8%AF%95%E5%89%82%E7%9B%92&amp;keywords=GSH"/>
  </hyperlinks>
  <pageMargins left="0.7" right="0.7" top="0.75" bottom="0.75" header="0.3" footer="0.3"/>
  <pageSetup paperSize="9" orientation="portrait" horizontalDpi="200" verticalDpi="300"/>
  <headerFooter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116"/>
  <sheetViews>
    <sheetView zoomScale="70" zoomScaleNormal="70" workbookViewId="0">
      <selection activeCell="E17" sqref="E17:G20"/>
    </sheetView>
  </sheetViews>
  <sheetFormatPr defaultColWidth="9" defaultRowHeight="13.5"/>
  <cols>
    <col min="1" max="1" width="19.875" style="58" customWidth="1"/>
    <col min="2" max="4" width="9" style="58"/>
    <col min="5" max="5" width="14.375" style="58" customWidth="1"/>
    <col min="6" max="6" width="14" style="58" customWidth="1"/>
    <col min="7" max="7" width="16.5" style="58" customWidth="1"/>
    <col min="8" max="8" width="8.75" style="58" customWidth="1"/>
    <col min="9" max="11" width="12.625" style="58"/>
    <col min="12" max="16384" width="9" style="58"/>
  </cols>
  <sheetData>
    <row r="1" s="57" customFormat="1" spans="1:27">
      <c r="A1" s="59" t="s">
        <v>71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</row>
    <row r="2" s="57" customFormat="1" spans="1:27">
      <c r="A2" s="59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4" spans="1:27">
      <c r="A4" s="61" t="s">
        <v>72</v>
      </c>
      <c r="B4" s="61">
        <v>1</v>
      </c>
      <c r="C4" s="61">
        <v>2</v>
      </c>
      <c r="D4" s="61">
        <v>3</v>
      </c>
      <c r="E4" s="58">
        <v>4</v>
      </c>
      <c r="F4" s="58">
        <v>5</v>
      </c>
      <c r="G4" s="58">
        <v>6</v>
      </c>
      <c r="H4" s="5"/>
      <c r="I4" s="5"/>
      <c r="J4" s="5"/>
      <c r="K4" s="5"/>
      <c r="L4" s="5"/>
      <c r="M4" s="5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</row>
    <row r="5" spans="1:27">
      <c r="A5" s="61">
        <v>25</v>
      </c>
      <c r="B5" s="70">
        <v>2.7972</v>
      </c>
      <c r="C5" s="70">
        <v>2.8176</v>
      </c>
      <c r="D5" s="70">
        <v>2.807</v>
      </c>
      <c r="E5" s="64">
        <v>0.7129</v>
      </c>
      <c r="F5" s="64">
        <v>0.7233</v>
      </c>
      <c r="G5" s="64">
        <v>0.7327</v>
      </c>
      <c r="H5" s="221"/>
      <c r="I5" s="221"/>
      <c r="J5" s="221"/>
      <c r="K5" s="221"/>
      <c r="L5" s="221"/>
      <c r="M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</row>
    <row r="6" spans="1:27">
      <c r="A6" s="61"/>
      <c r="B6" s="70">
        <v>2.273</v>
      </c>
      <c r="C6" s="70">
        <v>2.2746</v>
      </c>
      <c r="D6" s="70">
        <v>2.2936</v>
      </c>
      <c r="E6" s="64">
        <v>0.5074</v>
      </c>
      <c r="F6" s="64">
        <v>0.5572</v>
      </c>
      <c r="G6" s="64">
        <v>0.5114</v>
      </c>
      <c r="H6" s="221"/>
      <c r="I6" s="221"/>
      <c r="J6" s="221"/>
      <c r="K6" s="221"/>
      <c r="L6" s="221"/>
      <c r="M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</row>
    <row r="7" spans="1:27">
      <c r="A7" s="61"/>
      <c r="B7" s="70">
        <v>1.9325</v>
      </c>
      <c r="C7" s="70">
        <v>1.9476</v>
      </c>
      <c r="D7" s="70">
        <v>1.928</v>
      </c>
      <c r="E7" s="222">
        <v>0.9745</v>
      </c>
      <c r="F7" s="64">
        <v>0.9862</v>
      </c>
      <c r="G7" s="64">
        <v>0.9696</v>
      </c>
      <c r="H7" s="221"/>
      <c r="I7" s="221"/>
      <c r="J7" s="221"/>
      <c r="K7" s="221"/>
      <c r="L7" s="221"/>
      <c r="M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</row>
    <row r="8" spans="1:27">
      <c r="A8" s="61"/>
      <c r="B8" s="70">
        <v>1.4883</v>
      </c>
      <c r="C8" s="70">
        <v>1.5046</v>
      </c>
      <c r="D8" s="70">
        <v>1.4971</v>
      </c>
      <c r="E8" s="222">
        <v>0.835</v>
      </c>
      <c r="F8" s="64">
        <v>0.8187</v>
      </c>
      <c r="G8" s="64">
        <v>0.858</v>
      </c>
      <c r="H8" s="5"/>
      <c r="I8" s="221"/>
      <c r="J8" s="221"/>
      <c r="K8" s="221"/>
      <c r="L8" s="221"/>
      <c r="M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</row>
    <row r="9" spans="1:27">
      <c r="A9" s="61"/>
      <c r="B9" s="70">
        <v>1.0559</v>
      </c>
      <c r="C9" s="70">
        <v>1.0583</v>
      </c>
      <c r="D9" s="70">
        <v>1.0818</v>
      </c>
      <c r="E9" s="65"/>
      <c r="F9" s="65"/>
      <c r="G9" s="65"/>
      <c r="H9" s="5"/>
      <c r="I9" s="221"/>
      <c r="J9" s="221"/>
      <c r="K9" s="221"/>
      <c r="L9" s="60"/>
      <c r="M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</row>
    <row r="10" spans="1:27">
      <c r="A10" s="61"/>
      <c r="B10" s="70">
        <v>0.7129</v>
      </c>
      <c r="C10" s="70">
        <v>0.7282</v>
      </c>
      <c r="D10" s="70">
        <v>0.7311</v>
      </c>
      <c r="E10" s="65"/>
      <c r="F10" s="65"/>
      <c r="G10" s="65"/>
      <c r="H10" s="5"/>
      <c r="I10" s="5"/>
      <c r="J10" s="5"/>
      <c r="K10" s="60"/>
      <c r="L10" s="60"/>
      <c r="M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</row>
    <row r="11" spans="1:27">
      <c r="A11" s="61"/>
      <c r="B11" s="70">
        <v>0.4993</v>
      </c>
      <c r="C11" s="70">
        <v>0.5011</v>
      </c>
      <c r="D11" s="70">
        <v>0.494</v>
      </c>
      <c r="E11" s="61"/>
      <c r="F11" s="61"/>
      <c r="G11" s="61"/>
      <c r="H11" s="5"/>
      <c r="I11" s="5"/>
      <c r="J11" s="5"/>
      <c r="K11" s="60"/>
      <c r="L11" s="60"/>
      <c r="M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</row>
    <row r="12" spans="1:27">
      <c r="A12" s="61"/>
      <c r="B12" s="70">
        <v>0.385</v>
      </c>
      <c r="C12" s="70">
        <v>0.3612</v>
      </c>
      <c r="D12" s="70">
        <v>0.3765</v>
      </c>
      <c r="E12" s="61"/>
      <c r="F12" s="61"/>
      <c r="G12" s="61"/>
      <c r="H12" s="5"/>
      <c r="I12" s="5"/>
      <c r="J12" s="5"/>
      <c r="K12" s="60"/>
      <c r="L12" s="60"/>
      <c r="M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</row>
    <row r="13" spans="1:27">
      <c r="H13" s="60"/>
      <c r="I13" s="60"/>
      <c r="J13" s="60"/>
      <c r="K13" s="60"/>
      <c r="L13" s="60"/>
      <c r="M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</row>
    <row r="14" spans="1:27">
      <c r="A14" s="59" t="s">
        <v>73</v>
      </c>
      <c r="H14" s="60"/>
      <c r="I14" s="60"/>
      <c r="J14" s="60"/>
      <c r="K14" s="60"/>
      <c r="L14" s="60"/>
      <c r="M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</row>
    <row r="15" spans="1:27">
      <c r="A15" s="59"/>
      <c r="H15" s="60"/>
      <c r="I15" s="60"/>
      <c r="J15" s="60"/>
      <c r="K15" s="60"/>
      <c r="L15" s="60"/>
      <c r="M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</row>
    <row r="16" spans="1:27">
      <c r="B16" s="70">
        <v>1</v>
      </c>
      <c r="C16" s="70">
        <v>2</v>
      </c>
      <c r="D16" s="70">
        <v>3</v>
      </c>
      <c r="E16" s="70">
        <v>4</v>
      </c>
      <c r="F16" s="70">
        <v>5</v>
      </c>
      <c r="G16" s="70">
        <v>6</v>
      </c>
      <c r="H16" s="60"/>
      <c r="I16" s="60"/>
      <c r="J16" s="60"/>
      <c r="K16" s="60"/>
      <c r="L16" s="60"/>
      <c r="M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</row>
    <row r="17" ht="14.25" spans="1:27">
      <c r="A17" s="71" t="s">
        <v>74</v>
      </c>
      <c r="B17" s="98">
        <v>0</v>
      </c>
      <c r="C17" s="73"/>
      <c r="D17" s="73"/>
      <c r="E17" s="74" t="s">
        <v>168</v>
      </c>
      <c r="F17" s="74" t="s">
        <v>168</v>
      </c>
      <c r="G17" s="74" t="s">
        <v>168</v>
      </c>
      <c r="H17" s="78"/>
      <c r="I17" s="78"/>
      <c r="J17" s="78"/>
      <c r="K17" s="223"/>
      <c r="L17" s="223"/>
      <c r="M17" s="223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</row>
    <row r="18" ht="14.25" spans="1:27">
      <c r="A18" s="71" t="s">
        <v>75</v>
      </c>
      <c r="B18" s="98">
        <v>31.25</v>
      </c>
      <c r="C18" s="76"/>
      <c r="D18" s="76"/>
      <c r="E18" s="74" t="s">
        <v>169</v>
      </c>
      <c r="F18" s="74" t="s">
        <v>169</v>
      </c>
      <c r="G18" s="74" t="s">
        <v>169</v>
      </c>
      <c r="H18" s="78"/>
      <c r="I18" s="78"/>
      <c r="J18" s="78"/>
      <c r="K18" s="223"/>
      <c r="L18" s="223"/>
      <c r="M18" s="223"/>
      <c r="N18" s="78"/>
      <c r="O18" s="60" t="s">
        <v>133</v>
      </c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</row>
    <row r="19" ht="14.25" spans="1:27">
      <c r="A19" s="71" t="s">
        <v>76</v>
      </c>
      <c r="B19" s="98">
        <f t="shared" ref="B19:B24" si="0">B18*2</f>
        <v>62.5</v>
      </c>
      <c r="C19" s="76"/>
      <c r="D19" s="76"/>
      <c r="E19" s="77" t="s">
        <v>170</v>
      </c>
      <c r="F19" s="74" t="s">
        <v>170</v>
      </c>
      <c r="G19" s="74" t="s">
        <v>170</v>
      </c>
      <c r="H19" s="78"/>
      <c r="I19" s="78"/>
      <c r="J19" s="78"/>
      <c r="K19" s="60"/>
      <c r="L19" s="60"/>
      <c r="M19" s="60"/>
      <c r="N19" s="78"/>
      <c r="O19" s="60" t="s">
        <v>84</v>
      </c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</row>
    <row r="20" ht="14.25" spans="1:27">
      <c r="A20" s="71" t="s">
        <v>77</v>
      </c>
      <c r="B20" s="98">
        <f t="shared" si="0"/>
        <v>125</v>
      </c>
      <c r="C20" s="76"/>
      <c r="D20" s="76"/>
      <c r="E20" s="77" t="s">
        <v>171</v>
      </c>
      <c r="F20" s="74" t="s">
        <v>171</v>
      </c>
      <c r="G20" s="74" t="s">
        <v>171</v>
      </c>
      <c r="H20" s="78"/>
      <c r="I20" s="60"/>
      <c r="J20" s="60"/>
      <c r="K20" s="60"/>
      <c r="L20" s="60"/>
      <c r="M20" s="60"/>
      <c r="N20" s="78"/>
      <c r="O20" s="60"/>
      <c r="P20" s="60"/>
      <c r="Q20" s="60" t="s">
        <v>86</v>
      </c>
      <c r="R20" s="60" t="s">
        <v>87</v>
      </c>
      <c r="S20" s="60" t="s">
        <v>88</v>
      </c>
      <c r="T20" s="60" t="s">
        <v>89</v>
      </c>
      <c r="U20" s="60" t="s">
        <v>90</v>
      </c>
      <c r="V20" s="60"/>
      <c r="W20" s="60"/>
      <c r="X20" s="60"/>
      <c r="Y20" s="60"/>
      <c r="Z20" s="60"/>
      <c r="AA20" s="60"/>
    </row>
    <row r="21" ht="14.25" spans="1:27">
      <c r="A21" s="71" t="s">
        <v>78</v>
      </c>
      <c r="B21" s="98">
        <f t="shared" si="0"/>
        <v>250</v>
      </c>
      <c r="C21" s="76"/>
      <c r="D21" s="76"/>
      <c r="E21" s="66"/>
      <c r="F21" s="66"/>
      <c r="G21" s="66"/>
      <c r="H21" s="78"/>
      <c r="I21" s="60"/>
      <c r="J21" s="60"/>
      <c r="K21" s="60"/>
      <c r="L21" s="60"/>
      <c r="M21" s="60"/>
      <c r="N21" s="78"/>
      <c r="O21" s="60" t="s">
        <v>75</v>
      </c>
      <c r="P21" s="60" t="s">
        <v>91</v>
      </c>
      <c r="Q21" s="60">
        <v>641473.05334</v>
      </c>
      <c r="R21" s="81">
        <v>86106200</v>
      </c>
      <c r="S21" s="60">
        <v>0.00745</v>
      </c>
      <c r="T21" s="60">
        <v>0.99441</v>
      </c>
      <c r="U21" s="60">
        <v>1</v>
      </c>
      <c r="V21" s="60"/>
      <c r="W21" s="60"/>
      <c r="X21" s="60"/>
      <c r="Y21" s="60"/>
      <c r="Z21" s="60"/>
      <c r="AA21" s="60"/>
    </row>
    <row r="22" ht="14.25" spans="1:27">
      <c r="A22" s="71" t="s">
        <v>79</v>
      </c>
      <c r="B22" s="98">
        <f t="shared" si="0"/>
        <v>500</v>
      </c>
      <c r="C22" s="76"/>
      <c r="D22" s="76"/>
      <c r="E22" s="66"/>
      <c r="F22" s="66"/>
      <c r="G22" s="66"/>
      <c r="H22" s="60"/>
      <c r="I22" s="60"/>
      <c r="J22" s="60"/>
      <c r="K22" s="60"/>
      <c r="L22" s="60"/>
      <c r="M22" s="60"/>
      <c r="N22" s="60"/>
      <c r="O22" s="60" t="s">
        <v>75</v>
      </c>
      <c r="P22" s="60" t="s">
        <v>92</v>
      </c>
      <c r="Q22" s="60">
        <v>12.71262</v>
      </c>
      <c r="R22" s="60">
        <v>46.32302</v>
      </c>
      <c r="S22" s="60">
        <v>0.27443</v>
      </c>
      <c r="T22" s="60">
        <v>0.79734</v>
      </c>
      <c r="U22" s="60">
        <v>0.87526</v>
      </c>
      <c r="V22" s="60"/>
      <c r="W22" s="60"/>
      <c r="X22" s="60"/>
      <c r="Y22" s="60"/>
      <c r="Z22" s="60"/>
      <c r="AA22" s="60"/>
    </row>
    <row r="23" spans="1:27">
      <c r="A23" s="71" t="s">
        <v>80</v>
      </c>
      <c r="B23" s="98">
        <f t="shared" si="0"/>
        <v>1000</v>
      </c>
      <c r="C23" s="76"/>
      <c r="D23" s="76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58" t="s">
        <v>75</v>
      </c>
      <c r="P23" s="58" t="s">
        <v>96</v>
      </c>
      <c r="Q23" s="58">
        <v>0.02749</v>
      </c>
      <c r="R23" s="58">
        <v>1.69061</v>
      </c>
      <c r="S23" s="58">
        <v>0.01626</v>
      </c>
      <c r="T23" s="58">
        <v>0.98781</v>
      </c>
      <c r="U23" s="58">
        <v>1</v>
      </c>
    </row>
    <row r="24" spans="1:27">
      <c r="A24" s="71" t="s">
        <v>81</v>
      </c>
      <c r="B24" s="98">
        <f t="shared" si="0"/>
        <v>2000</v>
      </c>
      <c r="C24" s="76"/>
      <c r="D24" s="76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58" t="s">
        <v>75</v>
      </c>
      <c r="P24" s="58" t="s">
        <v>97</v>
      </c>
      <c r="Q24" s="58">
        <v>2.21511</v>
      </c>
      <c r="R24" s="58">
        <v>0.63375</v>
      </c>
      <c r="S24" s="58">
        <v>3.49525</v>
      </c>
      <c r="T24" s="58">
        <v>0.025</v>
      </c>
      <c r="U24" s="58">
        <v>0.99986</v>
      </c>
    </row>
    <row r="25" spans="1:27">
      <c r="B25" s="79" t="s">
        <v>82</v>
      </c>
      <c r="C25" s="80"/>
      <c r="D25" s="80"/>
      <c r="H25" s="60"/>
      <c r="I25" s="60"/>
      <c r="J25" s="60"/>
      <c r="K25" s="60"/>
      <c r="L25" s="60"/>
      <c r="M25" s="60"/>
      <c r="N25" s="60"/>
      <c r="O25" s="58" t="s">
        <v>75</v>
      </c>
      <c r="P25" s="58" t="s">
        <v>98</v>
      </c>
      <c r="Q25" s="58">
        <v>0.0147</v>
      </c>
      <c r="R25" s="58">
        <v>0.90672</v>
      </c>
    </row>
    <row r="26" spans="1:27">
      <c r="O26" s="58" t="s">
        <v>75</v>
      </c>
      <c r="P26" s="58" t="s">
        <v>99</v>
      </c>
      <c r="Q26" s="58">
        <v>0.02749</v>
      </c>
      <c r="R26" s="58">
        <v>1.69061</v>
      </c>
    </row>
    <row r="27" spans="1:27">
      <c r="O27" s="58" t="s">
        <v>75</v>
      </c>
      <c r="P27" s="58" t="s">
        <v>100</v>
      </c>
      <c r="Q27" s="58">
        <v>0.0514</v>
      </c>
      <c r="R27" s="58">
        <v>3.15216</v>
      </c>
    </row>
    <row r="28" spans="1:27">
      <c r="O28" s="58" t="s">
        <v>75</v>
      </c>
      <c r="P28" s="58" t="s">
        <v>101</v>
      </c>
      <c r="Q28" s="58">
        <v>0.01019</v>
      </c>
      <c r="R28" s="58">
        <v>0.62979</v>
      </c>
    </row>
    <row r="29" spans="1:27">
      <c r="O29" s="58" t="s">
        <v>75</v>
      </c>
      <c r="P29" s="58" t="s">
        <v>102</v>
      </c>
      <c r="Q29" s="58">
        <v>0.07412</v>
      </c>
      <c r="R29" s="58">
        <v>4.53815</v>
      </c>
    </row>
    <row r="30" spans="1:27">
      <c r="A30" s="59" t="s">
        <v>85</v>
      </c>
      <c r="O30" s="58" t="s">
        <v>103</v>
      </c>
    </row>
    <row r="31" spans="1:27">
      <c r="A31" s="59"/>
      <c r="P31" s="58" t="s">
        <v>75</v>
      </c>
    </row>
    <row r="32" spans="1:27">
      <c r="F32" s="61"/>
      <c r="G32" s="61"/>
      <c r="H32" s="61"/>
      <c r="I32" s="61"/>
      <c r="J32" s="61"/>
      <c r="K32" s="61"/>
      <c r="L32" s="61"/>
      <c r="O32" s="58" t="s">
        <v>104</v>
      </c>
      <c r="P32" s="58">
        <v>8</v>
      </c>
    </row>
    <row r="33" spans="1:35">
      <c r="A33" s="82" t="s">
        <v>156</v>
      </c>
      <c r="B33" s="83" t="s">
        <v>130</v>
      </c>
      <c r="C33" s="70"/>
      <c r="D33" s="70"/>
      <c r="E33" s="70" t="s">
        <v>95</v>
      </c>
      <c r="F33" s="61"/>
      <c r="G33" s="61"/>
      <c r="H33" s="61"/>
      <c r="I33" s="61"/>
      <c r="J33" s="61"/>
      <c r="K33" s="61"/>
      <c r="L33" s="61"/>
      <c r="O33" s="58" t="s">
        <v>105</v>
      </c>
      <c r="P33" s="58">
        <v>4</v>
      </c>
    </row>
    <row r="34" spans="1:35">
      <c r="A34" s="84"/>
      <c r="B34" s="70">
        <v>1</v>
      </c>
      <c r="C34" s="70">
        <v>2</v>
      </c>
      <c r="D34" s="70">
        <v>3</v>
      </c>
      <c r="E34" s="70"/>
      <c r="F34" s="61"/>
      <c r="G34" s="61"/>
      <c r="H34" s="61"/>
      <c r="I34" s="61"/>
      <c r="J34" s="61"/>
      <c r="K34" s="61"/>
      <c r="L34" s="61"/>
      <c r="O34" s="58" t="s">
        <v>106</v>
      </c>
      <c r="P34" s="58">
        <v>2138.21432</v>
      </c>
    </row>
    <row r="35" spans="1:35">
      <c r="A35" s="83">
        <f t="shared" ref="A35:A42" si="1">B17</f>
        <v>0</v>
      </c>
      <c r="B35" s="70">
        <f t="shared" ref="B35:B42" si="2">B5</f>
        <v>2.7972</v>
      </c>
      <c r="C35" s="70">
        <f t="shared" ref="C35:C42" si="3">C5</f>
        <v>2.8176</v>
      </c>
      <c r="D35" s="70">
        <f t="shared" ref="D35:D42" si="4">D5</f>
        <v>2.807</v>
      </c>
      <c r="E35" s="99">
        <f t="shared" ref="E35:E42" si="5">AVERAGE(B35:D35)</f>
        <v>2.80726666666667</v>
      </c>
      <c r="F35" s="61"/>
      <c r="G35" s="61"/>
      <c r="H35" s="61"/>
      <c r="I35" s="61"/>
      <c r="J35" s="61"/>
      <c r="K35" s="61"/>
      <c r="L35" s="61"/>
      <c r="O35" s="58" t="s">
        <v>108</v>
      </c>
      <c r="P35" s="58">
        <v>8552.85726</v>
      </c>
    </row>
    <row r="36" spans="1:35">
      <c r="A36" s="83">
        <f t="shared" si="1"/>
        <v>31.25</v>
      </c>
      <c r="B36" s="70">
        <f t="shared" si="2"/>
        <v>2.273</v>
      </c>
      <c r="C36" s="70">
        <f t="shared" si="3"/>
        <v>2.2746</v>
      </c>
      <c r="D36" s="70">
        <f t="shared" si="4"/>
        <v>2.2936</v>
      </c>
      <c r="E36" s="99">
        <f t="shared" si="5"/>
        <v>2.2804</v>
      </c>
      <c r="F36" s="61"/>
      <c r="G36" s="61"/>
      <c r="H36" s="61"/>
      <c r="I36" s="61"/>
      <c r="J36" s="61"/>
      <c r="K36" s="61"/>
      <c r="L36" s="61"/>
      <c r="O36" s="58" t="s">
        <v>109</v>
      </c>
      <c r="P36" s="58">
        <v>0.99746</v>
      </c>
    </row>
    <row r="37" spans="1:35">
      <c r="A37" s="83">
        <f t="shared" si="1"/>
        <v>62.5</v>
      </c>
      <c r="B37" s="70">
        <f t="shared" si="2"/>
        <v>1.9325</v>
      </c>
      <c r="C37" s="70">
        <f t="shared" si="3"/>
        <v>1.9476</v>
      </c>
      <c r="D37" s="70">
        <f t="shared" si="4"/>
        <v>1.928</v>
      </c>
      <c r="E37" s="99">
        <f t="shared" si="5"/>
        <v>1.93603333333333</v>
      </c>
      <c r="F37" s="61"/>
      <c r="G37" s="61"/>
      <c r="H37" s="61"/>
      <c r="I37" s="61"/>
      <c r="J37" s="61"/>
      <c r="K37" s="61"/>
      <c r="L37" s="61"/>
      <c r="O37" s="58" t="s">
        <v>110</v>
      </c>
      <c r="P37" s="58">
        <v>0.99555</v>
      </c>
    </row>
    <row r="38" spans="1:35">
      <c r="A38" s="83">
        <f t="shared" si="1"/>
        <v>125</v>
      </c>
      <c r="B38" s="70">
        <f t="shared" si="2"/>
        <v>1.4883</v>
      </c>
      <c r="C38" s="70">
        <f t="shared" si="3"/>
        <v>1.5046</v>
      </c>
      <c r="D38" s="70">
        <f t="shared" si="4"/>
        <v>1.4971</v>
      </c>
      <c r="E38" s="99">
        <f t="shared" si="5"/>
        <v>1.49666666666667</v>
      </c>
      <c r="F38" s="61"/>
      <c r="G38" s="61"/>
      <c r="H38" s="61"/>
      <c r="I38" s="61"/>
      <c r="J38" s="61"/>
      <c r="K38" s="61"/>
      <c r="L38" s="61"/>
      <c r="O38" s="58" t="s">
        <v>111</v>
      </c>
      <c r="P38" s="58" t="s">
        <v>112</v>
      </c>
    </row>
    <row r="39" spans="1:35">
      <c r="A39" s="83">
        <f t="shared" si="1"/>
        <v>250</v>
      </c>
      <c r="B39" s="70">
        <f t="shared" si="2"/>
        <v>1.0559</v>
      </c>
      <c r="C39" s="70">
        <f t="shared" si="3"/>
        <v>1.0583</v>
      </c>
      <c r="D39" s="70">
        <f t="shared" si="4"/>
        <v>1.0818</v>
      </c>
      <c r="E39" s="99">
        <f t="shared" si="5"/>
        <v>1.06533333333333</v>
      </c>
      <c r="F39" s="61"/>
      <c r="G39" s="61"/>
      <c r="H39" s="61"/>
      <c r="I39" s="61"/>
      <c r="J39" s="61"/>
      <c r="K39" s="61"/>
      <c r="L39" s="61"/>
      <c r="O39" s="58" t="s">
        <v>114</v>
      </c>
    </row>
    <row r="40" spans="1:35">
      <c r="A40" s="83">
        <f t="shared" si="1"/>
        <v>500</v>
      </c>
      <c r="B40" s="70">
        <f t="shared" si="2"/>
        <v>0.7129</v>
      </c>
      <c r="C40" s="70">
        <f t="shared" si="3"/>
        <v>0.7282</v>
      </c>
      <c r="D40" s="70">
        <f t="shared" si="4"/>
        <v>0.7311</v>
      </c>
      <c r="E40" s="99">
        <f t="shared" si="5"/>
        <v>0.724066666666667</v>
      </c>
      <c r="F40" s="61"/>
      <c r="G40" s="61"/>
      <c r="H40" s="61"/>
      <c r="I40" s="61"/>
      <c r="J40" s="61"/>
      <c r="K40" s="61"/>
      <c r="L40" s="61"/>
      <c r="P40" s="58" t="s">
        <v>91</v>
      </c>
      <c r="Q40" s="58" t="s">
        <v>91</v>
      </c>
      <c r="R40" s="58" t="s">
        <v>92</v>
      </c>
      <c r="S40" s="58" t="s">
        <v>92</v>
      </c>
      <c r="T40" s="58" t="s">
        <v>96</v>
      </c>
      <c r="U40" s="58" t="s">
        <v>96</v>
      </c>
      <c r="V40" s="58" t="s">
        <v>97</v>
      </c>
      <c r="W40" s="58" t="s">
        <v>97</v>
      </c>
      <c r="X40" s="58" t="s">
        <v>98</v>
      </c>
      <c r="Y40" s="58" t="s">
        <v>98</v>
      </c>
      <c r="Z40" s="58" t="s">
        <v>99</v>
      </c>
      <c r="AA40" s="58" t="s">
        <v>99</v>
      </c>
      <c r="AB40" s="58" t="s">
        <v>100</v>
      </c>
      <c r="AC40" s="58" t="s">
        <v>100</v>
      </c>
      <c r="AD40" s="58" t="s">
        <v>101</v>
      </c>
      <c r="AE40" s="58" t="s">
        <v>101</v>
      </c>
      <c r="AF40" s="58" t="s">
        <v>102</v>
      </c>
      <c r="AG40" s="58" t="s">
        <v>102</v>
      </c>
      <c r="AH40" s="58" t="s">
        <v>103</v>
      </c>
      <c r="AI40" s="58" t="s">
        <v>103</v>
      </c>
    </row>
    <row r="41" spans="1:35">
      <c r="A41" s="83">
        <f t="shared" si="1"/>
        <v>1000</v>
      </c>
      <c r="B41" s="70">
        <f t="shared" si="2"/>
        <v>0.4993</v>
      </c>
      <c r="C41" s="70">
        <f t="shared" si="3"/>
        <v>0.5011</v>
      </c>
      <c r="D41" s="70">
        <f t="shared" si="4"/>
        <v>0.494</v>
      </c>
      <c r="E41" s="99">
        <f t="shared" si="5"/>
        <v>0.498133333333333</v>
      </c>
      <c r="F41" s="61"/>
      <c r="G41" s="61"/>
      <c r="H41" s="61"/>
      <c r="I41" s="61"/>
      <c r="J41" s="61"/>
      <c r="K41" s="61"/>
      <c r="L41" s="61"/>
      <c r="P41" s="58" t="s">
        <v>86</v>
      </c>
      <c r="Q41" s="58" t="s">
        <v>87</v>
      </c>
      <c r="R41" s="58" t="s">
        <v>86</v>
      </c>
      <c r="S41" s="58" t="s">
        <v>87</v>
      </c>
      <c r="T41" s="58" t="s">
        <v>86</v>
      </c>
      <c r="U41" s="58" t="s">
        <v>87</v>
      </c>
      <c r="V41" s="58" t="s">
        <v>86</v>
      </c>
      <c r="W41" s="58" t="s">
        <v>87</v>
      </c>
      <c r="X41" s="58" t="s">
        <v>86</v>
      </c>
      <c r="Y41" s="58" t="s">
        <v>87</v>
      </c>
      <c r="Z41" s="58" t="s">
        <v>86</v>
      </c>
      <c r="AA41" s="58" t="s">
        <v>87</v>
      </c>
      <c r="AB41" s="58" t="s">
        <v>86</v>
      </c>
      <c r="AC41" s="58" t="s">
        <v>87</v>
      </c>
      <c r="AD41" s="58" t="s">
        <v>86</v>
      </c>
      <c r="AE41" s="58" t="s">
        <v>87</v>
      </c>
      <c r="AF41" s="58" t="s">
        <v>86</v>
      </c>
      <c r="AG41" s="58" t="s">
        <v>87</v>
      </c>
      <c r="AH41" s="58" t="s">
        <v>106</v>
      </c>
      <c r="AI41" s="58" t="s">
        <v>110</v>
      </c>
    </row>
    <row r="42" spans="1:35">
      <c r="A42" s="83">
        <f t="shared" si="1"/>
        <v>2000</v>
      </c>
      <c r="B42" s="70">
        <f t="shared" si="2"/>
        <v>0.385</v>
      </c>
      <c r="C42" s="70">
        <f t="shared" si="3"/>
        <v>0.3612</v>
      </c>
      <c r="D42" s="70">
        <f t="shared" si="4"/>
        <v>0.3765</v>
      </c>
      <c r="E42" s="99">
        <f t="shared" si="5"/>
        <v>0.374233333333333</v>
      </c>
      <c r="F42" s="61"/>
      <c r="G42" s="61"/>
      <c r="H42" s="61"/>
      <c r="I42" s="61"/>
      <c r="J42" s="61"/>
      <c r="K42" s="61"/>
      <c r="L42" s="61"/>
      <c r="O42" s="58" t="s">
        <v>75</v>
      </c>
      <c r="P42" s="58">
        <v>641473.05334</v>
      </c>
      <c r="Q42" s="92">
        <v>86106200</v>
      </c>
      <c r="R42" s="58">
        <v>12.71262</v>
      </c>
      <c r="S42" s="58">
        <v>46.32302</v>
      </c>
      <c r="T42" s="58">
        <v>0.02749</v>
      </c>
      <c r="U42" s="58">
        <v>1.69061</v>
      </c>
      <c r="V42" s="58">
        <v>2.21511</v>
      </c>
      <c r="W42" s="58">
        <v>0.63375</v>
      </c>
      <c r="X42" s="58">
        <v>0.0147</v>
      </c>
      <c r="Y42" s="58">
        <v>0.90672</v>
      </c>
      <c r="Z42" s="58">
        <v>0.02749</v>
      </c>
      <c r="AA42" s="58">
        <v>1.69061</v>
      </c>
      <c r="AB42" s="58">
        <v>0.0514</v>
      </c>
      <c r="AC42" s="58">
        <v>3.15216</v>
      </c>
      <c r="AD42" s="58">
        <v>0.01019</v>
      </c>
      <c r="AE42" s="58">
        <v>0.62979</v>
      </c>
      <c r="AF42" s="58">
        <v>0.07412</v>
      </c>
      <c r="AG42" s="58">
        <v>4.53815</v>
      </c>
      <c r="AH42" s="58">
        <v>2138.21432</v>
      </c>
      <c r="AI42" s="58">
        <v>0.99555</v>
      </c>
    </row>
    <row r="43" spans="1:35">
      <c r="C43" s="61"/>
      <c r="F43" s="61"/>
      <c r="G43" s="61"/>
      <c r="H43" s="61"/>
      <c r="I43" s="61"/>
      <c r="J43" s="61"/>
      <c r="K43" s="61"/>
      <c r="L43" s="61"/>
      <c r="O43" s="58" t="s">
        <v>119</v>
      </c>
    </row>
    <row r="44" spans="1:35">
      <c r="A44" s="87"/>
      <c r="C44" s="61"/>
      <c r="F44" s="61"/>
      <c r="G44" s="61"/>
      <c r="H44" s="61"/>
      <c r="I44" s="61"/>
      <c r="J44" s="61"/>
      <c r="K44" s="61"/>
      <c r="L44" s="61"/>
      <c r="Q44" s="58" t="s">
        <v>120</v>
      </c>
      <c r="R44" s="58" t="s">
        <v>121</v>
      </c>
      <c r="S44" s="58" t="s">
        <v>122</v>
      </c>
      <c r="T44" s="58" t="s">
        <v>123</v>
      </c>
      <c r="U44" s="58" t="s">
        <v>124</v>
      </c>
    </row>
    <row r="45" spans="1:35">
      <c r="A45" s="87" t="s">
        <v>157</v>
      </c>
      <c r="C45" s="61"/>
      <c r="F45" s="61"/>
      <c r="G45" s="61"/>
      <c r="H45" s="61"/>
      <c r="I45" s="61"/>
      <c r="J45" s="61"/>
      <c r="K45" s="61"/>
      <c r="L45" s="61"/>
      <c r="O45" s="58" t="s">
        <v>75</v>
      </c>
      <c r="P45" s="58" t="s">
        <v>125</v>
      </c>
      <c r="Q45" s="58">
        <v>4</v>
      </c>
      <c r="R45" s="58">
        <v>5324454.95524</v>
      </c>
      <c r="S45" s="58">
        <v>1331113.73881</v>
      </c>
      <c r="T45" s="58">
        <v>622.53523</v>
      </c>
      <c r="U45" s="92">
        <v>7.70788e-6</v>
      </c>
    </row>
    <row r="46" spans="1:35">
      <c r="C46" s="61"/>
      <c r="O46" s="58" t="s">
        <v>75</v>
      </c>
      <c r="P46" s="58" t="s">
        <v>126</v>
      </c>
      <c r="Q46" s="58">
        <v>4</v>
      </c>
      <c r="R46" s="58">
        <v>8552.85726</v>
      </c>
      <c r="S46" s="58">
        <v>2138.21432</v>
      </c>
    </row>
    <row r="47" spans="1:35">
      <c r="C47" s="61"/>
      <c r="O47" s="58" t="s">
        <v>75</v>
      </c>
      <c r="P47" s="58" t="s">
        <v>127</v>
      </c>
      <c r="Q47" s="58">
        <v>8</v>
      </c>
      <c r="R47" s="58">
        <v>5333007.8125</v>
      </c>
    </row>
    <row r="48" spans="1:35">
      <c r="C48" s="61"/>
      <c r="O48" s="58" t="s">
        <v>75</v>
      </c>
      <c r="P48" s="58" t="s">
        <v>128</v>
      </c>
      <c r="Q48" s="58">
        <v>7</v>
      </c>
      <c r="R48" s="58">
        <v>3364135.74219</v>
      </c>
    </row>
    <row r="49" spans="1:12">
      <c r="A49" s="59" t="s">
        <v>113</v>
      </c>
    </row>
    <row r="50" spans="1:12">
      <c r="A50" s="59"/>
    </row>
    <row r="52" customHeight="1" spans="1:12">
      <c r="A52" s="70" t="s">
        <v>115</v>
      </c>
      <c r="B52" s="70" t="s">
        <v>130</v>
      </c>
      <c r="C52" s="70"/>
      <c r="D52" s="70"/>
      <c r="E52" s="89" t="s">
        <v>158</v>
      </c>
      <c r="F52" s="90"/>
      <c r="G52" s="91"/>
      <c r="H52" s="82" t="s">
        <v>159</v>
      </c>
      <c r="I52" s="70" t="s">
        <v>134</v>
      </c>
      <c r="J52" s="70"/>
      <c r="K52" s="70"/>
      <c r="L52" s="61"/>
    </row>
    <row r="53" spans="1:12">
      <c r="A53" s="70"/>
      <c r="B53" s="70">
        <v>1</v>
      </c>
      <c r="C53" s="70">
        <v>2</v>
      </c>
      <c r="D53" s="70">
        <v>3</v>
      </c>
      <c r="E53" s="70">
        <v>1</v>
      </c>
      <c r="F53" s="70">
        <v>2</v>
      </c>
      <c r="G53" s="70">
        <v>3</v>
      </c>
      <c r="H53" s="84"/>
      <c r="I53" s="70"/>
      <c r="J53" s="70"/>
      <c r="K53" s="70"/>
      <c r="L53" s="61"/>
    </row>
    <row r="54" ht="14.25" customHeight="1" spans="1:12">
      <c r="A54" s="83" t="str">
        <f t="shared" ref="A54:A57" si="6">E17</f>
        <v>shCtrl+shNC</v>
      </c>
      <c r="B54" s="93">
        <f t="shared" ref="B54:B57" si="7">E5</f>
        <v>0.7129</v>
      </c>
      <c r="C54" s="93">
        <f t="shared" ref="C54:C57" si="8">F5</f>
        <v>0.7233</v>
      </c>
      <c r="D54" s="93">
        <f t="shared" ref="D54:D57" si="9">G5</f>
        <v>0.7327</v>
      </c>
      <c r="E54" s="94">
        <f t="shared" ref="E54:E57" si="10">$Q$22+($Q$21-$Q$22)/(1+(B54/$Q$23)^$Q$24)</f>
        <v>485.872036623966</v>
      </c>
      <c r="F54" s="94">
        <f t="shared" ref="F54:F57" si="11">$Q$22+($Q$21-$Q$22)/(1+(C54/$Q$23)^$Q$24)</f>
        <v>470.944068266924</v>
      </c>
      <c r="G54" s="94">
        <f t="shared" ref="G54:G57" si="12">$Q$22+($Q$21-$Q$22)/(1+(D54/$Q$23)^$Q$24)</f>
        <v>458.032320562927</v>
      </c>
      <c r="H54" s="94">
        <f t="shared" ref="H54:H57" si="13">AVERAGE(E54:G54)</f>
        <v>471.616141817939</v>
      </c>
      <c r="I54" s="70">
        <f t="shared" ref="I54:K54" si="14">E54/AVERAGE($E$54:$G$54)</f>
        <v>1.03022774994739</v>
      </c>
      <c r="J54" s="70">
        <f t="shared" si="14"/>
        <v>0.998574956428708</v>
      </c>
      <c r="K54" s="70">
        <f t="shared" si="14"/>
        <v>0.971197293623899</v>
      </c>
      <c r="L54" s="61"/>
    </row>
    <row r="55" ht="14.25" customHeight="1" spans="1:12">
      <c r="A55" s="83" t="str">
        <f t="shared" si="6"/>
        <v>shMAPK12+shNC</v>
      </c>
      <c r="B55" s="93">
        <f t="shared" si="7"/>
        <v>0.5074</v>
      </c>
      <c r="C55" s="93">
        <f t="shared" si="8"/>
        <v>0.5572</v>
      </c>
      <c r="D55" s="93">
        <f t="shared" si="9"/>
        <v>0.5114</v>
      </c>
      <c r="E55" s="94">
        <f t="shared" si="10"/>
        <v>1016.79874404566</v>
      </c>
      <c r="F55" s="94">
        <f t="shared" si="11"/>
        <v>828.97636678835</v>
      </c>
      <c r="G55" s="94">
        <f t="shared" si="12"/>
        <v>999.511357144661</v>
      </c>
      <c r="H55" s="94">
        <f t="shared" si="13"/>
        <v>948.428822659555</v>
      </c>
      <c r="I55" s="70">
        <f t="shared" ref="I55:K55" si="15">E55/AVERAGE($E$54:$G$54)</f>
        <v>2.15598800356197</v>
      </c>
      <c r="J55" s="70">
        <f t="shared" si="15"/>
        <v>1.7577353556918</v>
      </c>
      <c r="K55" s="70">
        <f t="shared" si="15"/>
        <v>2.11933237334041</v>
      </c>
      <c r="L55" s="61"/>
    </row>
    <row r="56" ht="14.25" customHeight="1" spans="1:12">
      <c r="A56" s="83" t="str">
        <f t="shared" si="6"/>
        <v>shCtrl+shATG5</v>
      </c>
      <c r="B56" s="93">
        <f t="shared" si="7"/>
        <v>0.9745</v>
      </c>
      <c r="C56" s="93">
        <f t="shared" si="8"/>
        <v>0.9862</v>
      </c>
      <c r="D56" s="93">
        <f t="shared" si="9"/>
        <v>0.9696</v>
      </c>
      <c r="E56" s="94">
        <f t="shared" si="10"/>
        <v>249.554902576932</v>
      </c>
      <c r="F56" s="94">
        <f t="shared" si="11"/>
        <v>243.377865342407</v>
      </c>
      <c r="G56" s="94">
        <f t="shared" si="12"/>
        <v>252.213347731683</v>
      </c>
      <c r="H56" s="94">
        <f t="shared" si="13"/>
        <v>248.38203855034</v>
      </c>
      <c r="I56" s="70">
        <f t="shared" ref="I56:K56" si="16">E56/AVERAGE($E$54:$G$54)</f>
        <v>0.529148348517021</v>
      </c>
      <c r="J56" s="70">
        <f t="shared" si="16"/>
        <v>0.51605075348833</v>
      </c>
      <c r="K56" s="70">
        <f t="shared" si="16"/>
        <v>0.534785231818988</v>
      </c>
      <c r="L56" s="61"/>
    </row>
    <row r="57" spans="1:12">
      <c r="A57" s="83" t="str">
        <f t="shared" si="6"/>
        <v>shMAPK12+shATG5</v>
      </c>
      <c r="B57" s="93">
        <f t="shared" si="7"/>
        <v>0.835</v>
      </c>
      <c r="C57" s="93">
        <f t="shared" si="8"/>
        <v>0.8187</v>
      </c>
      <c r="D57" s="93">
        <f t="shared" si="9"/>
        <v>0.858</v>
      </c>
      <c r="E57" s="94">
        <f t="shared" si="10"/>
        <v>346.152414030316</v>
      </c>
      <c r="F57" s="94">
        <f t="shared" si="11"/>
        <v>361.027819831178</v>
      </c>
      <c r="G57" s="94">
        <f t="shared" si="12"/>
        <v>326.68433040054</v>
      </c>
      <c r="H57" s="94">
        <f t="shared" si="13"/>
        <v>344.621521420678</v>
      </c>
      <c r="I57" s="70">
        <f t="shared" ref="I57:K57" si="17">E57/AVERAGE($E$54:$G$54)</f>
        <v>0.733970666686687</v>
      </c>
      <c r="J57" s="70">
        <f t="shared" si="17"/>
        <v>0.765512008218216</v>
      </c>
      <c r="K57" s="70">
        <f t="shared" si="17"/>
        <v>0.692691155865171</v>
      </c>
      <c r="L57" s="61"/>
    </row>
    <row r="58" spans="1:12">
      <c r="A58" s="78"/>
      <c r="B58" s="224"/>
      <c r="C58" s="224"/>
      <c r="D58" s="224"/>
      <c r="E58" s="95"/>
      <c r="F58" s="95"/>
      <c r="G58" s="95"/>
      <c r="H58" s="95"/>
      <c r="I58" s="60"/>
      <c r="J58" s="60"/>
      <c r="K58" s="60"/>
      <c r="L58" s="61"/>
    </row>
    <row r="59" spans="1:12">
      <c r="A59" s="78"/>
      <c r="B59" s="224"/>
      <c r="C59" s="224"/>
      <c r="D59" s="224"/>
      <c r="E59" s="95"/>
      <c r="F59" s="95"/>
      <c r="G59" s="95"/>
      <c r="H59" s="95"/>
      <c r="I59" s="60"/>
      <c r="J59" s="60"/>
      <c r="K59" s="60"/>
      <c r="L59" s="61"/>
    </row>
    <row r="60" spans="1:12">
      <c r="A60" s="60"/>
      <c r="B60" s="60"/>
      <c r="C60" s="60"/>
      <c r="D60" s="60"/>
      <c r="E60" s="60"/>
      <c r="F60" s="96"/>
      <c r="L60" s="61"/>
    </row>
    <row r="61" spans="1:12">
      <c r="A61" s="60"/>
      <c r="B61" s="60"/>
      <c r="C61" s="60"/>
      <c r="D61" s="60"/>
      <c r="E61" s="60"/>
      <c r="F61" s="96"/>
      <c r="L61" s="61"/>
    </row>
    <row r="62" spans="1:12">
      <c r="A62" s="60"/>
      <c r="B62" s="60"/>
      <c r="C62" s="60"/>
      <c r="D62" s="60"/>
      <c r="E62" s="60"/>
      <c r="F62" s="96"/>
    </row>
    <row r="63" spans="1:12">
      <c r="A63" s="60"/>
      <c r="B63" s="60"/>
      <c r="C63" s="60"/>
      <c r="D63" s="60"/>
      <c r="E63" s="60"/>
      <c r="F63" s="96"/>
    </row>
    <row r="64" spans="1:12">
      <c r="A64" s="60"/>
      <c r="B64" s="60"/>
      <c r="C64" s="60"/>
      <c r="D64" s="60"/>
      <c r="E64" s="60"/>
      <c r="F64" s="96"/>
    </row>
    <row r="65" spans="1:6">
      <c r="A65" s="60"/>
      <c r="B65" s="60"/>
      <c r="C65" s="60"/>
      <c r="D65" s="60"/>
      <c r="E65" s="60"/>
      <c r="F65" s="96"/>
    </row>
    <row r="66" spans="1:6">
      <c r="A66" s="60"/>
      <c r="B66" s="60"/>
      <c r="C66" s="60"/>
      <c r="D66" s="60"/>
      <c r="E66" s="60"/>
      <c r="F66" s="96"/>
    </row>
    <row r="67" spans="1:6">
      <c r="A67" s="60"/>
      <c r="B67" s="60"/>
      <c r="C67" s="60"/>
      <c r="D67" s="60"/>
      <c r="E67" s="60"/>
      <c r="F67" s="96"/>
    </row>
    <row r="68" spans="1:6">
      <c r="A68" s="60"/>
      <c r="B68" s="60"/>
      <c r="C68" s="60"/>
      <c r="D68" s="60"/>
      <c r="E68" s="60"/>
      <c r="F68" s="96"/>
    </row>
    <row r="69" spans="1:6">
      <c r="A69" s="60"/>
      <c r="B69" s="60"/>
      <c r="C69" s="60"/>
      <c r="D69" s="60"/>
      <c r="E69" s="60"/>
      <c r="F69" s="96"/>
    </row>
    <row r="70" spans="1:6">
      <c r="A70" s="60"/>
      <c r="B70" s="60"/>
      <c r="C70" s="60"/>
      <c r="D70" s="60"/>
      <c r="E70" s="60"/>
      <c r="F70" s="96"/>
    </row>
    <row r="71" spans="1:6">
      <c r="A71" s="60"/>
      <c r="B71" s="60"/>
      <c r="C71" s="60"/>
      <c r="D71" s="60"/>
      <c r="E71" s="60"/>
      <c r="F71" s="96"/>
    </row>
    <row r="72" spans="1:6">
      <c r="A72" s="60"/>
      <c r="B72" s="60"/>
      <c r="C72" s="60"/>
      <c r="D72" s="60"/>
      <c r="E72" s="60"/>
      <c r="F72" s="96"/>
    </row>
    <row r="73" spans="1:6">
      <c r="A73" s="60"/>
      <c r="B73" s="60"/>
      <c r="C73" s="60"/>
      <c r="D73" s="60"/>
      <c r="E73" s="60"/>
      <c r="F73" s="96"/>
    </row>
    <row r="74" spans="1:6">
      <c r="A74" s="60"/>
      <c r="B74" s="60"/>
      <c r="C74" s="60"/>
      <c r="D74" s="60"/>
      <c r="E74" s="60"/>
      <c r="F74" s="96"/>
    </row>
    <row r="75" spans="1:6">
      <c r="A75" s="60"/>
      <c r="B75" s="60"/>
      <c r="C75" s="60"/>
      <c r="D75" s="60"/>
      <c r="E75" s="60"/>
      <c r="F75" s="96"/>
    </row>
    <row r="76" spans="1:6">
      <c r="A76" s="60"/>
      <c r="B76" s="60"/>
      <c r="C76" s="60"/>
      <c r="D76" s="60"/>
      <c r="E76" s="60"/>
      <c r="F76" s="96"/>
    </row>
    <row r="77" spans="1:6">
      <c r="A77" s="60"/>
      <c r="B77" s="60"/>
      <c r="C77" s="60"/>
      <c r="D77" s="60"/>
      <c r="E77" s="60"/>
      <c r="F77" s="96"/>
    </row>
    <row r="78" spans="1:6">
      <c r="A78" s="60"/>
      <c r="B78" s="60"/>
      <c r="C78" s="60"/>
      <c r="D78" s="60"/>
      <c r="E78" s="60"/>
      <c r="F78" s="96"/>
    </row>
    <row r="79" spans="1:6">
      <c r="A79" s="60"/>
      <c r="B79" s="60"/>
      <c r="C79" s="60"/>
      <c r="D79" s="60"/>
      <c r="E79" s="60"/>
      <c r="F79" s="96"/>
    </row>
    <row r="80" spans="1:6">
      <c r="A80" s="60"/>
      <c r="B80" s="60"/>
      <c r="C80" s="60"/>
      <c r="D80" s="60"/>
      <c r="E80" s="60"/>
      <c r="F80" s="96"/>
    </row>
    <row r="81" spans="1:6">
      <c r="A81" s="60"/>
      <c r="B81" s="60"/>
      <c r="C81" s="60"/>
      <c r="D81" s="60"/>
      <c r="E81" s="60"/>
      <c r="F81" s="96"/>
    </row>
    <row r="82" spans="1:6">
      <c r="A82" s="60"/>
      <c r="B82" s="60"/>
      <c r="C82" s="60"/>
      <c r="D82" s="60"/>
      <c r="E82" s="60"/>
      <c r="F82" s="96"/>
    </row>
    <row r="83" spans="1:6">
      <c r="A83" s="60"/>
      <c r="B83" s="60"/>
      <c r="C83" s="60"/>
      <c r="D83" s="60"/>
      <c r="E83" s="60"/>
      <c r="F83" s="96"/>
    </row>
    <row r="84" spans="1:6">
      <c r="A84" s="60"/>
      <c r="B84" s="60"/>
      <c r="C84" s="60"/>
      <c r="D84" s="60"/>
      <c r="E84" s="60"/>
      <c r="F84" s="96"/>
    </row>
    <row r="85" spans="1:6">
      <c r="A85" s="60"/>
      <c r="B85" s="60"/>
      <c r="C85" s="60"/>
      <c r="D85" s="60"/>
      <c r="E85" s="60"/>
      <c r="F85" s="96"/>
    </row>
    <row r="86" spans="1:6">
      <c r="A86" s="60"/>
      <c r="B86" s="60"/>
      <c r="C86" s="60"/>
      <c r="D86" s="60"/>
      <c r="E86" s="60"/>
      <c r="F86" s="96"/>
    </row>
    <row r="87" spans="1:6">
      <c r="A87" s="60"/>
      <c r="B87" s="60"/>
      <c r="C87" s="60"/>
      <c r="D87" s="60"/>
      <c r="E87" s="60"/>
      <c r="F87" s="96"/>
    </row>
    <row r="88" spans="1:6">
      <c r="A88" s="60"/>
      <c r="B88" s="60"/>
      <c r="C88" s="60"/>
      <c r="D88" s="60"/>
      <c r="E88" s="60"/>
      <c r="F88" s="96"/>
    </row>
    <row r="89" spans="1:6">
      <c r="A89" s="60"/>
      <c r="B89" s="60"/>
      <c r="C89" s="60"/>
      <c r="D89" s="60"/>
      <c r="E89" s="60"/>
      <c r="F89" s="96"/>
    </row>
    <row r="90" spans="1:6">
      <c r="A90" s="60"/>
      <c r="B90" s="60"/>
      <c r="C90" s="60"/>
      <c r="D90" s="60"/>
      <c r="E90" s="60"/>
      <c r="F90" s="96"/>
    </row>
    <row r="91" spans="1:6">
      <c r="A91" s="60"/>
      <c r="B91" s="60"/>
      <c r="C91" s="60"/>
      <c r="D91" s="60"/>
      <c r="E91" s="60"/>
      <c r="F91" s="96"/>
    </row>
    <row r="92" spans="1:6">
      <c r="A92" s="60"/>
      <c r="B92" s="60"/>
      <c r="C92" s="60"/>
      <c r="D92" s="60"/>
      <c r="E92" s="60"/>
      <c r="F92" s="96"/>
    </row>
    <row r="93" spans="1:6">
      <c r="A93" s="60"/>
      <c r="B93" s="60"/>
      <c r="C93" s="60"/>
      <c r="D93" s="60"/>
      <c r="E93" s="60"/>
      <c r="F93" s="96"/>
    </row>
    <row r="94" spans="1:6">
      <c r="A94" s="60"/>
      <c r="B94" s="60"/>
      <c r="C94" s="60"/>
      <c r="D94" s="60"/>
      <c r="E94" s="60"/>
      <c r="F94" s="96"/>
    </row>
    <row r="95" spans="1:6">
      <c r="A95" s="60"/>
      <c r="B95" s="60"/>
      <c r="C95" s="60"/>
      <c r="D95" s="60"/>
      <c r="E95" s="60"/>
      <c r="F95" s="96"/>
    </row>
    <row r="96" spans="1:6">
      <c r="A96" s="60"/>
      <c r="B96" s="60"/>
      <c r="C96" s="60"/>
      <c r="D96" s="60"/>
      <c r="E96" s="60"/>
      <c r="F96" s="96"/>
    </row>
    <row r="97" spans="1:6">
      <c r="A97" s="60"/>
      <c r="B97" s="60"/>
      <c r="C97" s="60"/>
      <c r="D97" s="60"/>
      <c r="E97" s="60"/>
      <c r="F97" s="96"/>
    </row>
    <row r="98" spans="1:6">
      <c r="A98" s="60"/>
      <c r="B98" s="60"/>
      <c r="C98" s="60"/>
      <c r="D98" s="60"/>
      <c r="E98" s="60"/>
      <c r="F98" s="96"/>
    </row>
    <row r="99" spans="1:6">
      <c r="A99" s="60"/>
      <c r="B99" s="60"/>
      <c r="C99" s="60"/>
      <c r="D99" s="60"/>
      <c r="E99" s="60"/>
      <c r="F99" s="96"/>
    </row>
    <row r="100" spans="1:6">
      <c r="A100" s="60"/>
      <c r="B100" s="60"/>
      <c r="C100" s="60"/>
      <c r="D100" s="60"/>
      <c r="E100" s="60"/>
      <c r="F100" s="96"/>
    </row>
    <row r="101" spans="1:6">
      <c r="A101" s="60"/>
      <c r="B101" s="60"/>
      <c r="C101" s="60"/>
      <c r="D101" s="60"/>
      <c r="E101" s="60"/>
      <c r="F101" s="96"/>
    </row>
    <row r="102" spans="1:6">
      <c r="A102" s="60"/>
      <c r="B102" s="60"/>
      <c r="C102" s="60"/>
      <c r="D102" s="60"/>
      <c r="E102" s="60"/>
      <c r="F102" s="96"/>
    </row>
    <row r="103" spans="1:6">
      <c r="A103" s="60"/>
      <c r="B103" s="60"/>
      <c r="C103" s="60"/>
      <c r="D103" s="60"/>
      <c r="E103" s="60"/>
      <c r="F103" s="96"/>
    </row>
    <row r="104" spans="1:6">
      <c r="A104" s="60"/>
      <c r="B104" s="60"/>
      <c r="C104" s="60"/>
      <c r="D104" s="60"/>
      <c r="E104" s="60"/>
      <c r="F104" s="96"/>
    </row>
    <row r="105" spans="1:6">
      <c r="A105" s="60"/>
      <c r="B105" s="60"/>
      <c r="C105" s="60"/>
      <c r="D105" s="60"/>
      <c r="E105" s="60"/>
      <c r="F105" s="96"/>
    </row>
    <row r="106" spans="1:6">
      <c r="A106" s="60"/>
      <c r="B106" s="60"/>
      <c r="C106" s="60"/>
      <c r="D106" s="60"/>
      <c r="E106" s="60"/>
      <c r="F106" s="96"/>
    </row>
    <row r="107" spans="1:6">
      <c r="A107" s="60"/>
      <c r="B107" s="60"/>
      <c r="C107" s="60"/>
      <c r="D107" s="60"/>
      <c r="E107" s="60"/>
      <c r="F107" s="96"/>
    </row>
    <row r="108" spans="1:6">
      <c r="A108" s="60"/>
      <c r="B108" s="60"/>
      <c r="C108" s="60"/>
      <c r="D108" s="60"/>
      <c r="E108" s="60"/>
      <c r="F108" s="96"/>
    </row>
    <row r="109" spans="1:6">
      <c r="A109" s="60"/>
      <c r="B109" s="60"/>
      <c r="C109" s="60"/>
      <c r="D109" s="60"/>
      <c r="E109" s="60"/>
      <c r="F109" s="96"/>
    </row>
    <row r="110" spans="1:6">
      <c r="A110" s="60"/>
      <c r="B110" s="60"/>
      <c r="C110" s="60"/>
      <c r="D110" s="60"/>
      <c r="E110" s="60"/>
      <c r="F110" s="96"/>
    </row>
    <row r="111" spans="1:6">
      <c r="A111" s="60"/>
      <c r="B111" s="60"/>
      <c r="C111" s="60"/>
      <c r="D111" s="60"/>
      <c r="E111" s="60"/>
      <c r="F111" s="96"/>
    </row>
    <row r="112" spans="1:6">
      <c r="A112" s="60"/>
      <c r="B112" s="60"/>
      <c r="C112" s="60"/>
      <c r="D112" s="60"/>
      <c r="E112" s="60"/>
      <c r="F112" s="96"/>
    </row>
    <row r="113" spans="1:6">
      <c r="A113" s="60"/>
      <c r="B113" s="60"/>
      <c r="C113" s="60"/>
      <c r="D113" s="60"/>
      <c r="E113" s="60"/>
      <c r="F113" s="96"/>
    </row>
    <row r="114" spans="1:6">
      <c r="A114" s="60"/>
      <c r="B114" s="60"/>
      <c r="C114" s="60"/>
      <c r="D114" s="60"/>
      <c r="E114" s="60"/>
      <c r="F114" s="96"/>
    </row>
    <row r="115" spans="1:6">
      <c r="A115" s="60"/>
      <c r="B115" s="60"/>
      <c r="C115" s="60"/>
      <c r="D115" s="60"/>
      <c r="E115" s="60"/>
      <c r="F115" s="96"/>
    </row>
    <row r="116" spans="1:6">
      <c r="A116" s="60"/>
      <c r="B116" s="60"/>
      <c r="C116" s="60"/>
      <c r="D116" s="60"/>
      <c r="E116" s="60"/>
      <c r="F116" s="96"/>
    </row>
  </sheetData>
  <mergeCells count="13">
    <mergeCell ref="B25:D25"/>
    <mergeCell ref="B33:D33"/>
    <mergeCell ref="B52:D52"/>
    <mergeCell ref="E52:G52"/>
    <mergeCell ref="A1:A2"/>
    <mergeCell ref="A14:A15"/>
    <mergeCell ref="A30:A31"/>
    <mergeCell ref="A33:A34"/>
    <mergeCell ref="A49:A50"/>
    <mergeCell ref="A52:A53"/>
    <mergeCell ref="E33:E34"/>
    <mergeCell ref="H52:H53"/>
    <mergeCell ref="I52:K53"/>
  </mergeCells>
  <hyperlinks>
    <hyperlink ref="A45" r:id="rId2" display="科研用 MDA ELISA试剂盒 | Elabscience 官方网站"/>
  </hyperlinks>
  <pageMargins left="0.7" right="0.7" top="0.75" bottom="0.75" header="0.3" footer="0.3"/>
  <pageSetup paperSize="9" orientation="portrait" horizontalDpi="200" verticalDpi="300"/>
  <headerFooter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85" zoomScaleNormal="85" workbookViewId="0">
      <selection activeCell="F25" sqref="F25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702</v>
      </c>
      <c r="C2" s="70">
        <v>164.141</v>
      </c>
      <c r="D2" s="70">
        <v>59</v>
      </c>
      <c r="E2" s="70">
        <v>255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702</v>
      </c>
      <c r="C3" s="70">
        <v>111.373</v>
      </c>
      <c r="D3" s="70">
        <v>49</v>
      </c>
      <c r="E3" s="70">
        <v>226</v>
      </c>
      <c r="F3" s="58"/>
      <c r="G3" s="70"/>
      <c r="H3" s="70"/>
      <c r="I3" s="105" t="s">
        <v>172</v>
      </c>
      <c r="J3" s="106"/>
      <c r="K3" s="107"/>
      <c r="L3" s="108" t="s">
        <v>173</v>
      </c>
      <c r="M3" s="108"/>
      <c r="N3" s="108"/>
      <c r="O3" s="109"/>
      <c r="P3" s="60"/>
      <c r="Q3" s="60"/>
      <c r="R3" s="109"/>
      <c r="S3" s="60"/>
      <c r="T3" s="60"/>
      <c r="U3" s="60"/>
      <c r="V3" s="60"/>
      <c r="W3" s="60"/>
    </row>
    <row r="4" spans="1:23">
      <c r="A4" s="70">
        <v>3</v>
      </c>
      <c r="B4" s="70">
        <v>702</v>
      </c>
      <c r="C4" s="70">
        <v>223.245</v>
      </c>
      <c r="D4" s="70">
        <v>39</v>
      </c>
      <c r="E4" s="70">
        <v>255</v>
      </c>
      <c r="F4" s="58"/>
      <c r="G4" s="110" t="s">
        <v>9</v>
      </c>
      <c r="H4" s="110" t="s">
        <v>10</v>
      </c>
      <c r="I4" s="70">
        <f>C2</f>
        <v>164.141</v>
      </c>
      <c r="J4" s="70">
        <f>C6</f>
        <v>145.807</v>
      </c>
      <c r="K4" s="70">
        <f>C10</f>
        <v>135.95</v>
      </c>
      <c r="L4" s="70">
        <f>C3</f>
        <v>111.373</v>
      </c>
      <c r="M4" s="70">
        <f>C7</f>
        <v>98.066</v>
      </c>
      <c r="N4" s="70">
        <f>C11</f>
        <v>94.861</v>
      </c>
      <c r="O4" s="60"/>
      <c r="P4" s="60"/>
      <c r="Q4" s="60"/>
      <c r="R4" s="60"/>
      <c r="S4" s="60"/>
      <c r="T4" s="60"/>
      <c r="U4" s="5"/>
      <c r="V4" s="5"/>
      <c r="W4" s="5"/>
    </row>
    <row r="5" spans="1:23">
      <c r="A5" s="70">
        <v>4</v>
      </c>
      <c r="B5" s="70">
        <v>702</v>
      </c>
      <c r="C5" s="70">
        <v>223.711</v>
      </c>
      <c r="D5" s="70">
        <v>41</v>
      </c>
      <c r="E5" s="70">
        <v>255</v>
      </c>
      <c r="F5" s="58"/>
      <c r="G5" s="70" t="s">
        <v>11</v>
      </c>
      <c r="H5" s="70" t="s">
        <v>12</v>
      </c>
      <c r="I5" s="70">
        <f>C4</f>
        <v>223.245</v>
      </c>
      <c r="J5" s="70">
        <f>C8</f>
        <v>210.181</v>
      </c>
      <c r="K5" s="70">
        <f>C12</f>
        <v>189.86</v>
      </c>
      <c r="L5" s="70">
        <f>C5</f>
        <v>223.711</v>
      </c>
      <c r="M5" s="70">
        <f>C9</f>
        <v>189.657</v>
      </c>
      <c r="N5" s="70">
        <f>C13</f>
        <v>191.108</v>
      </c>
      <c r="O5" s="60"/>
      <c r="P5" s="60"/>
      <c r="Q5" s="60"/>
      <c r="R5" s="60"/>
      <c r="S5" s="60"/>
      <c r="T5" s="60"/>
      <c r="U5" s="5"/>
      <c r="V5" s="5"/>
      <c r="W5" s="5"/>
    </row>
    <row r="6" spans="1:23">
      <c r="A6" s="70">
        <v>5</v>
      </c>
      <c r="B6" s="70">
        <v>936</v>
      </c>
      <c r="C6" s="70">
        <v>145.807</v>
      </c>
      <c r="D6" s="70">
        <v>57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0.790043415061464</v>
      </c>
      <c r="J6" s="110">
        <f t="shared" si="0"/>
        <v>0.701798211414984</v>
      </c>
      <c r="K6" s="110">
        <f t="shared" si="0"/>
        <v>0.654354501785697</v>
      </c>
      <c r="L6" s="70">
        <f t="shared" ref="L6:N6" si="1">L4/AVERAGE($L$5:$N$5)</f>
        <v>0.552741548051535</v>
      </c>
      <c r="M6" s="70">
        <f t="shared" si="1"/>
        <v>0.486699223790523</v>
      </c>
      <c r="N6" s="70">
        <f t="shared" si="1"/>
        <v>0.470792885077323</v>
      </c>
      <c r="O6" s="60"/>
      <c r="P6" s="60"/>
      <c r="Q6" s="60"/>
      <c r="R6" s="60"/>
      <c r="S6" s="60"/>
      <c r="T6" s="60"/>
      <c r="U6" s="5"/>
      <c r="V6" s="5"/>
      <c r="W6" s="5"/>
    </row>
    <row r="7" spans="1:23">
      <c r="A7" s="70">
        <v>6</v>
      </c>
      <c r="B7" s="70">
        <v>936</v>
      </c>
      <c r="C7" s="70">
        <v>98.066</v>
      </c>
      <c r="D7" s="70">
        <v>51</v>
      </c>
      <c r="E7" s="70">
        <v>226</v>
      </c>
      <c r="F7" s="58"/>
      <c r="G7" s="110"/>
      <c r="H7" s="110" t="s">
        <v>14</v>
      </c>
      <c r="I7" s="110">
        <f t="shared" ref="I7:N7" si="2">I6/AVERAGE($I$6:$K$6)</f>
        <v>1.10434000601034</v>
      </c>
      <c r="J7" s="110">
        <f t="shared" si="2"/>
        <v>0.980988925718438</v>
      </c>
      <c r="K7" s="110">
        <f t="shared" si="2"/>
        <v>0.914671068271219</v>
      </c>
      <c r="L7" s="110">
        <f t="shared" si="2"/>
        <v>0.772634253840227</v>
      </c>
      <c r="M7" s="110">
        <f t="shared" si="2"/>
        <v>0.680318845115923</v>
      </c>
      <c r="N7" s="110">
        <f t="shared" si="2"/>
        <v>0.658084616141594</v>
      </c>
      <c r="O7" s="111"/>
      <c r="P7" s="111"/>
      <c r="Q7" s="111"/>
      <c r="R7" s="111"/>
      <c r="S7" s="111"/>
      <c r="T7" s="111"/>
      <c r="U7" s="111"/>
      <c r="V7" s="111"/>
      <c r="W7" s="111"/>
    </row>
    <row r="8" spans="1:23">
      <c r="A8" s="70">
        <v>7</v>
      </c>
      <c r="B8" s="70">
        <v>936</v>
      </c>
      <c r="C8" s="70">
        <v>210.181</v>
      </c>
      <c r="D8" s="70">
        <v>31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936</v>
      </c>
      <c r="C9" s="70">
        <v>189.657</v>
      </c>
      <c r="D9" s="70">
        <v>22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1053</v>
      </c>
      <c r="C10" s="70">
        <v>135.95</v>
      </c>
      <c r="D10" s="70">
        <v>55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1053</v>
      </c>
      <c r="C11" s="70">
        <v>94.861</v>
      </c>
      <c r="D11" s="70">
        <v>51</v>
      </c>
      <c r="E11" s="70">
        <v>237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1053</v>
      </c>
      <c r="C12" s="70">
        <v>189.86</v>
      </c>
      <c r="D12" s="70">
        <v>29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1053</v>
      </c>
      <c r="C13" s="70">
        <v>191.108</v>
      </c>
      <c r="D13" s="70">
        <v>22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60"/>
      <c r="B14" s="60"/>
      <c r="C14" s="60"/>
      <c r="D14" s="60"/>
      <c r="E14" s="60"/>
      <c r="J14" s="60"/>
      <c r="K14" s="60"/>
      <c r="L14" s="60"/>
      <c r="M14" s="60"/>
      <c r="N14" s="60"/>
      <c r="O14" s="60"/>
      <c r="P14" s="60"/>
    </row>
    <row r="15" ht="15" customHeight="1" spans="1:23">
      <c r="A15" s="60"/>
      <c r="B15" s="60"/>
      <c r="C15" s="60"/>
      <c r="D15" s="60"/>
      <c r="E15" s="60"/>
      <c r="J15" s="60"/>
      <c r="K15" s="60"/>
      <c r="L15" s="60"/>
      <c r="M15" s="60"/>
      <c r="N15" s="60"/>
      <c r="O15" s="60"/>
      <c r="P15" s="60"/>
    </row>
    <row r="16" ht="15" customHeight="1" spans="1:23">
      <c r="A16" s="60"/>
      <c r="B16" s="60"/>
      <c r="C16" s="60"/>
      <c r="D16" s="60"/>
      <c r="E16" s="60"/>
      <c r="J16" s="60"/>
      <c r="K16" s="60"/>
      <c r="L16" s="60"/>
      <c r="M16" s="60"/>
      <c r="N16" s="60"/>
      <c r="O16" s="60"/>
      <c r="P16" s="60"/>
    </row>
    <row r="17" ht="15" customHeight="1" spans="1:16">
      <c r="A17" s="60"/>
      <c r="B17" s="60"/>
      <c r="C17" s="60"/>
      <c r="D17" s="60"/>
      <c r="E17" s="60"/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60"/>
      <c r="B18" s="60"/>
      <c r="C18" s="60"/>
      <c r="D18" s="60"/>
      <c r="E18" s="111"/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60"/>
      <c r="B19" s="60"/>
      <c r="C19" s="60"/>
      <c r="D19" s="60"/>
      <c r="E19" s="111"/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60"/>
      <c r="B20" s="60"/>
      <c r="C20" s="60"/>
      <c r="D20" s="60"/>
      <c r="E20" s="111"/>
      <c r="F20" s="113"/>
      <c r="G20" s="113"/>
      <c r="H20" s="113"/>
    </row>
    <row r="21" ht="15" customHeight="1" spans="1:16">
      <c r="A21" s="60"/>
      <c r="B21" s="60"/>
      <c r="C21" s="60"/>
      <c r="D21" s="60"/>
      <c r="E21" s="60"/>
    </row>
    <row r="22" ht="15" customHeight="1" spans="1:16">
      <c r="A22" s="60"/>
      <c r="B22" s="60"/>
      <c r="C22" s="60"/>
      <c r="D22" s="60"/>
      <c r="E22" s="60"/>
    </row>
    <row r="23" ht="15" customHeight="1" spans="1:16">
      <c r="A23" s="60"/>
      <c r="B23" s="60"/>
      <c r="C23" s="60"/>
      <c r="D23" s="60"/>
      <c r="E23" s="60"/>
    </row>
    <row r="24" ht="15" customHeight="1" spans="1:16">
      <c r="A24" s="60"/>
      <c r="B24" s="60"/>
      <c r="C24" s="60"/>
      <c r="D24" s="60"/>
      <c r="E24" s="60"/>
    </row>
    <row r="25" ht="15" customHeight="1" spans="1:16">
      <c r="A25" s="60"/>
      <c r="B25" s="60"/>
      <c r="C25" s="60"/>
      <c r="D25" s="60"/>
      <c r="E25" s="60"/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85" zoomScaleNormal="85" workbookViewId="0">
      <selection activeCell="I7" sqref="I7:N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840</v>
      </c>
      <c r="C2" s="70">
        <v>126.138</v>
      </c>
      <c r="D2" s="70">
        <v>0</v>
      </c>
      <c r="E2" s="70">
        <v>255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840</v>
      </c>
      <c r="C3" s="70">
        <v>116.813</v>
      </c>
      <c r="D3" s="70">
        <v>18</v>
      </c>
      <c r="E3" s="70">
        <v>255</v>
      </c>
      <c r="F3" s="58"/>
      <c r="G3" s="70"/>
      <c r="H3" s="70"/>
      <c r="I3" s="105" t="s">
        <v>172</v>
      </c>
      <c r="J3" s="106"/>
      <c r="K3" s="107"/>
      <c r="L3" s="108" t="s">
        <v>174</v>
      </c>
      <c r="M3" s="108"/>
      <c r="N3" s="108"/>
      <c r="O3" s="109"/>
      <c r="P3" s="60"/>
      <c r="Q3" s="60"/>
      <c r="R3" s="109"/>
      <c r="S3" s="60"/>
      <c r="T3" s="60"/>
      <c r="U3" s="60"/>
      <c r="V3" s="60"/>
      <c r="W3" s="60"/>
    </row>
    <row r="4" spans="1:23">
      <c r="A4" s="70">
        <v>3</v>
      </c>
      <c r="B4" s="70">
        <v>840</v>
      </c>
      <c r="C4" s="70">
        <v>176.14</v>
      </c>
      <c r="D4" s="70">
        <v>31</v>
      </c>
      <c r="E4" s="70">
        <v>255</v>
      </c>
      <c r="F4" s="58"/>
      <c r="G4" s="110" t="s">
        <v>9</v>
      </c>
      <c r="H4" s="110" t="s">
        <v>10</v>
      </c>
      <c r="I4" s="70">
        <f>C2</f>
        <v>126.138</v>
      </c>
      <c r="J4" s="70">
        <f>C6</f>
        <v>114.624</v>
      </c>
      <c r="K4" s="70">
        <f>C10</f>
        <v>106.892</v>
      </c>
      <c r="L4" s="70">
        <f>C3</f>
        <v>116.813</v>
      </c>
      <c r="M4" s="70">
        <f>C7</f>
        <v>103.89</v>
      </c>
      <c r="N4" s="70">
        <f>C11</f>
        <v>100.638</v>
      </c>
      <c r="O4" s="60"/>
      <c r="P4" s="60"/>
      <c r="Q4" s="60"/>
      <c r="R4" s="60"/>
      <c r="S4" s="60"/>
      <c r="T4" s="60"/>
      <c r="U4" s="5"/>
      <c r="V4" s="5"/>
      <c r="W4" s="5"/>
    </row>
    <row r="5" spans="1:23">
      <c r="A5" s="70">
        <v>4</v>
      </c>
      <c r="B5" s="70">
        <v>840</v>
      </c>
      <c r="C5" s="70">
        <v>188.727</v>
      </c>
      <c r="D5" s="70">
        <v>30</v>
      </c>
      <c r="E5" s="70">
        <v>255</v>
      </c>
      <c r="F5" s="58"/>
      <c r="G5" s="70" t="s">
        <v>11</v>
      </c>
      <c r="H5" s="70" t="s">
        <v>12</v>
      </c>
      <c r="I5" s="70">
        <f>C4</f>
        <v>176.14</v>
      </c>
      <c r="J5" s="70">
        <f>C8</f>
        <v>155.726</v>
      </c>
      <c r="K5" s="70">
        <f>C12</f>
        <v>154.256</v>
      </c>
      <c r="L5" s="70">
        <f>C5</f>
        <v>188.727</v>
      </c>
      <c r="M5" s="70">
        <f>C9</f>
        <v>166.43</v>
      </c>
      <c r="N5" s="70">
        <f>C13</f>
        <v>153.737</v>
      </c>
      <c r="O5" s="60"/>
      <c r="P5" s="60"/>
      <c r="Q5" s="60"/>
      <c r="R5" s="60"/>
      <c r="S5" s="60"/>
      <c r="T5" s="60"/>
      <c r="U5" s="5"/>
      <c r="V5" s="5"/>
      <c r="W5" s="5"/>
    </row>
    <row r="6" spans="1:23">
      <c r="A6" s="70">
        <v>5</v>
      </c>
      <c r="B6" s="70">
        <v>1008</v>
      </c>
      <c r="C6" s="70">
        <v>114.624</v>
      </c>
      <c r="D6" s="70">
        <v>0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0.778434220216324</v>
      </c>
      <c r="J6" s="110">
        <f t="shared" si="0"/>
        <v>0.707377983304603</v>
      </c>
      <c r="K6" s="110">
        <f t="shared" si="0"/>
        <v>0.659661566438055</v>
      </c>
      <c r="L6" s="70">
        <f t="shared" ref="L6:N6" si="1">L4/AVERAGE($L$5:$N$5)</f>
        <v>0.688628673161798</v>
      </c>
      <c r="M6" s="70">
        <f t="shared" si="1"/>
        <v>0.612445813863005</v>
      </c>
      <c r="N6" s="70">
        <f t="shared" si="1"/>
        <v>0.593274827370729</v>
      </c>
      <c r="O6" s="60"/>
      <c r="P6" s="60"/>
      <c r="Q6" s="60"/>
      <c r="R6" s="60"/>
      <c r="S6" s="60"/>
      <c r="T6" s="60"/>
      <c r="U6" s="5"/>
      <c r="V6" s="5"/>
      <c r="W6" s="5"/>
    </row>
    <row r="7" spans="1:23">
      <c r="A7" s="70">
        <v>6</v>
      </c>
      <c r="B7" s="70">
        <v>1008</v>
      </c>
      <c r="C7" s="70">
        <v>103.89</v>
      </c>
      <c r="D7" s="70">
        <v>0</v>
      </c>
      <c r="E7" s="70">
        <v>255</v>
      </c>
      <c r="F7" s="58"/>
      <c r="G7" s="110"/>
      <c r="H7" s="110" t="s">
        <v>14</v>
      </c>
      <c r="I7" s="110">
        <f t="shared" ref="I7:N7" si="2">I6/AVERAGE($I$6:$K$6)</f>
        <v>1.08847877487387</v>
      </c>
      <c r="J7" s="110">
        <f t="shared" si="2"/>
        <v>0.989121367796718</v>
      </c>
      <c r="K7" s="110">
        <f t="shared" si="2"/>
        <v>0.922399857329414</v>
      </c>
      <c r="L7" s="110">
        <f t="shared" si="2"/>
        <v>0.962904347008116</v>
      </c>
      <c r="M7" s="110">
        <f t="shared" si="2"/>
        <v>0.856378422013587</v>
      </c>
      <c r="N7" s="110">
        <f t="shared" si="2"/>
        <v>0.829571774324799</v>
      </c>
      <c r="O7" s="111"/>
      <c r="P7" s="111"/>
      <c r="Q7" s="111"/>
      <c r="R7" s="111"/>
      <c r="S7" s="111"/>
      <c r="T7" s="111"/>
      <c r="U7" s="111"/>
      <c r="V7" s="111"/>
      <c r="W7" s="111"/>
    </row>
    <row r="8" spans="1:23">
      <c r="A8" s="70">
        <v>7</v>
      </c>
      <c r="B8" s="70">
        <v>1008</v>
      </c>
      <c r="C8" s="70">
        <v>155.726</v>
      </c>
      <c r="D8" s="70">
        <v>15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1008</v>
      </c>
      <c r="C9" s="70">
        <v>166.43</v>
      </c>
      <c r="D9" s="70">
        <v>20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1176</v>
      </c>
      <c r="C10" s="70">
        <v>106.892</v>
      </c>
      <c r="D10" s="70">
        <v>0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1176</v>
      </c>
      <c r="C11" s="70">
        <v>100.638</v>
      </c>
      <c r="D11" s="70">
        <v>0</v>
      </c>
      <c r="E11" s="70">
        <v>255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1176</v>
      </c>
      <c r="C12" s="70">
        <v>154.256</v>
      </c>
      <c r="D12" s="70">
        <v>0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1176</v>
      </c>
      <c r="C13" s="70">
        <v>153.737</v>
      </c>
      <c r="D13" s="70">
        <v>0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60"/>
      <c r="B14" s="60"/>
      <c r="C14" s="60"/>
      <c r="D14" s="60"/>
      <c r="E14" s="60"/>
      <c r="J14" s="60"/>
      <c r="K14" s="60"/>
      <c r="L14" s="60"/>
      <c r="M14" s="60"/>
      <c r="N14" s="60"/>
      <c r="O14" s="60"/>
      <c r="P14" s="60"/>
    </row>
    <row r="15" ht="15" customHeight="1" spans="1:23">
      <c r="A15" s="60"/>
      <c r="B15" s="60"/>
      <c r="C15" s="60"/>
      <c r="D15" s="60"/>
      <c r="E15" s="60"/>
      <c r="J15" s="60"/>
      <c r="K15" s="60"/>
      <c r="L15" s="60"/>
      <c r="M15" s="60"/>
      <c r="N15" s="60"/>
      <c r="O15" s="60"/>
      <c r="P15" s="60"/>
    </row>
    <row r="16" ht="15" customHeight="1" spans="1:23">
      <c r="A16" s="60"/>
      <c r="B16" s="60"/>
      <c r="C16" s="60"/>
      <c r="D16" s="60"/>
      <c r="E16" s="60"/>
      <c r="J16" s="60"/>
      <c r="K16" s="60"/>
      <c r="L16" s="60"/>
      <c r="M16" s="60"/>
      <c r="N16" s="60"/>
      <c r="O16" s="60"/>
      <c r="P16" s="60"/>
    </row>
    <row r="17" ht="15" customHeight="1" spans="1:16">
      <c r="A17" s="60"/>
      <c r="B17" s="60"/>
      <c r="C17" s="60"/>
      <c r="D17" s="60"/>
      <c r="E17" s="60"/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60"/>
      <c r="B18" s="60"/>
      <c r="C18" s="60"/>
      <c r="D18" s="60"/>
      <c r="E18" s="111"/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60"/>
      <c r="B19" s="60"/>
      <c r="C19" s="60"/>
      <c r="D19" s="60"/>
      <c r="E19" s="111"/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60"/>
      <c r="B20" s="60"/>
      <c r="C20" s="60"/>
      <c r="D20" s="60"/>
      <c r="E20" s="111"/>
      <c r="F20" s="113"/>
      <c r="G20" s="113"/>
      <c r="H20" s="113"/>
    </row>
    <row r="21" ht="15" customHeight="1" spans="1:16">
      <c r="A21" s="60"/>
      <c r="B21" s="60"/>
      <c r="C21" s="60"/>
      <c r="D21" s="60"/>
      <c r="E21" s="60"/>
    </row>
    <row r="22" ht="15" customHeight="1" spans="1:16">
      <c r="A22" s="60"/>
      <c r="B22" s="60"/>
      <c r="C22" s="60"/>
      <c r="D22" s="60"/>
      <c r="E22" s="60"/>
    </row>
    <row r="23" ht="15" customHeight="1" spans="1:16">
      <c r="A23" s="60"/>
      <c r="B23" s="60"/>
      <c r="C23" s="60"/>
      <c r="D23" s="60"/>
      <c r="E23" s="60"/>
    </row>
    <row r="24" ht="15" customHeight="1" spans="1:16">
      <c r="A24" s="60"/>
      <c r="B24" s="60"/>
      <c r="C24" s="60"/>
      <c r="D24" s="60"/>
      <c r="E24" s="60"/>
    </row>
    <row r="25" ht="15" customHeight="1" spans="1:16">
      <c r="A25" s="60"/>
      <c r="B25" s="60"/>
      <c r="C25" s="60"/>
      <c r="D25" s="60"/>
      <c r="E25" s="60"/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85" zoomScaleNormal="85" workbookViewId="0">
      <selection activeCell="N7" sqref="I7:N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1040</v>
      </c>
      <c r="C2" s="70">
        <v>111.217</v>
      </c>
      <c r="D2" s="70">
        <v>0</v>
      </c>
      <c r="E2" s="70">
        <v>255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1040</v>
      </c>
      <c r="C3" s="70">
        <v>93.549</v>
      </c>
      <c r="D3" s="70">
        <v>0</v>
      </c>
      <c r="E3" s="70">
        <v>255</v>
      </c>
      <c r="F3" s="58"/>
      <c r="G3" s="70"/>
      <c r="H3" s="70"/>
      <c r="I3" s="105" t="s">
        <v>172</v>
      </c>
      <c r="J3" s="106"/>
      <c r="K3" s="107"/>
      <c r="L3" s="108" t="s">
        <v>175</v>
      </c>
      <c r="M3" s="108"/>
      <c r="N3" s="108"/>
      <c r="O3" s="109"/>
      <c r="P3" s="60"/>
      <c r="Q3" s="60"/>
      <c r="R3" s="109"/>
      <c r="S3" s="60"/>
      <c r="T3" s="60"/>
      <c r="U3" s="60"/>
      <c r="V3" s="60"/>
      <c r="W3" s="60"/>
    </row>
    <row r="4" spans="1:23">
      <c r="A4" s="70">
        <v>3</v>
      </c>
      <c r="B4" s="70">
        <v>1040</v>
      </c>
      <c r="C4" s="70">
        <v>151.592</v>
      </c>
      <c r="D4" s="70">
        <v>0</v>
      </c>
      <c r="E4" s="70">
        <v>255</v>
      </c>
      <c r="F4" s="58"/>
      <c r="G4" s="110" t="s">
        <v>9</v>
      </c>
      <c r="H4" s="110" t="s">
        <v>10</v>
      </c>
      <c r="I4" s="70">
        <f>C2</f>
        <v>111.217</v>
      </c>
      <c r="J4" s="70">
        <f>C6</f>
        <v>121.436</v>
      </c>
      <c r="K4" s="70">
        <f>C10</f>
        <v>132.026</v>
      </c>
      <c r="L4" s="70">
        <f>C3</f>
        <v>93.549</v>
      </c>
      <c r="M4" s="70">
        <f>C7</f>
        <v>96.165</v>
      </c>
      <c r="N4" s="70">
        <f>C11</f>
        <v>89.045</v>
      </c>
      <c r="O4" s="60"/>
      <c r="P4" s="60"/>
      <c r="Q4" s="60"/>
      <c r="R4" s="60"/>
      <c r="S4" s="60"/>
      <c r="T4" s="60"/>
      <c r="U4" s="5"/>
      <c r="V4" s="5"/>
      <c r="W4" s="5"/>
    </row>
    <row r="5" spans="1:23">
      <c r="A5" s="70">
        <v>4</v>
      </c>
      <c r="B5" s="70">
        <v>1040</v>
      </c>
      <c r="C5" s="70">
        <v>161.061</v>
      </c>
      <c r="D5" s="70">
        <v>44</v>
      </c>
      <c r="E5" s="70">
        <v>255</v>
      </c>
      <c r="F5" s="58"/>
      <c r="G5" s="70" t="s">
        <v>11</v>
      </c>
      <c r="H5" s="70" t="s">
        <v>12</v>
      </c>
      <c r="I5" s="70">
        <f>C4</f>
        <v>151.592</v>
      </c>
      <c r="J5" s="70">
        <f>C8</f>
        <v>145.799</v>
      </c>
      <c r="K5" s="70">
        <f>C12</f>
        <v>136.734</v>
      </c>
      <c r="L5" s="70">
        <f>C5</f>
        <v>161.061</v>
      </c>
      <c r="M5" s="70">
        <f>C9</f>
        <v>160.617</v>
      </c>
      <c r="N5" s="70">
        <f>C13</f>
        <v>169.043</v>
      </c>
      <c r="O5" s="60"/>
      <c r="P5" s="60"/>
      <c r="Q5" s="60"/>
      <c r="R5" s="60"/>
      <c r="S5" s="60"/>
      <c r="T5" s="60"/>
      <c r="U5" s="5"/>
      <c r="V5" s="5"/>
      <c r="W5" s="5"/>
    </row>
    <row r="6" spans="1:23">
      <c r="A6" s="70">
        <v>5</v>
      </c>
      <c r="B6" s="70">
        <v>1000</v>
      </c>
      <c r="C6" s="70">
        <v>121.436</v>
      </c>
      <c r="D6" s="70">
        <v>0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0.768559746616758</v>
      </c>
      <c r="J6" s="110">
        <f t="shared" si="0"/>
        <v>0.83917765620501</v>
      </c>
      <c r="K6" s="110">
        <f t="shared" si="0"/>
        <v>0.912359343507054</v>
      </c>
      <c r="L6" s="70">
        <f t="shared" ref="L6:N6" si="1">L4/AVERAGE($L$5:$N$5)</f>
        <v>0.571907458617015</v>
      </c>
      <c r="M6" s="70">
        <f t="shared" si="1"/>
        <v>0.587900252893192</v>
      </c>
      <c r="N6" s="70">
        <f t="shared" si="1"/>
        <v>0.544372464190446</v>
      </c>
      <c r="O6" s="60"/>
      <c r="P6" s="60"/>
      <c r="Q6" s="60"/>
      <c r="R6" s="60"/>
      <c r="S6" s="60"/>
      <c r="T6" s="60"/>
      <c r="U6" s="5"/>
      <c r="V6" s="5"/>
      <c r="W6" s="5"/>
    </row>
    <row r="7" spans="1:23">
      <c r="A7" s="70">
        <v>6</v>
      </c>
      <c r="B7" s="70">
        <v>1000</v>
      </c>
      <c r="C7" s="70">
        <v>96.165</v>
      </c>
      <c r="D7" s="70">
        <v>0</v>
      </c>
      <c r="E7" s="70">
        <v>255</v>
      </c>
      <c r="F7" s="58"/>
      <c r="G7" s="110"/>
      <c r="H7" s="110" t="s">
        <v>14</v>
      </c>
      <c r="I7" s="110">
        <f t="shared" ref="I7:N7" si="2">I6/AVERAGE($I$6:$K$6)</f>
        <v>0.914916954362604</v>
      </c>
      <c r="J7" s="110">
        <f t="shared" si="2"/>
        <v>0.998982666948193</v>
      </c>
      <c r="K7" s="110">
        <f t="shared" si="2"/>
        <v>1.0861003786892</v>
      </c>
      <c r="L7" s="110">
        <f t="shared" si="2"/>
        <v>0.680816075156813</v>
      </c>
      <c r="M7" s="110">
        <f t="shared" si="2"/>
        <v>0.699854385054409</v>
      </c>
      <c r="N7" s="110">
        <f t="shared" si="2"/>
        <v>0.648037578299484</v>
      </c>
      <c r="O7" s="111"/>
      <c r="P7" s="111"/>
      <c r="Q7" s="111"/>
      <c r="R7" s="111"/>
      <c r="S7" s="111"/>
      <c r="T7" s="111"/>
      <c r="U7" s="111"/>
      <c r="V7" s="111"/>
      <c r="W7" s="111"/>
    </row>
    <row r="8" spans="1:23">
      <c r="A8" s="70">
        <v>7</v>
      </c>
      <c r="B8" s="70">
        <v>1000</v>
      </c>
      <c r="C8" s="70">
        <v>145.799</v>
      </c>
      <c r="D8" s="70">
        <v>49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1000</v>
      </c>
      <c r="C9" s="70">
        <v>160.617</v>
      </c>
      <c r="D9" s="70">
        <v>36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760</v>
      </c>
      <c r="C10" s="70">
        <v>132.026</v>
      </c>
      <c r="D10" s="70">
        <v>0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760</v>
      </c>
      <c r="C11" s="70">
        <v>89.045</v>
      </c>
      <c r="D11" s="70">
        <v>0</v>
      </c>
      <c r="E11" s="70">
        <v>255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760</v>
      </c>
      <c r="C12" s="70">
        <v>136.734</v>
      </c>
      <c r="D12" s="70">
        <v>49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760</v>
      </c>
      <c r="C13" s="70">
        <v>169.043</v>
      </c>
      <c r="D13" s="70">
        <v>39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60"/>
      <c r="B14" s="60"/>
      <c r="C14" s="60"/>
      <c r="D14" s="60"/>
      <c r="E14" s="60"/>
      <c r="J14" s="60"/>
      <c r="K14" s="60"/>
      <c r="L14" s="60"/>
      <c r="M14" s="60"/>
      <c r="N14" s="60"/>
      <c r="O14" s="60"/>
      <c r="P14" s="60"/>
    </row>
    <row r="15" ht="15" customHeight="1" spans="1:23">
      <c r="A15" s="60"/>
      <c r="B15" s="60"/>
      <c r="C15" s="60"/>
      <c r="D15" s="60"/>
      <c r="E15" s="60"/>
      <c r="J15" s="60"/>
      <c r="K15" s="60"/>
      <c r="L15" s="60"/>
      <c r="M15" s="60"/>
      <c r="N15" s="60"/>
      <c r="O15" s="60"/>
      <c r="P15" s="60"/>
    </row>
    <row r="16" ht="15" customHeight="1" spans="1:23">
      <c r="A16" s="60"/>
      <c r="B16" s="60"/>
      <c r="C16" s="60"/>
      <c r="D16" s="60"/>
      <c r="E16" s="60"/>
      <c r="J16" s="60"/>
      <c r="K16" s="60"/>
      <c r="L16" s="60"/>
      <c r="M16" s="60"/>
      <c r="N16" s="60"/>
      <c r="O16" s="60"/>
      <c r="P16" s="60"/>
    </row>
    <row r="17" ht="15" customHeight="1" spans="1:16">
      <c r="A17" s="60"/>
      <c r="B17" s="60"/>
      <c r="C17" s="60"/>
      <c r="D17" s="60"/>
      <c r="E17" s="60"/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60"/>
      <c r="B18" s="60"/>
      <c r="C18" s="60"/>
      <c r="D18" s="60"/>
      <c r="E18" s="111"/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60"/>
      <c r="B19" s="60"/>
      <c r="C19" s="60"/>
      <c r="D19" s="60"/>
      <c r="E19" s="111"/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60"/>
      <c r="B20" s="60"/>
      <c r="C20" s="60"/>
      <c r="D20" s="60"/>
      <c r="E20" s="111"/>
      <c r="F20" s="113"/>
      <c r="G20" s="113"/>
      <c r="H20" s="113"/>
    </row>
    <row r="21" ht="15" customHeight="1" spans="1:16">
      <c r="A21" s="60"/>
      <c r="B21" s="60"/>
      <c r="C21" s="60"/>
      <c r="D21" s="60"/>
      <c r="E21" s="60"/>
    </row>
    <row r="22" ht="15" customHeight="1" spans="1:16">
      <c r="A22" s="60"/>
      <c r="B22" s="60"/>
      <c r="C22" s="60"/>
      <c r="D22" s="60"/>
      <c r="E22" s="60"/>
    </row>
    <row r="23" ht="15" customHeight="1" spans="1:16">
      <c r="A23" s="60"/>
      <c r="B23" s="60"/>
      <c r="C23" s="60"/>
      <c r="D23" s="60"/>
      <c r="E23" s="60"/>
    </row>
    <row r="24" ht="15" customHeight="1" spans="1:16">
      <c r="A24" s="60"/>
      <c r="B24" s="60"/>
      <c r="C24" s="60"/>
      <c r="D24" s="60"/>
      <c r="E24" s="60"/>
    </row>
    <row r="25" ht="15" customHeight="1" spans="1:16">
      <c r="A25" s="60"/>
      <c r="B25" s="60"/>
      <c r="C25" s="60"/>
      <c r="D25" s="60"/>
      <c r="E25" s="60"/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85" zoomScaleNormal="85" workbookViewId="0">
      <selection activeCell="I7" sqref="I7:N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702</v>
      </c>
      <c r="C2" s="70">
        <v>132.322</v>
      </c>
      <c r="D2" s="70">
        <v>31</v>
      </c>
      <c r="E2" s="70">
        <v>255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702</v>
      </c>
      <c r="C3" s="70">
        <v>87.281</v>
      </c>
      <c r="D3" s="70">
        <v>26</v>
      </c>
      <c r="E3" s="70">
        <v>223</v>
      </c>
      <c r="F3" s="58"/>
      <c r="G3" s="70"/>
      <c r="H3" s="70"/>
      <c r="I3" s="105" t="s">
        <v>172</v>
      </c>
      <c r="J3" s="106"/>
      <c r="K3" s="107"/>
      <c r="L3" s="108" t="s">
        <v>176</v>
      </c>
      <c r="M3" s="108"/>
      <c r="N3" s="108"/>
      <c r="O3" s="109"/>
      <c r="P3" s="60"/>
      <c r="Q3" s="60"/>
      <c r="R3" s="109"/>
      <c r="S3" s="60"/>
      <c r="T3" s="60"/>
      <c r="U3" s="60"/>
      <c r="V3" s="60"/>
      <c r="W3" s="60"/>
    </row>
    <row r="4" spans="1:23">
      <c r="A4" s="70">
        <v>3</v>
      </c>
      <c r="B4" s="70">
        <v>702</v>
      </c>
      <c r="C4" s="70">
        <v>129.855</v>
      </c>
      <c r="D4" s="70">
        <v>19</v>
      </c>
      <c r="E4" s="70">
        <v>255</v>
      </c>
      <c r="F4" s="58"/>
      <c r="G4" s="110" t="s">
        <v>9</v>
      </c>
      <c r="H4" s="110" t="s">
        <v>10</v>
      </c>
      <c r="I4" s="70">
        <f>C2</f>
        <v>132.322</v>
      </c>
      <c r="J4" s="70">
        <f>C6</f>
        <v>119.773</v>
      </c>
      <c r="K4" s="70">
        <f>C10</f>
        <v>124.646</v>
      </c>
      <c r="L4" s="70">
        <f>C3</f>
        <v>87.281</v>
      </c>
      <c r="M4" s="70">
        <f>C7</f>
        <v>78.489</v>
      </c>
      <c r="N4" s="70">
        <f>C11</f>
        <v>68.018</v>
      </c>
      <c r="O4" s="60"/>
      <c r="P4" s="60"/>
      <c r="Q4" s="60"/>
      <c r="R4" s="60"/>
      <c r="S4" s="60"/>
      <c r="T4" s="60"/>
      <c r="U4" s="5"/>
      <c r="V4" s="5"/>
      <c r="W4" s="5"/>
    </row>
    <row r="5" spans="1:23">
      <c r="A5" s="70">
        <v>4</v>
      </c>
      <c r="B5" s="70">
        <v>702</v>
      </c>
      <c r="C5" s="70">
        <v>123.604</v>
      </c>
      <c r="D5" s="70">
        <v>18</v>
      </c>
      <c r="E5" s="70">
        <v>255</v>
      </c>
      <c r="F5" s="58"/>
      <c r="G5" s="70" t="s">
        <v>11</v>
      </c>
      <c r="H5" s="70" t="s">
        <v>12</v>
      </c>
      <c r="I5" s="70">
        <f>C4</f>
        <v>129.855</v>
      </c>
      <c r="J5" s="70">
        <f>C8</f>
        <v>121.593</v>
      </c>
      <c r="K5" s="70">
        <f>C12</f>
        <v>107.578</v>
      </c>
      <c r="L5" s="70">
        <f>C5</f>
        <v>123.604</v>
      </c>
      <c r="M5" s="70">
        <f>C9</f>
        <v>121.391</v>
      </c>
      <c r="N5" s="70">
        <f>C13</f>
        <v>103.312</v>
      </c>
      <c r="O5" s="60"/>
      <c r="P5" s="60"/>
      <c r="Q5" s="60"/>
      <c r="R5" s="60"/>
      <c r="S5" s="60"/>
      <c r="T5" s="60"/>
      <c r="U5" s="5"/>
      <c r="V5" s="5"/>
      <c r="W5" s="5"/>
    </row>
    <row r="6" spans="1:23">
      <c r="A6" s="70">
        <v>5</v>
      </c>
      <c r="B6" s="70">
        <v>846</v>
      </c>
      <c r="C6" s="70">
        <v>119.773</v>
      </c>
      <c r="D6" s="70">
        <v>0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1.1056747979255</v>
      </c>
      <c r="J6" s="110">
        <f t="shared" si="0"/>
        <v>1.00081609688435</v>
      </c>
      <c r="K6" s="110">
        <f t="shared" si="0"/>
        <v>1.04153459638021</v>
      </c>
      <c r="L6" s="70">
        <f t="shared" ref="L6:N6" si="1">L4/AVERAGE($L$5:$N$5)</f>
        <v>0.751759223903051</v>
      </c>
      <c r="M6" s="70">
        <f t="shared" si="1"/>
        <v>0.676032924977104</v>
      </c>
      <c r="N6" s="70">
        <f t="shared" si="1"/>
        <v>0.58584524571714</v>
      </c>
      <c r="O6" s="60"/>
      <c r="P6" s="60"/>
      <c r="Q6" s="60"/>
      <c r="R6" s="60"/>
      <c r="S6" s="60"/>
      <c r="T6" s="60"/>
      <c r="U6" s="5"/>
      <c r="V6" s="5"/>
      <c r="W6" s="5"/>
    </row>
    <row r="7" spans="1:23">
      <c r="A7" s="70">
        <v>6</v>
      </c>
      <c r="B7" s="70">
        <v>846</v>
      </c>
      <c r="C7" s="70">
        <v>78.489</v>
      </c>
      <c r="D7" s="70">
        <v>0</v>
      </c>
      <c r="E7" s="70">
        <v>255</v>
      </c>
      <c r="F7" s="58"/>
      <c r="G7" s="110"/>
      <c r="H7" s="110" t="s">
        <v>14</v>
      </c>
      <c r="I7" s="110">
        <f t="shared" ref="I7:N7" si="2">I6/AVERAGE($I$6:$K$6)</f>
        <v>1.05368409597044</v>
      </c>
      <c r="J7" s="110">
        <f t="shared" si="2"/>
        <v>0.953756028677526</v>
      </c>
      <c r="K7" s="110">
        <f t="shared" si="2"/>
        <v>0.992559875352032</v>
      </c>
      <c r="L7" s="110">
        <f t="shared" si="2"/>
        <v>0.716410231753424</v>
      </c>
      <c r="M7" s="110">
        <f t="shared" si="2"/>
        <v>0.644244711679455</v>
      </c>
      <c r="N7" s="110">
        <f t="shared" si="2"/>
        <v>0.558297809871615</v>
      </c>
      <c r="O7" s="111"/>
      <c r="P7" s="111"/>
      <c r="Q7" s="111"/>
      <c r="R7" s="111"/>
      <c r="S7" s="111"/>
      <c r="T7" s="111"/>
      <c r="U7" s="111"/>
      <c r="V7" s="111"/>
      <c r="W7" s="111"/>
    </row>
    <row r="8" spans="1:23">
      <c r="A8" s="70">
        <v>7</v>
      </c>
      <c r="B8" s="70">
        <v>846</v>
      </c>
      <c r="C8" s="70">
        <v>121.593</v>
      </c>
      <c r="D8" s="70">
        <v>15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846</v>
      </c>
      <c r="C9" s="70">
        <v>121.391</v>
      </c>
      <c r="D9" s="70">
        <v>0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987</v>
      </c>
      <c r="C10" s="70">
        <v>124.646</v>
      </c>
      <c r="D10" s="70">
        <v>19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987</v>
      </c>
      <c r="C11" s="70">
        <v>68.018</v>
      </c>
      <c r="D11" s="70">
        <v>0</v>
      </c>
      <c r="E11" s="70">
        <v>255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987</v>
      </c>
      <c r="C12" s="70">
        <v>107.578</v>
      </c>
      <c r="D12" s="70">
        <v>0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987</v>
      </c>
      <c r="C13" s="70">
        <v>103.312</v>
      </c>
      <c r="D13" s="70">
        <v>15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60"/>
      <c r="B14" s="60"/>
      <c r="C14" s="60"/>
      <c r="D14" s="60"/>
      <c r="E14" s="60"/>
      <c r="J14" s="60"/>
      <c r="K14" s="60"/>
      <c r="L14" s="60"/>
      <c r="M14" s="60"/>
      <c r="N14" s="60"/>
      <c r="O14" s="60"/>
      <c r="P14" s="60"/>
    </row>
    <row r="15" ht="15" customHeight="1" spans="1:23">
      <c r="A15" s="60"/>
      <c r="B15" s="60"/>
      <c r="C15" s="60"/>
      <c r="D15" s="60"/>
      <c r="E15" s="60"/>
      <c r="J15" s="60"/>
      <c r="K15" s="60"/>
      <c r="L15" s="60"/>
      <c r="M15" s="60"/>
      <c r="N15" s="60"/>
      <c r="O15" s="60"/>
      <c r="P15" s="60"/>
    </row>
    <row r="16" ht="15" customHeight="1" spans="1:23">
      <c r="A16" s="60"/>
      <c r="B16" s="60"/>
      <c r="C16" s="60"/>
      <c r="D16" s="60"/>
      <c r="E16" s="60"/>
      <c r="J16" s="60"/>
      <c r="K16" s="60"/>
      <c r="L16" s="60"/>
      <c r="M16" s="60"/>
      <c r="N16" s="60"/>
      <c r="O16" s="60"/>
      <c r="P16" s="60"/>
    </row>
    <row r="17" ht="15" customHeight="1" spans="1:16">
      <c r="A17" s="60"/>
      <c r="B17" s="60"/>
      <c r="C17" s="60"/>
      <c r="D17" s="60"/>
      <c r="E17" s="60"/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60"/>
      <c r="B18" s="60"/>
      <c r="C18" s="60"/>
      <c r="D18" s="60"/>
      <c r="E18" s="111"/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60"/>
      <c r="B19" s="60"/>
      <c r="C19" s="60"/>
      <c r="D19" s="60"/>
      <c r="E19" s="111"/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60"/>
      <c r="B20" s="60"/>
      <c r="C20" s="60"/>
      <c r="D20" s="60"/>
      <c r="E20" s="111"/>
      <c r="F20" s="113"/>
      <c r="G20" s="113"/>
      <c r="H20" s="113"/>
    </row>
    <row r="21" ht="15" customHeight="1" spans="1:16">
      <c r="A21" s="60"/>
      <c r="B21" s="60"/>
      <c r="C21" s="60"/>
      <c r="D21" s="60"/>
      <c r="E21" s="60"/>
    </row>
    <row r="22" ht="15" customHeight="1" spans="1:16">
      <c r="A22" s="60"/>
      <c r="B22" s="60"/>
      <c r="C22" s="60"/>
      <c r="D22" s="60"/>
      <c r="E22" s="60"/>
    </row>
    <row r="23" ht="15" customHeight="1" spans="1:16">
      <c r="A23" s="60"/>
      <c r="B23" s="60"/>
      <c r="C23" s="60"/>
      <c r="D23" s="60"/>
      <c r="E23" s="60"/>
    </row>
    <row r="24" ht="15" customHeight="1" spans="1:16">
      <c r="A24" s="60"/>
      <c r="B24" s="60"/>
      <c r="C24" s="60"/>
      <c r="D24" s="60"/>
      <c r="E24" s="60"/>
    </row>
    <row r="25" ht="15" customHeight="1" spans="1:16">
      <c r="A25" s="60"/>
      <c r="B25" s="60"/>
      <c r="C25" s="60"/>
      <c r="D25" s="60"/>
      <c r="E25" s="60"/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85" zoomScaleNormal="85" workbookViewId="0">
      <selection activeCell="I7" sqref="I7:N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702</v>
      </c>
      <c r="C2" s="70">
        <v>161.668</v>
      </c>
      <c r="D2" s="70">
        <v>5</v>
      </c>
      <c r="E2" s="70">
        <v>255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702</v>
      </c>
      <c r="C3" s="70">
        <v>108.49</v>
      </c>
      <c r="D3" s="70">
        <v>0</v>
      </c>
      <c r="E3" s="70">
        <v>255</v>
      </c>
      <c r="F3" s="58"/>
      <c r="G3" s="70"/>
      <c r="H3" s="70"/>
      <c r="I3" s="105" t="s">
        <v>172</v>
      </c>
      <c r="J3" s="106"/>
      <c r="K3" s="107"/>
      <c r="L3" s="108" t="s">
        <v>177</v>
      </c>
      <c r="M3" s="108"/>
      <c r="N3" s="108"/>
      <c r="O3" s="109"/>
      <c r="P3" s="60"/>
      <c r="Q3" s="60"/>
      <c r="R3" s="109"/>
      <c r="S3" s="60"/>
      <c r="T3" s="60"/>
      <c r="U3" s="60"/>
      <c r="V3" s="60"/>
      <c r="W3" s="60"/>
    </row>
    <row r="4" spans="1:23">
      <c r="A4" s="70">
        <v>3</v>
      </c>
      <c r="B4" s="70">
        <v>702</v>
      </c>
      <c r="C4" s="70">
        <v>137.681</v>
      </c>
      <c r="D4" s="70">
        <v>16</v>
      </c>
      <c r="E4" s="70">
        <v>255</v>
      </c>
      <c r="F4" s="58"/>
      <c r="G4" s="110" t="s">
        <v>9</v>
      </c>
      <c r="H4" s="110" t="s">
        <v>10</v>
      </c>
      <c r="I4" s="70">
        <f>C2</f>
        <v>161.668</v>
      </c>
      <c r="J4" s="70">
        <f>C6</f>
        <v>159.392</v>
      </c>
      <c r="K4" s="70">
        <f>C10</f>
        <v>132.059</v>
      </c>
      <c r="L4" s="70">
        <f>C3</f>
        <v>108.49</v>
      </c>
      <c r="M4" s="70">
        <f>C7</f>
        <v>108.348</v>
      </c>
      <c r="N4" s="70">
        <f>C11</f>
        <v>114.962</v>
      </c>
      <c r="O4" s="60"/>
      <c r="P4" s="60"/>
      <c r="Q4" s="60"/>
      <c r="R4" s="60"/>
      <c r="S4" s="60"/>
      <c r="T4" s="60"/>
      <c r="U4" s="5"/>
      <c r="V4" s="5"/>
      <c r="W4" s="5"/>
    </row>
    <row r="5" spans="1:23">
      <c r="A5" s="70">
        <v>4</v>
      </c>
      <c r="B5" s="70">
        <v>702</v>
      </c>
      <c r="C5" s="70">
        <v>132.886</v>
      </c>
      <c r="D5" s="70">
        <v>24</v>
      </c>
      <c r="E5" s="70">
        <v>255</v>
      </c>
      <c r="F5" s="58"/>
      <c r="G5" s="70" t="s">
        <v>11</v>
      </c>
      <c r="H5" s="70" t="s">
        <v>12</v>
      </c>
      <c r="I5" s="70">
        <f>C4</f>
        <v>137.681</v>
      </c>
      <c r="J5" s="70">
        <f>C8</f>
        <v>129.568</v>
      </c>
      <c r="K5" s="70">
        <f>C12</f>
        <v>127.115</v>
      </c>
      <c r="L5" s="70">
        <f>C5</f>
        <v>132.886</v>
      </c>
      <c r="M5" s="70">
        <f>C9</f>
        <v>133.623</v>
      </c>
      <c r="N5" s="70">
        <f>C13</f>
        <v>133.111</v>
      </c>
      <c r="O5" s="60"/>
      <c r="P5" s="60"/>
      <c r="Q5" s="60"/>
      <c r="R5" s="60"/>
      <c r="S5" s="60"/>
      <c r="T5" s="60"/>
      <c r="U5" s="5"/>
      <c r="V5" s="5"/>
      <c r="W5" s="5"/>
    </row>
    <row r="6" spans="1:23">
      <c r="A6" s="70">
        <v>5</v>
      </c>
      <c r="B6" s="70">
        <v>738</v>
      </c>
      <c r="C6" s="70">
        <v>159.392</v>
      </c>
      <c r="D6" s="70">
        <v>0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1.2298384233855</v>
      </c>
      <c r="J6" s="110">
        <f t="shared" si="0"/>
        <v>1.21252446977919</v>
      </c>
      <c r="K6" s="110">
        <f t="shared" si="0"/>
        <v>1.00459727561339</v>
      </c>
      <c r="L6" s="70">
        <f t="shared" ref="L6:N6" si="1">L4/AVERAGE($L$5:$N$5)</f>
        <v>0.814448726289975</v>
      </c>
      <c r="M6" s="70">
        <f t="shared" si="1"/>
        <v>0.813382713577899</v>
      </c>
      <c r="N6" s="70">
        <f t="shared" si="1"/>
        <v>0.863034883138982</v>
      </c>
      <c r="O6" s="60"/>
      <c r="P6" s="60"/>
      <c r="Q6" s="60"/>
      <c r="R6" s="60"/>
      <c r="S6" s="60"/>
      <c r="T6" s="60"/>
      <c r="U6" s="5"/>
      <c r="V6" s="5"/>
      <c r="W6" s="5"/>
    </row>
    <row r="7" spans="1:23">
      <c r="A7" s="70">
        <v>6</v>
      </c>
      <c r="B7" s="70">
        <v>738</v>
      </c>
      <c r="C7" s="70">
        <v>108.348</v>
      </c>
      <c r="D7" s="70">
        <v>0</v>
      </c>
      <c r="E7" s="70">
        <v>255</v>
      </c>
      <c r="F7" s="58"/>
      <c r="G7" s="110"/>
      <c r="H7" s="110" t="s">
        <v>14</v>
      </c>
      <c r="I7" s="110">
        <f t="shared" ref="I7:N7" si="2">I6/AVERAGE($I$6:$K$6)</f>
        <v>1.07036782831883</v>
      </c>
      <c r="J7" s="110">
        <f t="shared" si="2"/>
        <v>1.05529893913078</v>
      </c>
      <c r="K7" s="110">
        <f t="shared" si="2"/>
        <v>0.874333232550389</v>
      </c>
      <c r="L7" s="110">
        <f t="shared" si="2"/>
        <v>0.708840850846289</v>
      </c>
      <c r="M7" s="110">
        <f t="shared" si="2"/>
        <v>0.707913065789416</v>
      </c>
      <c r="N7" s="110">
        <f t="shared" si="2"/>
        <v>0.75112694160744</v>
      </c>
      <c r="O7" s="111"/>
      <c r="P7" s="111"/>
      <c r="Q7" s="111"/>
      <c r="R7" s="111"/>
      <c r="S7" s="111"/>
      <c r="T7" s="111"/>
      <c r="U7" s="111"/>
      <c r="V7" s="111"/>
      <c r="W7" s="111"/>
    </row>
    <row r="8" spans="1:23">
      <c r="A8" s="70">
        <v>7</v>
      </c>
      <c r="B8" s="70">
        <v>738</v>
      </c>
      <c r="C8" s="70">
        <v>129.568</v>
      </c>
      <c r="D8" s="70">
        <v>14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738</v>
      </c>
      <c r="C9" s="70">
        <v>133.623</v>
      </c>
      <c r="D9" s="70">
        <v>0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820</v>
      </c>
      <c r="C10" s="70">
        <v>132.059</v>
      </c>
      <c r="D10" s="70">
        <v>0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820</v>
      </c>
      <c r="C11" s="70">
        <v>114.962</v>
      </c>
      <c r="D11" s="70">
        <v>0</v>
      </c>
      <c r="E11" s="70">
        <v>255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820</v>
      </c>
      <c r="C12" s="70">
        <v>127.115</v>
      </c>
      <c r="D12" s="70">
        <v>16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820</v>
      </c>
      <c r="C13" s="70">
        <v>133.111</v>
      </c>
      <c r="D13" s="70">
        <v>0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60"/>
      <c r="B14" s="60"/>
      <c r="C14" s="60"/>
      <c r="D14" s="60"/>
      <c r="E14" s="60"/>
      <c r="J14" s="60"/>
      <c r="K14" s="60"/>
      <c r="L14" s="60"/>
      <c r="M14" s="60"/>
      <c r="N14" s="60"/>
      <c r="O14" s="60"/>
      <c r="P14" s="60"/>
    </row>
    <row r="15" ht="15" customHeight="1" spans="1:23">
      <c r="A15" s="60"/>
      <c r="B15" s="60"/>
      <c r="C15" s="60"/>
      <c r="D15" s="60"/>
      <c r="E15" s="60"/>
      <c r="J15" s="60"/>
      <c r="K15" s="60"/>
      <c r="L15" s="60"/>
      <c r="M15" s="60"/>
      <c r="N15" s="60"/>
      <c r="O15" s="60"/>
      <c r="P15" s="60"/>
    </row>
    <row r="16" ht="15" customHeight="1" spans="1:23">
      <c r="A16" s="60"/>
      <c r="B16" s="60"/>
      <c r="C16" s="60"/>
      <c r="D16" s="60"/>
      <c r="E16" s="60"/>
      <c r="J16" s="60"/>
      <c r="K16" s="60"/>
      <c r="L16" s="60"/>
      <c r="M16" s="60"/>
      <c r="N16" s="60"/>
      <c r="O16" s="60"/>
      <c r="P16" s="60"/>
    </row>
    <row r="17" ht="15" customHeight="1" spans="1:16">
      <c r="A17" s="60"/>
      <c r="B17" s="60"/>
      <c r="C17" s="60"/>
      <c r="D17" s="60"/>
      <c r="E17" s="60"/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60"/>
      <c r="B18" s="60"/>
      <c r="C18" s="60"/>
      <c r="D18" s="60"/>
      <c r="E18" s="111"/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60"/>
      <c r="B19" s="60"/>
      <c r="C19" s="60"/>
      <c r="D19" s="60"/>
      <c r="E19" s="111"/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60"/>
      <c r="B20" s="60"/>
      <c r="C20" s="60"/>
      <c r="D20" s="60"/>
      <c r="E20" s="111"/>
      <c r="F20" s="113"/>
      <c r="G20" s="113"/>
      <c r="H20" s="113"/>
    </row>
    <row r="21" ht="15" customHeight="1" spans="1:16">
      <c r="A21" s="60"/>
      <c r="B21" s="60"/>
      <c r="C21" s="60"/>
      <c r="D21" s="60"/>
      <c r="E21" s="60"/>
    </row>
    <row r="22" ht="15" customHeight="1" spans="1:16">
      <c r="A22" s="60"/>
      <c r="B22" s="60"/>
      <c r="C22" s="60"/>
      <c r="D22" s="60"/>
      <c r="E22" s="60"/>
    </row>
    <row r="23" ht="15" customHeight="1" spans="1:16">
      <c r="A23" s="60"/>
      <c r="B23" s="60"/>
      <c r="C23" s="60"/>
      <c r="D23" s="60"/>
      <c r="E23" s="60"/>
    </row>
    <row r="24" ht="15" customHeight="1" spans="1:16">
      <c r="A24" s="60"/>
      <c r="B24" s="60"/>
      <c r="C24" s="60"/>
      <c r="D24" s="60"/>
      <c r="E24" s="60"/>
    </row>
    <row r="25" ht="15" customHeight="1" spans="1:16">
      <c r="A25" s="60"/>
      <c r="B25" s="60"/>
      <c r="C25" s="60"/>
      <c r="D25" s="60"/>
      <c r="E25" s="60"/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85" zoomScaleNormal="85" workbookViewId="0">
      <selection activeCell="I7" sqref="I7:N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820</v>
      </c>
      <c r="C2" s="70">
        <v>127.004</v>
      </c>
      <c r="D2" s="70">
        <v>0</v>
      </c>
      <c r="E2" s="70">
        <v>255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820</v>
      </c>
      <c r="C3" s="70">
        <v>85.828</v>
      </c>
      <c r="D3" s="70">
        <v>0</v>
      </c>
      <c r="E3" s="70">
        <v>255</v>
      </c>
      <c r="F3" s="58"/>
      <c r="G3" s="70"/>
      <c r="H3" s="70"/>
      <c r="I3" s="105" t="s">
        <v>172</v>
      </c>
      <c r="J3" s="106"/>
      <c r="K3" s="107"/>
      <c r="L3" s="108" t="s">
        <v>178</v>
      </c>
      <c r="M3" s="108"/>
      <c r="N3" s="108"/>
      <c r="O3" s="109"/>
      <c r="P3" s="60"/>
      <c r="Q3" s="60"/>
      <c r="R3" s="109"/>
      <c r="S3" s="60"/>
      <c r="T3" s="60"/>
      <c r="U3" s="60"/>
      <c r="V3" s="60"/>
      <c r="W3" s="60"/>
    </row>
    <row r="4" spans="1:23">
      <c r="A4" s="70">
        <v>3</v>
      </c>
      <c r="B4" s="70">
        <v>820</v>
      </c>
      <c r="C4" s="70">
        <v>167.689</v>
      </c>
      <c r="D4" s="70">
        <v>48</v>
      </c>
      <c r="E4" s="70">
        <v>255</v>
      </c>
      <c r="F4" s="58"/>
      <c r="G4" s="110" t="s">
        <v>9</v>
      </c>
      <c r="H4" s="110" t="s">
        <v>10</v>
      </c>
      <c r="I4" s="70">
        <f>C2</f>
        <v>127.004</v>
      </c>
      <c r="J4" s="70">
        <f>C6</f>
        <v>114.295</v>
      </c>
      <c r="K4" s="70">
        <f>C10</f>
        <v>110.874</v>
      </c>
      <c r="L4" s="70">
        <f>C3</f>
        <v>85.828</v>
      </c>
      <c r="M4" s="70">
        <f>C7</f>
        <v>69.886</v>
      </c>
      <c r="N4" s="70">
        <f>C11</f>
        <v>59.938</v>
      </c>
      <c r="O4" s="60"/>
      <c r="P4" s="60"/>
      <c r="Q4" s="60"/>
      <c r="R4" s="60"/>
      <c r="S4" s="60"/>
      <c r="T4" s="60"/>
      <c r="U4" s="5"/>
      <c r="V4" s="5"/>
      <c r="W4" s="5"/>
    </row>
    <row r="5" spans="1:23">
      <c r="A5" s="70">
        <v>4</v>
      </c>
      <c r="B5" s="70">
        <v>820</v>
      </c>
      <c r="C5" s="70">
        <v>156.362</v>
      </c>
      <c r="D5" s="70">
        <v>49</v>
      </c>
      <c r="E5" s="70">
        <v>255</v>
      </c>
      <c r="F5" s="58"/>
      <c r="G5" s="70" t="s">
        <v>11</v>
      </c>
      <c r="H5" s="70" t="s">
        <v>12</v>
      </c>
      <c r="I5" s="70">
        <f>C4</f>
        <v>167.689</v>
      </c>
      <c r="J5" s="70">
        <f>C8</f>
        <v>149.465</v>
      </c>
      <c r="K5" s="70">
        <f>C12</f>
        <v>132.587</v>
      </c>
      <c r="L5" s="70">
        <f>C5</f>
        <v>156.362</v>
      </c>
      <c r="M5" s="70">
        <f>C9</f>
        <v>145.608</v>
      </c>
      <c r="N5" s="70">
        <f>C13</f>
        <v>140.471</v>
      </c>
      <c r="O5" s="60"/>
      <c r="P5" s="60"/>
      <c r="Q5" s="60"/>
      <c r="R5" s="60"/>
      <c r="S5" s="60"/>
      <c r="T5" s="60"/>
      <c r="U5" s="5"/>
      <c r="V5" s="5"/>
      <c r="W5" s="5"/>
    </row>
    <row r="6" spans="1:23">
      <c r="A6" s="70">
        <v>5</v>
      </c>
      <c r="B6" s="70">
        <v>984</v>
      </c>
      <c r="C6" s="70">
        <v>114.295</v>
      </c>
      <c r="D6" s="70">
        <v>0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0.847180933025897</v>
      </c>
      <c r="J6" s="110">
        <f t="shared" si="0"/>
        <v>0.762405473372452</v>
      </c>
      <c r="K6" s="110">
        <f t="shared" si="0"/>
        <v>0.739585672642699</v>
      </c>
      <c r="L6" s="70">
        <f t="shared" ref="L6:N6" si="1">L4/AVERAGE($L$5:$N$5)</f>
        <v>0.581962340741477</v>
      </c>
      <c r="M6" s="70">
        <f t="shared" si="1"/>
        <v>0.473866572040114</v>
      </c>
      <c r="N6" s="70">
        <f t="shared" si="1"/>
        <v>0.406413510501965</v>
      </c>
      <c r="O6" s="60"/>
      <c r="P6" s="60"/>
      <c r="Q6" s="60"/>
      <c r="R6" s="60"/>
      <c r="S6" s="60"/>
      <c r="T6" s="60"/>
      <c r="U6" s="5"/>
      <c r="V6" s="5"/>
      <c r="W6" s="5"/>
    </row>
    <row r="7" spans="1:23">
      <c r="A7" s="70">
        <v>6</v>
      </c>
      <c r="B7" s="70">
        <v>984</v>
      </c>
      <c r="C7" s="70">
        <v>69.886</v>
      </c>
      <c r="D7" s="70">
        <v>0</v>
      </c>
      <c r="E7" s="70">
        <v>246</v>
      </c>
      <c r="F7" s="58"/>
      <c r="G7" s="110"/>
      <c r="H7" s="110" t="s">
        <v>14</v>
      </c>
      <c r="I7" s="110">
        <f t="shared" ref="I7:N7" si="2">I6/AVERAGE($I$6:$K$6)</f>
        <v>1.08188873082264</v>
      </c>
      <c r="J7" s="110">
        <f t="shared" si="2"/>
        <v>0.973626598291181</v>
      </c>
      <c r="K7" s="110">
        <f t="shared" si="2"/>
        <v>0.944484670886184</v>
      </c>
      <c r="L7" s="110">
        <f t="shared" si="2"/>
        <v>0.743192479512662</v>
      </c>
      <c r="M7" s="110">
        <f t="shared" si="2"/>
        <v>0.605149247602436</v>
      </c>
      <c r="N7" s="110">
        <f t="shared" si="2"/>
        <v>0.519008608344945</v>
      </c>
      <c r="O7" s="111"/>
      <c r="P7" s="111"/>
      <c r="Q7" s="111"/>
      <c r="R7" s="111"/>
      <c r="S7" s="111"/>
      <c r="T7" s="111"/>
      <c r="U7" s="111"/>
      <c r="V7" s="111"/>
      <c r="W7" s="111"/>
    </row>
    <row r="8" spans="1:23">
      <c r="A8" s="70">
        <v>7</v>
      </c>
      <c r="B8" s="70">
        <v>984</v>
      </c>
      <c r="C8" s="70">
        <v>149.465</v>
      </c>
      <c r="D8" s="70">
        <v>46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984</v>
      </c>
      <c r="C9" s="70">
        <v>145.608</v>
      </c>
      <c r="D9" s="70">
        <v>45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1056</v>
      </c>
      <c r="C10" s="70">
        <v>110.874</v>
      </c>
      <c r="D10" s="70">
        <v>0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1056</v>
      </c>
      <c r="C11" s="70">
        <v>59.938</v>
      </c>
      <c r="D11" s="70">
        <v>0</v>
      </c>
      <c r="E11" s="70">
        <v>255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1056</v>
      </c>
      <c r="C12" s="70">
        <v>132.587</v>
      </c>
      <c r="D12" s="70">
        <v>43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1056</v>
      </c>
      <c r="C13" s="70">
        <v>140.471</v>
      </c>
      <c r="D13" s="70">
        <v>48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60"/>
      <c r="B14" s="60"/>
      <c r="C14" s="60"/>
      <c r="D14" s="60"/>
      <c r="E14" s="60"/>
      <c r="J14" s="60"/>
      <c r="K14" s="60"/>
      <c r="L14" s="60"/>
      <c r="M14" s="60"/>
      <c r="N14" s="60"/>
      <c r="O14" s="60"/>
      <c r="P14" s="60"/>
    </row>
    <row r="15" ht="15" customHeight="1" spans="1:23">
      <c r="A15" s="60"/>
      <c r="B15" s="60"/>
      <c r="C15" s="60"/>
      <c r="D15" s="60"/>
      <c r="E15" s="60"/>
      <c r="J15" s="60"/>
      <c r="K15" s="60"/>
      <c r="L15" s="60"/>
      <c r="M15" s="60"/>
      <c r="N15" s="60"/>
      <c r="O15" s="60"/>
      <c r="P15" s="60"/>
    </row>
    <row r="16" ht="15" customHeight="1" spans="1:23">
      <c r="A16" s="60"/>
      <c r="B16" s="60"/>
      <c r="C16" s="60"/>
      <c r="D16" s="60"/>
      <c r="E16" s="60"/>
      <c r="J16" s="60"/>
      <c r="K16" s="60"/>
      <c r="L16" s="60"/>
      <c r="M16" s="60"/>
      <c r="N16" s="60"/>
      <c r="O16" s="60"/>
      <c r="P16" s="60"/>
    </row>
    <row r="17" ht="15" customHeight="1" spans="1:16">
      <c r="A17" s="60"/>
      <c r="B17" s="60"/>
      <c r="C17" s="60"/>
      <c r="D17" s="60"/>
      <c r="E17" s="60"/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60"/>
      <c r="B18" s="60"/>
      <c r="C18" s="60"/>
      <c r="D18" s="60"/>
      <c r="E18" s="111"/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60"/>
      <c r="B19" s="60"/>
      <c r="C19" s="60"/>
      <c r="D19" s="60"/>
      <c r="E19" s="111"/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60"/>
      <c r="B20" s="60"/>
      <c r="C20" s="60"/>
      <c r="D20" s="60"/>
      <c r="E20" s="111"/>
      <c r="F20" s="113"/>
      <c r="G20" s="113"/>
      <c r="H20" s="113"/>
    </row>
    <row r="21" ht="15" customHeight="1" spans="1:16">
      <c r="A21" s="60"/>
      <c r="B21" s="60"/>
      <c r="C21" s="60"/>
      <c r="D21" s="60"/>
      <c r="E21" s="60"/>
    </row>
    <row r="22" ht="15" customHeight="1" spans="1:16">
      <c r="A22" s="60"/>
      <c r="B22" s="60"/>
      <c r="C22" s="60"/>
      <c r="D22" s="60"/>
      <c r="E22" s="60"/>
    </row>
    <row r="23" ht="15" customHeight="1" spans="1:16">
      <c r="A23" s="60"/>
      <c r="B23" s="60"/>
      <c r="C23" s="60"/>
      <c r="D23" s="60"/>
      <c r="E23" s="60"/>
    </row>
    <row r="24" ht="15" customHeight="1" spans="1:16">
      <c r="A24" s="60"/>
      <c r="B24" s="60"/>
      <c r="C24" s="60"/>
      <c r="D24" s="60"/>
      <c r="E24" s="60"/>
    </row>
    <row r="25" ht="15" customHeight="1" spans="1:16">
      <c r="A25" s="60"/>
      <c r="B25" s="60"/>
      <c r="C25" s="60"/>
      <c r="D25" s="60"/>
      <c r="E25" s="60"/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5"/>
  <sheetViews>
    <sheetView zoomScale="85" zoomScaleNormal="85" workbookViewId="0">
      <selection activeCell="A60" sqref="A60"/>
    </sheetView>
  </sheetViews>
  <sheetFormatPr defaultColWidth="9" defaultRowHeight="13.5" customHeight="1"/>
  <cols>
    <col min="1" max="1" width="11.75" style="151" customWidth="1"/>
    <col min="2" max="2" width="13.125" style="151" customWidth="1"/>
    <col min="3" max="3" width="13.875" style="151" customWidth="1"/>
    <col min="4" max="4" width="13.625" style="151" customWidth="1"/>
    <col min="5" max="5" width="10" style="152" customWidth="1"/>
    <col min="6" max="6" width="10.875" style="152" customWidth="1"/>
    <col min="7" max="7" width="9.375" style="151" customWidth="1"/>
    <col min="8" max="9" width="13.5" style="151" customWidth="1"/>
    <col min="10" max="10" width="10.25" style="151" customWidth="1"/>
    <col min="11" max="11" width="9" style="151"/>
    <col min="12" max="12" width="14.5" style="151" customWidth="1"/>
    <col min="13" max="13" width="11.125" style="151" customWidth="1"/>
    <col min="14" max="14" width="11" style="151" customWidth="1"/>
    <col min="15" max="255" width="9" style="151"/>
    <col min="256" max="256" width="11.75" style="151" customWidth="1"/>
    <col min="257" max="257" width="13.125" style="151" customWidth="1"/>
    <col min="258" max="258" width="13.875" style="151" customWidth="1"/>
    <col min="259" max="259" width="13.625" style="151" customWidth="1"/>
    <col min="260" max="260" width="10" style="151" customWidth="1"/>
    <col min="261" max="261" width="10.875" style="151" customWidth="1"/>
    <col min="262" max="262" width="9.375" style="151" customWidth="1"/>
    <col min="263" max="264" width="13.5" style="151" customWidth="1"/>
    <col min="265" max="265" width="10.125" style="151" customWidth="1"/>
    <col min="266" max="266" width="10.25" style="151" customWidth="1"/>
    <col min="267" max="267" width="9" style="151"/>
    <col min="268" max="268" width="14.5" style="151" customWidth="1"/>
    <col min="269" max="269" width="11.125" style="151" customWidth="1"/>
    <col min="270" max="270" width="11" style="151" customWidth="1"/>
    <col min="271" max="511" width="9" style="151"/>
    <col min="512" max="512" width="11.75" style="151" customWidth="1"/>
    <col min="513" max="513" width="13.125" style="151" customWidth="1"/>
    <col min="514" max="514" width="13.875" style="151" customWidth="1"/>
    <col min="515" max="515" width="13.625" style="151" customWidth="1"/>
    <col min="516" max="516" width="10" style="151" customWidth="1"/>
    <col min="517" max="517" width="10.875" style="151" customWidth="1"/>
    <col min="518" max="518" width="9.375" style="151" customWidth="1"/>
    <col min="519" max="520" width="13.5" style="151" customWidth="1"/>
    <col min="521" max="521" width="10.125" style="151" customWidth="1"/>
    <col min="522" max="522" width="10.25" style="151" customWidth="1"/>
    <col min="523" max="523" width="9" style="151"/>
    <col min="524" max="524" width="14.5" style="151" customWidth="1"/>
    <col min="525" max="525" width="11.125" style="151" customWidth="1"/>
    <col min="526" max="526" width="11" style="151" customWidth="1"/>
    <col min="527" max="767" width="9" style="151"/>
    <col min="768" max="768" width="11.75" style="151" customWidth="1"/>
    <col min="769" max="769" width="13.125" style="151" customWidth="1"/>
    <col min="770" max="770" width="13.875" style="151" customWidth="1"/>
    <col min="771" max="771" width="13.625" style="151" customWidth="1"/>
    <col min="772" max="772" width="10" style="151" customWidth="1"/>
    <col min="773" max="773" width="10.875" style="151" customWidth="1"/>
    <col min="774" max="774" width="9.375" style="151" customWidth="1"/>
    <col min="775" max="776" width="13.5" style="151" customWidth="1"/>
    <col min="777" max="777" width="10.125" style="151" customWidth="1"/>
    <col min="778" max="778" width="10.25" style="151" customWidth="1"/>
    <col min="779" max="779" width="9" style="151"/>
    <col min="780" max="780" width="14.5" style="151" customWidth="1"/>
    <col min="781" max="781" width="11.125" style="151" customWidth="1"/>
    <col min="782" max="782" width="11" style="151" customWidth="1"/>
    <col min="783" max="1023" width="9" style="151"/>
    <col min="1024" max="1024" width="11.75" style="151" customWidth="1"/>
    <col min="1025" max="1025" width="13.125" style="151" customWidth="1"/>
    <col min="1026" max="1026" width="13.875" style="151" customWidth="1"/>
    <col min="1027" max="1027" width="13.625" style="151" customWidth="1"/>
    <col min="1028" max="1028" width="10" style="151" customWidth="1"/>
    <col min="1029" max="1029" width="10.875" style="151" customWidth="1"/>
    <col min="1030" max="1030" width="9.375" style="151" customWidth="1"/>
    <col min="1031" max="1032" width="13.5" style="151" customWidth="1"/>
    <col min="1033" max="1033" width="10.125" style="151" customWidth="1"/>
    <col min="1034" max="1034" width="10.25" style="151" customWidth="1"/>
    <col min="1035" max="1035" width="9" style="151"/>
    <col min="1036" max="1036" width="14.5" style="151" customWidth="1"/>
    <col min="1037" max="1037" width="11.125" style="151" customWidth="1"/>
    <col min="1038" max="1038" width="11" style="151" customWidth="1"/>
    <col min="1039" max="1279" width="9" style="151"/>
    <col min="1280" max="1280" width="11.75" style="151" customWidth="1"/>
    <col min="1281" max="1281" width="13.125" style="151" customWidth="1"/>
    <col min="1282" max="1282" width="13.875" style="151" customWidth="1"/>
    <col min="1283" max="1283" width="13.625" style="151" customWidth="1"/>
    <col min="1284" max="1284" width="10" style="151" customWidth="1"/>
    <col min="1285" max="1285" width="10.875" style="151" customWidth="1"/>
    <col min="1286" max="1286" width="9.375" style="151" customWidth="1"/>
    <col min="1287" max="1288" width="13.5" style="151" customWidth="1"/>
    <col min="1289" max="1289" width="10.125" style="151" customWidth="1"/>
    <col min="1290" max="1290" width="10.25" style="151" customWidth="1"/>
    <col min="1291" max="1291" width="9" style="151"/>
    <col min="1292" max="1292" width="14.5" style="151" customWidth="1"/>
    <col min="1293" max="1293" width="11.125" style="151" customWidth="1"/>
    <col min="1294" max="1294" width="11" style="151" customWidth="1"/>
    <col min="1295" max="1535" width="9" style="151"/>
    <col min="1536" max="1536" width="11.75" style="151" customWidth="1"/>
    <col min="1537" max="1537" width="13.125" style="151" customWidth="1"/>
    <col min="1538" max="1538" width="13.875" style="151" customWidth="1"/>
    <col min="1539" max="1539" width="13.625" style="151" customWidth="1"/>
    <col min="1540" max="1540" width="10" style="151" customWidth="1"/>
    <col min="1541" max="1541" width="10.875" style="151" customWidth="1"/>
    <col min="1542" max="1542" width="9.375" style="151" customWidth="1"/>
    <col min="1543" max="1544" width="13.5" style="151" customWidth="1"/>
    <col min="1545" max="1545" width="10.125" style="151" customWidth="1"/>
    <col min="1546" max="1546" width="10.25" style="151" customWidth="1"/>
    <col min="1547" max="1547" width="9" style="151"/>
    <col min="1548" max="1548" width="14.5" style="151" customWidth="1"/>
    <col min="1549" max="1549" width="11.125" style="151" customWidth="1"/>
    <col min="1550" max="1550" width="11" style="151" customWidth="1"/>
    <col min="1551" max="1791" width="9" style="151"/>
    <col min="1792" max="1792" width="11.75" style="151" customWidth="1"/>
    <col min="1793" max="1793" width="13.125" style="151" customWidth="1"/>
    <col min="1794" max="1794" width="13.875" style="151" customWidth="1"/>
    <col min="1795" max="1795" width="13.625" style="151" customWidth="1"/>
    <col min="1796" max="1796" width="10" style="151" customWidth="1"/>
    <col min="1797" max="1797" width="10.875" style="151" customWidth="1"/>
    <col min="1798" max="1798" width="9.375" style="151" customWidth="1"/>
    <col min="1799" max="1800" width="13.5" style="151" customWidth="1"/>
    <col min="1801" max="1801" width="10.125" style="151" customWidth="1"/>
    <col min="1802" max="1802" width="10.25" style="151" customWidth="1"/>
    <col min="1803" max="1803" width="9" style="151"/>
    <col min="1804" max="1804" width="14.5" style="151" customWidth="1"/>
    <col min="1805" max="1805" width="11.125" style="151" customWidth="1"/>
    <col min="1806" max="1806" width="11" style="151" customWidth="1"/>
    <col min="1807" max="2047" width="9" style="151"/>
    <col min="2048" max="2048" width="11.75" style="151" customWidth="1"/>
    <col min="2049" max="2049" width="13.125" style="151" customWidth="1"/>
    <col min="2050" max="2050" width="13.875" style="151" customWidth="1"/>
    <col min="2051" max="2051" width="13.625" style="151" customWidth="1"/>
    <col min="2052" max="2052" width="10" style="151" customWidth="1"/>
    <col min="2053" max="2053" width="10.875" style="151" customWidth="1"/>
    <col min="2054" max="2054" width="9.375" style="151" customWidth="1"/>
    <col min="2055" max="2056" width="13.5" style="151" customWidth="1"/>
    <col min="2057" max="2057" width="10.125" style="151" customWidth="1"/>
    <col min="2058" max="2058" width="10.25" style="151" customWidth="1"/>
    <col min="2059" max="2059" width="9" style="151"/>
    <col min="2060" max="2060" width="14.5" style="151" customWidth="1"/>
    <col min="2061" max="2061" width="11.125" style="151" customWidth="1"/>
    <col min="2062" max="2062" width="11" style="151" customWidth="1"/>
    <col min="2063" max="2303" width="9" style="151"/>
    <col min="2304" max="2304" width="11.75" style="151" customWidth="1"/>
    <col min="2305" max="2305" width="13.125" style="151" customWidth="1"/>
    <col min="2306" max="2306" width="13.875" style="151" customWidth="1"/>
    <col min="2307" max="2307" width="13.625" style="151" customWidth="1"/>
    <col min="2308" max="2308" width="10" style="151" customWidth="1"/>
    <col min="2309" max="2309" width="10.875" style="151" customWidth="1"/>
    <col min="2310" max="2310" width="9.375" style="151" customWidth="1"/>
    <col min="2311" max="2312" width="13.5" style="151" customWidth="1"/>
    <col min="2313" max="2313" width="10.125" style="151" customWidth="1"/>
    <col min="2314" max="2314" width="10.25" style="151" customWidth="1"/>
    <col min="2315" max="2315" width="9" style="151"/>
    <col min="2316" max="2316" width="14.5" style="151" customWidth="1"/>
    <col min="2317" max="2317" width="11.125" style="151" customWidth="1"/>
    <col min="2318" max="2318" width="11" style="151" customWidth="1"/>
    <col min="2319" max="2559" width="9" style="151"/>
    <col min="2560" max="2560" width="11.75" style="151" customWidth="1"/>
    <col min="2561" max="2561" width="13.125" style="151" customWidth="1"/>
    <col min="2562" max="2562" width="13.875" style="151" customWidth="1"/>
    <col min="2563" max="2563" width="13.625" style="151" customWidth="1"/>
    <col min="2564" max="2564" width="10" style="151" customWidth="1"/>
    <col min="2565" max="2565" width="10.875" style="151" customWidth="1"/>
    <col min="2566" max="2566" width="9.375" style="151" customWidth="1"/>
    <col min="2567" max="2568" width="13.5" style="151" customWidth="1"/>
    <col min="2569" max="2569" width="10.125" style="151" customWidth="1"/>
    <col min="2570" max="2570" width="10.25" style="151" customWidth="1"/>
    <col min="2571" max="2571" width="9" style="151"/>
    <col min="2572" max="2572" width="14.5" style="151" customWidth="1"/>
    <col min="2573" max="2573" width="11.125" style="151" customWidth="1"/>
    <col min="2574" max="2574" width="11" style="151" customWidth="1"/>
    <col min="2575" max="2815" width="9" style="151"/>
    <col min="2816" max="2816" width="11.75" style="151" customWidth="1"/>
    <col min="2817" max="2817" width="13.125" style="151" customWidth="1"/>
    <col min="2818" max="2818" width="13.875" style="151" customWidth="1"/>
    <col min="2819" max="2819" width="13.625" style="151" customWidth="1"/>
    <col min="2820" max="2820" width="10" style="151" customWidth="1"/>
    <col min="2821" max="2821" width="10.875" style="151" customWidth="1"/>
    <col min="2822" max="2822" width="9.375" style="151" customWidth="1"/>
    <col min="2823" max="2824" width="13.5" style="151" customWidth="1"/>
    <col min="2825" max="2825" width="10.125" style="151" customWidth="1"/>
    <col min="2826" max="2826" width="10.25" style="151" customWidth="1"/>
    <col min="2827" max="2827" width="9" style="151"/>
    <col min="2828" max="2828" width="14.5" style="151" customWidth="1"/>
    <col min="2829" max="2829" width="11.125" style="151" customWidth="1"/>
    <col min="2830" max="2830" width="11" style="151" customWidth="1"/>
    <col min="2831" max="3071" width="9" style="151"/>
    <col min="3072" max="3072" width="11.75" style="151" customWidth="1"/>
    <col min="3073" max="3073" width="13.125" style="151" customWidth="1"/>
    <col min="3074" max="3074" width="13.875" style="151" customWidth="1"/>
    <col min="3075" max="3075" width="13.625" style="151" customWidth="1"/>
    <col min="3076" max="3076" width="10" style="151" customWidth="1"/>
    <col min="3077" max="3077" width="10.875" style="151" customWidth="1"/>
    <col min="3078" max="3078" width="9.375" style="151" customWidth="1"/>
    <col min="3079" max="3080" width="13.5" style="151" customWidth="1"/>
    <col min="3081" max="3081" width="10.125" style="151" customWidth="1"/>
    <col min="3082" max="3082" width="10.25" style="151" customWidth="1"/>
    <col min="3083" max="3083" width="9" style="151"/>
    <col min="3084" max="3084" width="14.5" style="151" customWidth="1"/>
    <col min="3085" max="3085" width="11.125" style="151" customWidth="1"/>
    <col min="3086" max="3086" width="11" style="151" customWidth="1"/>
    <col min="3087" max="3327" width="9" style="151"/>
    <col min="3328" max="3328" width="11.75" style="151" customWidth="1"/>
    <col min="3329" max="3329" width="13.125" style="151" customWidth="1"/>
    <col min="3330" max="3330" width="13.875" style="151" customWidth="1"/>
    <col min="3331" max="3331" width="13.625" style="151" customWidth="1"/>
    <col min="3332" max="3332" width="10" style="151" customWidth="1"/>
    <col min="3333" max="3333" width="10.875" style="151" customWidth="1"/>
    <col min="3334" max="3334" width="9.375" style="151" customWidth="1"/>
    <col min="3335" max="3336" width="13.5" style="151" customWidth="1"/>
    <col min="3337" max="3337" width="10.125" style="151" customWidth="1"/>
    <col min="3338" max="3338" width="10.25" style="151" customWidth="1"/>
    <col min="3339" max="3339" width="9" style="151"/>
    <col min="3340" max="3340" width="14.5" style="151" customWidth="1"/>
    <col min="3341" max="3341" width="11.125" style="151" customWidth="1"/>
    <col min="3342" max="3342" width="11" style="151" customWidth="1"/>
    <col min="3343" max="3583" width="9" style="151"/>
    <col min="3584" max="3584" width="11.75" style="151" customWidth="1"/>
    <col min="3585" max="3585" width="13.125" style="151" customWidth="1"/>
    <col min="3586" max="3586" width="13.875" style="151" customWidth="1"/>
    <col min="3587" max="3587" width="13.625" style="151" customWidth="1"/>
    <col min="3588" max="3588" width="10" style="151" customWidth="1"/>
    <col min="3589" max="3589" width="10.875" style="151" customWidth="1"/>
    <col min="3590" max="3590" width="9.375" style="151" customWidth="1"/>
    <col min="3591" max="3592" width="13.5" style="151" customWidth="1"/>
    <col min="3593" max="3593" width="10.125" style="151" customWidth="1"/>
    <col min="3594" max="3594" width="10.25" style="151" customWidth="1"/>
    <col min="3595" max="3595" width="9" style="151"/>
    <col min="3596" max="3596" width="14.5" style="151" customWidth="1"/>
    <col min="3597" max="3597" width="11.125" style="151" customWidth="1"/>
    <col min="3598" max="3598" width="11" style="151" customWidth="1"/>
    <col min="3599" max="3839" width="9" style="151"/>
    <col min="3840" max="3840" width="11.75" style="151" customWidth="1"/>
    <col min="3841" max="3841" width="13.125" style="151" customWidth="1"/>
    <col min="3842" max="3842" width="13.875" style="151" customWidth="1"/>
    <col min="3843" max="3843" width="13.625" style="151" customWidth="1"/>
    <col min="3844" max="3844" width="10" style="151" customWidth="1"/>
    <col min="3845" max="3845" width="10.875" style="151" customWidth="1"/>
    <col min="3846" max="3846" width="9.375" style="151" customWidth="1"/>
    <col min="3847" max="3848" width="13.5" style="151" customWidth="1"/>
    <col min="3849" max="3849" width="10.125" style="151" customWidth="1"/>
    <col min="3850" max="3850" width="10.25" style="151" customWidth="1"/>
    <col min="3851" max="3851" width="9" style="151"/>
    <col min="3852" max="3852" width="14.5" style="151" customWidth="1"/>
    <col min="3853" max="3853" width="11.125" style="151" customWidth="1"/>
    <col min="3854" max="3854" width="11" style="151" customWidth="1"/>
    <col min="3855" max="4095" width="9" style="151"/>
    <col min="4096" max="4096" width="11.75" style="151" customWidth="1"/>
    <col min="4097" max="4097" width="13.125" style="151" customWidth="1"/>
    <col min="4098" max="4098" width="13.875" style="151" customWidth="1"/>
    <col min="4099" max="4099" width="13.625" style="151" customWidth="1"/>
    <col min="4100" max="4100" width="10" style="151" customWidth="1"/>
    <col min="4101" max="4101" width="10.875" style="151" customWidth="1"/>
    <col min="4102" max="4102" width="9.375" style="151" customWidth="1"/>
    <col min="4103" max="4104" width="13.5" style="151" customWidth="1"/>
    <col min="4105" max="4105" width="10.125" style="151" customWidth="1"/>
    <col min="4106" max="4106" width="10.25" style="151" customWidth="1"/>
    <col min="4107" max="4107" width="9" style="151"/>
    <col min="4108" max="4108" width="14.5" style="151" customWidth="1"/>
    <col min="4109" max="4109" width="11.125" style="151" customWidth="1"/>
    <col min="4110" max="4110" width="11" style="151" customWidth="1"/>
    <col min="4111" max="4351" width="9" style="151"/>
    <col min="4352" max="4352" width="11.75" style="151" customWidth="1"/>
    <col min="4353" max="4353" width="13.125" style="151" customWidth="1"/>
    <col min="4354" max="4354" width="13.875" style="151" customWidth="1"/>
    <col min="4355" max="4355" width="13.625" style="151" customWidth="1"/>
    <col min="4356" max="4356" width="10" style="151" customWidth="1"/>
    <col min="4357" max="4357" width="10.875" style="151" customWidth="1"/>
    <col min="4358" max="4358" width="9.375" style="151" customWidth="1"/>
    <col min="4359" max="4360" width="13.5" style="151" customWidth="1"/>
    <col min="4361" max="4361" width="10.125" style="151" customWidth="1"/>
    <col min="4362" max="4362" width="10.25" style="151" customWidth="1"/>
    <col min="4363" max="4363" width="9" style="151"/>
    <col min="4364" max="4364" width="14.5" style="151" customWidth="1"/>
    <col min="4365" max="4365" width="11.125" style="151" customWidth="1"/>
    <col min="4366" max="4366" width="11" style="151" customWidth="1"/>
    <col min="4367" max="4607" width="9" style="151"/>
    <col min="4608" max="4608" width="11.75" style="151" customWidth="1"/>
    <col min="4609" max="4609" width="13.125" style="151" customWidth="1"/>
    <col min="4610" max="4610" width="13.875" style="151" customWidth="1"/>
    <col min="4611" max="4611" width="13.625" style="151" customWidth="1"/>
    <col min="4612" max="4612" width="10" style="151" customWidth="1"/>
    <col min="4613" max="4613" width="10.875" style="151" customWidth="1"/>
    <col min="4614" max="4614" width="9.375" style="151" customWidth="1"/>
    <col min="4615" max="4616" width="13.5" style="151" customWidth="1"/>
    <col min="4617" max="4617" width="10.125" style="151" customWidth="1"/>
    <col min="4618" max="4618" width="10.25" style="151" customWidth="1"/>
    <col min="4619" max="4619" width="9" style="151"/>
    <col min="4620" max="4620" width="14.5" style="151" customWidth="1"/>
    <col min="4621" max="4621" width="11.125" style="151" customWidth="1"/>
    <col min="4622" max="4622" width="11" style="151" customWidth="1"/>
    <col min="4623" max="4863" width="9" style="151"/>
    <col min="4864" max="4864" width="11.75" style="151" customWidth="1"/>
    <col min="4865" max="4865" width="13.125" style="151" customWidth="1"/>
    <col min="4866" max="4866" width="13.875" style="151" customWidth="1"/>
    <col min="4867" max="4867" width="13.625" style="151" customWidth="1"/>
    <col min="4868" max="4868" width="10" style="151" customWidth="1"/>
    <col min="4869" max="4869" width="10.875" style="151" customWidth="1"/>
    <col min="4870" max="4870" width="9.375" style="151" customWidth="1"/>
    <col min="4871" max="4872" width="13.5" style="151" customWidth="1"/>
    <col min="4873" max="4873" width="10.125" style="151" customWidth="1"/>
    <col min="4874" max="4874" width="10.25" style="151" customWidth="1"/>
    <col min="4875" max="4875" width="9" style="151"/>
    <col min="4876" max="4876" width="14.5" style="151" customWidth="1"/>
    <col min="4877" max="4877" width="11.125" style="151" customWidth="1"/>
    <col min="4878" max="4878" width="11" style="151" customWidth="1"/>
    <col min="4879" max="5119" width="9" style="151"/>
    <col min="5120" max="5120" width="11.75" style="151" customWidth="1"/>
    <col min="5121" max="5121" width="13.125" style="151" customWidth="1"/>
    <col min="5122" max="5122" width="13.875" style="151" customWidth="1"/>
    <col min="5123" max="5123" width="13.625" style="151" customWidth="1"/>
    <col min="5124" max="5124" width="10" style="151" customWidth="1"/>
    <col min="5125" max="5125" width="10.875" style="151" customWidth="1"/>
    <col min="5126" max="5126" width="9.375" style="151" customWidth="1"/>
    <col min="5127" max="5128" width="13.5" style="151" customWidth="1"/>
    <col min="5129" max="5129" width="10.125" style="151" customWidth="1"/>
    <col min="5130" max="5130" width="10.25" style="151" customWidth="1"/>
    <col min="5131" max="5131" width="9" style="151"/>
    <col min="5132" max="5132" width="14.5" style="151" customWidth="1"/>
    <col min="5133" max="5133" width="11.125" style="151" customWidth="1"/>
    <col min="5134" max="5134" width="11" style="151" customWidth="1"/>
    <col min="5135" max="5375" width="9" style="151"/>
    <col min="5376" max="5376" width="11.75" style="151" customWidth="1"/>
    <col min="5377" max="5377" width="13.125" style="151" customWidth="1"/>
    <col min="5378" max="5378" width="13.875" style="151" customWidth="1"/>
    <col min="5379" max="5379" width="13.625" style="151" customWidth="1"/>
    <col min="5380" max="5380" width="10" style="151" customWidth="1"/>
    <col min="5381" max="5381" width="10.875" style="151" customWidth="1"/>
    <col min="5382" max="5382" width="9.375" style="151" customWidth="1"/>
    <col min="5383" max="5384" width="13.5" style="151" customWidth="1"/>
    <col min="5385" max="5385" width="10.125" style="151" customWidth="1"/>
    <col min="5386" max="5386" width="10.25" style="151" customWidth="1"/>
    <col min="5387" max="5387" width="9" style="151"/>
    <col min="5388" max="5388" width="14.5" style="151" customWidth="1"/>
    <col min="5389" max="5389" width="11.125" style="151" customWidth="1"/>
    <col min="5390" max="5390" width="11" style="151" customWidth="1"/>
    <col min="5391" max="5631" width="9" style="151"/>
    <col min="5632" max="5632" width="11.75" style="151" customWidth="1"/>
    <col min="5633" max="5633" width="13.125" style="151" customWidth="1"/>
    <col min="5634" max="5634" width="13.875" style="151" customWidth="1"/>
    <col min="5635" max="5635" width="13.625" style="151" customWidth="1"/>
    <col min="5636" max="5636" width="10" style="151" customWidth="1"/>
    <col min="5637" max="5637" width="10.875" style="151" customWidth="1"/>
    <col min="5638" max="5638" width="9.375" style="151" customWidth="1"/>
    <col min="5639" max="5640" width="13.5" style="151" customWidth="1"/>
    <col min="5641" max="5641" width="10.125" style="151" customWidth="1"/>
    <col min="5642" max="5642" width="10.25" style="151" customWidth="1"/>
    <col min="5643" max="5643" width="9" style="151"/>
    <col min="5644" max="5644" width="14.5" style="151" customWidth="1"/>
    <col min="5645" max="5645" width="11.125" style="151" customWidth="1"/>
    <col min="5646" max="5646" width="11" style="151" customWidth="1"/>
    <col min="5647" max="5887" width="9" style="151"/>
    <col min="5888" max="5888" width="11.75" style="151" customWidth="1"/>
    <col min="5889" max="5889" width="13.125" style="151" customWidth="1"/>
    <col min="5890" max="5890" width="13.875" style="151" customWidth="1"/>
    <col min="5891" max="5891" width="13.625" style="151" customWidth="1"/>
    <col min="5892" max="5892" width="10" style="151" customWidth="1"/>
    <col min="5893" max="5893" width="10.875" style="151" customWidth="1"/>
    <col min="5894" max="5894" width="9.375" style="151" customWidth="1"/>
    <col min="5895" max="5896" width="13.5" style="151" customWidth="1"/>
    <col min="5897" max="5897" width="10.125" style="151" customWidth="1"/>
    <col min="5898" max="5898" width="10.25" style="151" customWidth="1"/>
    <col min="5899" max="5899" width="9" style="151"/>
    <col min="5900" max="5900" width="14.5" style="151" customWidth="1"/>
    <col min="5901" max="5901" width="11.125" style="151" customWidth="1"/>
    <col min="5902" max="5902" width="11" style="151" customWidth="1"/>
    <col min="5903" max="6143" width="9" style="151"/>
    <col min="6144" max="6144" width="11.75" style="151" customWidth="1"/>
    <col min="6145" max="6145" width="13.125" style="151" customWidth="1"/>
    <col min="6146" max="6146" width="13.875" style="151" customWidth="1"/>
    <col min="6147" max="6147" width="13.625" style="151" customWidth="1"/>
    <col min="6148" max="6148" width="10" style="151" customWidth="1"/>
    <col min="6149" max="6149" width="10.875" style="151" customWidth="1"/>
    <col min="6150" max="6150" width="9.375" style="151" customWidth="1"/>
    <col min="6151" max="6152" width="13.5" style="151" customWidth="1"/>
    <col min="6153" max="6153" width="10.125" style="151" customWidth="1"/>
    <col min="6154" max="6154" width="10.25" style="151" customWidth="1"/>
    <col min="6155" max="6155" width="9" style="151"/>
    <col min="6156" max="6156" width="14.5" style="151" customWidth="1"/>
    <col min="6157" max="6157" width="11.125" style="151" customWidth="1"/>
    <col min="6158" max="6158" width="11" style="151" customWidth="1"/>
    <col min="6159" max="6399" width="9" style="151"/>
    <col min="6400" max="6400" width="11.75" style="151" customWidth="1"/>
    <col min="6401" max="6401" width="13.125" style="151" customWidth="1"/>
    <col min="6402" max="6402" width="13.875" style="151" customWidth="1"/>
    <col min="6403" max="6403" width="13.625" style="151" customWidth="1"/>
    <col min="6404" max="6404" width="10" style="151" customWidth="1"/>
    <col min="6405" max="6405" width="10.875" style="151" customWidth="1"/>
    <col min="6406" max="6406" width="9.375" style="151" customWidth="1"/>
    <col min="6407" max="6408" width="13.5" style="151" customWidth="1"/>
    <col min="6409" max="6409" width="10.125" style="151" customWidth="1"/>
    <col min="6410" max="6410" width="10.25" style="151" customWidth="1"/>
    <col min="6411" max="6411" width="9" style="151"/>
    <col min="6412" max="6412" width="14.5" style="151" customWidth="1"/>
    <col min="6413" max="6413" width="11.125" style="151" customWidth="1"/>
    <col min="6414" max="6414" width="11" style="151" customWidth="1"/>
    <col min="6415" max="6655" width="9" style="151"/>
    <col min="6656" max="6656" width="11.75" style="151" customWidth="1"/>
    <col min="6657" max="6657" width="13.125" style="151" customWidth="1"/>
    <col min="6658" max="6658" width="13.875" style="151" customWidth="1"/>
    <col min="6659" max="6659" width="13.625" style="151" customWidth="1"/>
    <col min="6660" max="6660" width="10" style="151" customWidth="1"/>
    <col min="6661" max="6661" width="10.875" style="151" customWidth="1"/>
    <col min="6662" max="6662" width="9.375" style="151" customWidth="1"/>
    <col min="6663" max="6664" width="13.5" style="151" customWidth="1"/>
    <col min="6665" max="6665" width="10.125" style="151" customWidth="1"/>
    <col min="6666" max="6666" width="10.25" style="151" customWidth="1"/>
    <col min="6667" max="6667" width="9" style="151"/>
    <col min="6668" max="6668" width="14.5" style="151" customWidth="1"/>
    <col min="6669" max="6669" width="11.125" style="151" customWidth="1"/>
    <col min="6670" max="6670" width="11" style="151" customWidth="1"/>
    <col min="6671" max="6911" width="9" style="151"/>
    <col min="6912" max="6912" width="11.75" style="151" customWidth="1"/>
    <col min="6913" max="6913" width="13.125" style="151" customWidth="1"/>
    <col min="6914" max="6914" width="13.875" style="151" customWidth="1"/>
    <col min="6915" max="6915" width="13.625" style="151" customWidth="1"/>
    <col min="6916" max="6916" width="10" style="151" customWidth="1"/>
    <col min="6917" max="6917" width="10.875" style="151" customWidth="1"/>
    <col min="6918" max="6918" width="9.375" style="151" customWidth="1"/>
    <col min="6919" max="6920" width="13.5" style="151" customWidth="1"/>
    <col min="6921" max="6921" width="10.125" style="151" customWidth="1"/>
    <col min="6922" max="6922" width="10.25" style="151" customWidth="1"/>
    <col min="6923" max="6923" width="9" style="151"/>
    <col min="6924" max="6924" width="14.5" style="151" customWidth="1"/>
    <col min="6925" max="6925" width="11.125" style="151" customWidth="1"/>
    <col min="6926" max="6926" width="11" style="151" customWidth="1"/>
    <col min="6927" max="7167" width="9" style="151"/>
    <col min="7168" max="7168" width="11.75" style="151" customWidth="1"/>
    <col min="7169" max="7169" width="13.125" style="151" customWidth="1"/>
    <col min="7170" max="7170" width="13.875" style="151" customWidth="1"/>
    <col min="7171" max="7171" width="13.625" style="151" customWidth="1"/>
    <col min="7172" max="7172" width="10" style="151" customWidth="1"/>
    <col min="7173" max="7173" width="10.875" style="151" customWidth="1"/>
    <col min="7174" max="7174" width="9.375" style="151" customWidth="1"/>
    <col min="7175" max="7176" width="13.5" style="151" customWidth="1"/>
    <col min="7177" max="7177" width="10.125" style="151" customWidth="1"/>
    <col min="7178" max="7178" width="10.25" style="151" customWidth="1"/>
    <col min="7179" max="7179" width="9" style="151"/>
    <col min="7180" max="7180" width="14.5" style="151" customWidth="1"/>
    <col min="7181" max="7181" width="11.125" style="151" customWidth="1"/>
    <col min="7182" max="7182" width="11" style="151" customWidth="1"/>
    <col min="7183" max="7423" width="9" style="151"/>
    <col min="7424" max="7424" width="11.75" style="151" customWidth="1"/>
    <col min="7425" max="7425" width="13.125" style="151" customWidth="1"/>
    <col min="7426" max="7426" width="13.875" style="151" customWidth="1"/>
    <col min="7427" max="7427" width="13.625" style="151" customWidth="1"/>
    <col min="7428" max="7428" width="10" style="151" customWidth="1"/>
    <col min="7429" max="7429" width="10.875" style="151" customWidth="1"/>
    <col min="7430" max="7430" width="9.375" style="151" customWidth="1"/>
    <col min="7431" max="7432" width="13.5" style="151" customWidth="1"/>
    <col min="7433" max="7433" width="10.125" style="151" customWidth="1"/>
    <col min="7434" max="7434" width="10.25" style="151" customWidth="1"/>
    <col min="7435" max="7435" width="9" style="151"/>
    <col min="7436" max="7436" width="14.5" style="151" customWidth="1"/>
    <col min="7437" max="7437" width="11.125" style="151" customWidth="1"/>
    <col min="7438" max="7438" width="11" style="151" customWidth="1"/>
    <col min="7439" max="7679" width="9" style="151"/>
    <col min="7680" max="7680" width="11.75" style="151" customWidth="1"/>
    <col min="7681" max="7681" width="13.125" style="151" customWidth="1"/>
    <col min="7682" max="7682" width="13.875" style="151" customWidth="1"/>
    <col min="7683" max="7683" width="13.625" style="151" customWidth="1"/>
    <col min="7684" max="7684" width="10" style="151" customWidth="1"/>
    <col min="7685" max="7685" width="10.875" style="151" customWidth="1"/>
    <col min="7686" max="7686" width="9.375" style="151" customWidth="1"/>
    <col min="7687" max="7688" width="13.5" style="151" customWidth="1"/>
    <col min="7689" max="7689" width="10.125" style="151" customWidth="1"/>
    <col min="7690" max="7690" width="10.25" style="151" customWidth="1"/>
    <col min="7691" max="7691" width="9" style="151"/>
    <col min="7692" max="7692" width="14.5" style="151" customWidth="1"/>
    <col min="7693" max="7693" width="11.125" style="151" customWidth="1"/>
    <col min="7694" max="7694" width="11" style="151" customWidth="1"/>
    <col min="7695" max="7935" width="9" style="151"/>
    <col min="7936" max="7936" width="11.75" style="151" customWidth="1"/>
    <col min="7937" max="7937" width="13.125" style="151" customWidth="1"/>
    <col min="7938" max="7938" width="13.875" style="151" customWidth="1"/>
    <col min="7939" max="7939" width="13.625" style="151" customWidth="1"/>
    <col min="7940" max="7940" width="10" style="151" customWidth="1"/>
    <col min="7941" max="7941" width="10.875" style="151" customWidth="1"/>
    <col min="7942" max="7942" width="9.375" style="151" customWidth="1"/>
    <col min="7943" max="7944" width="13.5" style="151" customWidth="1"/>
    <col min="7945" max="7945" width="10.125" style="151" customWidth="1"/>
    <col min="7946" max="7946" width="10.25" style="151" customWidth="1"/>
    <col min="7947" max="7947" width="9" style="151"/>
    <col min="7948" max="7948" width="14.5" style="151" customWidth="1"/>
    <col min="7949" max="7949" width="11.125" style="151" customWidth="1"/>
    <col min="7950" max="7950" width="11" style="151" customWidth="1"/>
    <col min="7951" max="8191" width="9" style="151"/>
    <col min="8192" max="8192" width="11.75" style="151" customWidth="1"/>
    <col min="8193" max="8193" width="13.125" style="151" customWidth="1"/>
    <col min="8194" max="8194" width="13.875" style="151" customWidth="1"/>
    <col min="8195" max="8195" width="13.625" style="151" customWidth="1"/>
    <col min="8196" max="8196" width="10" style="151" customWidth="1"/>
    <col min="8197" max="8197" width="10.875" style="151" customWidth="1"/>
    <col min="8198" max="8198" width="9.375" style="151" customWidth="1"/>
    <col min="8199" max="8200" width="13.5" style="151" customWidth="1"/>
    <col min="8201" max="8201" width="10.125" style="151" customWidth="1"/>
    <col min="8202" max="8202" width="10.25" style="151" customWidth="1"/>
    <col min="8203" max="8203" width="9" style="151"/>
    <col min="8204" max="8204" width="14.5" style="151" customWidth="1"/>
    <col min="8205" max="8205" width="11.125" style="151" customWidth="1"/>
    <col min="8206" max="8206" width="11" style="151" customWidth="1"/>
    <col min="8207" max="8447" width="9" style="151"/>
    <col min="8448" max="8448" width="11.75" style="151" customWidth="1"/>
    <col min="8449" max="8449" width="13.125" style="151" customWidth="1"/>
    <col min="8450" max="8450" width="13.875" style="151" customWidth="1"/>
    <col min="8451" max="8451" width="13.625" style="151" customWidth="1"/>
    <col min="8452" max="8452" width="10" style="151" customWidth="1"/>
    <col min="8453" max="8453" width="10.875" style="151" customWidth="1"/>
    <col min="8454" max="8454" width="9.375" style="151" customWidth="1"/>
    <col min="8455" max="8456" width="13.5" style="151" customWidth="1"/>
    <col min="8457" max="8457" width="10.125" style="151" customWidth="1"/>
    <col min="8458" max="8458" width="10.25" style="151" customWidth="1"/>
    <col min="8459" max="8459" width="9" style="151"/>
    <col min="8460" max="8460" width="14.5" style="151" customWidth="1"/>
    <col min="8461" max="8461" width="11.125" style="151" customWidth="1"/>
    <col min="8462" max="8462" width="11" style="151" customWidth="1"/>
    <col min="8463" max="8703" width="9" style="151"/>
    <col min="8704" max="8704" width="11.75" style="151" customWidth="1"/>
    <col min="8705" max="8705" width="13.125" style="151" customWidth="1"/>
    <col min="8706" max="8706" width="13.875" style="151" customWidth="1"/>
    <col min="8707" max="8707" width="13.625" style="151" customWidth="1"/>
    <col min="8708" max="8708" width="10" style="151" customWidth="1"/>
    <col min="8709" max="8709" width="10.875" style="151" customWidth="1"/>
    <col min="8710" max="8710" width="9.375" style="151" customWidth="1"/>
    <col min="8711" max="8712" width="13.5" style="151" customWidth="1"/>
    <col min="8713" max="8713" width="10.125" style="151" customWidth="1"/>
    <col min="8714" max="8714" width="10.25" style="151" customWidth="1"/>
    <col min="8715" max="8715" width="9" style="151"/>
    <col min="8716" max="8716" width="14.5" style="151" customWidth="1"/>
    <col min="8717" max="8717" width="11.125" style="151" customWidth="1"/>
    <col min="8718" max="8718" width="11" style="151" customWidth="1"/>
    <col min="8719" max="8959" width="9" style="151"/>
    <col min="8960" max="8960" width="11.75" style="151" customWidth="1"/>
    <col min="8961" max="8961" width="13.125" style="151" customWidth="1"/>
    <col min="8962" max="8962" width="13.875" style="151" customWidth="1"/>
    <col min="8963" max="8963" width="13.625" style="151" customWidth="1"/>
    <col min="8964" max="8964" width="10" style="151" customWidth="1"/>
    <col min="8965" max="8965" width="10.875" style="151" customWidth="1"/>
    <col min="8966" max="8966" width="9.375" style="151" customWidth="1"/>
    <col min="8967" max="8968" width="13.5" style="151" customWidth="1"/>
    <col min="8969" max="8969" width="10.125" style="151" customWidth="1"/>
    <col min="8970" max="8970" width="10.25" style="151" customWidth="1"/>
    <col min="8971" max="8971" width="9" style="151"/>
    <col min="8972" max="8972" width="14.5" style="151" customWidth="1"/>
    <col min="8973" max="8973" width="11.125" style="151" customWidth="1"/>
    <col min="8974" max="8974" width="11" style="151" customWidth="1"/>
    <col min="8975" max="9215" width="9" style="151"/>
    <col min="9216" max="9216" width="11.75" style="151" customWidth="1"/>
    <col min="9217" max="9217" width="13.125" style="151" customWidth="1"/>
    <col min="9218" max="9218" width="13.875" style="151" customWidth="1"/>
    <col min="9219" max="9219" width="13.625" style="151" customWidth="1"/>
    <col min="9220" max="9220" width="10" style="151" customWidth="1"/>
    <col min="9221" max="9221" width="10.875" style="151" customWidth="1"/>
    <col min="9222" max="9222" width="9.375" style="151" customWidth="1"/>
    <col min="9223" max="9224" width="13.5" style="151" customWidth="1"/>
    <col min="9225" max="9225" width="10.125" style="151" customWidth="1"/>
    <col min="9226" max="9226" width="10.25" style="151" customWidth="1"/>
    <col min="9227" max="9227" width="9" style="151"/>
    <col min="9228" max="9228" width="14.5" style="151" customWidth="1"/>
    <col min="9229" max="9229" width="11.125" style="151" customWidth="1"/>
    <col min="9230" max="9230" width="11" style="151" customWidth="1"/>
    <col min="9231" max="9471" width="9" style="151"/>
    <col min="9472" max="9472" width="11.75" style="151" customWidth="1"/>
    <col min="9473" max="9473" width="13.125" style="151" customWidth="1"/>
    <col min="9474" max="9474" width="13.875" style="151" customWidth="1"/>
    <col min="9475" max="9475" width="13.625" style="151" customWidth="1"/>
    <col min="9476" max="9476" width="10" style="151" customWidth="1"/>
    <col min="9477" max="9477" width="10.875" style="151" customWidth="1"/>
    <col min="9478" max="9478" width="9.375" style="151" customWidth="1"/>
    <col min="9479" max="9480" width="13.5" style="151" customWidth="1"/>
    <col min="9481" max="9481" width="10.125" style="151" customWidth="1"/>
    <col min="9482" max="9482" width="10.25" style="151" customWidth="1"/>
    <col min="9483" max="9483" width="9" style="151"/>
    <col min="9484" max="9484" width="14.5" style="151" customWidth="1"/>
    <col min="9485" max="9485" width="11.125" style="151" customWidth="1"/>
    <col min="9486" max="9486" width="11" style="151" customWidth="1"/>
    <col min="9487" max="9727" width="9" style="151"/>
    <col min="9728" max="9728" width="11.75" style="151" customWidth="1"/>
    <col min="9729" max="9729" width="13.125" style="151" customWidth="1"/>
    <col min="9730" max="9730" width="13.875" style="151" customWidth="1"/>
    <col min="9731" max="9731" width="13.625" style="151" customWidth="1"/>
    <col min="9732" max="9732" width="10" style="151" customWidth="1"/>
    <col min="9733" max="9733" width="10.875" style="151" customWidth="1"/>
    <col min="9734" max="9734" width="9.375" style="151" customWidth="1"/>
    <col min="9735" max="9736" width="13.5" style="151" customWidth="1"/>
    <col min="9737" max="9737" width="10.125" style="151" customWidth="1"/>
    <col min="9738" max="9738" width="10.25" style="151" customWidth="1"/>
    <col min="9739" max="9739" width="9" style="151"/>
    <col min="9740" max="9740" width="14.5" style="151" customWidth="1"/>
    <col min="9741" max="9741" width="11.125" style="151" customWidth="1"/>
    <col min="9742" max="9742" width="11" style="151" customWidth="1"/>
    <col min="9743" max="9983" width="9" style="151"/>
    <col min="9984" max="9984" width="11.75" style="151" customWidth="1"/>
    <col min="9985" max="9985" width="13.125" style="151" customWidth="1"/>
    <col min="9986" max="9986" width="13.875" style="151" customWidth="1"/>
    <col min="9987" max="9987" width="13.625" style="151" customWidth="1"/>
    <col min="9988" max="9988" width="10" style="151" customWidth="1"/>
    <col min="9989" max="9989" width="10.875" style="151" customWidth="1"/>
    <col min="9990" max="9990" width="9.375" style="151" customWidth="1"/>
    <col min="9991" max="9992" width="13.5" style="151" customWidth="1"/>
    <col min="9993" max="9993" width="10.125" style="151" customWidth="1"/>
    <col min="9994" max="9994" width="10.25" style="151" customWidth="1"/>
    <col min="9995" max="9995" width="9" style="151"/>
    <col min="9996" max="9996" width="14.5" style="151" customWidth="1"/>
    <col min="9997" max="9997" width="11.125" style="151" customWidth="1"/>
    <col min="9998" max="9998" width="11" style="151" customWidth="1"/>
    <col min="9999" max="10239" width="9" style="151"/>
    <col min="10240" max="10240" width="11.75" style="151" customWidth="1"/>
    <col min="10241" max="10241" width="13.125" style="151" customWidth="1"/>
    <col min="10242" max="10242" width="13.875" style="151" customWidth="1"/>
    <col min="10243" max="10243" width="13.625" style="151" customWidth="1"/>
    <col min="10244" max="10244" width="10" style="151" customWidth="1"/>
    <col min="10245" max="10245" width="10.875" style="151" customWidth="1"/>
    <col min="10246" max="10246" width="9.375" style="151" customWidth="1"/>
    <col min="10247" max="10248" width="13.5" style="151" customWidth="1"/>
    <col min="10249" max="10249" width="10.125" style="151" customWidth="1"/>
    <col min="10250" max="10250" width="10.25" style="151" customWidth="1"/>
    <col min="10251" max="10251" width="9" style="151"/>
    <col min="10252" max="10252" width="14.5" style="151" customWidth="1"/>
    <col min="10253" max="10253" width="11.125" style="151" customWidth="1"/>
    <col min="10254" max="10254" width="11" style="151" customWidth="1"/>
    <col min="10255" max="10495" width="9" style="151"/>
    <col min="10496" max="10496" width="11.75" style="151" customWidth="1"/>
    <col min="10497" max="10497" width="13.125" style="151" customWidth="1"/>
    <col min="10498" max="10498" width="13.875" style="151" customWidth="1"/>
    <col min="10499" max="10499" width="13.625" style="151" customWidth="1"/>
    <col min="10500" max="10500" width="10" style="151" customWidth="1"/>
    <col min="10501" max="10501" width="10.875" style="151" customWidth="1"/>
    <col min="10502" max="10502" width="9.375" style="151" customWidth="1"/>
    <col min="10503" max="10504" width="13.5" style="151" customWidth="1"/>
    <col min="10505" max="10505" width="10.125" style="151" customWidth="1"/>
    <col min="10506" max="10506" width="10.25" style="151" customWidth="1"/>
    <col min="10507" max="10507" width="9" style="151"/>
    <col min="10508" max="10508" width="14.5" style="151" customWidth="1"/>
    <col min="10509" max="10509" width="11.125" style="151" customWidth="1"/>
    <col min="10510" max="10510" width="11" style="151" customWidth="1"/>
    <col min="10511" max="10751" width="9" style="151"/>
    <col min="10752" max="10752" width="11.75" style="151" customWidth="1"/>
    <col min="10753" max="10753" width="13.125" style="151" customWidth="1"/>
    <col min="10754" max="10754" width="13.875" style="151" customWidth="1"/>
    <col min="10755" max="10755" width="13.625" style="151" customWidth="1"/>
    <col min="10756" max="10756" width="10" style="151" customWidth="1"/>
    <col min="10757" max="10757" width="10.875" style="151" customWidth="1"/>
    <col min="10758" max="10758" width="9.375" style="151" customWidth="1"/>
    <col min="10759" max="10760" width="13.5" style="151" customWidth="1"/>
    <col min="10761" max="10761" width="10.125" style="151" customWidth="1"/>
    <col min="10762" max="10762" width="10.25" style="151" customWidth="1"/>
    <col min="10763" max="10763" width="9" style="151"/>
    <col min="10764" max="10764" width="14.5" style="151" customWidth="1"/>
    <col min="10765" max="10765" width="11.125" style="151" customWidth="1"/>
    <col min="10766" max="10766" width="11" style="151" customWidth="1"/>
    <col min="10767" max="11007" width="9" style="151"/>
    <col min="11008" max="11008" width="11.75" style="151" customWidth="1"/>
    <col min="11009" max="11009" width="13.125" style="151" customWidth="1"/>
    <col min="11010" max="11010" width="13.875" style="151" customWidth="1"/>
    <col min="11011" max="11011" width="13.625" style="151" customWidth="1"/>
    <col min="11012" max="11012" width="10" style="151" customWidth="1"/>
    <col min="11013" max="11013" width="10.875" style="151" customWidth="1"/>
    <col min="11014" max="11014" width="9.375" style="151" customWidth="1"/>
    <col min="11015" max="11016" width="13.5" style="151" customWidth="1"/>
    <col min="11017" max="11017" width="10.125" style="151" customWidth="1"/>
    <col min="11018" max="11018" width="10.25" style="151" customWidth="1"/>
    <col min="11019" max="11019" width="9" style="151"/>
    <col min="11020" max="11020" width="14.5" style="151" customWidth="1"/>
    <col min="11021" max="11021" width="11.125" style="151" customWidth="1"/>
    <col min="11022" max="11022" width="11" style="151" customWidth="1"/>
    <col min="11023" max="11263" width="9" style="151"/>
    <col min="11264" max="11264" width="11.75" style="151" customWidth="1"/>
    <col min="11265" max="11265" width="13.125" style="151" customWidth="1"/>
    <col min="11266" max="11266" width="13.875" style="151" customWidth="1"/>
    <col min="11267" max="11267" width="13.625" style="151" customWidth="1"/>
    <col min="11268" max="11268" width="10" style="151" customWidth="1"/>
    <col min="11269" max="11269" width="10.875" style="151" customWidth="1"/>
    <col min="11270" max="11270" width="9.375" style="151" customWidth="1"/>
    <col min="11271" max="11272" width="13.5" style="151" customWidth="1"/>
    <col min="11273" max="11273" width="10.125" style="151" customWidth="1"/>
    <col min="11274" max="11274" width="10.25" style="151" customWidth="1"/>
    <col min="11275" max="11275" width="9" style="151"/>
    <col min="11276" max="11276" width="14.5" style="151" customWidth="1"/>
    <col min="11277" max="11277" width="11.125" style="151" customWidth="1"/>
    <col min="11278" max="11278" width="11" style="151" customWidth="1"/>
    <col min="11279" max="11519" width="9" style="151"/>
    <col min="11520" max="11520" width="11.75" style="151" customWidth="1"/>
    <col min="11521" max="11521" width="13.125" style="151" customWidth="1"/>
    <col min="11522" max="11522" width="13.875" style="151" customWidth="1"/>
    <col min="11523" max="11523" width="13.625" style="151" customWidth="1"/>
    <col min="11524" max="11524" width="10" style="151" customWidth="1"/>
    <col min="11525" max="11525" width="10.875" style="151" customWidth="1"/>
    <col min="11526" max="11526" width="9.375" style="151" customWidth="1"/>
    <col min="11527" max="11528" width="13.5" style="151" customWidth="1"/>
    <col min="11529" max="11529" width="10.125" style="151" customWidth="1"/>
    <col min="11530" max="11530" width="10.25" style="151" customWidth="1"/>
    <col min="11531" max="11531" width="9" style="151"/>
    <col min="11532" max="11532" width="14.5" style="151" customWidth="1"/>
    <col min="11533" max="11533" width="11.125" style="151" customWidth="1"/>
    <col min="11534" max="11534" width="11" style="151" customWidth="1"/>
    <col min="11535" max="11775" width="9" style="151"/>
    <col min="11776" max="11776" width="11.75" style="151" customWidth="1"/>
    <col min="11777" max="11777" width="13.125" style="151" customWidth="1"/>
    <col min="11778" max="11778" width="13.875" style="151" customWidth="1"/>
    <col min="11779" max="11779" width="13.625" style="151" customWidth="1"/>
    <col min="11780" max="11780" width="10" style="151" customWidth="1"/>
    <col min="11781" max="11781" width="10.875" style="151" customWidth="1"/>
    <col min="11782" max="11782" width="9.375" style="151" customWidth="1"/>
    <col min="11783" max="11784" width="13.5" style="151" customWidth="1"/>
    <col min="11785" max="11785" width="10.125" style="151" customWidth="1"/>
    <col min="11786" max="11786" width="10.25" style="151" customWidth="1"/>
    <col min="11787" max="11787" width="9" style="151"/>
    <col min="11788" max="11788" width="14.5" style="151" customWidth="1"/>
    <col min="11789" max="11789" width="11.125" style="151" customWidth="1"/>
    <col min="11790" max="11790" width="11" style="151" customWidth="1"/>
    <col min="11791" max="12031" width="9" style="151"/>
    <col min="12032" max="12032" width="11.75" style="151" customWidth="1"/>
    <col min="12033" max="12033" width="13.125" style="151" customWidth="1"/>
    <col min="12034" max="12034" width="13.875" style="151" customWidth="1"/>
    <col min="12035" max="12035" width="13.625" style="151" customWidth="1"/>
    <col min="12036" max="12036" width="10" style="151" customWidth="1"/>
    <col min="12037" max="12037" width="10.875" style="151" customWidth="1"/>
    <col min="12038" max="12038" width="9.375" style="151" customWidth="1"/>
    <col min="12039" max="12040" width="13.5" style="151" customWidth="1"/>
    <col min="12041" max="12041" width="10.125" style="151" customWidth="1"/>
    <col min="12042" max="12042" width="10.25" style="151" customWidth="1"/>
    <col min="12043" max="12043" width="9" style="151"/>
    <col min="12044" max="12044" width="14.5" style="151" customWidth="1"/>
    <col min="12045" max="12045" width="11.125" style="151" customWidth="1"/>
    <col min="12046" max="12046" width="11" style="151" customWidth="1"/>
    <col min="12047" max="12287" width="9" style="151"/>
    <col min="12288" max="12288" width="11.75" style="151" customWidth="1"/>
    <col min="12289" max="12289" width="13.125" style="151" customWidth="1"/>
    <col min="12290" max="12290" width="13.875" style="151" customWidth="1"/>
    <col min="12291" max="12291" width="13.625" style="151" customWidth="1"/>
    <col min="12292" max="12292" width="10" style="151" customWidth="1"/>
    <col min="12293" max="12293" width="10.875" style="151" customWidth="1"/>
    <col min="12294" max="12294" width="9.375" style="151" customWidth="1"/>
    <col min="12295" max="12296" width="13.5" style="151" customWidth="1"/>
    <col min="12297" max="12297" width="10.125" style="151" customWidth="1"/>
    <col min="12298" max="12298" width="10.25" style="151" customWidth="1"/>
    <col min="12299" max="12299" width="9" style="151"/>
    <col min="12300" max="12300" width="14.5" style="151" customWidth="1"/>
    <col min="12301" max="12301" width="11.125" style="151" customWidth="1"/>
    <col min="12302" max="12302" width="11" style="151" customWidth="1"/>
    <col min="12303" max="12543" width="9" style="151"/>
    <col min="12544" max="12544" width="11.75" style="151" customWidth="1"/>
    <col min="12545" max="12545" width="13.125" style="151" customWidth="1"/>
    <col min="12546" max="12546" width="13.875" style="151" customWidth="1"/>
    <col min="12547" max="12547" width="13.625" style="151" customWidth="1"/>
    <col min="12548" max="12548" width="10" style="151" customWidth="1"/>
    <col min="12549" max="12549" width="10.875" style="151" customWidth="1"/>
    <col min="12550" max="12550" width="9.375" style="151" customWidth="1"/>
    <col min="12551" max="12552" width="13.5" style="151" customWidth="1"/>
    <col min="12553" max="12553" width="10.125" style="151" customWidth="1"/>
    <col min="12554" max="12554" width="10.25" style="151" customWidth="1"/>
    <col min="12555" max="12555" width="9" style="151"/>
    <col min="12556" max="12556" width="14.5" style="151" customWidth="1"/>
    <col min="12557" max="12557" width="11.125" style="151" customWidth="1"/>
    <col min="12558" max="12558" width="11" style="151" customWidth="1"/>
    <col min="12559" max="12799" width="9" style="151"/>
    <col min="12800" max="12800" width="11.75" style="151" customWidth="1"/>
    <col min="12801" max="12801" width="13.125" style="151" customWidth="1"/>
    <col min="12802" max="12802" width="13.875" style="151" customWidth="1"/>
    <col min="12803" max="12803" width="13.625" style="151" customWidth="1"/>
    <col min="12804" max="12804" width="10" style="151" customWidth="1"/>
    <col min="12805" max="12805" width="10.875" style="151" customWidth="1"/>
    <col min="12806" max="12806" width="9.375" style="151" customWidth="1"/>
    <col min="12807" max="12808" width="13.5" style="151" customWidth="1"/>
    <col min="12809" max="12809" width="10.125" style="151" customWidth="1"/>
    <col min="12810" max="12810" width="10.25" style="151" customWidth="1"/>
    <col min="12811" max="12811" width="9" style="151"/>
    <col min="12812" max="12812" width="14.5" style="151" customWidth="1"/>
    <col min="12813" max="12813" width="11.125" style="151" customWidth="1"/>
    <col min="12814" max="12814" width="11" style="151" customWidth="1"/>
    <col min="12815" max="13055" width="9" style="151"/>
    <col min="13056" max="13056" width="11.75" style="151" customWidth="1"/>
    <col min="13057" max="13057" width="13.125" style="151" customWidth="1"/>
    <col min="13058" max="13058" width="13.875" style="151" customWidth="1"/>
    <col min="13059" max="13059" width="13.625" style="151" customWidth="1"/>
    <col min="13060" max="13060" width="10" style="151" customWidth="1"/>
    <col min="13061" max="13061" width="10.875" style="151" customWidth="1"/>
    <col min="13062" max="13062" width="9.375" style="151" customWidth="1"/>
    <col min="13063" max="13064" width="13.5" style="151" customWidth="1"/>
    <col min="13065" max="13065" width="10.125" style="151" customWidth="1"/>
    <col min="13066" max="13066" width="10.25" style="151" customWidth="1"/>
    <col min="13067" max="13067" width="9" style="151"/>
    <col min="13068" max="13068" width="14.5" style="151" customWidth="1"/>
    <col min="13069" max="13069" width="11.125" style="151" customWidth="1"/>
    <col min="13070" max="13070" width="11" style="151" customWidth="1"/>
    <col min="13071" max="13311" width="9" style="151"/>
    <col min="13312" max="13312" width="11.75" style="151" customWidth="1"/>
    <col min="13313" max="13313" width="13.125" style="151" customWidth="1"/>
    <col min="13314" max="13314" width="13.875" style="151" customWidth="1"/>
    <col min="13315" max="13315" width="13.625" style="151" customWidth="1"/>
    <col min="13316" max="13316" width="10" style="151" customWidth="1"/>
    <col min="13317" max="13317" width="10.875" style="151" customWidth="1"/>
    <col min="13318" max="13318" width="9.375" style="151" customWidth="1"/>
    <col min="13319" max="13320" width="13.5" style="151" customWidth="1"/>
    <col min="13321" max="13321" width="10.125" style="151" customWidth="1"/>
    <col min="13322" max="13322" width="10.25" style="151" customWidth="1"/>
    <col min="13323" max="13323" width="9" style="151"/>
    <col min="13324" max="13324" width="14.5" style="151" customWidth="1"/>
    <col min="13325" max="13325" width="11.125" style="151" customWidth="1"/>
    <col min="13326" max="13326" width="11" style="151" customWidth="1"/>
    <col min="13327" max="13567" width="9" style="151"/>
    <col min="13568" max="13568" width="11.75" style="151" customWidth="1"/>
    <col min="13569" max="13569" width="13.125" style="151" customWidth="1"/>
    <col min="13570" max="13570" width="13.875" style="151" customWidth="1"/>
    <col min="13571" max="13571" width="13.625" style="151" customWidth="1"/>
    <col min="13572" max="13572" width="10" style="151" customWidth="1"/>
    <col min="13573" max="13573" width="10.875" style="151" customWidth="1"/>
    <col min="13574" max="13574" width="9.375" style="151" customWidth="1"/>
    <col min="13575" max="13576" width="13.5" style="151" customWidth="1"/>
    <col min="13577" max="13577" width="10.125" style="151" customWidth="1"/>
    <col min="13578" max="13578" width="10.25" style="151" customWidth="1"/>
    <col min="13579" max="13579" width="9" style="151"/>
    <col min="13580" max="13580" width="14.5" style="151" customWidth="1"/>
    <col min="13581" max="13581" width="11.125" style="151" customWidth="1"/>
    <col min="13582" max="13582" width="11" style="151" customWidth="1"/>
    <col min="13583" max="13823" width="9" style="151"/>
    <col min="13824" max="13824" width="11.75" style="151" customWidth="1"/>
    <col min="13825" max="13825" width="13.125" style="151" customWidth="1"/>
    <col min="13826" max="13826" width="13.875" style="151" customWidth="1"/>
    <col min="13827" max="13827" width="13.625" style="151" customWidth="1"/>
    <col min="13828" max="13828" width="10" style="151" customWidth="1"/>
    <col min="13829" max="13829" width="10.875" style="151" customWidth="1"/>
    <col min="13830" max="13830" width="9.375" style="151" customWidth="1"/>
    <col min="13831" max="13832" width="13.5" style="151" customWidth="1"/>
    <col min="13833" max="13833" width="10.125" style="151" customWidth="1"/>
    <col min="13834" max="13834" width="10.25" style="151" customWidth="1"/>
    <col min="13835" max="13835" width="9" style="151"/>
    <col min="13836" max="13836" width="14.5" style="151" customWidth="1"/>
    <col min="13837" max="13837" width="11.125" style="151" customWidth="1"/>
    <col min="13838" max="13838" width="11" style="151" customWidth="1"/>
    <col min="13839" max="14079" width="9" style="151"/>
    <col min="14080" max="14080" width="11.75" style="151" customWidth="1"/>
    <col min="14081" max="14081" width="13.125" style="151" customWidth="1"/>
    <col min="14082" max="14082" width="13.875" style="151" customWidth="1"/>
    <col min="14083" max="14083" width="13.625" style="151" customWidth="1"/>
    <col min="14084" max="14084" width="10" style="151" customWidth="1"/>
    <col min="14085" max="14085" width="10.875" style="151" customWidth="1"/>
    <col min="14086" max="14086" width="9.375" style="151" customWidth="1"/>
    <col min="14087" max="14088" width="13.5" style="151" customWidth="1"/>
    <col min="14089" max="14089" width="10.125" style="151" customWidth="1"/>
    <col min="14090" max="14090" width="10.25" style="151" customWidth="1"/>
    <col min="14091" max="14091" width="9" style="151"/>
    <col min="14092" max="14092" width="14.5" style="151" customWidth="1"/>
    <col min="14093" max="14093" width="11.125" style="151" customWidth="1"/>
    <col min="14094" max="14094" width="11" style="151" customWidth="1"/>
    <col min="14095" max="14335" width="9" style="151"/>
    <col min="14336" max="14336" width="11.75" style="151" customWidth="1"/>
    <col min="14337" max="14337" width="13.125" style="151" customWidth="1"/>
    <col min="14338" max="14338" width="13.875" style="151" customWidth="1"/>
    <col min="14339" max="14339" width="13.625" style="151" customWidth="1"/>
    <col min="14340" max="14340" width="10" style="151" customWidth="1"/>
    <col min="14341" max="14341" width="10.875" style="151" customWidth="1"/>
    <col min="14342" max="14342" width="9.375" style="151" customWidth="1"/>
    <col min="14343" max="14344" width="13.5" style="151" customWidth="1"/>
    <col min="14345" max="14345" width="10.125" style="151" customWidth="1"/>
    <col min="14346" max="14346" width="10.25" style="151" customWidth="1"/>
    <col min="14347" max="14347" width="9" style="151"/>
    <col min="14348" max="14348" width="14.5" style="151" customWidth="1"/>
    <col min="14349" max="14349" width="11.125" style="151" customWidth="1"/>
    <col min="14350" max="14350" width="11" style="151" customWidth="1"/>
    <col min="14351" max="14591" width="9" style="151"/>
    <col min="14592" max="14592" width="11.75" style="151" customWidth="1"/>
    <col min="14593" max="14593" width="13.125" style="151" customWidth="1"/>
    <col min="14594" max="14594" width="13.875" style="151" customWidth="1"/>
    <col min="14595" max="14595" width="13.625" style="151" customWidth="1"/>
    <col min="14596" max="14596" width="10" style="151" customWidth="1"/>
    <col min="14597" max="14597" width="10.875" style="151" customWidth="1"/>
    <col min="14598" max="14598" width="9.375" style="151" customWidth="1"/>
    <col min="14599" max="14600" width="13.5" style="151" customWidth="1"/>
    <col min="14601" max="14601" width="10.125" style="151" customWidth="1"/>
    <col min="14602" max="14602" width="10.25" style="151" customWidth="1"/>
    <col min="14603" max="14603" width="9" style="151"/>
    <col min="14604" max="14604" width="14.5" style="151" customWidth="1"/>
    <col min="14605" max="14605" width="11.125" style="151" customWidth="1"/>
    <col min="14606" max="14606" width="11" style="151" customWidth="1"/>
    <col min="14607" max="14847" width="9" style="151"/>
    <col min="14848" max="14848" width="11.75" style="151" customWidth="1"/>
    <col min="14849" max="14849" width="13.125" style="151" customWidth="1"/>
    <col min="14850" max="14850" width="13.875" style="151" customWidth="1"/>
    <col min="14851" max="14851" width="13.625" style="151" customWidth="1"/>
    <col min="14852" max="14852" width="10" style="151" customWidth="1"/>
    <col min="14853" max="14853" width="10.875" style="151" customWidth="1"/>
    <col min="14854" max="14854" width="9.375" style="151" customWidth="1"/>
    <col min="14855" max="14856" width="13.5" style="151" customWidth="1"/>
    <col min="14857" max="14857" width="10.125" style="151" customWidth="1"/>
    <col min="14858" max="14858" width="10.25" style="151" customWidth="1"/>
    <col min="14859" max="14859" width="9" style="151"/>
    <col min="14860" max="14860" width="14.5" style="151" customWidth="1"/>
    <col min="14861" max="14861" width="11.125" style="151" customWidth="1"/>
    <col min="14862" max="14862" width="11" style="151" customWidth="1"/>
    <col min="14863" max="15103" width="9" style="151"/>
    <col min="15104" max="15104" width="11.75" style="151" customWidth="1"/>
    <col min="15105" max="15105" width="13.125" style="151" customWidth="1"/>
    <col min="15106" max="15106" width="13.875" style="151" customWidth="1"/>
    <col min="15107" max="15107" width="13.625" style="151" customWidth="1"/>
    <col min="15108" max="15108" width="10" style="151" customWidth="1"/>
    <col min="15109" max="15109" width="10.875" style="151" customWidth="1"/>
    <col min="15110" max="15110" width="9.375" style="151" customWidth="1"/>
    <col min="15111" max="15112" width="13.5" style="151" customWidth="1"/>
    <col min="15113" max="15113" width="10.125" style="151" customWidth="1"/>
    <col min="15114" max="15114" width="10.25" style="151" customWidth="1"/>
    <col min="15115" max="15115" width="9" style="151"/>
    <col min="15116" max="15116" width="14.5" style="151" customWidth="1"/>
    <col min="15117" max="15117" width="11.125" style="151" customWidth="1"/>
    <col min="15118" max="15118" width="11" style="151" customWidth="1"/>
    <col min="15119" max="15359" width="9" style="151"/>
    <col min="15360" max="15360" width="11.75" style="151" customWidth="1"/>
    <col min="15361" max="15361" width="13.125" style="151" customWidth="1"/>
    <col min="15362" max="15362" width="13.875" style="151" customWidth="1"/>
    <col min="15363" max="15363" width="13.625" style="151" customWidth="1"/>
    <col min="15364" max="15364" width="10" style="151" customWidth="1"/>
    <col min="15365" max="15365" width="10.875" style="151" customWidth="1"/>
    <col min="15366" max="15366" width="9.375" style="151" customWidth="1"/>
    <col min="15367" max="15368" width="13.5" style="151" customWidth="1"/>
    <col min="15369" max="15369" width="10.125" style="151" customWidth="1"/>
    <col min="15370" max="15370" width="10.25" style="151" customWidth="1"/>
    <col min="15371" max="15371" width="9" style="151"/>
    <col min="15372" max="15372" width="14.5" style="151" customWidth="1"/>
    <col min="15373" max="15373" width="11.125" style="151" customWidth="1"/>
    <col min="15374" max="15374" width="11" style="151" customWidth="1"/>
    <col min="15375" max="15615" width="9" style="151"/>
    <col min="15616" max="15616" width="11.75" style="151" customWidth="1"/>
    <col min="15617" max="15617" width="13.125" style="151" customWidth="1"/>
    <col min="15618" max="15618" width="13.875" style="151" customWidth="1"/>
    <col min="15619" max="15619" width="13.625" style="151" customWidth="1"/>
    <col min="15620" max="15620" width="10" style="151" customWidth="1"/>
    <col min="15621" max="15621" width="10.875" style="151" customWidth="1"/>
    <col min="15622" max="15622" width="9.375" style="151" customWidth="1"/>
    <col min="15623" max="15624" width="13.5" style="151" customWidth="1"/>
    <col min="15625" max="15625" width="10.125" style="151" customWidth="1"/>
    <col min="15626" max="15626" width="10.25" style="151" customWidth="1"/>
    <col min="15627" max="15627" width="9" style="151"/>
    <col min="15628" max="15628" width="14.5" style="151" customWidth="1"/>
    <col min="15629" max="15629" width="11.125" style="151" customWidth="1"/>
    <col min="15630" max="15630" width="11" style="151" customWidth="1"/>
    <col min="15631" max="15871" width="9" style="151"/>
    <col min="15872" max="15872" width="11.75" style="151" customWidth="1"/>
    <col min="15873" max="15873" width="13.125" style="151" customWidth="1"/>
    <col min="15874" max="15874" width="13.875" style="151" customWidth="1"/>
    <col min="15875" max="15875" width="13.625" style="151" customWidth="1"/>
    <col min="15876" max="15876" width="10" style="151" customWidth="1"/>
    <col min="15877" max="15877" width="10.875" style="151" customWidth="1"/>
    <col min="15878" max="15878" width="9.375" style="151" customWidth="1"/>
    <col min="15879" max="15880" width="13.5" style="151" customWidth="1"/>
    <col min="15881" max="15881" width="10.125" style="151" customWidth="1"/>
    <col min="15882" max="15882" width="10.25" style="151" customWidth="1"/>
    <col min="15883" max="15883" width="9" style="151"/>
    <col min="15884" max="15884" width="14.5" style="151" customWidth="1"/>
    <col min="15885" max="15885" width="11.125" style="151" customWidth="1"/>
    <col min="15886" max="15886" width="11" style="151" customWidth="1"/>
    <col min="15887" max="16127" width="9" style="151"/>
    <col min="16128" max="16128" width="11.75" style="151" customWidth="1"/>
    <col min="16129" max="16129" width="13.125" style="151" customWidth="1"/>
    <col min="16130" max="16130" width="13.875" style="151" customWidth="1"/>
    <col min="16131" max="16131" width="13.625" style="151" customWidth="1"/>
    <col min="16132" max="16132" width="10" style="151" customWidth="1"/>
    <col min="16133" max="16133" width="10.875" style="151" customWidth="1"/>
    <col min="16134" max="16134" width="9.375" style="151" customWidth="1"/>
    <col min="16135" max="16136" width="13.5" style="151" customWidth="1"/>
    <col min="16137" max="16137" width="10.125" style="151" customWidth="1"/>
    <col min="16138" max="16138" width="10.25" style="151" customWidth="1"/>
    <col min="16139" max="16139" width="9" style="151"/>
    <col min="16140" max="16140" width="14.5" style="151" customWidth="1"/>
    <col min="16141" max="16141" width="11.125" style="151" customWidth="1"/>
    <col min="16142" max="16142" width="11" style="151" customWidth="1"/>
    <col min="16143" max="16384" width="9" style="151"/>
  </cols>
  <sheetData>
    <row r="1" s="146" customFormat="1" ht="29.25" customHeight="1" spans="1:6">
      <c r="A1" s="153" t="s">
        <v>179</v>
      </c>
      <c r="E1" s="154"/>
      <c r="F1" s="154"/>
    </row>
    <row r="2" customHeight="1" spans="1:6">
      <c r="A2" s="155" t="str">
        <f>C46</f>
        <v>GAPDH</v>
      </c>
      <c r="F2" s="155" t="str">
        <f>D46</f>
        <v>MAPK12</v>
      </c>
    </row>
    <row r="15" s="147" customFormat="1" ht="27" customHeight="1" spans="1:6">
      <c r="A15" s="153" t="s">
        <v>180</v>
      </c>
      <c r="E15" s="156"/>
      <c r="F15" s="156"/>
    </row>
    <row r="16" s="148" customFormat="1" ht="21" customHeight="1" spans="1:6">
      <c r="A16" s="157"/>
      <c r="B16" s="157"/>
      <c r="E16" s="157"/>
      <c r="F16" s="157"/>
    </row>
    <row r="17" customHeight="1" spans="2:7">
      <c r="B17" s="158" t="s">
        <v>181</v>
      </c>
      <c r="C17" s="158" t="s">
        <v>182</v>
      </c>
      <c r="D17" s="158" t="s">
        <v>183</v>
      </c>
      <c r="E17" s="158" t="s">
        <v>184</v>
      </c>
      <c r="F17" s="158" t="s">
        <v>185</v>
      </c>
      <c r="G17" s="155"/>
    </row>
    <row r="18" customHeight="1" spans="2:7">
      <c r="B18" s="158" t="s">
        <v>91</v>
      </c>
      <c r="C18" s="158" t="b">
        <v>0</v>
      </c>
      <c r="D18" s="158" t="str">
        <f t="shared" ref="D18:D29" si="0">$B$47</f>
        <v>shNC</v>
      </c>
      <c r="E18" s="158" t="str">
        <f t="shared" ref="E18:E23" si="1">$C$46</f>
        <v>GAPDH</v>
      </c>
      <c r="F18" s="160">
        <v>15.216</v>
      </c>
      <c r="G18" s="220"/>
    </row>
    <row r="19" customHeight="1" spans="2:7">
      <c r="B19" s="158" t="s">
        <v>92</v>
      </c>
      <c r="C19" s="158" t="b">
        <v>0</v>
      </c>
      <c r="D19" s="158" t="str">
        <f t="shared" si="0"/>
        <v>shNC</v>
      </c>
      <c r="E19" s="158" t="str">
        <f t="shared" si="1"/>
        <v>GAPDH</v>
      </c>
      <c r="F19" s="160">
        <v>15.326</v>
      </c>
      <c r="G19" s="220"/>
    </row>
    <row r="20" customHeight="1" spans="2:7">
      <c r="B20" s="158" t="s">
        <v>186</v>
      </c>
      <c r="C20" s="158" t="b">
        <v>0</v>
      </c>
      <c r="D20" s="158" t="str">
        <f t="shared" si="0"/>
        <v>shNC</v>
      </c>
      <c r="E20" s="158" t="str">
        <f t="shared" si="1"/>
        <v>GAPDH</v>
      </c>
      <c r="F20" s="160">
        <v>15.846</v>
      </c>
      <c r="G20" s="220"/>
    </row>
    <row r="21" customHeight="1" spans="2:7">
      <c r="B21" s="158" t="s">
        <v>187</v>
      </c>
      <c r="C21" s="158" t="b">
        <v>0</v>
      </c>
      <c r="D21" s="158" t="str">
        <f t="shared" si="0"/>
        <v>shNC</v>
      </c>
      <c r="E21" s="158" t="str">
        <f t="shared" si="1"/>
        <v>GAPDH</v>
      </c>
      <c r="F21" s="160">
        <v>15.5616</v>
      </c>
      <c r="G21" s="220"/>
    </row>
    <row r="22" customHeight="1" spans="2:7">
      <c r="B22" s="158" t="s">
        <v>188</v>
      </c>
      <c r="C22" s="158" t="b">
        <v>0</v>
      </c>
      <c r="D22" s="158" t="str">
        <f t="shared" si="0"/>
        <v>shNC</v>
      </c>
      <c r="E22" s="158" t="str">
        <f t="shared" si="1"/>
        <v>GAPDH</v>
      </c>
      <c r="F22" s="160">
        <v>15.1062</v>
      </c>
      <c r="G22" s="220"/>
    </row>
    <row r="23" customHeight="1" spans="2:7">
      <c r="B23" s="158" t="s">
        <v>189</v>
      </c>
      <c r="C23" s="158" t="b">
        <v>0</v>
      </c>
      <c r="D23" s="158" t="str">
        <f t="shared" si="0"/>
        <v>shNC</v>
      </c>
      <c r="E23" s="158" t="str">
        <f t="shared" si="1"/>
        <v>GAPDH</v>
      </c>
      <c r="F23" s="160">
        <v>14.999</v>
      </c>
      <c r="G23" s="220"/>
    </row>
    <row r="24" customHeight="1" spans="2:7">
      <c r="B24" s="158" t="s">
        <v>190</v>
      </c>
      <c r="C24" s="158" t="b">
        <v>0</v>
      </c>
      <c r="D24" s="158" t="str">
        <f t="shared" si="0"/>
        <v>shNC</v>
      </c>
      <c r="E24" s="162" t="str">
        <f t="shared" ref="E24:E29" si="2">$D$46</f>
        <v>MAPK12</v>
      </c>
      <c r="F24" s="160">
        <v>23.064</v>
      </c>
      <c r="G24" s="220"/>
    </row>
    <row r="25" customHeight="1" spans="2:7">
      <c r="B25" s="158" t="s">
        <v>191</v>
      </c>
      <c r="C25" s="158" t="b">
        <v>0</v>
      </c>
      <c r="D25" s="158" t="str">
        <f t="shared" si="0"/>
        <v>shNC</v>
      </c>
      <c r="E25" s="162" t="str">
        <f t="shared" si="2"/>
        <v>MAPK12</v>
      </c>
      <c r="F25" s="160">
        <v>23.125</v>
      </c>
      <c r="G25" s="220"/>
    </row>
    <row r="26" customHeight="1" spans="2:7">
      <c r="B26" s="158" t="s">
        <v>192</v>
      </c>
      <c r="C26" s="158" t="b">
        <v>0</v>
      </c>
      <c r="D26" s="158" t="str">
        <f t="shared" si="0"/>
        <v>shNC</v>
      </c>
      <c r="E26" s="162" t="str">
        <f t="shared" si="2"/>
        <v>MAPK12</v>
      </c>
      <c r="F26" s="160">
        <v>23.854</v>
      </c>
      <c r="G26" s="220"/>
    </row>
    <row r="27" customHeight="1" spans="2:7">
      <c r="B27" s="158" t="s">
        <v>193</v>
      </c>
      <c r="C27" s="158" t="b">
        <v>0</v>
      </c>
      <c r="D27" s="158" t="str">
        <f t="shared" si="0"/>
        <v>shNC</v>
      </c>
      <c r="E27" s="162" t="str">
        <f t="shared" si="2"/>
        <v>MAPK12</v>
      </c>
      <c r="F27" s="160">
        <v>22.6452</v>
      </c>
      <c r="G27" s="220"/>
    </row>
    <row r="28" customHeight="1" spans="2:7">
      <c r="B28" s="158" t="s">
        <v>194</v>
      </c>
      <c r="C28" s="158" t="b">
        <v>0</v>
      </c>
      <c r="D28" s="158" t="str">
        <f t="shared" si="0"/>
        <v>shNC</v>
      </c>
      <c r="E28" s="162" t="str">
        <f t="shared" si="2"/>
        <v>MAPK12</v>
      </c>
      <c r="F28" s="160">
        <v>22.7804</v>
      </c>
      <c r="G28" s="220"/>
    </row>
    <row r="29" customHeight="1" spans="2:7">
      <c r="B29" s="158" t="s">
        <v>195</v>
      </c>
      <c r="C29" s="158" t="b">
        <v>0</v>
      </c>
      <c r="D29" s="158" t="str">
        <f t="shared" si="0"/>
        <v>shNC</v>
      </c>
      <c r="E29" s="162" t="str">
        <f t="shared" si="2"/>
        <v>MAPK12</v>
      </c>
      <c r="F29" s="160">
        <v>22.4728</v>
      </c>
      <c r="G29" s="220"/>
    </row>
    <row r="30" customHeight="1" spans="2:7">
      <c r="B30" s="158" t="s">
        <v>196</v>
      </c>
      <c r="C30" s="158" t="b">
        <v>0</v>
      </c>
      <c r="D30" s="158" t="str">
        <f t="shared" ref="D30:D41" si="3">$B$53</f>
        <v>shUSP32</v>
      </c>
      <c r="E30" s="158" t="str">
        <f t="shared" ref="E30:E35" si="4">$C$46</f>
        <v>GAPDH</v>
      </c>
      <c r="F30" s="160">
        <v>15.315</v>
      </c>
      <c r="G30" s="220"/>
    </row>
    <row r="31" customHeight="1" spans="2:7">
      <c r="B31" s="158" t="s">
        <v>197</v>
      </c>
      <c r="C31" s="158" t="b">
        <v>0</v>
      </c>
      <c r="D31" s="158" t="str">
        <f t="shared" si="3"/>
        <v>shUSP32</v>
      </c>
      <c r="E31" s="158" t="str">
        <f t="shared" si="4"/>
        <v>GAPDH</v>
      </c>
      <c r="F31" s="160">
        <v>16.512</v>
      </c>
      <c r="G31" s="220"/>
    </row>
    <row r="32" customHeight="1" spans="2:7">
      <c r="B32" s="158" t="s">
        <v>198</v>
      </c>
      <c r="C32" s="158" t="b">
        <v>0</v>
      </c>
      <c r="D32" s="158" t="str">
        <f t="shared" si="3"/>
        <v>shUSP32</v>
      </c>
      <c r="E32" s="158" t="str">
        <f t="shared" si="4"/>
        <v>GAPDH</v>
      </c>
      <c r="F32" s="160">
        <v>15.841</v>
      </c>
      <c r="G32" s="220"/>
    </row>
    <row r="33" customHeight="1" spans="1:12">
      <c r="B33" s="158" t="s">
        <v>199</v>
      </c>
      <c r="C33" s="158" t="b">
        <v>0</v>
      </c>
      <c r="D33" s="158" t="str">
        <f t="shared" si="3"/>
        <v>shUSP32</v>
      </c>
      <c r="E33" s="158" t="str">
        <f t="shared" si="4"/>
        <v>GAPDH</v>
      </c>
      <c r="F33" s="160">
        <v>15.2024</v>
      </c>
      <c r="G33" s="220"/>
    </row>
    <row r="34" customHeight="1" spans="1:12">
      <c r="B34" s="158" t="s">
        <v>200</v>
      </c>
      <c r="C34" s="158" t="b">
        <v>0</v>
      </c>
      <c r="D34" s="158" t="str">
        <f t="shared" si="3"/>
        <v>shUSP32</v>
      </c>
      <c r="E34" s="158" t="str">
        <f t="shared" si="4"/>
        <v>GAPDH</v>
      </c>
      <c r="F34" s="160">
        <v>14.8754</v>
      </c>
      <c r="G34" s="220"/>
    </row>
    <row r="35" customHeight="1" spans="1:12">
      <c r="B35" s="158" t="s">
        <v>201</v>
      </c>
      <c r="C35" s="158" t="b">
        <v>0</v>
      </c>
      <c r="D35" s="158" t="str">
        <f t="shared" si="3"/>
        <v>shUSP32</v>
      </c>
      <c r="E35" s="158" t="str">
        <f t="shared" si="4"/>
        <v>GAPDH</v>
      </c>
      <c r="F35" s="160">
        <v>15.4485</v>
      </c>
      <c r="G35" s="220"/>
    </row>
    <row r="36" customHeight="1" spans="1:12">
      <c r="B36" s="158" t="s">
        <v>202</v>
      </c>
      <c r="C36" s="158" t="b">
        <v>0</v>
      </c>
      <c r="D36" s="158" t="str">
        <f t="shared" si="3"/>
        <v>shUSP32</v>
      </c>
      <c r="E36" s="162" t="str">
        <f t="shared" ref="E36:E41" si="5">$D$46</f>
        <v>MAPK12</v>
      </c>
      <c r="F36" s="160">
        <v>22.527</v>
      </c>
      <c r="G36" s="220"/>
    </row>
    <row r="37" customHeight="1" spans="1:12">
      <c r="B37" s="158" t="s">
        <v>203</v>
      </c>
      <c r="C37" s="158" t="b">
        <v>0</v>
      </c>
      <c r="D37" s="158" t="str">
        <f t="shared" si="3"/>
        <v>shUSP32</v>
      </c>
      <c r="E37" s="162" t="str">
        <f t="shared" si="5"/>
        <v>MAPK12</v>
      </c>
      <c r="F37" s="160">
        <v>22.5034</v>
      </c>
      <c r="G37" s="220"/>
    </row>
    <row r="38" customHeight="1" spans="1:12">
      <c r="B38" s="158" t="s">
        <v>204</v>
      </c>
      <c r="C38" s="158" t="b">
        <v>0</v>
      </c>
      <c r="D38" s="158" t="str">
        <f t="shared" si="3"/>
        <v>shUSP32</v>
      </c>
      <c r="E38" s="162" t="str">
        <f t="shared" si="5"/>
        <v>MAPK12</v>
      </c>
      <c r="F38" s="160">
        <v>23.0988</v>
      </c>
      <c r="G38" s="220"/>
    </row>
    <row r="39" customHeight="1" spans="1:12">
      <c r="B39" s="158" t="s">
        <v>205</v>
      </c>
      <c r="C39" s="158" t="b">
        <v>0</v>
      </c>
      <c r="D39" s="158" t="str">
        <f t="shared" si="3"/>
        <v>shUSP32</v>
      </c>
      <c r="E39" s="162" t="str">
        <f t="shared" si="5"/>
        <v>MAPK12</v>
      </c>
      <c r="F39" s="160">
        <v>23.084</v>
      </c>
      <c r="G39" s="220"/>
    </row>
    <row r="40" customHeight="1" spans="1:12">
      <c r="B40" s="158" t="s">
        <v>206</v>
      </c>
      <c r="C40" s="158" t="b">
        <v>0</v>
      </c>
      <c r="D40" s="158" t="str">
        <f t="shared" si="3"/>
        <v>shUSP32</v>
      </c>
      <c r="E40" s="162" t="str">
        <f t="shared" si="5"/>
        <v>MAPK12</v>
      </c>
      <c r="F40" s="160">
        <v>24.599</v>
      </c>
      <c r="G40" s="220"/>
    </row>
    <row r="41" customHeight="1" spans="1:12">
      <c r="B41" s="158" t="s">
        <v>207</v>
      </c>
      <c r="C41" s="158" t="b">
        <v>0</v>
      </c>
      <c r="D41" s="158" t="str">
        <f t="shared" si="3"/>
        <v>shUSP32</v>
      </c>
      <c r="E41" s="162" t="str">
        <f t="shared" si="5"/>
        <v>MAPK12</v>
      </c>
      <c r="F41" s="160">
        <v>23.695</v>
      </c>
      <c r="G41" s="220"/>
    </row>
    <row r="42" customHeight="1" spans="1:12">
      <c r="B42" s="163"/>
      <c r="C42" s="163"/>
      <c r="D42" s="163"/>
      <c r="E42" s="164"/>
      <c r="F42" s="164"/>
      <c r="G42" s="163"/>
      <c r="H42" s="163"/>
      <c r="I42" s="163"/>
      <c r="J42" s="163"/>
      <c r="K42" s="163"/>
    </row>
    <row r="43" s="147" customFormat="1" ht="27" customHeight="1" spans="1:12">
      <c r="A43" s="153" t="s">
        <v>208</v>
      </c>
      <c r="E43" s="156"/>
      <c r="F43" s="156"/>
    </row>
    <row r="44" ht="21" customHeight="1" spans="1:12">
      <c r="A44" s="157"/>
      <c r="B44" s="157"/>
    </row>
    <row r="45" ht="15.75" customHeight="1" spans="1:12">
      <c r="B45" s="165" t="s">
        <v>209</v>
      </c>
      <c r="C45" s="166" t="s">
        <v>210</v>
      </c>
      <c r="D45" s="167"/>
      <c r="E45" s="167"/>
      <c r="F45" s="167"/>
      <c r="G45" s="167"/>
      <c r="H45" s="167"/>
      <c r="I45" s="167"/>
      <c r="J45" s="166" t="s">
        <v>211</v>
      </c>
      <c r="K45" s="168"/>
    </row>
    <row r="46" s="149" customFormat="1" ht="16.5" customHeight="1" spans="1:12">
      <c r="B46" s="169"/>
      <c r="C46" s="162" t="s">
        <v>12</v>
      </c>
      <c r="D46" s="162" t="s">
        <v>10</v>
      </c>
      <c r="E46" s="170" t="s">
        <v>212</v>
      </c>
      <c r="F46" s="170" t="s">
        <v>213</v>
      </c>
      <c r="G46" s="170" t="s">
        <v>214</v>
      </c>
      <c r="H46" s="171" t="s">
        <v>215</v>
      </c>
      <c r="I46" s="170" t="s">
        <v>43</v>
      </c>
      <c r="J46" s="172" t="s">
        <v>216</v>
      </c>
      <c r="K46" s="172" t="s">
        <v>217</v>
      </c>
      <c r="L46" s="151"/>
    </row>
    <row r="47" customHeight="1" spans="1:12">
      <c r="B47" s="165" t="s">
        <v>172</v>
      </c>
      <c r="C47" s="173">
        <f t="shared" ref="C47:C52" si="6">F18</f>
        <v>15.216</v>
      </c>
      <c r="D47" s="173">
        <f t="shared" ref="D47:D52" si="7">F24</f>
        <v>23.064</v>
      </c>
      <c r="E47" s="174">
        <f t="shared" ref="E47:E58" si="8">D47-C47</f>
        <v>7.848</v>
      </c>
      <c r="F47" s="174">
        <f t="shared" ref="F47:F58" si="9">AVERAGE($E$47:$E$49)-E47</f>
        <v>0.0369999999999999</v>
      </c>
      <c r="G47" s="174">
        <f t="shared" ref="G47:G58" si="10">POWER(2,F47)</f>
        <v>1.02597814533714</v>
      </c>
      <c r="H47" s="175">
        <f>AVERAGE(G47:G49)</f>
        <v>1.00189250552929</v>
      </c>
      <c r="I47" s="176">
        <f>STDEV(G47:G49)</f>
        <v>0.0745510414064668</v>
      </c>
      <c r="J47" s="177">
        <f>MAX(C47:C49)-MIN(C47:C49)</f>
        <v>0.630000000000001</v>
      </c>
      <c r="K47" s="177">
        <f>MAX(D47:D49)-MIN(D47:D49)</f>
        <v>0.789999999999999</v>
      </c>
    </row>
    <row r="48" customHeight="1" spans="1:12">
      <c r="B48" s="178"/>
      <c r="C48" s="173">
        <f t="shared" si="6"/>
        <v>15.326</v>
      </c>
      <c r="D48" s="173">
        <f t="shared" si="7"/>
        <v>23.125</v>
      </c>
      <c r="E48" s="174">
        <f t="shared" si="8"/>
        <v>7.799</v>
      </c>
      <c r="F48" s="174">
        <f t="shared" si="9"/>
        <v>0.0860000000000012</v>
      </c>
      <c r="G48" s="174">
        <f t="shared" si="10"/>
        <v>1.0614232089498</v>
      </c>
      <c r="H48" s="179"/>
      <c r="I48" s="180"/>
      <c r="J48" s="216"/>
      <c r="K48" s="216"/>
    </row>
    <row r="49" customHeight="1" spans="1:11">
      <c r="B49" s="178"/>
      <c r="C49" s="173">
        <f t="shared" si="6"/>
        <v>15.846</v>
      </c>
      <c r="D49" s="173">
        <f t="shared" si="7"/>
        <v>23.854</v>
      </c>
      <c r="E49" s="174">
        <f t="shared" si="8"/>
        <v>8.008</v>
      </c>
      <c r="F49" s="174">
        <f t="shared" si="9"/>
        <v>-0.122999999999998</v>
      </c>
      <c r="G49" s="174">
        <f t="shared" si="10"/>
        <v>0.918276162300925</v>
      </c>
      <c r="H49" s="179"/>
      <c r="I49" s="180"/>
      <c r="J49" s="216"/>
      <c r="K49" s="216"/>
    </row>
    <row r="50" customHeight="1" spans="1:11">
      <c r="B50" s="178"/>
      <c r="C50" s="173">
        <f t="shared" si="6"/>
        <v>15.5616</v>
      </c>
      <c r="D50" s="173">
        <f t="shared" si="7"/>
        <v>22.6452</v>
      </c>
      <c r="E50" s="174">
        <f t="shared" si="8"/>
        <v>7.0836</v>
      </c>
      <c r="F50" s="174">
        <f t="shared" si="9"/>
        <v>0.801400000000002</v>
      </c>
      <c r="G50" s="174">
        <f t="shared" si="10"/>
        <v>1.74279152171618</v>
      </c>
      <c r="H50" s="179"/>
      <c r="I50" s="180"/>
      <c r="J50" s="216"/>
      <c r="K50" s="216"/>
    </row>
    <row r="51" customHeight="1" spans="1:11">
      <c r="B51" s="178"/>
      <c r="C51" s="173">
        <f t="shared" si="6"/>
        <v>15.1062</v>
      </c>
      <c r="D51" s="173">
        <f t="shared" si="7"/>
        <v>22.7804</v>
      </c>
      <c r="E51" s="174">
        <f t="shared" si="8"/>
        <v>7.6742</v>
      </c>
      <c r="F51" s="174">
        <f t="shared" si="9"/>
        <v>0.2108</v>
      </c>
      <c r="G51" s="174">
        <f t="shared" si="10"/>
        <v>1.15732976589592</v>
      </c>
      <c r="H51" s="179"/>
      <c r="I51" s="180"/>
      <c r="J51" s="216"/>
      <c r="K51" s="216"/>
    </row>
    <row r="52" customHeight="1" spans="1:11">
      <c r="B52" s="169"/>
      <c r="C52" s="173">
        <f t="shared" si="6"/>
        <v>14.999</v>
      </c>
      <c r="D52" s="173">
        <f t="shared" si="7"/>
        <v>22.4728</v>
      </c>
      <c r="E52" s="174">
        <f t="shared" si="8"/>
        <v>7.4738</v>
      </c>
      <c r="F52" s="174">
        <f t="shared" si="9"/>
        <v>0.411200000000002</v>
      </c>
      <c r="G52" s="174">
        <f t="shared" si="10"/>
        <v>1.32979144364224</v>
      </c>
      <c r="H52" s="217"/>
      <c r="I52" s="186"/>
      <c r="J52" s="218"/>
      <c r="K52" s="218"/>
    </row>
    <row r="53" customHeight="1" spans="1:11">
      <c r="B53" s="165" t="s">
        <v>173</v>
      </c>
      <c r="C53" s="173">
        <f t="shared" ref="C53:C58" si="11">F30</f>
        <v>15.315</v>
      </c>
      <c r="D53" s="173">
        <f t="shared" ref="D53:D55" si="12">F39</f>
        <v>23.084</v>
      </c>
      <c r="E53" s="174">
        <f t="shared" si="8"/>
        <v>7.769</v>
      </c>
      <c r="F53" s="174">
        <f t="shared" si="9"/>
        <v>0.116000000000001</v>
      </c>
      <c r="G53" s="174">
        <f t="shared" si="10"/>
        <v>1.08372596684478</v>
      </c>
      <c r="H53" s="183">
        <f>AVERAGE(G53:G55)</f>
        <v>0.991596869883035</v>
      </c>
      <c r="I53" s="176">
        <f>STDEV(G53:G55)</f>
        <v>0.110319548829732</v>
      </c>
      <c r="J53" s="177">
        <f>MAX(C53:C55)-MIN(C53:C55)</f>
        <v>1.197</v>
      </c>
      <c r="K53" s="177">
        <f>MAX(D53:D55)-MIN(D53:D55)</f>
        <v>1.515</v>
      </c>
    </row>
    <row r="54" customHeight="1" spans="1:11">
      <c r="B54" s="178"/>
      <c r="C54" s="173">
        <f t="shared" si="11"/>
        <v>16.512</v>
      </c>
      <c r="D54" s="173">
        <f t="shared" si="12"/>
        <v>24.599</v>
      </c>
      <c r="E54" s="174">
        <f t="shared" si="8"/>
        <v>8.087</v>
      </c>
      <c r="F54" s="174">
        <f t="shared" si="9"/>
        <v>-0.201999999999999</v>
      </c>
      <c r="G54" s="174">
        <f t="shared" si="10"/>
        <v>0.869344560090022</v>
      </c>
      <c r="H54" s="184"/>
      <c r="I54" s="180"/>
      <c r="J54" s="216"/>
      <c r="K54" s="216"/>
    </row>
    <row r="55" customHeight="1" spans="1:11">
      <c r="B55" s="178"/>
      <c r="C55" s="173">
        <f t="shared" si="11"/>
        <v>15.841</v>
      </c>
      <c r="D55" s="173">
        <f t="shared" si="12"/>
        <v>23.695</v>
      </c>
      <c r="E55" s="174">
        <f t="shared" si="8"/>
        <v>7.854</v>
      </c>
      <c r="F55" s="174">
        <f t="shared" si="9"/>
        <v>0.0309999999999997</v>
      </c>
      <c r="G55" s="174">
        <f t="shared" si="10"/>
        <v>1.0217200827143</v>
      </c>
      <c r="H55" s="184"/>
      <c r="I55" s="180"/>
      <c r="J55" s="216"/>
      <c r="K55" s="216"/>
    </row>
    <row r="56" customHeight="1" spans="1:11">
      <c r="B56" s="178"/>
      <c r="C56" s="173">
        <f t="shared" si="11"/>
        <v>15.2024</v>
      </c>
      <c r="D56" s="173">
        <f t="shared" ref="D56:D58" si="13">F36</f>
        <v>22.527</v>
      </c>
      <c r="E56" s="174">
        <f t="shared" si="8"/>
        <v>7.3246</v>
      </c>
      <c r="F56" s="174">
        <f t="shared" si="9"/>
        <v>0.5604</v>
      </c>
      <c r="G56" s="174">
        <f t="shared" si="10"/>
        <v>1.47467802818225</v>
      </c>
      <c r="H56" s="184"/>
      <c r="I56" s="180"/>
      <c r="J56" s="216"/>
      <c r="K56" s="216"/>
    </row>
    <row r="57" customHeight="1" spans="1:11">
      <c r="B57" s="178"/>
      <c r="C57" s="173">
        <f t="shared" si="11"/>
        <v>14.8754</v>
      </c>
      <c r="D57" s="173">
        <f t="shared" si="13"/>
        <v>22.5034</v>
      </c>
      <c r="E57" s="174">
        <f t="shared" si="8"/>
        <v>7.628</v>
      </c>
      <c r="F57" s="174">
        <f t="shared" si="9"/>
        <v>0.257000000000002</v>
      </c>
      <c r="G57" s="174">
        <f t="shared" si="10"/>
        <v>1.19499120485678</v>
      </c>
      <c r="H57" s="184"/>
      <c r="I57" s="180"/>
      <c r="J57" s="216"/>
      <c r="K57" s="216"/>
    </row>
    <row r="58" customHeight="1" spans="1:11">
      <c r="B58" s="169"/>
      <c r="C58" s="173">
        <f t="shared" si="11"/>
        <v>15.4485</v>
      </c>
      <c r="D58" s="173">
        <f t="shared" si="13"/>
        <v>23.0988</v>
      </c>
      <c r="E58" s="174">
        <f t="shared" si="8"/>
        <v>7.6503</v>
      </c>
      <c r="F58" s="174">
        <f t="shared" si="9"/>
        <v>0.234699999999999</v>
      </c>
      <c r="G58" s="174">
        <f t="shared" si="10"/>
        <v>1.17666203178618</v>
      </c>
      <c r="H58" s="185"/>
      <c r="I58" s="186"/>
      <c r="J58" s="218"/>
      <c r="K58" s="218"/>
    </row>
    <row r="59" customHeight="1" spans="1:11">
      <c r="E59" s="151"/>
      <c r="F59" s="151"/>
    </row>
    <row r="60" s="147" customFormat="1" ht="27" customHeight="1" spans="1:11">
      <c r="A60" s="153" t="s">
        <v>218</v>
      </c>
      <c r="E60" s="156"/>
      <c r="F60" s="156"/>
    </row>
    <row r="61" ht="14.1" customHeight="1" spans="1:11">
      <c r="A61" s="189" t="str">
        <f>C46</f>
        <v>GAPDH</v>
      </c>
      <c r="F61" s="152" t="str">
        <f>D46</f>
        <v>MAPK12</v>
      </c>
      <c r="J61" s="190"/>
    </row>
    <row r="62" ht="14.1" customHeight="1"/>
    <row r="63" ht="14.1" customHeight="1" spans="1:11">
      <c r="H63" s="191"/>
      <c r="I63" s="191"/>
      <c r="J63" s="191"/>
    </row>
    <row r="64" ht="14.1" customHeight="1" spans="1:11">
      <c r="H64" s="191"/>
      <c r="I64" s="191"/>
      <c r="J64" s="191"/>
    </row>
    <row r="65" ht="14.1" customHeight="1" spans="1:10">
      <c r="H65" s="191"/>
      <c r="I65" s="191"/>
      <c r="J65" s="191"/>
    </row>
    <row r="66" ht="14.1" customHeight="1" spans="1:10">
      <c r="H66" s="191"/>
      <c r="I66" s="191"/>
      <c r="J66" s="191"/>
    </row>
    <row r="67" ht="14.1" customHeight="1" spans="1:10">
      <c r="H67" s="191"/>
      <c r="I67" s="191"/>
      <c r="J67" s="191"/>
    </row>
    <row r="68" ht="14.1" customHeight="1" spans="1:10">
      <c r="H68" s="191"/>
      <c r="I68" s="191"/>
      <c r="J68" s="191"/>
    </row>
    <row r="69" ht="14.1" customHeight="1" spans="1:10">
      <c r="H69" s="191"/>
      <c r="I69" s="191"/>
      <c r="J69" s="191"/>
    </row>
    <row r="70" ht="14.1" customHeight="1" spans="1:10">
      <c r="H70" s="191"/>
      <c r="I70" s="191"/>
      <c r="J70" s="191"/>
    </row>
    <row r="71" ht="14.1" customHeight="1" spans="1:10">
      <c r="H71" s="191"/>
      <c r="I71" s="191"/>
      <c r="J71" s="191"/>
    </row>
    <row r="72" ht="14.1" customHeight="1" spans="1:10">
      <c r="H72" s="191"/>
      <c r="I72" s="191"/>
      <c r="J72" s="191"/>
    </row>
    <row r="73" ht="14.1" customHeight="1" spans="1:10">
      <c r="H73" s="191"/>
      <c r="I73" s="191"/>
      <c r="J73" s="191"/>
    </row>
    <row r="74" ht="14.1" customHeight="1" spans="1:10">
      <c r="H74" s="191"/>
      <c r="I74" s="191"/>
      <c r="J74" s="191"/>
    </row>
    <row r="75" ht="14.1" customHeight="1" spans="1:10">
      <c r="H75" s="191"/>
      <c r="I75" s="191"/>
      <c r="J75" s="191"/>
    </row>
    <row r="76" ht="14.1" customHeight="1" spans="1:10">
      <c r="H76" s="191"/>
      <c r="I76" s="191"/>
      <c r="J76" s="191"/>
    </row>
    <row r="77" ht="14.1" customHeight="1" spans="1:10">
      <c r="H77" s="191"/>
      <c r="I77" s="191"/>
      <c r="J77" s="191"/>
    </row>
    <row r="78" ht="14.1" customHeight="1" spans="1:10">
      <c r="A78" s="189"/>
      <c r="H78" s="191"/>
      <c r="I78" s="191"/>
      <c r="J78" s="191"/>
    </row>
    <row r="79" ht="14.1" customHeight="1" spans="1:10">
      <c r="H79" s="191"/>
      <c r="I79" s="191"/>
      <c r="J79" s="191"/>
    </row>
    <row r="80" ht="14.1" customHeight="1" spans="1:10">
      <c r="H80" s="191"/>
      <c r="I80" s="191"/>
      <c r="J80" s="191"/>
    </row>
    <row r="81" ht="14.1" customHeight="1" spans="5:10">
      <c r="H81" s="191"/>
      <c r="I81" s="191"/>
      <c r="J81" s="191"/>
    </row>
    <row r="82" ht="14.1" customHeight="1" spans="5:10">
      <c r="H82" s="191"/>
      <c r="I82" s="191"/>
      <c r="J82" s="191"/>
    </row>
    <row r="83" ht="14.1" customHeight="1" spans="5:10">
      <c r="H83" s="191"/>
      <c r="I83" s="191"/>
      <c r="J83" s="191"/>
    </row>
    <row r="84" ht="14.1" customHeight="1" spans="5:10">
      <c r="H84" s="191"/>
      <c r="I84" s="191"/>
      <c r="J84" s="191"/>
    </row>
    <row r="85" ht="14.1" customHeight="1" spans="5:10">
      <c r="H85" s="191"/>
      <c r="I85" s="191"/>
      <c r="J85" s="191"/>
    </row>
    <row r="86" ht="14.1" customHeight="1" spans="5:10">
      <c r="H86" s="191"/>
      <c r="I86" s="191"/>
      <c r="J86" s="191"/>
    </row>
    <row r="87" ht="14.1" customHeight="1" spans="5:10">
      <c r="H87" s="191"/>
      <c r="I87" s="191"/>
      <c r="J87" s="191"/>
    </row>
    <row r="88" ht="14.1" customHeight="1" spans="5:10">
      <c r="H88" s="191"/>
      <c r="I88" s="191"/>
      <c r="J88" s="191"/>
    </row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s="150" customFormat="1" ht="27" customHeight="1" spans="5:10">
      <c r="E95" s="192"/>
      <c r="F95" s="192"/>
    </row>
  </sheetData>
  <mergeCells count="15">
    <mergeCell ref="A16:B16"/>
    <mergeCell ref="A44:B44"/>
    <mergeCell ref="C45:I45"/>
    <mergeCell ref="J45:K45"/>
    <mergeCell ref="B45:B46"/>
    <mergeCell ref="B47:B52"/>
    <mergeCell ref="B53:B58"/>
    <mergeCell ref="H47:H52"/>
    <mergeCell ref="H53:H58"/>
    <mergeCell ref="I47:I52"/>
    <mergeCell ref="I53:I58"/>
    <mergeCell ref="J47:J52"/>
    <mergeCell ref="J53:J58"/>
    <mergeCell ref="K47:K52"/>
    <mergeCell ref="K53:K58"/>
  </mergeCells>
  <conditionalFormatting sqref="J40:K40">
    <cfRule type="cellIs" dxfId="0" priority="1" operator="greaterThanOrEqual">
      <formula>0.3</formula>
    </cfRule>
  </conditionalFormatting>
  <pageMargins left="0.7" right="0.7" top="0.75" bottom="0.75" header="0.3" footer="0.3"/>
  <pageSetup paperSize="9" orientation="portrait"/>
  <headerFooter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5"/>
  <sheetViews>
    <sheetView zoomScale="55" zoomScaleNormal="55" workbookViewId="0">
      <selection activeCell="N34" sqref="N34"/>
    </sheetView>
  </sheetViews>
  <sheetFormatPr defaultColWidth="9" defaultRowHeight="13.5" customHeight="1"/>
  <cols>
    <col min="1" max="1" width="11.75" style="151" customWidth="1"/>
    <col min="2" max="2" width="13.125" style="151" customWidth="1"/>
    <col min="3" max="3" width="13.875" style="151" customWidth="1"/>
    <col min="4" max="4" width="13.625" style="151" customWidth="1"/>
    <col min="5" max="5" width="10" style="152" customWidth="1"/>
    <col min="6" max="6" width="10.875" style="152" customWidth="1"/>
    <col min="7" max="7" width="9.375" style="151" customWidth="1"/>
    <col min="8" max="9" width="13.5" style="151" customWidth="1"/>
    <col min="10" max="10" width="10.25" style="151" customWidth="1"/>
    <col min="11" max="11" width="9" style="151"/>
    <col min="12" max="12" width="14.5" style="151" customWidth="1"/>
    <col min="13" max="13" width="11.125" style="151" customWidth="1"/>
    <col min="14" max="14" width="11" style="151" customWidth="1"/>
    <col min="15" max="255" width="9" style="151"/>
    <col min="256" max="256" width="11.75" style="151" customWidth="1"/>
    <col min="257" max="257" width="13.125" style="151" customWidth="1"/>
    <col min="258" max="258" width="13.875" style="151" customWidth="1"/>
    <col min="259" max="259" width="13.625" style="151" customWidth="1"/>
    <col min="260" max="260" width="10" style="151" customWidth="1"/>
    <col min="261" max="261" width="10.875" style="151" customWidth="1"/>
    <col min="262" max="262" width="9.375" style="151" customWidth="1"/>
    <col min="263" max="264" width="13.5" style="151" customWidth="1"/>
    <col min="265" max="265" width="10.125" style="151" customWidth="1"/>
    <col min="266" max="266" width="10.25" style="151" customWidth="1"/>
    <col min="267" max="267" width="9" style="151"/>
    <col min="268" max="268" width="14.5" style="151" customWidth="1"/>
    <col min="269" max="269" width="11.125" style="151" customWidth="1"/>
    <col min="270" max="270" width="11" style="151" customWidth="1"/>
    <col min="271" max="511" width="9" style="151"/>
    <col min="512" max="512" width="11.75" style="151" customWidth="1"/>
    <col min="513" max="513" width="13.125" style="151" customWidth="1"/>
    <col min="514" max="514" width="13.875" style="151" customWidth="1"/>
    <col min="515" max="515" width="13.625" style="151" customWidth="1"/>
    <col min="516" max="516" width="10" style="151" customWidth="1"/>
    <col min="517" max="517" width="10.875" style="151" customWidth="1"/>
    <col min="518" max="518" width="9.375" style="151" customWidth="1"/>
    <col min="519" max="520" width="13.5" style="151" customWidth="1"/>
    <col min="521" max="521" width="10.125" style="151" customWidth="1"/>
    <col min="522" max="522" width="10.25" style="151" customWidth="1"/>
    <col min="523" max="523" width="9" style="151"/>
    <col min="524" max="524" width="14.5" style="151" customWidth="1"/>
    <col min="525" max="525" width="11.125" style="151" customWidth="1"/>
    <col min="526" max="526" width="11" style="151" customWidth="1"/>
    <col min="527" max="767" width="9" style="151"/>
    <col min="768" max="768" width="11.75" style="151" customWidth="1"/>
    <col min="769" max="769" width="13.125" style="151" customWidth="1"/>
    <col min="770" max="770" width="13.875" style="151" customWidth="1"/>
    <col min="771" max="771" width="13.625" style="151" customWidth="1"/>
    <col min="772" max="772" width="10" style="151" customWidth="1"/>
    <col min="773" max="773" width="10.875" style="151" customWidth="1"/>
    <col min="774" max="774" width="9.375" style="151" customWidth="1"/>
    <col min="775" max="776" width="13.5" style="151" customWidth="1"/>
    <col min="777" max="777" width="10.125" style="151" customWidth="1"/>
    <col min="778" max="778" width="10.25" style="151" customWidth="1"/>
    <col min="779" max="779" width="9" style="151"/>
    <col min="780" max="780" width="14.5" style="151" customWidth="1"/>
    <col min="781" max="781" width="11.125" style="151" customWidth="1"/>
    <col min="782" max="782" width="11" style="151" customWidth="1"/>
    <col min="783" max="1023" width="9" style="151"/>
    <col min="1024" max="1024" width="11.75" style="151" customWidth="1"/>
    <col min="1025" max="1025" width="13.125" style="151" customWidth="1"/>
    <col min="1026" max="1026" width="13.875" style="151" customWidth="1"/>
    <col min="1027" max="1027" width="13.625" style="151" customWidth="1"/>
    <col min="1028" max="1028" width="10" style="151" customWidth="1"/>
    <col min="1029" max="1029" width="10.875" style="151" customWidth="1"/>
    <col min="1030" max="1030" width="9.375" style="151" customWidth="1"/>
    <col min="1031" max="1032" width="13.5" style="151" customWidth="1"/>
    <col min="1033" max="1033" width="10.125" style="151" customWidth="1"/>
    <col min="1034" max="1034" width="10.25" style="151" customWidth="1"/>
    <col min="1035" max="1035" width="9" style="151"/>
    <col min="1036" max="1036" width="14.5" style="151" customWidth="1"/>
    <col min="1037" max="1037" width="11.125" style="151" customWidth="1"/>
    <col min="1038" max="1038" width="11" style="151" customWidth="1"/>
    <col min="1039" max="1279" width="9" style="151"/>
    <col min="1280" max="1280" width="11.75" style="151" customWidth="1"/>
    <col min="1281" max="1281" width="13.125" style="151" customWidth="1"/>
    <col min="1282" max="1282" width="13.875" style="151" customWidth="1"/>
    <col min="1283" max="1283" width="13.625" style="151" customWidth="1"/>
    <col min="1284" max="1284" width="10" style="151" customWidth="1"/>
    <col min="1285" max="1285" width="10.875" style="151" customWidth="1"/>
    <col min="1286" max="1286" width="9.375" style="151" customWidth="1"/>
    <col min="1287" max="1288" width="13.5" style="151" customWidth="1"/>
    <col min="1289" max="1289" width="10.125" style="151" customWidth="1"/>
    <col min="1290" max="1290" width="10.25" style="151" customWidth="1"/>
    <col min="1291" max="1291" width="9" style="151"/>
    <col min="1292" max="1292" width="14.5" style="151" customWidth="1"/>
    <col min="1293" max="1293" width="11.125" style="151" customWidth="1"/>
    <col min="1294" max="1294" width="11" style="151" customWidth="1"/>
    <col min="1295" max="1535" width="9" style="151"/>
    <col min="1536" max="1536" width="11.75" style="151" customWidth="1"/>
    <col min="1537" max="1537" width="13.125" style="151" customWidth="1"/>
    <col min="1538" max="1538" width="13.875" style="151" customWidth="1"/>
    <col min="1539" max="1539" width="13.625" style="151" customWidth="1"/>
    <col min="1540" max="1540" width="10" style="151" customWidth="1"/>
    <col min="1541" max="1541" width="10.875" style="151" customWidth="1"/>
    <col min="1542" max="1542" width="9.375" style="151" customWidth="1"/>
    <col min="1543" max="1544" width="13.5" style="151" customWidth="1"/>
    <col min="1545" max="1545" width="10.125" style="151" customWidth="1"/>
    <col min="1546" max="1546" width="10.25" style="151" customWidth="1"/>
    <col min="1547" max="1547" width="9" style="151"/>
    <col min="1548" max="1548" width="14.5" style="151" customWidth="1"/>
    <col min="1549" max="1549" width="11.125" style="151" customWidth="1"/>
    <col min="1550" max="1550" width="11" style="151" customWidth="1"/>
    <col min="1551" max="1791" width="9" style="151"/>
    <col min="1792" max="1792" width="11.75" style="151" customWidth="1"/>
    <col min="1793" max="1793" width="13.125" style="151" customWidth="1"/>
    <col min="1794" max="1794" width="13.875" style="151" customWidth="1"/>
    <col min="1795" max="1795" width="13.625" style="151" customWidth="1"/>
    <col min="1796" max="1796" width="10" style="151" customWidth="1"/>
    <col min="1797" max="1797" width="10.875" style="151" customWidth="1"/>
    <col min="1798" max="1798" width="9.375" style="151" customWidth="1"/>
    <col min="1799" max="1800" width="13.5" style="151" customWidth="1"/>
    <col min="1801" max="1801" width="10.125" style="151" customWidth="1"/>
    <col min="1802" max="1802" width="10.25" style="151" customWidth="1"/>
    <col min="1803" max="1803" width="9" style="151"/>
    <col min="1804" max="1804" width="14.5" style="151" customWidth="1"/>
    <col min="1805" max="1805" width="11.125" style="151" customWidth="1"/>
    <col min="1806" max="1806" width="11" style="151" customWidth="1"/>
    <col min="1807" max="2047" width="9" style="151"/>
    <col min="2048" max="2048" width="11.75" style="151" customWidth="1"/>
    <col min="2049" max="2049" width="13.125" style="151" customWidth="1"/>
    <col min="2050" max="2050" width="13.875" style="151" customWidth="1"/>
    <col min="2051" max="2051" width="13.625" style="151" customWidth="1"/>
    <col min="2052" max="2052" width="10" style="151" customWidth="1"/>
    <col min="2053" max="2053" width="10.875" style="151" customWidth="1"/>
    <col min="2054" max="2054" width="9.375" style="151" customWidth="1"/>
    <col min="2055" max="2056" width="13.5" style="151" customWidth="1"/>
    <col min="2057" max="2057" width="10.125" style="151" customWidth="1"/>
    <col min="2058" max="2058" width="10.25" style="151" customWidth="1"/>
    <col min="2059" max="2059" width="9" style="151"/>
    <col min="2060" max="2060" width="14.5" style="151" customWidth="1"/>
    <col min="2061" max="2061" width="11.125" style="151" customWidth="1"/>
    <col min="2062" max="2062" width="11" style="151" customWidth="1"/>
    <col min="2063" max="2303" width="9" style="151"/>
    <col min="2304" max="2304" width="11.75" style="151" customWidth="1"/>
    <col min="2305" max="2305" width="13.125" style="151" customWidth="1"/>
    <col min="2306" max="2306" width="13.875" style="151" customWidth="1"/>
    <col min="2307" max="2307" width="13.625" style="151" customWidth="1"/>
    <col min="2308" max="2308" width="10" style="151" customWidth="1"/>
    <col min="2309" max="2309" width="10.875" style="151" customWidth="1"/>
    <col min="2310" max="2310" width="9.375" style="151" customWidth="1"/>
    <col min="2311" max="2312" width="13.5" style="151" customWidth="1"/>
    <col min="2313" max="2313" width="10.125" style="151" customWidth="1"/>
    <col min="2314" max="2314" width="10.25" style="151" customWidth="1"/>
    <col min="2315" max="2315" width="9" style="151"/>
    <col min="2316" max="2316" width="14.5" style="151" customWidth="1"/>
    <col min="2317" max="2317" width="11.125" style="151" customWidth="1"/>
    <col min="2318" max="2318" width="11" style="151" customWidth="1"/>
    <col min="2319" max="2559" width="9" style="151"/>
    <col min="2560" max="2560" width="11.75" style="151" customWidth="1"/>
    <col min="2561" max="2561" width="13.125" style="151" customWidth="1"/>
    <col min="2562" max="2562" width="13.875" style="151" customWidth="1"/>
    <col min="2563" max="2563" width="13.625" style="151" customWidth="1"/>
    <col min="2564" max="2564" width="10" style="151" customWidth="1"/>
    <col min="2565" max="2565" width="10.875" style="151" customWidth="1"/>
    <col min="2566" max="2566" width="9.375" style="151" customWidth="1"/>
    <col min="2567" max="2568" width="13.5" style="151" customWidth="1"/>
    <col min="2569" max="2569" width="10.125" style="151" customWidth="1"/>
    <col min="2570" max="2570" width="10.25" style="151" customWidth="1"/>
    <col min="2571" max="2571" width="9" style="151"/>
    <col min="2572" max="2572" width="14.5" style="151" customWidth="1"/>
    <col min="2573" max="2573" width="11.125" style="151" customWidth="1"/>
    <col min="2574" max="2574" width="11" style="151" customWidth="1"/>
    <col min="2575" max="2815" width="9" style="151"/>
    <col min="2816" max="2816" width="11.75" style="151" customWidth="1"/>
    <col min="2817" max="2817" width="13.125" style="151" customWidth="1"/>
    <col min="2818" max="2818" width="13.875" style="151" customWidth="1"/>
    <col min="2819" max="2819" width="13.625" style="151" customWidth="1"/>
    <col min="2820" max="2820" width="10" style="151" customWidth="1"/>
    <col min="2821" max="2821" width="10.875" style="151" customWidth="1"/>
    <col min="2822" max="2822" width="9.375" style="151" customWidth="1"/>
    <col min="2823" max="2824" width="13.5" style="151" customWidth="1"/>
    <col min="2825" max="2825" width="10.125" style="151" customWidth="1"/>
    <col min="2826" max="2826" width="10.25" style="151" customWidth="1"/>
    <col min="2827" max="2827" width="9" style="151"/>
    <col min="2828" max="2828" width="14.5" style="151" customWidth="1"/>
    <col min="2829" max="2829" width="11.125" style="151" customWidth="1"/>
    <col min="2830" max="2830" width="11" style="151" customWidth="1"/>
    <col min="2831" max="3071" width="9" style="151"/>
    <col min="3072" max="3072" width="11.75" style="151" customWidth="1"/>
    <col min="3073" max="3073" width="13.125" style="151" customWidth="1"/>
    <col min="3074" max="3074" width="13.875" style="151" customWidth="1"/>
    <col min="3075" max="3075" width="13.625" style="151" customWidth="1"/>
    <col min="3076" max="3076" width="10" style="151" customWidth="1"/>
    <col min="3077" max="3077" width="10.875" style="151" customWidth="1"/>
    <col min="3078" max="3078" width="9.375" style="151" customWidth="1"/>
    <col min="3079" max="3080" width="13.5" style="151" customWidth="1"/>
    <col min="3081" max="3081" width="10.125" style="151" customWidth="1"/>
    <col min="3082" max="3082" width="10.25" style="151" customWidth="1"/>
    <col min="3083" max="3083" width="9" style="151"/>
    <col min="3084" max="3084" width="14.5" style="151" customWidth="1"/>
    <col min="3085" max="3085" width="11.125" style="151" customWidth="1"/>
    <col min="3086" max="3086" width="11" style="151" customWidth="1"/>
    <col min="3087" max="3327" width="9" style="151"/>
    <col min="3328" max="3328" width="11.75" style="151" customWidth="1"/>
    <col min="3329" max="3329" width="13.125" style="151" customWidth="1"/>
    <col min="3330" max="3330" width="13.875" style="151" customWidth="1"/>
    <col min="3331" max="3331" width="13.625" style="151" customWidth="1"/>
    <col min="3332" max="3332" width="10" style="151" customWidth="1"/>
    <col min="3333" max="3333" width="10.875" style="151" customWidth="1"/>
    <col min="3334" max="3334" width="9.375" style="151" customWidth="1"/>
    <col min="3335" max="3336" width="13.5" style="151" customWidth="1"/>
    <col min="3337" max="3337" width="10.125" style="151" customWidth="1"/>
    <col min="3338" max="3338" width="10.25" style="151" customWidth="1"/>
    <col min="3339" max="3339" width="9" style="151"/>
    <col min="3340" max="3340" width="14.5" style="151" customWidth="1"/>
    <col min="3341" max="3341" width="11.125" style="151" customWidth="1"/>
    <col min="3342" max="3342" width="11" style="151" customWidth="1"/>
    <col min="3343" max="3583" width="9" style="151"/>
    <col min="3584" max="3584" width="11.75" style="151" customWidth="1"/>
    <col min="3585" max="3585" width="13.125" style="151" customWidth="1"/>
    <col min="3586" max="3586" width="13.875" style="151" customWidth="1"/>
    <col min="3587" max="3587" width="13.625" style="151" customWidth="1"/>
    <col min="3588" max="3588" width="10" style="151" customWidth="1"/>
    <col min="3589" max="3589" width="10.875" style="151" customWidth="1"/>
    <col min="3590" max="3590" width="9.375" style="151" customWidth="1"/>
    <col min="3591" max="3592" width="13.5" style="151" customWidth="1"/>
    <col min="3593" max="3593" width="10.125" style="151" customWidth="1"/>
    <col min="3594" max="3594" width="10.25" style="151" customWidth="1"/>
    <col min="3595" max="3595" width="9" style="151"/>
    <col min="3596" max="3596" width="14.5" style="151" customWidth="1"/>
    <col min="3597" max="3597" width="11.125" style="151" customWidth="1"/>
    <col min="3598" max="3598" width="11" style="151" customWidth="1"/>
    <col min="3599" max="3839" width="9" style="151"/>
    <col min="3840" max="3840" width="11.75" style="151" customWidth="1"/>
    <col min="3841" max="3841" width="13.125" style="151" customWidth="1"/>
    <col min="3842" max="3842" width="13.875" style="151" customWidth="1"/>
    <col min="3843" max="3843" width="13.625" style="151" customWidth="1"/>
    <col min="3844" max="3844" width="10" style="151" customWidth="1"/>
    <col min="3845" max="3845" width="10.875" style="151" customWidth="1"/>
    <col min="3846" max="3846" width="9.375" style="151" customWidth="1"/>
    <col min="3847" max="3848" width="13.5" style="151" customWidth="1"/>
    <col min="3849" max="3849" width="10.125" style="151" customWidth="1"/>
    <col min="3850" max="3850" width="10.25" style="151" customWidth="1"/>
    <col min="3851" max="3851" width="9" style="151"/>
    <col min="3852" max="3852" width="14.5" style="151" customWidth="1"/>
    <col min="3853" max="3853" width="11.125" style="151" customWidth="1"/>
    <col min="3854" max="3854" width="11" style="151" customWidth="1"/>
    <col min="3855" max="4095" width="9" style="151"/>
    <col min="4096" max="4096" width="11.75" style="151" customWidth="1"/>
    <col min="4097" max="4097" width="13.125" style="151" customWidth="1"/>
    <col min="4098" max="4098" width="13.875" style="151" customWidth="1"/>
    <col min="4099" max="4099" width="13.625" style="151" customWidth="1"/>
    <col min="4100" max="4100" width="10" style="151" customWidth="1"/>
    <col min="4101" max="4101" width="10.875" style="151" customWidth="1"/>
    <col min="4102" max="4102" width="9.375" style="151" customWidth="1"/>
    <col min="4103" max="4104" width="13.5" style="151" customWidth="1"/>
    <col min="4105" max="4105" width="10.125" style="151" customWidth="1"/>
    <col min="4106" max="4106" width="10.25" style="151" customWidth="1"/>
    <col min="4107" max="4107" width="9" style="151"/>
    <col min="4108" max="4108" width="14.5" style="151" customWidth="1"/>
    <col min="4109" max="4109" width="11.125" style="151" customWidth="1"/>
    <col min="4110" max="4110" width="11" style="151" customWidth="1"/>
    <col min="4111" max="4351" width="9" style="151"/>
    <col min="4352" max="4352" width="11.75" style="151" customWidth="1"/>
    <col min="4353" max="4353" width="13.125" style="151" customWidth="1"/>
    <col min="4354" max="4354" width="13.875" style="151" customWidth="1"/>
    <col min="4355" max="4355" width="13.625" style="151" customWidth="1"/>
    <col min="4356" max="4356" width="10" style="151" customWidth="1"/>
    <col min="4357" max="4357" width="10.875" style="151" customWidth="1"/>
    <col min="4358" max="4358" width="9.375" style="151" customWidth="1"/>
    <col min="4359" max="4360" width="13.5" style="151" customWidth="1"/>
    <col min="4361" max="4361" width="10.125" style="151" customWidth="1"/>
    <col min="4362" max="4362" width="10.25" style="151" customWidth="1"/>
    <col min="4363" max="4363" width="9" style="151"/>
    <col min="4364" max="4364" width="14.5" style="151" customWidth="1"/>
    <col min="4365" max="4365" width="11.125" style="151" customWidth="1"/>
    <col min="4366" max="4366" width="11" style="151" customWidth="1"/>
    <col min="4367" max="4607" width="9" style="151"/>
    <col min="4608" max="4608" width="11.75" style="151" customWidth="1"/>
    <col min="4609" max="4609" width="13.125" style="151" customWidth="1"/>
    <col min="4610" max="4610" width="13.875" style="151" customWidth="1"/>
    <col min="4611" max="4611" width="13.625" style="151" customWidth="1"/>
    <col min="4612" max="4612" width="10" style="151" customWidth="1"/>
    <col min="4613" max="4613" width="10.875" style="151" customWidth="1"/>
    <col min="4614" max="4614" width="9.375" style="151" customWidth="1"/>
    <col min="4615" max="4616" width="13.5" style="151" customWidth="1"/>
    <col min="4617" max="4617" width="10.125" style="151" customWidth="1"/>
    <col min="4618" max="4618" width="10.25" style="151" customWidth="1"/>
    <col min="4619" max="4619" width="9" style="151"/>
    <col min="4620" max="4620" width="14.5" style="151" customWidth="1"/>
    <col min="4621" max="4621" width="11.125" style="151" customWidth="1"/>
    <col min="4622" max="4622" width="11" style="151" customWidth="1"/>
    <col min="4623" max="4863" width="9" style="151"/>
    <col min="4864" max="4864" width="11.75" style="151" customWidth="1"/>
    <col min="4865" max="4865" width="13.125" style="151" customWidth="1"/>
    <col min="4866" max="4866" width="13.875" style="151" customWidth="1"/>
    <col min="4867" max="4867" width="13.625" style="151" customWidth="1"/>
    <col min="4868" max="4868" width="10" style="151" customWidth="1"/>
    <col min="4869" max="4869" width="10.875" style="151" customWidth="1"/>
    <col min="4870" max="4870" width="9.375" style="151" customWidth="1"/>
    <col min="4871" max="4872" width="13.5" style="151" customWidth="1"/>
    <col min="4873" max="4873" width="10.125" style="151" customWidth="1"/>
    <col min="4874" max="4874" width="10.25" style="151" customWidth="1"/>
    <col min="4875" max="4875" width="9" style="151"/>
    <col min="4876" max="4876" width="14.5" style="151" customWidth="1"/>
    <col min="4877" max="4877" width="11.125" style="151" customWidth="1"/>
    <col min="4878" max="4878" width="11" style="151" customWidth="1"/>
    <col min="4879" max="5119" width="9" style="151"/>
    <col min="5120" max="5120" width="11.75" style="151" customWidth="1"/>
    <col min="5121" max="5121" width="13.125" style="151" customWidth="1"/>
    <col min="5122" max="5122" width="13.875" style="151" customWidth="1"/>
    <col min="5123" max="5123" width="13.625" style="151" customWidth="1"/>
    <col min="5124" max="5124" width="10" style="151" customWidth="1"/>
    <col min="5125" max="5125" width="10.875" style="151" customWidth="1"/>
    <col min="5126" max="5126" width="9.375" style="151" customWidth="1"/>
    <col min="5127" max="5128" width="13.5" style="151" customWidth="1"/>
    <col min="5129" max="5129" width="10.125" style="151" customWidth="1"/>
    <col min="5130" max="5130" width="10.25" style="151" customWidth="1"/>
    <col min="5131" max="5131" width="9" style="151"/>
    <col min="5132" max="5132" width="14.5" style="151" customWidth="1"/>
    <col min="5133" max="5133" width="11.125" style="151" customWidth="1"/>
    <col min="5134" max="5134" width="11" style="151" customWidth="1"/>
    <col min="5135" max="5375" width="9" style="151"/>
    <col min="5376" max="5376" width="11.75" style="151" customWidth="1"/>
    <col min="5377" max="5377" width="13.125" style="151" customWidth="1"/>
    <col min="5378" max="5378" width="13.875" style="151" customWidth="1"/>
    <col min="5379" max="5379" width="13.625" style="151" customWidth="1"/>
    <col min="5380" max="5380" width="10" style="151" customWidth="1"/>
    <col min="5381" max="5381" width="10.875" style="151" customWidth="1"/>
    <col min="5382" max="5382" width="9.375" style="151" customWidth="1"/>
    <col min="5383" max="5384" width="13.5" style="151" customWidth="1"/>
    <col min="5385" max="5385" width="10.125" style="151" customWidth="1"/>
    <col min="5386" max="5386" width="10.25" style="151" customWidth="1"/>
    <col min="5387" max="5387" width="9" style="151"/>
    <col min="5388" max="5388" width="14.5" style="151" customWidth="1"/>
    <col min="5389" max="5389" width="11.125" style="151" customWidth="1"/>
    <col min="5390" max="5390" width="11" style="151" customWidth="1"/>
    <col min="5391" max="5631" width="9" style="151"/>
    <col min="5632" max="5632" width="11.75" style="151" customWidth="1"/>
    <col min="5633" max="5633" width="13.125" style="151" customWidth="1"/>
    <col min="5634" max="5634" width="13.875" style="151" customWidth="1"/>
    <col min="5635" max="5635" width="13.625" style="151" customWidth="1"/>
    <col min="5636" max="5636" width="10" style="151" customWidth="1"/>
    <col min="5637" max="5637" width="10.875" style="151" customWidth="1"/>
    <col min="5638" max="5638" width="9.375" style="151" customWidth="1"/>
    <col min="5639" max="5640" width="13.5" style="151" customWidth="1"/>
    <col min="5641" max="5641" width="10.125" style="151" customWidth="1"/>
    <col min="5642" max="5642" width="10.25" style="151" customWidth="1"/>
    <col min="5643" max="5643" width="9" style="151"/>
    <col min="5644" max="5644" width="14.5" style="151" customWidth="1"/>
    <col min="5645" max="5645" width="11.125" style="151" customWidth="1"/>
    <col min="5646" max="5646" width="11" style="151" customWidth="1"/>
    <col min="5647" max="5887" width="9" style="151"/>
    <col min="5888" max="5888" width="11.75" style="151" customWidth="1"/>
    <col min="5889" max="5889" width="13.125" style="151" customWidth="1"/>
    <col min="5890" max="5890" width="13.875" style="151" customWidth="1"/>
    <col min="5891" max="5891" width="13.625" style="151" customWidth="1"/>
    <col min="5892" max="5892" width="10" style="151" customWidth="1"/>
    <col min="5893" max="5893" width="10.875" style="151" customWidth="1"/>
    <col min="5894" max="5894" width="9.375" style="151" customWidth="1"/>
    <col min="5895" max="5896" width="13.5" style="151" customWidth="1"/>
    <col min="5897" max="5897" width="10.125" style="151" customWidth="1"/>
    <col min="5898" max="5898" width="10.25" style="151" customWidth="1"/>
    <col min="5899" max="5899" width="9" style="151"/>
    <col min="5900" max="5900" width="14.5" style="151" customWidth="1"/>
    <col min="5901" max="5901" width="11.125" style="151" customWidth="1"/>
    <col min="5902" max="5902" width="11" style="151" customWidth="1"/>
    <col min="5903" max="6143" width="9" style="151"/>
    <col min="6144" max="6144" width="11.75" style="151" customWidth="1"/>
    <col min="6145" max="6145" width="13.125" style="151" customWidth="1"/>
    <col min="6146" max="6146" width="13.875" style="151" customWidth="1"/>
    <col min="6147" max="6147" width="13.625" style="151" customWidth="1"/>
    <col min="6148" max="6148" width="10" style="151" customWidth="1"/>
    <col min="6149" max="6149" width="10.875" style="151" customWidth="1"/>
    <col min="6150" max="6150" width="9.375" style="151" customWidth="1"/>
    <col min="6151" max="6152" width="13.5" style="151" customWidth="1"/>
    <col min="6153" max="6153" width="10.125" style="151" customWidth="1"/>
    <col min="6154" max="6154" width="10.25" style="151" customWidth="1"/>
    <col min="6155" max="6155" width="9" style="151"/>
    <col min="6156" max="6156" width="14.5" style="151" customWidth="1"/>
    <col min="6157" max="6157" width="11.125" style="151" customWidth="1"/>
    <col min="6158" max="6158" width="11" style="151" customWidth="1"/>
    <col min="6159" max="6399" width="9" style="151"/>
    <col min="6400" max="6400" width="11.75" style="151" customWidth="1"/>
    <col min="6401" max="6401" width="13.125" style="151" customWidth="1"/>
    <col min="6402" max="6402" width="13.875" style="151" customWidth="1"/>
    <col min="6403" max="6403" width="13.625" style="151" customWidth="1"/>
    <col min="6404" max="6404" width="10" style="151" customWidth="1"/>
    <col min="6405" max="6405" width="10.875" style="151" customWidth="1"/>
    <col min="6406" max="6406" width="9.375" style="151" customWidth="1"/>
    <col min="6407" max="6408" width="13.5" style="151" customWidth="1"/>
    <col min="6409" max="6409" width="10.125" style="151" customWidth="1"/>
    <col min="6410" max="6410" width="10.25" style="151" customWidth="1"/>
    <col min="6411" max="6411" width="9" style="151"/>
    <col min="6412" max="6412" width="14.5" style="151" customWidth="1"/>
    <col min="6413" max="6413" width="11.125" style="151" customWidth="1"/>
    <col min="6414" max="6414" width="11" style="151" customWidth="1"/>
    <col min="6415" max="6655" width="9" style="151"/>
    <col min="6656" max="6656" width="11.75" style="151" customWidth="1"/>
    <col min="6657" max="6657" width="13.125" style="151" customWidth="1"/>
    <col min="6658" max="6658" width="13.875" style="151" customWidth="1"/>
    <col min="6659" max="6659" width="13.625" style="151" customWidth="1"/>
    <col min="6660" max="6660" width="10" style="151" customWidth="1"/>
    <col min="6661" max="6661" width="10.875" style="151" customWidth="1"/>
    <col min="6662" max="6662" width="9.375" style="151" customWidth="1"/>
    <col min="6663" max="6664" width="13.5" style="151" customWidth="1"/>
    <col min="6665" max="6665" width="10.125" style="151" customWidth="1"/>
    <col min="6666" max="6666" width="10.25" style="151" customWidth="1"/>
    <col min="6667" max="6667" width="9" style="151"/>
    <col min="6668" max="6668" width="14.5" style="151" customWidth="1"/>
    <col min="6669" max="6669" width="11.125" style="151" customWidth="1"/>
    <col min="6670" max="6670" width="11" style="151" customWidth="1"/>
    <col min="6671" max="6911" width="9" style="151"/>
    <col min="6912" max="6912" width="11.75" style="151" customWidth="1"/>
    <col min="6913" max="6913" width="13.125" style="151" customWidth="1"/>
    <col min="6914" max="6914" width="13.875" style="151" customWidth="1"/>
    <col min="6915" max="6915" width="13.625" style="151" customWidth="1"/>
    <col min="6916" max="6916" width="10" style="151" customWidth="1"/>
    <col min="6917" max="6917" width="10.875" style="151" customWidth="1"/>
    <col min="6918" max="6918" width="9.375" style="151" customWidth="1"/>
    <col min="6919" max="6920" width="13.5" style="151" customWidth="1"/>
    <col min="6921" max="6921" width="10.125" style="151" customWidth="1"/>
    <col min="6922" max="6922" width="10.25" style="151" customWidth="1"/>
    <col min="6923" max="6923" width="9" style="151"/>
    <col min="6924" max="6924" width="14.5" style="151" customWidth="1"/>
    <col min="6925" max="6925" width="11.125" style="151" customWidth="1"/>
    <col min="6926" max="6926" width="11" style="151" customWidth="1"/>
    <col min="6927" max="7167" width="9" style="151"/>
    <col min="7168" max="7168" width="11.75" style="151" customWidth="1"/>
    <col min="7169" max="7169" width="13.125" style="151" customWidth="1"/>
    <col min="7170" max="7170" width="13.875" style="151" customWidth="1"/>
    <col min="7171" max="7171" width="13.625" style="151" customWidth="1"/>
    <col min="7172" max="7172" width="10" style="151" customWidth="1"/>
    <col min="7173" max="7173" width="10.875" style="151" customWidth="1"/>
    <col min="7174" max="7174" width="9.375" style="151" customWidth="1"/>
    <col min="7175" max="7176" width="13.5" style="151" customWidth="1"/>
    <col min="7177" max="7177" width="10.125" style="151" customWidth="1"/>
    <col min="7178" max="7178" width="10.25" style="151" customWidth="1"/>
    <col min="7179" max="7179" width="9" style="151"/>
    <col min="7180" max="7180" width="14.5" style="151" customWidth="1"/>
    <col min="7181" max="7181" width="11.125" style="151" customWidth="1"/>
    <col min="7182" max="7182" width="11" style="151" customWidth="1"/>
    <col min="7183" max="7423" width="9" style="151"/>
    <col min="7424" max="7424" width="11.75" style="151" customWidth="1"/>
    <col min="7425" max="7425" width="13.125" style="151" customWidth="1"/>
    <col min="7426" max="7426" width="13.875" style="151" customWidth="1"/>
    <col min="7427" max="7427" width="13.625" style="151" customWidth="1"/>
    <col min="7428" max="7428" width="10" style="151" customWidth="1"/>
    <col min="7429" max="7429" width="10.875" style="151" customWidth="1"/>
    <col min="7430" max="7430" width="9.375" style="151" customWidth="1"/>
    <col min="7431" max="7432" width="13.5" style="151" customWidth="1"/>
    <col min="7433" max="7433" width="10.125" style="151" customWidth="1"/>
    <col min="7434" max="7434" width="10.25" style="151" customWidth="1"/>
    <col min="7435" max="7435" width="9" style="151"/>
    <col min="7436" max="7436" width="14.5" style="151" customWidth="1"/>
    <col min="7437" max="7437" width="11.125" style="151" customWidth="1"/>
    <col min="7438" max="7438" width="11" style="151" customWidth="1"/>
    <col min="7439" max="7679" width="9" style="151"/>
    <col min="7680" max="7680" width="11.75" style="151" customWidth="1"/>
    <col min="7681" max="7681" width="13.125" style="151" customWidth="1"/>
    <col min="7682" max="7682" width="13.875" style="151" customWidth="1"/>
    <col min="7683" max="7683" width="13.625" style="151" customWidth="1"/>
    <col min="7684" max="7684" width="10" style="151" customWidth="1"/>
    <col min="7685" max="7685" width="10.875" style="151" customWidth="1"/>
    <col min="7686" max="7686" width="9.375" style="151" customWidth="1"/>
    <col min="7687" max="7688" width="13.5" style="151" customWidth="1"/>
    <col min="7689" max="7689" width="10.125" style="151" customWidth="1"/>
    <col min="7690" max="7690" width="10.25" style="151" customWidth="1"/>
    <col min="7691" max="7691" width="9" style="151"/>
    <col min="7692" max="7692" width="14.5" style="151" customWidth="1"/>
    <col min="7693" max="7693" width="11.125" style="151" customWidth="1"/>
    <col min="7694" max="7694" width="11" style="151" customWidth="1"/>
    <col min="7695" max="7935" width="9" style="151"/>
    <col min="7936" max="7936" width="11.75" style="151" customWidth="1"/>
    <col min="7937" max="7937" width="13.125" style="151" customWidth="1"/>
    <col min="7938" max="7938" width="13.875" style="151" customWidth="1"/>
    <col min="7939" max="7939" width="13.625" style="151" customWidth="1"/>
    <col min="7940" max="7940" width="10" style="151" customWidth="1"/>
    <col min="7941" max="7941" width="10.875" style="151" customWidth="1"/>
    <col min="7942" max="7942" width="9.375" style="151" customWidth="1"/>
    <col min="7943" max="7944" width="13.5" style="151" customWidth="1"/>
    <col min="7945" max="7945" width="10.125" style="151" customWidth="1"/>
    <col min="7946" max="7946" width="10.25" style="151" customWidth="1"/>
    <col min="7947" max="7947" width="9" style="151"/>
    <col min="7948" max="7948" width="14.5" style="151" customWidth="1"/>
    <col min="7949" max="7949" width="11.125" style="151" customWidth="1"/>
    <col min="7950" max="7950" width="11" style="151" customWidth="1"/>
    <col min="7951" max="8191" width="9" style="151"/>
    <col min="8192" max="8192" width="11.75" style="151" customWidth="1"/>
    <col min="8193" max="8193" width="13.125" style="151" customWidth="1"/>
    <col min="8194" max="8194" width="13.875" style="151" customWidth="1"/>
    <col min="8195" max="8195" width="13.625" style="151" customWidth="1"/>
    <col min="8196" max="8196" width="10" style="151" customWidth="1"/>
    <col min="8197" max="8197" width="10.875" style="151" customWidth="1"/>
    <col min="8198" max="8198" width="9.375" style="151" customWidth="1"/>
    <col min="8199" max="8200" width="13.5" style="151" customWidth="1"/>
    <col min="8201" max="8201" width="10.125" style="151" customWidth="1"/>
    <col min="8202" max="8202" width="10.25" style="151" customWidth="1"/>
    <col min="8203" max="8203" width="9" style="151"/>
    <col min="8204" max="8204" width="14.5" style="151" customWidth="1"/>
    <col min="8205" max="8205" width="11.125" style="151" customWidth="1"/>
    <col min="8206" max="8206" width="11" style="151" customWidth="1"/>
    <col min="8207" max="8447" width="9" style="151"/>
    <col min="8448" max="8448" width="11.75" style="151" customWidth="1"/>
    <col min="8449" max="8449" width="13.125" style="151" customWidth="1"/>
    <col min="8450" max="8450" width="13.875" style="151" customWidth="1"/>
    <col min="8451" max="8451" width="13.625" style="151" customWidth="1"/>
    <col min="8452" max="8452" width="10" style="151" customWidth="1"/>
    <col min="8453" max="8453" width="10.875" style="151" customWidth="1"/>
    <col min="8454" max="8454" width="9.375" style="151" customWidth="1"/>
    <col min="8455" max="8456" width="13.5" style="151" customWidth="1"/>
    <col min="8457" max="8457" width="10.125" style="151" customWidth="1"/>
    <col min="8458" max="8458" width="10.25" style="151" customWidth="1"/>
    <col min="8459" max="8459" width="9" style="151"/>
    <col min="8460" max="8460" width="14.5" style="151" customWidth="1"/>
    <col min="8461" max="8461" width="11.125" style="151" customWidth="1"/>
    <col min="8462" max="8462" width="11" style="151" customWidth="1"/>
    <col min="8463" max="8703" width="9" style="151"/>
    <col min="8704" max="8704" width="11.75" style="151" customWidth="1"/>
    <col min="8705" max="8705" width="13.125" style="151" customWidth="1"/>
    <col min="8706" max="8706" width="13.875" style="151" customWidth="1"/>
    <col min="8707" max="8707" width="13.625" style="151" customWidth="1"/>
    <col min="8708" max="8708" width="10" style="151" customWidth="1"/>
    <col min="8709" max="8709" width="10.875" style="151" customWidth="1"/>
    <col min="8710" max="8710" width="9.375" style="151" customWidth="1"/>
    <col min="8711" max="8712" width="13.5" style="151" customWidth="1"/>
    <col min="8713" max="8713" width="10.125" style="151" customWidth="1"/>
    <col min="8714" max="8714" width="10.25" style="151" customWidth="1"/>
    <col min="8715" max="8715" width="9" style="151"/>
    <col min="8716" max="8716" width="14.5" style="151" customWidth="1"/>
    <col min="8717" max="8717" width="11.125" style="151" customWidth="1"/>
    <col min="8718" max="8718" width="11" style="151" customWidth="1"/>
    <col min="8719" max="8959" width="9" style="151"/>
    <col min="8960" max="8960" width="11.75" style="151" customWidth="1"/>
    <col min="8961" max="8961" width="13.125" style="151" customWidth="1"/>
    <col min="8962" max="8962" width="13.875" style="151" customWidth="1"/>
    <col min="8963" max="8963" width="13.625" style="151" customWidth="1"/>
    <col min="8964" max="8964" width="10" style="151" customWidth="1"/>
    <col min="8965" max="8965" width="10.875" style="151" customWidth="1"/>
    <col min="8966" max="8966" width="9.375" style="151" customWidth="1"/>
    <col min="8967" max="8968" width="13.5" style="151" customWidth="1"/>
    <col min="8969" max="8969" width="10.125" style="151" customWidth="1"/>
    <col min="8970" max="8970" width="10.25" style="151" customWidth="1"/>
    <col min="8971" max="8971" width="9" style="151"/>
    <col min="8972" max="8972" width="14.5" style="151" customWidth="1"/>
    <col min="8973" max="8973" width="11.125" style="151" customWidth="1"/>
    <col min="8974" max="8974" width="11" style="151" customWidth="1"/>
    <col min="8975" max="9215" width="9" style="151"/>
    <col min="9216" max="9216" width="11.75" style="151" customWidth="1"/>
    <col min="9217" max="9217" width="13.125" style="151" customWidth="1"/>
    <col min="9218" max="9218" width="13.875" style="151" customWidth="1"/>
    <col min="9219" max="9219" width="13.625" style="151" customWidth="1"/>
    <col min="9220" max="9220" width="10" style="151" customWidth="1"/>
    <col min="9221" max="9221" width="10.875" style="151" customWidth="1"/>
    <col min="9222" max="9222" width="9.375" style="151" customWidth="1"/>
    <col min="9223" max="9224" width="13.5" style="151" customWidth="1"/>
    <col min="9225" max="9225" width="10.125" style="151" customWidth="1"/>
    <col min="9226" max="9226" width="10.25" style="151" customWidth="1"/>
    <col min="9227" max="9227" width="9" style="151"/>
    <col min="9228" max="9228" width="14.5" style="151" customWidth="1"/>
    <col min="9229" max="9229" width="11.125" style="151" customWidth="1"/>
    <col min="9230" max="9230" width="11" style="151" customWidth="1"/>
    <col min="9231" max="9471" width="9" style="151"/>
    <col min="9472" max="9472" width="11.75" style="151" customWidth="1"/>
    <col min="9473" max="9473" width="13.125" style="151" customWidth="1"/>
    <col min="9474" max="9474" width="13.875" style="151" customWidth="1"/>
    <col min="9475" max="9475" width="13.625" style="151" customWidth="1"/>
    <col min="9476" max="9476" width="10" style="151" customWidth="1"/>
    <col min="9477" max="9477" width="10.875" style="151" customWidth="1"/>
    <col min="9478" max="9478" width="9.375" style="151" customWidth="1"/>
    <col min="9479" max="9480" width="13.5" style="151" customWidth="1"/>
    <col min="9481" max="9481" width="10.125" style="151" customWidth="1"/>
    <col min="9482" max="9482" width="10.25" style="151" customWidth="1"/>
    <col min="9483" max="9483" width="9" style="151"/>
    <col min="9484" max="9484" width="14.5" style="151" customWidth="1"/>
    <col min="9485" max="9485" width="11.125" style="151" customWidth="1"/>
    <col min="9486" max="9486" width="11" style="151" customWidth="1"/>
    <col min="9487" max="9727" width="9" style="151"/>
    <col min="9728" max="9728" width="11.75" style="151" customWidth="1"/>
    <col min="9729" max="9729" width="13.125" style="151" customWidth="1"/>
    <col min="9730" max="9730" width="13.875" style="151" customWidth="1"/>
    <col min="9731" max="9731" width="13.625" style="151" customWidth="1"/>
    <col min="9732" max="9732" width="10" style="151" customWidth="1"/>
    <col min="9733" max="9733" width="10.875" style="151" customWidth="1"/>
    <col min="9734" max="9734" width="9.375" style="151" customWidth="1"/>
    <col min="9735" max="9736" width="13.5" style="151" customWidth="1"/>
    <col min="9737" max="9737" width="10.125" style="151" customWidth="1"/>
    <col min="9738" max="9738" width="10.25" style="151" customWidth="1"/>
    <col min="9739" max="9739" width="9" style="151"/>
    <col min="9740" max="9740" width="14.5" style="151" customWidth="1"/>
    <col min="9741" max="9741" width="11.125" style="151" customWidth="1"/>
    <col min="9742" max="9742" width="11" style="151" customWidth="1"/>
    <col min="9743" max="9983" width="9" style="151"/>
    <col min="9984" max="9984" width="11.75" style="151" customWidth="1"/>
    <col min="9985" max="9985" width="13.125" style="151" customWidth="1"/>
    <col min="9986" max="9986" width="13.875" style="151" customWidth="1"/>
    <col min="9987" max="9987" width="13.625" style="151" customWidth="1"/>
    <col min="9988" max="9988" width="10" style="151" customWidth="1"/>
    <col min="9989" max="9989" width="10.875" style="151" customWidth="1"/>
    <col min="9990" max="9990" width="9.375" style="151" customWidth="1"/>
    <col min="9991" max="9992" width="13.5" style="151" customWidth="1"/>
    <col min="9993" max="9993" width="10.125" style="151" customWidth="1"/>
    <col min="9994" max="9994" width="10.25" style="151" customWidth="1"/>
    <col min="9995" max="9995" width="9" style="151"/>
    <col min="9996" max="9996" width="14.5" style="151" customWidth="1"/>
    <col min="9997" max="9997" width="11.125" style="151" customWidth="1"/>
    <col min="9998" max="9998" width="11" style="151" customWidth="1"/>
    <col min="9999" max="10239" width="9" style="151"/>
    <col min="10240" max="10240" width="11.75" style="151" customWidth="1"/>
    <col min="10241" max="10241" width="13.125" style="151" customWidth="1"/>
    <col min="10242" max="10242" width="13.875" style="151" customWidth="1"/>
    <col min="10243" max="10243" width="13.625" style="151" customWidth="1"/>
    <col min="10244" max="10244" width="10" style="151" customWidth="1"/>
    <col min="10245" max="10245" width="10.875" style="151" customWidth="1"/>
    <col min="10246" max="10246" width="9.375" style="151" customWidth="1"/>
    <col min="10247" max="10248" width="13.5" style="151" customWidth="1"/>
    <col min="10249" max="10249" width="10.125" style="151" customWidth="1"/>
    <col min="10250" max="10250" width="10.25" style="151" customWidth="1"/>
    <col min="10251" max="10251" width="9" style="151"/>
    <col min="10252" max="10252" width="14.5" style="151" customWidth="1"/>
    <col min="10253" max="10253" width="11.125" style="151" customWidth="1"/>
    <col min="10254" max="10254" width="11" style="151" customWidth="1"/>
    <col min="10255" max="10495" width="9" style="151"/>
    <col min="10496" max="10496" width="11.75" style="151" customWidth="1"/>
    <col min="10497" max="10497" width="13.125" style="151" customWidth="1"/>
    <col min="10498" max="10498" width="13.875" style="151" customWidth="1"/>
    <col min="10499" max="10499" width="13.625" style="151" customWidth="1"/>
    <col min="10500" max="10500" width="10" style="151" customWidth="1"/>
    <col min="10501" max="10501" width="10.875" style="151" customWidth="1"/>
    <col min="10502" max="10502" width="9.375" style="151" customWidth="1"/>
    <col min="10503" max="10504" width="13.5" style="151" customWidth="1"/>
    <col min="10505" max="10505" width="10.125" style="151" customWidth="1"/>
    <col min="10506" max="10506" width="10.25" style="151" customWidth="1"/>
    <col min="10507" max="10507" width="9" style="151"/>
    <col min="10508" max="10508" width="14.5" style="151" customWidth="1"/>
    <col min="10509" max="10509" width="11.125" style="151" customWidth="1"/>
    <col min="10510" max="10510" width="11" style="151" customWidth="1"/>
    <col min="10511" max="10751" width="9" style="151"/>
    <col min="10752" max="10752" width="11.75" style="151" customWidth="1"/>
    <col min="10753" max="10753" width="13.125" style="151" customWidth="1"/>
    <col min="10754" max="10754" width="13.875" style="151" customWidth="1"/>
    <col min="10755" max="10755" width="13.625" style="151" customWidth="1"/>
    <col min="10756" max="10756" width="10" style="151" customWidth="1"/>
    <col min="10757" max="10757" width="10.875" style="151" customWidth="1"/>
    <col min="10758" max="10758" width="9.375" style="151" customWidth="1"/>
    <col min="10759" max="10760" width="13.5" style="151" customWidth="1"/>
    <col min="10761" max="10761" width="10.125" style="151" customWidth="1"/>
    <col min="10762" max="10762" width="10.25" style="151" customWidth="1"/>
    <col min="10763" max="10763" width="9" style="151"/>
    <col min="10764" max="10764" width="14.5" style="151" customWidth="1"/>
    <col min="10765" max="10765" width="11.125" style="151" customWidth="1"/>
    <col min="10766" max="10766" width="11" style="151" customWidth="1"/>
    <col min="10767" max="11007" width="9" style="151"/>
    <col min="11008" max="11008" width="11.75" style="151" customWidth="1"/>
    <col min="11009" max="11009" width="13.125" style="151" customWidth="1"/>
    <col min="11010" max="11010" width="13.875" style="151" customWidth="1"/>
    <col min="11011" max="11011" width="13.625" style="151" customWidth="1"/>
    <col min="11012" max="11012" width="10" style="151" customWidth="1"/>
    <col min="11013" max="11013" width="10.875" style="151" customWidth="1"/>
    <col min="11014" max="11014" width="9.375" style="151" customWidth="1"/>
    <col min="11015" max="11016" width="13.5" style="151" customWidth="1"/>
    <col min="11017" max="11017" width="10.125" style="151" customWidth="1"/>
    <col min="11018" max="11018" width="10.25" style="151" customWidth="1"/>
    <col min="11019" max="11019" width="9" style="151"/>
    <col min="11020" max="11020" width="14.5" style="151" customWidth="1"/>
    <col min="11021" max="11021" width="11.125" style="151" customWidth="1"/>
    <col min="11022" max="11022" width="11" style="151" customWidth="1"/>
    <col min="11023" max="11263" width="9" style="151"/>
    <col min="11264" max="11264" width="11.75" style="151" customWidth="1"/>
    <col min="11265" max="11265" width="13.125" style="151" customWidth="1"/>
    <col min="11266" max="11266" width="13.875" style="151" customWidth="1"/>
    <col min="11267" max="11267" width="13.625" style="151" customWidth="1"/>
    <col min="11268" max="11268" width="10" style="151" customWidth="1"/>
    <col min="11269" max="11269" width="10.875" style="151" customWidth="1"/>
    <col min="11270" max="11270" width="9.375" style="151" customWidth="1"/>
    <col min="11271" max="11272" width="13.5" style="151" customWidth="1"/>
    <col min="11273" max="11273" width="10.125" style="151" customWidth="1"/>
    <col min="11274" max="11274" width="10.25" style="151" customWidth="1"/>
    <col min="11275" max="11275" width="9" style="151"/>
    <col min="11276" max="11276" width="14.5" style="151" customWidth="1"/>
    <col min="11277" max="11277" width="11.125" style="151" customWidth="1"/>
    <col min="11278" max="11278" width="11" style="151" customWidth="1"/>
    <col min="11279" max="11519" width="9" style="151"/>
    <col min="11520" max="11520" width="11.75" style="151" customWidth="1"/>
    <col min="11521" max="11521" width="13.125" style="151" customWidth="1"/>
    <col min="11522" max="11522" width="13.875" style="151" customWidth="1"/>
    <col min="11523" max="11523" width="13.625" style="151" customWidth="1"/>
    <col min="11524" max="11524" width="10" style="151" customWidth="1"/>
    <col min="11525" max="11525" width="10.875" style="151" customWidth="1"/>
    <col min="11526" max="11526" width="9.375" style="151" customWidth="1"/>
    <col min="11527" max="11528" width="13.5" style="151" customWidth="1"/>
    <col min="11529" max="11529" width="10.125" style="151" customWidth="1"/>
    <col min="11530" max="11530" width="10.25" style="151" customWidth="1"/>
    <col min="11531" max="11531" width="9" style="151"/>
    <col min="11532" max="11532" width="14.5" style="151" customWidth="1"/>
    <col min="11533" max="11533" width="11.125" style="151" customWidth="1"/>
    <col min="11534" max="11534" width="11" style="151" customWidth="1"/>
    <col min="11535" max="11775" width="9" style="151"/>
    <col min="11776" max="11776" width="11.75" style="151" customWidth="1"/>
    <col min="11777" max="11777" width="13.125" style="151" customWidth="1"/>
    <col min="11778" max="11778" width="13.875" style="151" customWidth="1"/>
    <col min="11779" max="11779" width="13.625" style="151" customWidth="1"/>
    <col min="11780" max="11780" width="10" style="151" customWidth="1"/>
    <col min="11781" max="11781" width="10.875" style="151" customWidth="1"/>
    <col min="11782" max="11782" width="9.375" style="151" customWidth="1"/>
    <col min="11783" max="11784" width="13.5" style="151" customWidth="1"/>
    <col min="11785" max="11785" width="10.125" style="151" customWidth="1"/>
    <col min="11786" max="11786" width="10.25" style="151" customWidth="1"/>
    <col min="11787" max="11787" width="9" style="151"/>
    <col min="11788" max="11788" width="14.5" style="151" customWidth="1"/>
    <col min="11789" max="11789" width="11.125" style="151" customWidth="1"/>
    <col min="11790" max="11790" width="11" style="151" customWidth="1"/>
    <col min="11791" max="12031" width="9" style="151"/>
    <col min="12032" max="12032" width="11.75" style="151" customWidth="1"/>
    <col min="12033" max="12033" width="13.125" style="151" customWidth="1"/>
    <col min="12034" max="12034" width="13.875" style="151" customWidth="1"/>
    <col min="12035" max="12035" width="13.625" style="151" customWidth="1"/>
    <col min="12036" max="12036" width="10" style="151" customWidth="1"/>
    <col min="12037" max="12037" width="10.875" style="151" customWidth="1"/>
    <col min="12038" max="12038" width="9.375" style="151" customWidth="1"/>
    <col min="12039" max="12040" width="13.5" style="151" customWidth="1"/>
    <col min="12041" max="12041" width="10.125" style="151" customWidth="1"/>
    <col min="12042" max="12042" width="10.25" style="151" customWidth="1"/>
    <col min="12043" max="12043" width="9" style="151"/>
    <col min="12044" max="12044" width="14.5" style="151" customWidth="1"/>
    <col min="12045" max="12045" width="11.125" style="151" customWidth="1"/>
    <col min="12046" max="12046" width="11" style="151" customWidth="1"/>
    <col min="12047" max="12287" width="9" style="151"/>
    <col min="12288" max="12288" width="11.75" style="151" customWidth="1"/>
    <col min="12289" max="12289" width="13.125" style="151" customWidth="1"/>
    <col min="12290" max="12290" width="13.875" style="151" customWidth="1"/>
    <col min="12291" max="12291" width="13.625" style="151" customWidth="1"/>
    <col min="12292" max="12292" width="10" style="151" customWidth="1"/>
    <col min="12293" max="12293" width="10.875" style="151" customWidth="1"/>
    <col min="12294" max="12294" width="9.375" style="151" customWidth="1"/>
    <col min="12295" max="12296" width="13.5" style="151" customWidth="1"/>
    <col min="12297" max="12297" width="10.125" style="151" customWidth="1"/>
    <col min="12298" max="12298" width="10.25" style="151" customWidth="1"/>
    <col min="12299" max="12299" width="9" style="151"/>
    <col min="12300" max="12300" width="14.5" style="151" customWidth="1"/>
    <col min="12301" max="12301" width="11.125" style="151" customWidth="1"/>
    <col min="12302" max="12302" width="11" style="151" customWidth="1"/>
    <col min="12303" max="12543" width="9" style="151"/>
    <col min="12544" max="12544" width="11.75" style="151" customWidth="1"/>
    <col min="12545" max="12545" width="13.125" style="151" customWidth="1"/>
    <col min="12546" max="12546" width="13.875" style="151" customWidth="1"/>
    <col min="12547" max="12547" width="13.625" style="151" customWidth="1"/>
    <col min="12548" max="12548" width="10" style="151" customWidth="1"/>
    <col min="12549" max="12549" width="10.875" style="151" customWidth="1"/>
    <col min="12550" max="12550" width="9.375" style="151" customWidth="1"/>
    <col min="12551" max="12552" width="13.5" style="151" customWidth="1"/>
    <col min="12553" max="12553" width="10.125" style="151" customWidth="1"/>
    <col min="12554" max="12554" width="10.25" style="151" customWidth="1"/>
    <col min="12555" max="12555" width="9" style="151"/>
    <col min="12556" max="12556" width="14.5" style="151" customWidth="1"/>
    <col min="12557" max="12557" width="11.125" style="151" customWidth="1"/>
    <col min="12558" max="12558" width="11" style="151" customWidth="1"/>
    <col min="12559" max="12799" width="9" style="151"/>
    <col min="12800" max="12800" width="11.75" style="151" customWidth="1"/>
    <col min="12801" max="12801" width="13.125" style="151" customWidth="1"/>
    <col min="12802" max="12802" width="13.875" style="151" customWidth="1"/>
    <col min="12803" max="12803" width="13.625" style="151" customWidth="1"/>
    <col min="12804" max="12804" width="10" style="151" customWidth="1"/>
    <col min="12805" max="12805" width="10.875" style="151" customWidth="1"/>
    <col min="12806" max="12806" width="9.375" style="151" customWidth="1"/>
    <col min="12807" max="12808" width="13.5" style="151" customWidth="1"/>
    <col min="12809" max="12809" width="10.125" style="151" customWidth="1"/>
    <col min="12810" max="12810" width="10.25" style="151" customWidth="1"/>
    <col min="12811" max="12811" width="9" style="151"/>
    <col min="12812" max="12812" width="14.5" style="151" customWidth="1"/>
    <col min="12813" max="12813" width="11.125" style="151" customWidth="1"/>
    <col min="12814" max="12814" width="11" style="151" customWidth="1"/>
    <col min="12815" max="13055" width="9" style="151"/>
    <col min="13056" max="13056" width="11.75" style="151" customWidth="1"/>
    <col min="13057" max="13057" width="13.125" style="151" customWidth="1"/>
    <col min="13058" max="13058" width="13.875" style="151" customWidth="1"/>
    <col min="13059" max="13059" width="13.625" style="151" customWidth="1"/>
    <col min="13060" max="13060" width="10" style="151" customWidth="1"/>
    <col min="13061" max="13061" width="10.875" style="151" customWidth="1"/>
    <col min="13062" max="13062" width="9.375" style="151" customWidth="1"/>
    <col min="13063" max="13064" width="13.5" style="151" customWidth="1"/>
    <col min="13065" max="13065" width="10.125" style="151" customWidth="1"/>
    <col min="13066" max="13066" width="10.25" style="151" customWidth="1"/>
    <col min="13067" max="13067" width="9" style="151"/>
    <col min="13068" max="13068" width="14.5" style="151" customWidth="1"/>
    <col min="13069" max="13069" width="11.125" style="151" customWidth="1"/>
    <col min="13070" max="13070" width="11" style="151" customWidth="1"/>
    <col min="13071" max="13311" width="9" style="151"/>
    <col min="13312" max="13312" width="11.75" style="151" customWidth="1"/>
    <col min="13313" max="13313" width="13.125" style="151" customWidth="1"/>
    <col min="13314" max="13314" width="13.875" style="151" customWidth="1"/>
    <col min="13315" max="13315" width="13.625" style="151" customWidth="1"/>
    <col min="13316" max="13316" width="10" style="151" customWidth="1"/>
    <col min="13317" max="13317" width="10.875" style="151" customWidth="1"/>
    <col min="13318" max="13318" width="9.375" style="151" customWidth="1"/>
    <col min="13319" max="13320" width="13.5" style="151" customWidth="1"/>
    <col min="13321" max="13321" width="10.125" style="151" customWidth="1"/>
    <col min="13322" max="13322" width="10.25" style="151" customWidth="1"/>
    <col min="13323" max="13323" width="9" style="151"/>
    <col min="13324" max="13324" width="14.5" style="151" customWidth="1"/>
    <col min="13325" max="13325" width="11.125" style="151" customWidth="1"/>
    <col min="13326" max="13326" width="11" style="151" customWidth="1"/>
    <col min="13327" max="13567" width="9" style="151"/>
    <col min="13568" max="13568" width="11.75" style="151" customWidth="1"/>
    <col min="13569" max="13569" width="13.125" style="151" customWidth="1"/>
    <col min="13570" max="13570" width="13.875" style="151" customWidth="1"/>
    <col min="13571" max="13571" width="13.625" style="151" customWidth="1"/>
    <col min="13572" max="13572" width="10" style="151" customWidth="1"/>
    <col min="13573" max="13573" width="10.875" style="151" customWidth="1"/>
    <col min="13574" max="13574" width="9.375" style="151" customWidth="1"/>
    <col min="13575" max="13576" width="13.5" style="151" customWidth="1"/>
    <col min="13577" max="13577" width="10.125" style="151" customWidth="1"/>
    <col min="13578" max="13578" width="10.25" style="151" customWidth="1"/>
    <col min="13579" max="13579" width="9" style="151"/>
    <col min="13580" max="13580" width="14.5" style="151" customWidth="1"/>
    <col min="13581" max="13581" width="11.125" style="151" customWidth="1"/>
    <col min="13582" max="13582" width="11" style="151" customWidth="1"/>
    <col min="13583" max="13823" width="9" style="151"/>
    <col min="13824" max="13824" width="11.75" style="151" customWidth="1"/>
    <col min="13825" max="13825" width="13.125" style="151" customWidth="1"/>
    <col min="13826" max="13826" width="13.875" style="151" customWidth="1"/>
    <col min="13827" max="13827" width="13.625" style="151" customWidth="1"/>
    <col min="13828" max="13828" width="10" style="151" customWidth="1"/>
    <col min="13829" max="13829" width="10.875" style="151" customWidth="1"/>
    <col min="13830" max="13830" width="9.375" style="151" customWidth="1"/>
    <col min="13831" max="13832" width="13.5" style="151" customWidth="1"/>
    <col min="13833" max="13833" width="10.125" style="151" customWidth="1"/>
    <col min="13834" max="13834" width="10.25" style="151" customWidth="1"/>
    <col min="13835" max="13835" width="9" style="151"/>
    <col min="13836" max="13836" width="14.5" style="151" customWidth="1"/>
    <col min="13837" max="13837" width="11.125" style="151" customWidth="1"/>
    <col min="13838" max="13838" width="11" style="151" customWidth="1"/>
    <col min="13839" max="14079" width="9" style="151"/>
    <col min="14080" max="14080" width="11.75" style="151" customWidth="1"/>
    <col min="14081" max="14081" width="13.125" style="151" customWidth="1"/>
    <col min="14082" max="14082" width="13.875" style="151" customWidth="1"/>
    <col min="14083" max="14083" width="13.625" style="151" customWidth="1"/>
    <col min="14084" max="14084" width="10" style="151" customWidth="1"/>
    <col min="14085" max="14085" width="10.875" style="151" customWidth="1"/>
    <col min="14086" max="14086" width="9.375" style="151" customWidth="1"/>
    <col min="14087" max="14088" width="13.5" style="151" customWidth="1"/>
    <col min="14089" max="14089" width="10.125" style="151" customWidth="1"/>
    <col min="14090" max="14090" width="10.25" style="151" customWidth="1"/>
    <col min="14091" max="14091" width="9" style="151"/>
    <col min="14092" max="14092" width="14.5" style="151" customWidth="1"/>
    <col min="14093" max="14093" width="11.125" style="151" customWidth="1"/>
    <col min="14094" max="14094" width="11" style="151" customWidth="1"/>
    <col min="14095" max="14335" width="9" style="151"/>
    <col min="14336" max="14336" width="11.75" style="151" customWidth="1"/>
    <col min="14337" max="14337" width="13.125" style="151" customWidth="1"/>
    <col min="14338" max="14338" width="13.875" style="151" customWidth="1"/>
    <col min="14339" max="14339" width="13.625" style="151" customWidth="1"/>
    <col min="14340" max="14340" width="10" style="151" customWidth="1"/>
    <col min="14341" max="14341" width="10.875" style="151" customWidth="1"/>
    <col min="14342" max="14342" width="9.375" style="151" customWidth="1"/>
    <col min="14343" max="14344" width="13.5" style="151" customWidth="1"/>
    <col min="14345" max="14345" width="10.125" style="151" customWidth="1"/>
    <col min="14346" max="14346" width="10.25" style="151" customWidth="1"/>
    <col min="14347" max="14347" width="9" style="151"/>
    <col min="14348" max="14348" width="14.5" style="151" customWidth="1"/>
    <col min="14349" max="14349" width="11.125" style="151" customWidth="1"/>
    <col min="14350" max="14350" width="11" style="151" customWidth="1"/>
    <col min="14351" max="14591" width="9" style="151"/>
    <col min="14592" max="14592" width="11.75" style="151" customWidth="1"/>
    <col min="14593" max="14593" width="13.125" style="151" customWidth="1"/>
    <col min="14594" max="14594" width="13.875" style="151" customWidth="1"/>
    <col min="14595" max="14595" width="13.625" style="151" customWidth="1"/>
    <col min="14596" max="14596" width="10" style="151" customWidth="1"/>
    <col min="14597" max="14597" width="10.875" style="151" customWidth="1"/>
    <col min="14598" max="14598" width="9.375" style="151" customWidth="1"/>
    <col min="14599" max="14600" width="13.5" style="151" customWidth="1"/>
    <col min="14601" max="14601" width="10.125" style="151" customWidth="1"/>
    <col min="14602" max="14602" width="10.25" style="151" customWidth="1"/>
    <col min="14603" max="14603" width="9" style="151"/>
    <col min="14604" max="14604" width="14.5" style="151" customWidth="1"/>
    <col min="14605" max="14605" width="11.125" style="151" customWidth="1"/>
    <col min="14606" max="14606" width="11" style="151" customWidth="1"/>
    <col min="14607" max="14847" width="9" style="151"/>
    <col min="14848" max="14848" width="11.75" style="151" customWidth="1"/>
    <col min="14849" max="14849" width="13.125" style="151" customWidth="1"/>
    <col min="14850" max="14850" width="13.875" style="151" customWidth="1"/>
    <col min="14851" max="14851" width="13.625" style="151" customWidth="1"/>
    <col min="14852" max="14852" width="10" style="151" customWidth="1"/>
    <col min="14853" max="14853" width="10.875" style="151" customWidth="1"/>
    <col min="14854" max="14854" width="9.375" style="151" customWidth="1"/>
    <col min="14855" max="14856" width="13.5" style="151" customWidth="1"/>
    <col min="14857" max="14857" width="10.125" style="151" customWidth="1"/>
    <col min="14858" max="14858" width="10.25" style="151" customWidth="1"/>
    <col min="14859" max="14859" width="9" style="151"/>
    <col min="14860" max="14860" width="14.5" style="151" customWidth="1"/>
    <col min="14861" max="14861" width="11.125" style="151" customWidth="1"/>
    <col min="14862" max="14862" width="11" style="151" customWidth="1"/>
    <col min="14863" max="15103" width="9" style="151"/>
    <col min="15104" max="15104" width="11.75" style="151" customWidth="1"/>
    <col min="15105" max="15105" width="13.125" style="151" customWidth="1"/>
    <col min="15106" max="15106" width="13.875" style="151" customWidth="1"/>
    <col min="15107" max="15107" width="13.625" style="151" customWidth="1"/>
    <col min="15108" max="15108" width="10" style="151" customWidth="1"/>
    <col min="15109" max="15109" width="10.875" style="151" customWidth="1"/>
    <col min="15110" max="15110" width="9.375" style="151" customWidth="1"/>
    <col min="15111" max="15112" width="13.5" style="151" customWidth="1"/>
    <col min="15113" max="15113" width="10.125" style="151" customWidth="1"/>
    <col min="15114" max="15114" width="10.25" style="151" customWidth="1"/>
    <col min="15115" max="15115" width="9" style="151"/>
    <col min="15116" max="15116" width="14.5" style="151" customWidth="1"/>
    <col min="15117" max="15117" width="11.125" style="151" customWidth="1"/>
    <col min="15118" max="15118" width="11" style="151" customWidth="1"/>
    <col min="15119" max="15359" width="9" style="151"/>
    <col min="15360" max="15360" width="11.75" style="151" customWidth="1"/>
    <col min="15361" max="15361" width="13.125" style="151" customWidth="1"/>
    <col min="15362" max="15362" width="13.875" style="151" customWidth="1"/>
    <col min="15363" max="15363" width="13.625" style="151" customWidth="1"/>
    <col min="15364" max="15364" width="10" style="151" customWidth="1"/>
    <col min="15365" max="15365" width="10.875" style="151" customWidth="1"/>
    <col min="15366" max="15366" width="9.375" style="151" customWidth="1"/>
    <col min="15367" max="15368" width="13.5" style="151" customWidth="1"/>
    <col min="15369" max="15369" width="10.125" style="151" customWidth="1"/>
    <col min="15370" max="15370" width="10.25" style="151" customWidth="1"/>
    <col min="15371" max="15371" width="9" style="151"/>
    <col min="15372" max="15372" width="14.5" style="151" customWidth="1"/>
    <col min="15373" max="15373" width="11.125" style="151" customWidth="1"/>
    <col min="15374" max="15374" width="11" style="151" customWidth="1"/>
    <col min="15375" max="15615" width="9" style="151"/>
    <col min="15616" max="15616" width="11.75" style="151" customWidth="1"/>
    <col min="15617" max="15617" width="13.125" style="151" customWidth="1"/>
    <col min="15618" max="15618" width="13.875" style="151" customWidth="1"/>
    <col min="15619" max="15619" width="13.625" style="151" customWidth="1"/>
    <col min="15620" max="15620" width="10" style="151" customWidth="1"/>
    <col min="15621" max="15621" width="10.875" style="151" customWidth="1"/>
    <col min="15622" max="15622" width="9.375" style="151" customWidth="1"/>
    <col min="15623" max="15624" width="13.5" style="151" customWidth="1"/>
    <col min="15625" max="15625" width="10.125" style="151" customWidth="1"/>
    <col min="15626" max="15626" width="10.25" style="151" customWidth="1"/>
    <col min="15627" max="15627" width="9" style="151"/>
    <col min="15628" max="15628" width="14.5" style="151" customWidth="1"/>
    <col min="15629" max="15629" width="11.125" style="151" customWidth="1"/>
    <col min="15630" max="15630" width="11" style="151" customWidth="1"/>
    <col min="15631" max="15871" width="9" style="151"/>
    <col min="15872" max="15872" width="11.75" style="151" customWidth="1"/>
    <col min="15873" max="15873" width="13.125" style="151" customWidth="1"/>
    <col min="15874" max="15874" width="13.875" style="151" customWidth="1"/>
    <col min="15875" max="15875" width="13.625" style="151" customWidth="1"/>
    <col min="15876" max="15876" width="10" style="151" customWidth="1"/>
    <col min="15877" max="15877" width="10.875" style="151" customWidth="1"/>
    <col min="15878" max="15878" width="9.375" style="151" customWidth="1"/>
    <col min="15879" max="15880" width="13.5" style="151" customWidth="1"/>
    <col min="15881" max="15881" width="10.125" style="151" customWidth="1"/>
    <col min="15882" max="15882" width="10.25" style="151" customWidth="1"/>
    <col min="15883" max="15883" width="9" style="151"/>
    <col min="15884" max="15884" width="14.5" style="151" customWidth="1"/>
    <col min="15885" max="15885" width="11.125" style="151" customWidth="1"/>
    <col min="15886" max="15886" width="11" style="151" customWidth="1"/>
    <col min="15887" max="16127" width="9" style="151"/>
    <col min="16128" max="16128" width="11.75" style="151" customWidth="1"/>
    <col min="16129" max="16129" width="13.125" style="151" customWidth="1"/>
    <col min="16130" max="16130" width="13.875" style="151" customWidth="1"/>
    <col min="16131" max="16131" width="13.625" style="151" customWidth="1"/>
    <col min="16132" max="16132" width="10" style="151" customWidth="1"/>
    <col min="16133" max="16133" width="10.875" style="151" customWidth="1"/>
    <col min="16134" max="16134" width="9.375" style="151" customWidth="1"/>
    <col min="16135" max="16136" width="13.5" style="151" customWidth="1"/>
    <col min="16137" max="16137" width="10.125" style="151" customWidth="1"/>
    <col min="16138" max="16138" width="10.25" style="151" customWidth="1"/>
    <col min="16139" max="16139" width="9" style="151"/>
    <col min="16140" max="16140" width="14.5" style="151" customWidth="1"/>
    <col min="16141" max="16141" width="11.125" style="151" customWidth="1"/>
    <col min="16142" max="16142" width="11" style="151" customWidth="1"/>
    <col min="16143" max="16384" width="9" style="151"/>
  </cols>
  <sheetData>
    <row r="1" s="146" customFormat="1" ht="29.25" customHeight="1" spans="1:6">
      <c r="A1" s="153" t="s">
        <v>179</v>
      </c>
      <c r="E1" s="154"/>
      <c r="F1" s="154"/>
    </row>
    <row r="2" customHeight="1" spans="1:6">
      <c r="A2" s="155" t="str">
        <f>C46</f>
        <v>GAPDH</v>
      </c>
      <c r="F2" s="155" t="str">
        <f>D46</f>
        <v>MAPK12</v>
      </c>
    </row>
    <row r="15" s="147" customFormat="1" ht="27" customHeight="1" spans="1:6">
      <c r="A15" s="153" t="s">
        <v>180</v>
      </c>
      <c r="E15" s="156"/>
      <c r="F15" s="156"/>
    </row>
    <row r="16" s="148" customFormat="1" ht="21" customHeight="1" spans="1:6">
      <c r="A16" s="157"/>
      <c r="B16" s="157"/>
      <c r="E16" s="157"/>
      <c r="F16" s="157"/>
    </row>
    <row r="17" customHeight="1" spans="2:7">
      <c r="B17" s="158" t="s">
        <v>181</v>
      </c>
      <c r="C17" s="158" t="s">
        <v>182</v>
      </c>
      <c r="D17" s="158" t="s">
        <v>183</v>
      </c>
      <c r="E17" s="158" t="s">
        <v>184</v>
      </c>
      <c r="F17" s="158" t="s">
        <v>185</v>
      </c>
      <c r="G17" s="159"/>
    </row>
    <row r="18" customHeight="1" spans="2:7">
      <c r="B18" s="158" t="s">
        <v>91</v>
      </c>
      <c r="C18" s="158" t="b">
        <v>0</v>
      </c>
      <c r="D18" s="158" t="str">
        <f t="shared" ref="D18:D29" si="0">$B$47</f>
        <v>shNC</v>
      </c>
      <c r="E18" s="158" t="str">
        <f t="shared" ref="E18:E23" si="1">$C$46</f>
        <v>GAPDH</v>
      </c>
      <c r="F18" s="160">
        <v>16.215</v>
      </c>
      <c r="G18" s="161"/>
    </row>
    <row r="19" customHeight="1" spans="2:7">
      <c r="B19" s="158" t="s">
        <v>92</v>
      </c>
      <c r="C19" s="158" t="b">
        <v>0</v>
      </c>
      <c r="D19" s="158" t="str">
        <f t="shared" si="0"/>
        <v>shNC</v>
      </c>
      <c r="E19" s="158" t="str">
        <f t="shared" si="1"/>
        <v>GAPDH</v>
      </c>
      <c r="F19" s="160">
        <v>16.201</v>
      </c>
      <c r="G19" s="161"/>
    </row>
    <row r="20" customHeight="1" spans="2:7">
      <c r="B20" s="158" t="s">
        <v>186</v>
      </c>
      <c r="C20" s="158" t="b">
        <v>0</v>
      </c>
      <c r="D20" s="158" t="str">
        <f t="shared" si="0"/>
        <v>shNC</v>
      </c>
      <c r="E20" s="158" t="str">
        <f t="shared" si="1"/>
        <v>GAPDH</v>
      </c>
      <c r="F20" s="160">
        <v>15.849</v>
      </c>
      <c r="G20" s="161"/>
    </row>
    <row r="21" customHeight="1" spans="2:7">
      <c r="B21" s="158" t="s">
        <v>187</v>
      </c>
      <c r="C21" s="158" t="b">
        <v>0</v>
      </c>
      <c r="D21" s="158" t="str">
        <f t="shared" si="0"/>
        <v>shNC</v>
      </c>
      <c r="E21" s="158" t="str">
        <f t="shared" si="1"/>
        <v>GAPDH</v>
      </c>
      <c r="F21" s="160">
        <v>16.314</v>
      </c>
      <c r="G21" s="161"/>
    </row>
    <row r="22" customHeight="1" spans="2:7">
      <c r="B22" s="158" t="s">
        <v>188</v>
      </c>
      <c r="C22" s="158" t="b">
        <v>0</v>
      </c>
      <c r="D22" s="158" t="str">
        <f t="shared" si="0"/>
        <v>shNC</v>
      </c>
      <c r="E22" s="158" t="str">
        <f t="shared" si="1"/>
        <v>GAPDH</v>
      </c>
      <c r="F22" s="160">
        <v>16.1117</v>
      </c>
      <c r="G22" s="161"/>
    </row>
    <row r="23" customHeight="1" spans="2:7">
      <c r="B23" s="158" t="s">
        <v>189</v>
      </c>
      <c r="C23" s="158" t="b">
        <v>0</v>
      </c>
      <c r="D23" s="158" t="str">
        <f t="shared" si="0"/>
        <v>shNC</v>
      </c>
      <c r="E23" s="158" t="str">
        <f t="shared" si="1"/>
        <v>GAPDH</v>
      </c>
      <c r="F23" s="160">
        <v>16.3299</v>
      </c>
      <c r="G23" s="161"/>
    </row>
    <row r="24" customHeight="1" spans="2:7">
      <c r="B24" s="158" t="s">
        <v>190</v>
      </c>
      <c r="C24" s="158" t="b">
        <v>0</v>
      </c>
      <c r="D24" s="158" t="str">
        <f t="shared" si="0"/>
        <v>shNC</v>
      </c>
      <c r="E24" s="158" t="str">
        <f t="shared" ref="E24:E29" si="2">$D$46</f>
        <v>MAPK12</v>
      </c>
      <c r="F24" s="160">
        <v>23.108</v>
      </c>
      <c r="G24" s="161"/>
    </row>
    <row r="25" customHeight="1" spans="2:7">
      <c r="B25" s="158" t="s">
        <v>191</v>
      </c>
      <c r="C25" s="158" t="b">
        <v>0</v>
      </c>
      <c r="D25" s="158" t="str">
        <f t="shared" si="0"/>
        <v>shNC</v>
      </c>
      <c r="E25" s="158" t="str">
        <f t="shared" si="2"/>
        <v>MAPK12</v>
      </c>
      <c r="F25" s="160">
        <v>23.215</v>
      </c>
      <c r="G25" s="161"/>
    </row>
    <row r="26" customHeight="1" spans="2:7">
      <c r="B26" s="158" t="s">
        <v>192</v>
      </c>
      <c r="C26" s="158" t="b">
        <v>0</v>
      </c>
      <c r="D26" s="158" t="str">
        <f t="shared" si="0"/>
        <v>shNC</v>
      </c>
      <c r="E26" s="158" t="str">
        <f t="shared" si="2"/>
        <v>MAPK12</v>
      </c>
      <c r="F26" s="160">
        <v>22.948</v>
      </c>
      <c r="G26" s="161"/>
    </row>
    <row r="27" customHeight="1" spans="2:7">
      <c r="B27" s="158" t="s">
        <v>193</v>
      </c>
      <c r="C27" s="158" t="b">
        <v>0</v>
      </c>
      <c r="D27" s="158" t="str">
        <f t="shared" si="0"/>
        <v>shNC</v>
      </c>
      <c r="E27" s="158" t="str">
        <f t="shared" si="2"/>
        <v>MAPK12</v>
      </c>
      <c r="F27" s="160">
        <v>22.7244</v>
      </c>
      <c r="G27" s="161"/>
    </row>
    <row r="28" customHeight="1" spans="2:7">
      <c r="B28" s="158" t="s">
        <v>194</v>
      </c>
      <c r="C28" s="158" t="b">
        <v>0</v>
      </c>
      <c r="D28" s="158" t="str">
        <f t="shared" si="0"/>
        <v>shNC</v>
      </c>
      <c r="E28" s="158" t="str">
        <f t="shared" si="2"/>
        <v>MAPK12</v>
      </c>
      <c r="F28" s="160">
        <v>22.6088</v>
      </c>
      <c r="G28" s="161"/>
    </row>
    <row r="29" customHeight="1" spans="2:7">
      <c r="B29" s="158" t="s">
        <v>195</v>
      </c>
      <c r="C29" s="158" t="b">
        <v>0</v>
      </c>
      <c r="D29" s="158" t="str">
        <f t="shared" si="0"/>
        <v>shNC</v>
      </c>
      <c r="E29" s="158" t="str">
        <f t="shared" si="2"/>
        <v>MAPK12</v>
      </c>
      <c r="F29" s="160">
        <v>23.3772</v>
      </c>
      <c r="G29" s="161"/>
    </row>
    <row r="30" customHeight="1" spans="2:7">
      <c r="B30" s="158" t="s">
        <v>196</v>
      </c>
      <c r="C30" s="158" t="b">
        <v>0</v>
      </c>
      <c r="D30" s="158" t="str">
        <f t="shared" ref="D30:D41" si="3">$B$53</f>
        <v>shUSP33</v>
      </c>
      <c r="E30" s="158" t="str">
        <f t="shared" ref="E30:E35" si="4">$C$46</f>
        <v>GAPDH</v>
      </c>
      <c r="F30" s="160">
        <v>16.203</v>
      </c>
      <c r="G30" s="161"/>
    </row>
    <row r="31" customHeight="1" spans="2:7">
      <c r="B31" s="158" t="s">
        <v>197</v>
      </c>
      <c r="C31" s="158" t="b">
        <v>0</v>
      </c>
      <c r="D31" s="158" t="str">
        <f t="shared" si="3"/>
        <v>shUSP33</v>
      </c>
      <c r="E31" s="158" t="str">
        <f t="shared" si="4"/>
        <v>GAPDH</v>
      </c>
      <c r="F31" s="160">
        <v>15.841</v>
      </c>
      <c r="G31" s="161"/>
    </row>
    <row r="32" customHeight="1" spans="2:7">
      <c r="B32" s="158" t="s">
        <v>198</v>
      </c>
      <c r="C32" s="158" t="b">
        <v>0</v>
      </c>
      <c r="D32" s="158" t="str">
        <f t="shared" si="3"/>
        <v>shUSP33</v>
      </c>
      <c r="E32" s="158" t="str">
        <f t="shared" si="4"/>
        <v>GAPDH</v>
      </c>
      <c r="F32" s="160">
        <v>16.846</v>
      </c>
      <c r="G32" s="161"/>
    </row>
    <row r="33" customHeight="1" spans="1:12">
      <c r="B33" s="158" t="s">
        <v>199</v>
      </c>
      <c r="C33" s="158" t="b">
        <v>0</v>
      </c>
      <c r="D33" s="158" t="str">
        <f t="shared" si="3"/>
        <v>shUSP33</v>
      </c>
      <c r="E33" s="158" t="str">
        <f t="shared" si="4"/>
        <v>GAPDH</v>
      </c>
      <c r="F33" s="160">
        <v>15.0894</v>
      </c>
      <c r="G33" s="161"/>
    </row>
    <row r="34" customHeight="1" spans="1:12">
      <c r="B34" s="158" t="s">
        <v>200</v>
      </c>
      <c r="C34" s="158" t="b">
        <v>0</v>
      </c>
      <c r="D34" s="158" t="str">
        <f t="shared" si="3"/>
        <v>shUSP33</v>
      </c>
      <c r="E34" s="158" t="str">
        <f t="shared" si="4"/>
        <v>GAPDH</v>
      </c>
      <c r="F34" s="160">
        <v>15.203</v>
      </c>
      <c r="G34" s="161"/>
    </row>
    <row r="35" customHeight="1" spans="1:12">
      <c r="B35" s="158" t="s">
        <v>201</v>
      </c>
      <c r="C35" s="158" t="b">
        <v>0</v>
      </c>
      <c r="D35" s="158" t="str">
        <f t="shared" si="3"/>
        <v>shUSP33</v>
      </c>
      <c r="E35" s="158" t="str">
        <f t="shared" si="4"/>
        <v>GAPDH</v>
      </c>
      <c r="F35" s="160">
        <v>15.7409</v>
      </c>
      <c r="G35" s="161"/>
    </row>
    <row r="36" customHeight="1" spans="1:12">
      <c r="B36" s="158" t="s">
        <v>202</v>
      </c>
      <c r="C36" s="158" t="b">
        <v>0</v>
      </c>
      <c r="D36" s="158" t="str">
        <f t="shared" si="3"/>
        <v>shUSP33</v>
      </c>
      <c r="E36" s="158" t="str">
        <f t="shared" ref="E36:E41" si="5">$D$46</f>
        <v>MAPK12</v>
      </c>
      <c r="F36" s="160">
        <v>23.513</v>
      </c>
      <c r="G36" s="161"/>
    </row>
    <row r="37" customHeight="1" spans="1:12">
      <c r="B37" s="158" t="s">
        <v>203</v>
      </c>
      <c r="C37" s="158" t="b">
        <v>0</v>
      </c>
      <c r="D37" s="158" t="str">
        <f t="shared" si="3"/>
        <v>shUSP33</v>
      </c>
      <c r="E37" s="158" t="str">
        <f t="shared" si="5"/>
        <v>MAPK12</v>
      </c>
      <c r="F37" s="160">
        <v>22.887</v>
      </c>
      <c r="G37" s="161"/>
    </row>
    <row r="38" customHeight="1" spans="1:12">
      <c r="B38" s="158" t="s">
        <v>204</v>
      </c>
      <c r="C38" s="158" t="b">
        <v>0</v>
      </c>
      <c r="D38" s="158" t="str">
        <f t="shared" si="3"/>
        <v>shUSP33</v>
      </c>
      <c r="E38" s="158" t="str">
        <f t="shared" si="5"/>
        <v>MAPK12</v>
      </c>
      <c r="F38" s="160">
        <v>23.846</v>
      </c>
      <c r="G38" s="161"/>
    </row>
    <row r="39" customHeight="1" spans="1:12">
      <c r="B39" s="158" t="s">
        <v>205</v>
      </c>
      <c r="C39" s="158" t="b">
        <v>0</v>
      </c>
      <c r="D39" s="158" t="str">
        <f t="shared" si="3"/>
        <v>shUSP33</v>
      </c>
      <c r="E39" s="158" t="str">
        <f t="shared" si="5"/>
        <v>MAPK12</v>
      </c>
      <c r="F39" s="160">
        <v>22.7085</v>
      </c>
      <c r="G39" s="161"/>
    </row>
    <row r="40" customHeight="1" spans="1:12">
      <c r="B40" s="158" t="s">
        <v>206</v>
      </c>
      <c r="C40" s="158" t="b">
        <v>0</v>
      </c>
      <c r="D40" s="158" t="str">
        <f t="shared" si="3"/>
        <v>shUSP33</v>
      </c>
      <c r="E40" s="158" t="str">
        <f t="shared" si="5"/>
        <v>MAPK12</v>
      </c>
      <c r="F40" s="160">
        <v>23.1827</v>
      </c>
      <c r="G40" s="161"/>
    </row>
    <row r="41" customHeight="1" spans="1:12">
      <c r="B41" s="158" t="s">
        <v>207</v>
      </c>
      <c r="C41" s="158" t="b">
        <v>0</v>
      </c>
      <c r="D41" s="158" t="str">
        <f t="shared" si="3"/>
        <v>shUSP33</v>
      </c>
      <c r="E41" s="158" t="str">
        <f t="shared" si="5"/>
        <v>MAPK12</v>
      </c>
      <c r="F41" s="160">
        <v>22.8725</v>
      </c>
      <c r="G41" s="161"/>
    </row>
    <row r="42" customHeight="1" spans="1:12">
      <c r="B42" s="163"/>
      <c r="C42" s="163"/>
      <c r="D42" s="163"/>
      <c r="E42" s="164"/>
      <c r="F42" s="164"/>
      <c r="G42" s="163"/>
      <c r="H42" s="163"/>
      <c r="I42" s="163"/>
      <c r="J42" s="163"/>
      <c r="K42" s="163"/>
    </row>
    <row r="43" s="147" customFormat="1" ht="27" customHeight="1" spans="1:12">
      <c r="A43" s="153" t="s">
        <v>208</v>
      </c>
      <c r="E43" s="156"/>
      <c r="F43" s="156"/>
    </row>
    <row r="44" ht="21" customHeight="1" spans="1:12">
      <c r="A44" s="157"/>
      <c r="B44" s="157"/>
    </row>
    <row r="45" ht="15.75" customHeight="1" spans="1:12">
      <c r="B45" s="165" t="s">
        <v>209</v>
      </c>
      <c r="C45" s="166" t="s">
        <v>210</v>
      </c>
      <c r="D45" s="167"/>
      <c r="E45" s="167"/>
      <c r="F45" s="167"/>
      <c r="G45" s="167"/>
      <c r="H45" s="167"/>
      <c r="I45" s="167"/>
      <c r="J45" s="166" t="s">
        <v>211</v>
      </c>
      <c r="K45" s="168"/>
    </row>
    <row r="46" s="149" customFormat="1" ht="16.5" customHeight="1" spans="1:12">
      <c r="B46" s="169"/>
      <c r="C46" s="162" t="s">
        <v>12</v>
      </c>
      <c r="D46" s="162" t="s">
        <v>10</v>
      </c>
      <c r="E46" s="170" t="s">
        <v>212</v>
      </c>
      <c r="F46" s="170" t="s">
        <v>213</v>
      </c>
      <c r="G46" s="170" t="s">
        <v>214</v>
      </c>
      <c r="H46" s="171" t="s">
        <v>215</v>
      </c>
      <c r="I46" s="170" t="s">
        <v>43</v>
      </c>
      <c r="J46" s="172" t="s">
        <v>216</v>
      </c>
      <c r="K46" s="172" t="s">
        <v>217</v>
      </c>
      <c r="L46" s="151"/>
    </row>
    <row r="47" customHeight="1" spans="1:12">
      <c r="B47" s="165" t="s">
        <v>172</v>
      </c>
      <c r="C47" s="173">
        <f t="shared" ref="C47:C52" si="6">F18</f>
        <v>16.215</v>
      </c>
      <c r="D47" s="173">
        <f t="shared" ref="D47:D52" si="7">F24</f>
        <v>23.108</v>
      </c>
      <c r="E47" s="174">
        <f t="shared" ref="E47:E58" si="8">D47-C47</f>
        <v>6.893</v>
      </c>
      <c r="F47" s="174">
        <f t="shared" ref="F47:F58" si="9">AVERAGE($E$47:$E$49)-E47</f>
        <v>0.108999999999999</v>
      </c>
      <c r="G47" s="174">
        <f t="shared" ref="G47:G58" si="10">POWER(2,F47)</f>
        <v>1.07848043169445</v>
      </c>
      <c r="H47" s="175">
        <f>AVERAGE(G47:G49)</f>
        <v>1.0017241200614</v>
      </c>
      <c r="I47" s="176">
        <f>STDEV(G47:G49)</f>
        <v>0.0722741234679236</v>
      </c>
      <c r="J47" s="177">
        <f>MAX(C47:C49)-MIN(C47:C49)</f>
        <v>0.366</v>
      </c>
      <c r="K47" s="177">
        <f>MAX(D47:D49)-MIN(D47:D49)</f>
        <v>0.266999999999999</v>
      </c>
    </row>
    <row r="48" customHeight="1" spans="1:12">
      <c r="B48" s="178"/>
      <c r="C48" s="173">
        <f t="shared" si="6"/>
        <v>16.201</v>
      </c>
      <c r="D48" s="173">
        <f t="shared" si="7"/>
        <v>23.215</v>
      </c>
      <c r="E48" s="174">
        <f t="shared" si="8"/>
        <v>7.014</v>
      </c>
      <c r="F48" s="174">
        <f t="shared" si="9"/>
        <v>-0.0119999999999996</v>
      </c>
      <c r="G48" s="174">
        <f t="shared" si="10"/>
        <v>0.991716730738293</v>
      </c>
      <c r="H48" s="179"/>
      <c r="I48" s="180"/>
      <c r="J48" s="216"/>
      <c r="K48" s="216"/>
    </row>
    <row r="49" customHeight="1" spans="1:11">
      <c r="B49" s="178"/>
      <c r="C49" s="173">
        <f t="shared" si="6"/>
        <v>15.849</v>
      </c>
      <c r="D49" s="173">
        <f t="shared" si="7"/>
        <v>22.948</v>
      </c>
      <c r="E49" s="174">
        <f t="shared" si="8"/>
        <v>7.099</v>
      </c>
      <c r="F49" s="174">
        <f t="shared" si="9"/>
        <v>-0.0970000000000004</v>
      </c>
      <c r="G49" s="174">
        <f t="shared" si="10"/>
        <v>0.934975197751455</v>
      </c>
      <c r="H49" s="179"/>
      <c r="I49" s="180"/>
      <c r="J49" s="216"/>
      <c r="K49" s="216"/>
    </row>
    <row r="50" customHeight="1" spans="1:11">
      <c r="B50" s="178"/>
      <c r="C50" s="173">
        <f t="shared" si="6"/>
        <v>16.314</v>
      </c>
      <c r="D50" s="173">
        <f t="shared" si="7"/>
        <v>22.7244</v>
      </c>
      <c r="E50" s="174">
        <f t="shared" si="8"/>
        <v>6.4104</v>
      </c>
      <c r="F50" s="174">
        <f t="shared" si="9"/>
        <v>0.591600000000001</v>
      </c>
      <c r="G50" s="174">
        <f t="shared" si="10"/>
        <v>1.50691704551223</v>
      </c>
      <c r="H50" s="179"/>
      <c r="I50" s="180"/>
      <c r="J50" s="216"/>
      <c r="K50" s="216"/>
    </row>
    <row r="51" customHeight="1" spans="1:11">
      <c r="B51" s="178"/>
      <c r="C51" s="173">
        <f t="shared" si="6"/>
        <v>16.1117</v>
      </c>
      <c r="D51" s="173">
        <f t="shared" si="7"/>
        <v>22.6088</v>
      </c>
      <c r="E51" s="174">
        <f t="shared" si="8"/>
        <v>6.4971</v>
      </c>
      <c r="F51" s="174">
        <f t="shared" si="9"/>
        <v>0.5049</v>
      </c>
      <c r="G51" s="174">
        <f t="shared" si="10"/>
        <v>1.41902499347409</v>
      </c>
      <c r="H51" s="179"/>
      <c r="I51" s="180"/>
      <c r="J51" s="216"/>
      <c r="K51" s="216"/>
    </row>
    <row r="52" customHeight="1" spans="1:11">
      <c r="B52" s="169"/>
      <c r="C52" s="173">
        <f t="shared" si="6"/>
        <v>16.3299</v>
      </c>
      <c r="D52" s="173">
        <f t="shared" si="7"/>
        <v>23.3772</v>
      </c>
      <c r="E52" s="174">
        <f t="shared" si="8"/>
        <v>7.0473</v>
      </c>
      <c r="F52" s="174">
        <f t="shared" si="9"/>
        <v>-0.0453000000000001</v>
      </c>
      <c r="G52" s="174">
        <f t="shared" si="10"/>
        <v>0.969088279738906</v>
      </c>
      <c r="H52" s="217"/>
      <c r="I52" s="186"/>
      <c r="J52" s="218"/>
      <c r="K52" s="218"/>
    </row>
    <row r="53" customHeight="1" spans="1:11">
      <c r="B53" s="165" t="s">
        <v>174</v>
      </c>
      <c r="C53" s="173">
        <f t="shared" ref="C53:C58" si="11">F30</f>
        <v>16.203</v>
      </c>
      <c r="D53" s="173">
        <f t="shared" ref="D53:D58" si="12">F36</f>
        <v>23.513</v>
      </c>
      <c r="E53" s="174">
        <f t="shared" si="8"/>
        <v>7.31</v>
      </c>
      <c r="F53" s="174">
        <f t="shared" si="9"/>
        <v>-0.308000000000002</v>
      </c>
      <c r="G53" s="174">
        <f t="shared" si="10"/>
        <v>0.807760777609607</v>
      </c>
      <c r="H53" s="183">
        <f>AVERAGE(G53:G55)</f>
        <v>0.926369981220892</v>
      </c>
      <c r="I53" s="176">
        <f>STDEV(G53:G55)</f>
        <v>0.103913403701722</v>
      </c>
      <c r="J53" s="177">
        <f>MAX(C53:C55)-MIN(C53:C55)</f>
        <v>1.005</v>
      </c>
      <c r="K53" s="177">
        <f>MAX(D53:D55)-MIN(D53:D55)</f>
        <v>0.959</v>
      </c>
    </row>
    <row r="54" customHeight="1" spans="1:11">
      <c r="B54" s="178"/>
      <c r="C54" s="173">
        <f t="shared" si="11"/>
        <v>15.841</v>
      </c>
      <c r="D54" s="173">
        <f t="shared" si="12"/>
        <v>22.887</v>
      </c>
      <c r="E54" s="174">
        <f t="shared" si="8"/>
        <v>7.046</v>
      </c>
      <c r="F54" s="174">
        <f t="shared" si="9"/>
        <v>-0.0440000000000014</v>
      </c>
      <c r="G54" s="174">
        <f t="shared" si="10"/>
        <v>0.969961910341734</v>
      </c>
      <c r="H54" s="184"/>
      <c r="I54" s="180"/>
      <c r="J54" s="216"/>
      <c r="K54" s="216"/>
    </row>
    <row r="55" s="3" customFormat="1" customHeight="1" spans="1:11">
      <c r="B55" s="178"/>
      <c r="C55" s="173">
        <f t="shared" si="11"/>
        <v>16.846</v>
      </c>
      <c r="D55" s="173">
        <f t="shared" si="12"/>
        <v>23.846</v>
      </c>
      <c r="E55" s="174">
        <f t="shared" si="8"/>
        <v>7</v>
      </c>
      <c r="F55" s="174">
        <f t="shared" si="9"/>
        <v>0.00199999999999978</v>
      </c>
      <c r="G55" s="174">
        <f t="shared" si="10"/>
        <v>1.00138725571133</v>
      </c>
      <c r="H55" s="184"/>
      <c r="I55" s="180"/>
      <c r="J55" s="216"/>
      <c r="K55" s="216"/>
    </row>
    <row r="56" s="3" customFormat="1" customHeight="1" spans="1:11">
      <c r="B56" s="178"/>
      <c r="C56" s="173">
        <f t="shared" si="11"/>
        <v>15.0894</v>
      </c>
      <c r="D56" s="173">
        <f t="shared" si="12"/>
        <v>22.7085</v>
      </c>
      <c r="E56" s="174">
        <f t="shared" si="8"/>
        <v>7.6191</v>
      </c>
      <c r="F56" s="174">
        <f t="shared" si="9"/>
        <v>-0.617100000000002</v>
      </c>
      <c r="G56" s="174">
        <f t="shared" si="10"/>
        <v>0.651980174241058</v>
      </c>
      <c r="H56" s="184"/>
      <c r="I56" s="180"/>
      <c r="J56" s="216"/>
      <c r="K56" s="216"/>
    </row>
    <row r="57" s="3" customFormat="1" customHeight="1" spans="1:11">
      <c r="B57" s="178"/>
      <c r="C57" s="173">
        <f t="shared" si="11"/>
        <v>15.203</v>
      </c>
      <c r="D57" s="173">
        <f t="shared" si="12"/>
        <v>23.1827</v>
      </c>
      <c r="E57" s="174">
        <f t="shared" si="8"/>
        <v>7.9797</v>
      </c>
      <c r="F57" s="174">
        <f t="shared" si="9"/>
        <v>-0.977700000000001</v>
      </c>
      <c r="G57" s="174">
        <f t="shared" si="10"/>
        <v>0.507788631134287</v>
      </c>
      <c r="H57" s="184"/>
      <c r="I57" s="180"/>
      <c r="J57" s="216"/>
      <c r="K57" s="216"/>
    </row>
    <row r="58" s="3" customFormat="1" customHeight="1" spans="1:11">
      <c r="B58" s="169"/>
      <c r="C58" s="173">
        <f t="shared" si="11"/>
        <v>15.7409</v>
      </c>
      <c r="D58" s="173">
        <f t="shared" si="12"/>
        <v>22.8725</v>
      </c>
      <c r="E58" s="174">
        <f t="shared" si="8"/>
        <v>7.1316</v>
      </c>
      <c r="F58" s="174">
        <f t="shared" si="9"/>
        <v>-0.129599999999999</v>
      </c>
      <c r="G58" s="174">
        <f t="shared" si="10"/>
        <v>0.914084853234187</v>
      </c>
      <c r="H58" s="185"/>
      <c r="I58" s="186"/>
      <c r="J58" s="218"/>
      <c r="K58" s="218"/>
    </row>
    <row r="59" customHeight="1" spans="1:11">
      <c r="E59" s="151"/>
      <c r="F59" s="151"/>
    </row>
    <row r="60" s="147" customFormat="1" ht="27" customHeight="1" spans="1:11">
      <c r="A60" s="153" t="s">
        <v>218</v>
      </c>
      <c r="E60" s="156"/>
      <c r="F60" s="156"/>
    </row>
    <row r="61" ht="14.1" customHeight="1" spans="1:11">
      <c r="A61" s="189" t="str">
        <f>C46</f>
        <v>GAPDH</v>
      </c>
      <c r="F61" s="152" t="str">
        <f>D46</f>
        <v>MAPK12</v>
      </c>
      <c r="J61" s="190"/>
    </row>
    <row r="62" ht="14.1" customHeight="1"/>
    <row r="63" ht="14.1" customHeight="1" spans="1:11">
      <c r="H63" s="191"/>
      <c r="I63" s="191"/>
      <c r="J63" s="191"/>
    </row>
    <row r="64" ht="14.1" customHeight="1" spans="1:11">
      <c r="H64" s="191"/>
      <c r="I64" s="191"/>
      <c r="J64" s="191"/>
    </row>
    <row r="65" ht="14.1" customHeight="1" spans="1:10">
      <c r="H65" s="191"/>
      <c r="I65" s="191"/>
      <c r="J65" s="191"/>
    </row>
    <row r="66" ht="14.1" customHeight="1" spans="1:10">
      <c r="H66" s="191"/>
      <c r="I66" s="191"/>
      <c r="J66" s="191"/>
    </row>
    <row r="67" ht="14.1" customHeight="1" spans="1:10">
      <c r="H67" s="191"/>
      <c r="I67" s="191"/>
      <c r="J67" s="191"/>
    </row>
    <row r="68" ht="14.1" customHeight="1" spans="1:10">
      <c r="H68" s="191"/>
      <c r="I68" s="191"/>
      <c r="J68" s="191"/>
    </row>
    <row r="69" ht="14.1" customHeight="1" spans="1:10">
      <c r="H69" s="191"/>
      <c r="I69" s="191"/>
      <c r="J69" s="191"/>
    </row>
    <row r="70" ht="14.1" customHeight="1" spans="1:10">
      <c r="H70" s="191"/>
      <c r="I70" s="191"/>
      <c r="J70" s="191"/>
    </row>
    <row r="71" ht="14.1" customHeight="1" spans="1:10">
      <c r="H71" s="191"/>
      <c r="I71" s="191"/>
      <c r="J71" s="191"/>
    </row>
    <row r="72" ht="14.1" customHeight="1" spans="1:10">
      <c r="H72" s="191"/>
      <c r="I72" s="191"/>
      <c r="J72" s="191"/>
    </row>
    <row r="73" ht="14.1" customHeight="1" spans="1:10">
      <c r="H73" s="191"/>
      <c r="I73" s="191"/>
      <c r="J73" s="191"/>
    </row>
    <row r="74" ht="14.1" customHeight="1" spans="1:10">
      <c r="H74" s="191"/>
      <c r="I74" s="191"/>
      <c r="J74" s="191"/>
    </row>
    <row r="75" ht="14.1" customHeight="1" spans="1:10">
      <c r="H75" s="191"/>
      <c r="I75" s="191"/>
      <c r="J75" s="191"/>
    </row>
    <row r="76" ht="14.1" customHeight="1" spans="1:10">
      <c r="H76" s="191"/>
      <c r="I76" s="191"/>
      <c r="J76" s="191"/>
    </row>
    <row r="77" ht="14.1" customHeight="1" spans="1:10">
      <c r="H77" s="191"/>
      <c r="I77" s="191"/>
      <c r="J77" s="191"/>
    </row>
    <row r="78" ht="14.1" customHeight="1" spans="1:10">
      <c r="A78" s="189"/>
      <c r="H78" s="191"/>
      <c r="I78" s="191"/>
      <c r="J78" s="191"/>
    </row>
    <row r="79" ht="14.1" customHeight="1" spans="1:10">
      <c r="H79" s="191"/>
      <c r="I79" s="191"/>
      <c r="J79" s="191"/>
    </row>
    <row r="80" ht="14.1" customHeight="1" spans="1:10">
      <c r="H80" s="191"/>
      <c r="I80" s="191"/>
      <c r="J80" s="191"/>
    </row>
    <row r="81" ht="14.1" customHeight="1" spans="5:10">
      <c r="H81" s="191"/>
      <c r="I81" s="191"/>
      <c r="J81" s="191"/>
    </row>
    <row r="82" ht="14.1" customHeight="1" spans="5:10">
      <c r="H82" s="191"/>
      <c r="I82" s="191"/>
      <c r="J82" s="191"/>
    </row>
    <row r="83" ht="14.1" customHeight="1" spans="5:10">
      <c r="H83" s="191"/>
      <c r="I83" s="191"/>
      <c r="J83" s="191"/>
    </row>
    <row r="84" ht="14.1" customHeight="1" spans="5:10">
      <c r="H84" s="191"/>
      <c r="I84" s="191"/>
      <c r="J84" s="191"/>
    </row>
    <row r="85" ht="14.1" customHeight="1" spans="5:10">
      <c r="H85" s="191"/>
      <c r="I85" s="191"/>
      <c r="J85" s="191"/>
    </row>
    <row r="86" ht="14.1" customHeight="1" spans="5:10">
      <c r="H86" s="191"/>
      <c r="I86" s="191"/>
      <c r="J86" s="191"/>
    </row>
    <row r="87" ht="14.1" customHeight="1" spans="5:10">
      <c r="H87" s="191"/>
      <c r="I87" s="191"/>
      <c r="J87" s="191"/>
    </row>
    <row r="88" ht="14.1" customHeight="1" spans="5:10">
      <c r="H88" s="191"/>
      <c r="I88" s="191"/>
      <c r="J88" s="191"/>
    </row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s="150" customFormat="1" ht="27" customHeight="1" spans="5:10">
      <c r="E95" s="192"/>
      <c r="F95" s="192"/>
    </row>
  </sheetData>
  <mergeCells count="15">
    <mergeCell ref="A16:B16"/>
    <mergeCell ref="A44:B44"/>
    <mergeCell ref="C45:I45"/>
    <mergeCell ref="J45:K45"/>
    <mergeCell ref="B45:B46"/>
    <mergeCell ref="B47:B52"/>
    <mergeCell ref="B53:B58"/>
    <mergeCell ref="H47:H52"/>
    <mergeCell ref="H53:H58"/>
    <mergeCell ref="I47:I52"/>
    <mergeCell ref="I53:I58"/>
    <mergeCell ref="J47:J52"/>
    <mergeCell ref="J53:J58"/>
    <mergeCell ref="K47:K52"/>
    <mergeCell ref="K53:K58"/>
  </mergeCells>
  <pageMargins left="0.7" right="0.7" top="0.75" bottom="0.75" header="0.3" footer="0.3"/>
  <pageSetup paperSize="9" orientation="portrait"/>
  <headerFooter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5"/>
  <sheetViews>
    <sheetView zoomScale="85" zoomScaleNormal="85" topLeftCell="A14" workbookViewId="0">
      <selection activeCell="H34" sqref="H34"/>
    </sheetView>
  </sheetViews>
  <sheetFormatPr defaultColWidth="9" defaultRowHeight="13.5" customHeight="1"/>
  <cols>
    <col min="1" max="1" width="11.75" style="151" customWidth="1"/>
    <col min="2" max="2" width="13.125" style="151" customWidth="1"/>
    <col min="3" max="3" width="13.875" style="151" customWidth="1"/>
    <col min="4" max="4" width="13.625" style="151" customWidth="1"/>
    <col min="5" max="5" width="10" style="152" customWidth="1"/>
    <col min="6" max="6" width="10.875" style="152" customWidth="1"/>
    <col min="7" max="7" width="9.375" style="151" customWidth="1"/>
    <col min="8" max="9" width="13.5" style="151" customWidth="1"/>
    <col min="10" max="10" width="10.25" style="151" customWidth="1"/>
    <col min="11" max="11" width="9" style="151"/>
    <col min="12" max="12" width="14.5" style="151" customWidth="1"/>
    <col min="13" max="13" width="11.125" style="151" customWidth="1"/>
    <col min="14" max="14" width="11" style="151" customWidth="1"/>
    <col min="15" max="255" width="9" style="151"/>
    <col min="256" max="256" width="11.75" style="151" customWidth="1"/>
    <col min="257" max="257" width="13.125" style="151" customWidth="1"/>
    <col min="258" max="258" width="13.875" style="151" customWidth="1"/>
    <col min="259" max="259" width="13.625" style="151" customWidth="1"/>
    <col min="260" max="260" width="10" style="151" customWidth="1"/>
    <col min="261" max="261" width="10.875" style="151" customWidth="1"/>
    <col min="262" max="262" width="9.375" style="151" customWidth="1"/>
    <col min="263" max="264" width="13.5" style="151" customWidth="1"/>
    <col min="265" max="265" width="10.125" style="151" customWidth="1"/>
    <col min="266" max="266" width="10.25" style="151" customWidth="1"/>
    <col min="267" max="267" width="9" style="151"/>
    <col min="268" max="268" width="14.5" style="151" customWidth="1"/>
    <col min="269" max="269" width="11.125" style="151" customWidth="1"/>
    <col min="270" max="270" width="11" style="151" customWidth="1"/>
    <col min="271" max="511" width="9" style="151"/>
    <col min="512" max="512" width="11.75" style="151" customWidth="1"/>
    <col min="513" max="513" width="13.125" style="151" customWidth="1"/>
    <col min="514" max="514" width="13.875" style="151" customWidth="1"/>
    <col min="515" max="515" width="13.625" style="151" customWidth="1"/>
    <col min="516" max="516" width="10" style="151" customWidth="1"/>
    <col min="517" max="517" width="10.875" style="151" customWidth="1"/>
    <col min="518" max="518" width="9.375" style="151" customWidth="1"/>
    <col min="519" max="520" width="13.5" style="151" customWidth="1"/>
    <col min="521" max="521" width="10.125" style="151" customWidth="1"/>
    <col min="522" max="522" width="10.25" style="151" customWidth="1"/>
    <col min="523" max="523" width="9" style="151"/>
    <col min="524" max="524" width="14.5" style="151" customWidth="1"/>
    <col min="525" max="525" width="11.125" style="151" customWidth="1"/>
    <col min="526" max="526" width="11" style="151" customWidth="1"/>
    <col min="527" max="767" width="9" style="151"/>
    <col min="768" max="768" width="11.75" style="151" customWidth="1"/>
    <col min="769" max="769" width="13.125" style="151" customWidth="1"/>
    <col min="770" max="770" width="13.875" style="151" customWidth="1"/>
    <col min="771" max="771" width="13.625" style="151" customWidth="1"/>
    <col min="772" max="772" width="10" style="151" customWidth="1"/>
    <col min="773" max="773" width="10.875" style="151" customWidth="1"/>
    <col min="774" max="774" width="9.375" style="151" customWidth="1"/>
    <col min="775" max="776" width="13.5" style="151" customWidth="1"/>
    <col min="777" max="777" width="10.125" style="151" customWidth="1"/>
    <col min="778" max="778" width="10.25" style="151" customWidth="1"/>
    <col min="779" max="779" width="9" style="151"/>
    <col min="780" max="780" width="14.5" style="151" customWidth="1"/>
    <col min="781" max="781" width="11.125" style="151" customWidth="1"/>
    <col min="782" max="782" width="11" style="151" customWidth="1"/>
    <col min="783" max="1023" width="9" style="151"/>
    <col min="1024" max="1024" width="11.75" style="151" customWidth="1"/>
    <col min="1025" max="1025" width="13.125" style="151" customWidth="1"/>
    <col min="1026" max="1026" width="13.875" style="151" customWidth="1"/>
    <col min="1027" max="1027" width="13.625" style="151" customWidth="1"/>
    <col min="1028" max="1028" width="10" style="151" customWidth="1"/>
    <col min="1029" max="1029" width="10.875" style="151" customWidth="1"/>
    <col min="1030" max="1030" width="9.375" style="151" customWidth="1"/>
    <col min="1031" max="1032" width="13.5" style="151" customWidth="1"/>
    <col min="1033" max="1033" width="10.125" style="151" customWidth="1"/>
    <col min="1034" max="1034" width="10.25" style="151" customWidth="1"/>
    <col min="1035" max="1035" width="9" style="151"/>
    <col min="1036" max="1036" width="14.5" style="151" customWidth="1"/>
    <col min="1037" max="1037" width="11.125" style="151" customWidth="1"/>
    <col min="1038" max="1038" width="11" style="151" customWidth="1"/>
    <col min="1039" max="1279" width="9" style="151"/>
    <col min="1280" max="1280" width="11.75" style="151" customWidth="1"/>
    <col min="1281" max="1281" width="13.125" style="151" customWidth="1"/>
    <col min="1282" max="1282" width="13.875" style="151" customWidth="1"/>
    <col min="1283" max="1283" width="13.625" style="151" customWidth="1"/>
    <col min="1284" max="1284" width="10" style="151" customWidth="1"/>
    <col min="1285" max="1285" width="10.875" style="151" customWidth="1"/>
    <col min="1286" max="1286" width="9.375" style="151" customWidth="1"/>
    <col min="1287" max="1288" width="13.5" style="151" customWidth="1"/>
    <col min="1289" max="1289" width="10.125" style="151" customWidth="1"/>
    <col min="1290" max="1290" width="10.25" style="151" customWidth="1"/>
    <col min="1291" max="1291" width="9" style="151"/>
    <col min="1292" max="1292" width="14.5" style="151" customWidth="1"/>
    <col min="1293" max="1293" width="11.125" style="151" customWidth="1"/>
    <col min="1294" max="1294" width="11" style="151" customWidth="1"/>
    <col min="1295" max="1535" width="9" style="151"/>
    <col min="1536" max="1536" width="11.75" style="151" customWidth="1"/>
    <col min="1537" max="1537" width="13.125" style="151" customWidth="1"/>
    <col min="1538" max="1538" width="13.875" style="151" customWidth="1"/>
    <col min="1539" max="1539" width="13.625" style="151" customWidth="1"/>
    <col min="1540" max="1540" width="10" style="151" customWidth="1"/>
    <col min="1541" max="1541" width="10.875" style="151" customWidth="1"/>
    <col min="1542" max="1542" width="9.375" style="151" customWidth="1"/>
    <col min="1543" max="1544" width="13.5" style="151" customWidth="1"/>
    <col min="1545" max="1545" width="10.125" style="151" customWidth="1"/>
    <col min="1546" max="1546" width="10.25" style="151" customWidth="1"/>
    <col min="1547" max="1547" width="9" style="151"/>
    <col min="1548" max="1548" width="14.5" style="151" customWidth="1"/>
    <col min="1549" max="1549" width="11.125" style="151" customWidth="1"/>
    <col min="1550" max="1550" width="11" style="151" customWidth="1"/>
    <col min="1551" max="1791" width="9" style="151"/>
    <col min="1792" max="1792" width="11.75" style="151" customWidth="1"/>
    <col min="1793" max="1793" width="13.125" style="151" customWidth="1"/>
    <col min="1794" max="1794" width="13.875" style="151" customWidth="1"/>
    <col min="1795" max="1795" width="13.625" style="151" customWidth="1"/>
    <col min="1796" max="1796" width="10" style="151" customWidth="1"/>
    <col min="1797" max="1797" width="10.875" style="151" customWidth="1"/>
    <col min="1798" max="1798" width="9.375" style="151" customWidth="1"/>
    <col min="1799" max="1800" width="13.5" style="151" customWidth="1"/>
    <col min="1801" max="1801" width="10.125" style="151" customWidth="1"/>
    <col min="1802" max="1802" width="10.25" style="151" customWidth="1"/>
    <col min="1803" max="1803" width="9" style="151"/>
    <col min="1804" max="1804" width="14.5" style="151" customWidth="1"/>
    <col min="1805" max="1805" width="11.125" style="151" customWidth="1"/>
    <col min="1806" max="1806" width="11" style="151" customWidth="1"/>
    <col min="1807" max="2047" width="9" style="151"/>
    <col min="2048" max="2048" width="11.75" style="151" customWidth="1"/>
    <col min="2049" max="2049" width="13.125" style="151" customWidth="1"/>
    <col min="2050" max="2050" width="13.875" style="151" customWidth="1"/>
    <col min="2051" max="2051" width="13.625" style="151" customWidth="1"/>
    <col min="2052" max="2052" width="10" style="151" customWidth="1"/>
    <col min="2053" max="2053" width="10.875" style="151" customWidth="1"/>
    <col min="2054" max="2054" width="9.375" style="151" customWidth="1"/>
    <col min="2055" max="2056" width="13.5" style="151" customWidth="1"/>
    <col min="2057" max="2057" width="10.125" style="151" customWidth="1"/>
    <col min="2058" max="2058" width="10.25" style="151" customWidth="1"/>
    <col min="2059" max="2059" width="9" style="151"/>
    <col min="2060" max="2060" width="14.5" style="151" customWidth="1"/>
    <col min="2061" max="2061" width="11.125" style="151" customWidth="1"/>
    <col min="2062" max="2062" width="11" style="151" customWidth="1"/>
    <col min="2063" max="2303" width="9" style="151"/>
    <col min="2304" max="2304" width="11.75" style="151" customWidth="1"/>
    <col min="2305" max="2305" width="13.125" style="151" customWidth="1"/>
    <col min="2306" max="2306" width="13.875" style="151" customWidth="1"/>
    <col min="2307" max="2307" width="13.625" style="151" customWidth="1"/>
    <col min="2308" max="2308" width="10" style="151" customWidth="1"/>
    <col min="2309" max="2309" width="10.875" style="151" customWidth="1"/>
    <col min="2310" max="2310" width="9.375" style="151" customWidth="1"/>
    <col min="2311" max="2312" width="13.5" style="151" customWidth="1"/>
    <col min="2313" max="2313" width="10.125" style="151" customWidth="1"/>
    <col min="2314" max="2314" width="10.25" style="151" customWidth="1"/>
    <col min="2315" max="2315" width="9" style="151"/>
    <col min="2316" max="2316" width="14.5" style="151" customWidth="1"/>
    <col min="2317" max="2317" width="11.125" style="151" customWidth="1"/>
    <col min="2318" max="2318" width="11" style="151" customWidth="1"/>
    <col min="2319" max="2559" width="9" style="151"/>
    <col min="2560" max="2560" width="11.75" style="151" customWidth="1"/>
    <col min="2561" max="2561" width="13.125" style="151" customWidth="1"/>
    <col min="2562" max="2562" width="13.875" style="151" customWidth="1"/>
    <col min="2563" max="2563" width="13.625" style="151" customWidth="1"/>
    <col min="2564" max="2564" width="10" style="151" customWidth="1"/>
    <col min="2565" max="2565" width="10.875" style="151" customWidth="1"/>
    <col min="2566" max="2566" width="9.375" style="151" customWidth="1"/>
    <col min="2567" max="2568" width="13.5" style="151" customWidth="1"/>
    <col min="2569" max="2569" width="10.125" style="151" customWidth="1"/>
    <col min="2570" max="2570" width="10.25" style="151" customWidth="1"/>
    <col min="2571" max="2571" width="9" style="151"/>
    <col min="2572" max="2572" width="14.5" style="151" customWidth="1"/>
    <col min="2573" max="2573" width="11.125" style="151" customWidth="1"/>
    <col min="2574" max="2574" width="11" style="151" customWidth="1"/>
    <col min="2575" max="2815" width="9" style="151"/>
    <col min="2816" max="2816" width="11.75" style="151" customWidth="1"/>
    <col min="2817" max="2817" width="13.125" style="151" customWidth="1"/>
    <col min="2818" max="2818" width="13.875" style="151" customWidth="1"/>
    <col min="2819" max="2819" width="13.625" style="151" customWidth="1"/>
    <col min="2820" max="2820" width="10" style="151" customWidth="1"/>
    <col min="2821" max="2821" width="10.875" style="151" customWidth="1"/>
    <col min="2822" max="2822" width="9.375" style="151" customWidth="1"/>
    <col min="2823" max="2824" width="13.5" style="151" customWidth="1"/>
    <col min="2825" max="2825" width="10.125" style="151" customWidth="1"/>
    <col min="2826" max="2826" width="10.25" style="151" customWidth="1"/>
    <col min="2827" max="2827" width="9" style="151"/>
    <col min="2828" max="2828" width="14.5" style="151" customWidth="1"/>
    <col min="2829" max="2829" width="11.125" style="151" customWidth="1"/>
    <col min="2830" max="2830" width="11" style="151" customWidth="1"/>
    <col min="2831" max="3071" width="9" style="151"/>
    <col min="3072" max="3072" width="11.75" style="151" customWidth="1"/>
    <col min="3073" max="3073" width="13.125" style="151" customWidth="1"/>
    <col min="3074" max="3074" width="13.875" style="151" customWidth="1"/>
    <col min="3075" max="3075" width="13.625" style="151" customWidth="1"/>
    <col min="3076" max="3076" width="10" style="151" customWidth="1"/>
    <col min="3077" max="3077" width="10.875" style="151" customWidth="1"/>
    <col min="3078" max="3078" width="9.375" style="151" customWidth="1"/>
    <col min="3079" max="3080" width="13.5" style="151" customWidth="1"/>
    <col min="3081" max="3081" width="10.125" style="151" customWidth="1"/>
    <col min="3082" max="3082" width="10.25" style="151" customWidth="1"/>
    <col min="3083" max="3083" width="9" style="151"/>
    <col min="3084" max="3084" width="14.5" style="151" customWidth="1"/>
    <col min="3085" max="3085" width="11.125" style="151" customWidth="1"/>
    <col min="3086" max="3086" width="11" style="151" customWidth="1"/>
    <col min="3087" max="3327" width="9" style="151"/>
    <col min="3328" max="3328" width="11.75" style="151" customWidth="1"/>
    <col min="3329" max="3329" width="13.125" style="151" customWidth="1"/>
    <col min="3330" max="3330" width="13.875" style="151" customWidth="1"/>
    <col min="3331" max="3331" width="13.625" style="151" customWidth="1"/>
    <col min="3332" max="3332" width="10" style="151" customWidth="1"/>
    <col min="3333" max="3333" width="10.875" style="151" customWidth="1"/>
    <col min="3334" max="3334" width="9.375" style="151" customWidth="1"/>
    <col min="3335" max="3336" width="13.5" style="151" customWidth="1"/>
    <col min="3337" max="3337" width="10.125" style="151" customWidth="1"/>
    <col min="3338" max="3338" width="10.25" style="151" customWidth="1"/>
    <col min="3339" max="3339" width="9" style="151"/>
    <col min="3340" max="3340" width="14.5" style="151" customWidth="1"/>
    <col min="3341" max="3341" width="11.125" style="151" customWidth="1"/>
    <col min="3342" max="3342" width="11" style="151" customWidth="1"/>
    <col min="3343" max="3583" width="9" style="151"/>
    <col min="3584" max="3584" width="11.75" style="151" customWidth="1"/>
    <col min="3585" max="3585" width="13.125" style="151" customWidth="1"/>
    <col min="3586" max="3586" width="13.875" style="151" customWidth="1"/>
    <col min="3587" max="3587" width="13.625" style="151" customWidth="1"/>
    <col min="3588" max="3588" width="10" style="151" customWidth="1"/>
    <col min="3589" max="3589" width="10.875" style="151" customWidth="1"/>
    <col min="3590" max="3590" width="9.375" style="151" customWidth="1"/>
    <col min="3591" max="3592" width="13.5" style="151" customWidth="1"/>
    <col min="3593" max="3593" width="10.125" style="151" customWidth="1"/>
    <col min="3594" max="3594" width="10.25" style="151" customWidth="1"/>
    <col min="3595" max="3595" width="9" style="151"/>
    <col min="3596" max="3596" width="14.5" style="151" customWidth="1"/>
    <col min="3597" max="3597" width="11.125" style="151" customWidth="1"/>
    <col min="3598" max="3598" width="11" style="151" customWidth="1"/>
    <col min="3599" max="3839" width="9" style="151"/>
    <col min="3840" max="3840" width="11.75" style="151" customWidth="1"/>
    <col min="3841" max="3841" width="13.125" style="151" customWidth="1"/>
    <col min="3842" max="3842" width="13.875" style="151" customWidth="1"/>
    <col min="3843" max="3843" width="13.625" style="151" customWidth="1"/>
    <col min="3844" max="3844" width="10" style="151" customWidth="1"/>
    <col min="3845" max="3845" width="10.875" style="151" customWidth="1"/>
    <col min="3846" max="3846" width="9.375" style="151" customWidth="1"/>
    <col min="3847" max="3848" width="13.5" style="151" customWidth="1"/>
    <col min="3849" max="3849" width="10.125" style="151" customWidth="1"/>
    <col min="3850" max="3850" width="10.25" style="151" customWidth="1"/>
    <col min="3851" max="3851" width="9" style="151"/>
    <col min="3852" max="3852" width="14.5" style="151" customWidth="1"/>
    <col min="3853" max="3853" width="11.125" style="151" customWidth="1"/>
    <col min="3854" max="3854" width="11" style="151" customWidth="1"/>
    <col min="3855" max="4095" width="9" style="151"/>
    <col min="4096" max="4096" width="11.75" style="151" customWidth="1"/>
    <col min="4097" max="4097" width="13.125" style="151" customWidth="1"/>
    <col min="4098" max="4098" width="13.875" style="151" customWidth="1"/>
    <col min="4099" max="4099" width="13.625" style="151" customWidth="1"/>
    <col min="4100" max="4100" width="10" style="151" customWidth="1"/>
    <col min="4101" max="4101" width="10.875" style="151" customWidth="1"/>
    <col min="4102" max="4102" width="9.375" style="151" customWidth="1"/>
    <col min="4103" max="4104" width="13.5" style="151" customWidth="1"/>
    <col min="4105" max="4105" width="10.125" style="151" customWidth="1"/>
    <col min="4106" max="4106" width="10.25" style="151" customWidth="1"/>
    <col min="4107" max="4107" width="9" style="151"/>
    <col min="4108" max="4108" width="14.5" style="151" customWidth="1"/>
    <col min="4109" max="4109" width="11.125" style="151" customWidth="1"/>
    <col min="4110" max="4110" width="11" style="151" customWidth="1"/>
    <col min="4111" max="4351" width="9" style="151"/>
    <col min="4352" max="4352" width="11.75" style="151" customWidth="1"/>
    <col min="4353" max="4353" width="13.125" style="151" customWidth="1"/>
    <col min="4354" max="4354" width="13.875" style="151" customWidth="1"/>
    <col min="4355" max="4355" width="13.625" style="151" customWidth="1"/>
    <col min="4356" max="4356" width="10" style="151" customWidth="1"/>
    <col min="4357" max="4357" width="10.875" style="151" customWidth="1"/>
    <col min="4358" max="4358" width="9.375" style="151" customWidth="1"/>
    <col min="4359" max="4360" width="13.5" style="151" customWidth="1"/>
    <col min="4361" max="4361" width="10.125" style="151" customWidth="1"/>
    <col min="4362" max="4362" width="10.25" style="151" customWidth="1"/>
    <col min="4363" max="4363" width="9" style="151"/>
    <col min="4364" max="4364" width="14.5" style="151" customWidth="1"/>
    <col min="4365" max="4365" width="11.125" style="151" customWidth="1"/>
    <col min="4366" max="4366" width="11" style="151" customWidth="1"/>
    <col min="4367" max="4607" width="9" style="151"/>
    <col min="4608" max="4608" width="11.75" style="151" customWidth="1"/>
    <col min="4609" max="4609" width="13.125" style="151" customWidth="1"/>
    <col min="4610" max="4610" width="13.875" style="151" customWidth="1"/>
    <col min="4611" max="4611" width="13.625" style="151" customWidth="1"/>
    <col min="4612" max="4612" width="10" style="151" customWidth="1"/>
    <col min="4613" max="4613" width="10.875" style="151" customWidth="1"/>
    <col min="4614" max="4614" width="9.375" style="151" customWidth="1"/>
    <col min="4615" max="4616" width="13.5" style="151" customWidth="1"/>
    <col min="4617" max="4617" width="10.125" style="151" customWidth="1"/>
    <col min="4618" max="4618" width="10.25" style="151" customWidth="1"/>
    <col min="4619" max="4619" width="9" style="151"/>
    <col min="4620" max="4620" width="14.5" style="151" customWidth="1"/>
    <col min="4621" max="4621" width="11.125" style="151" customWidth="1"/>
    <col min="4622" max="4622" width="11" style="151" customWidth="1"/>
    <col min="4623" max="4863" width="9" style="151"/>
    <col min="4864" max="4864" width="11.75" style="151" customWidth="1"/>
    <col min="4865" max="4865" width="13.125" style="151" customWidth="1"/>
    <col min="4866" max="4866" width="13.875" style="151" customWidth="1"/>
    <col min="4867" max="4867" width="13.625" style="151" customWidth="1"/>
    <col min="4868" max="4868" width="10" style="151" customWidth="1"/>
    <col min="4869" max="4869" width="10.875" style="151" customWidth="1"/>
    <col min="4870" max="4870" width="9.375" style="151" customWidth="1"/>
    <col min="4871" max="4872" width="13.5" style="151" customWidth="1"/>
    <col min="4873" max="4873" width="10.125" style="151" customWidth="1"/>
    <col min="4874" max="4874" width="10.25" style="151" customWidth="1"/>
    <col min="4875" max="4875" width="9" style="151"/>
    <col min="4876" max="4876" width="14.5" style="151" customWidth="1"/>
    <col min="4877" max="4877" width="11.125" style="151" customWidth="1"/>
    <col min="4878" max="4878" width="11" style="151" customWidth="1"/>
    <col min="4879" max="5119" width="9" style="151"/>
    <col min="5120" max="5120" width="11.75" style="151" customWidth="1"/>
    <col min="5121" max="5121" width="13.125" style="151" customWidth="1"/>
    <col min="5122" max="5122" width="13.875" style="151" customWidth="1"/>
    <col min="5123" max="5123" width="13.625" style="151" customWidth="1"/>
    <col min="5124" max="5124" width="10" style="151" customWidth="1"/>
    <col min="5125" max="5125" width="10.875" style="151" customWidth="1"/>
    <col min="5126" max="5126" width="9.375" style="151" customWidth="1"/>
    <col min="5127" max="5128" width="13.5" style="151" customWidth="1"/>
    <col min="5129" max="5129" width="10.125" style="151" customWidth="1"/>
    <col min="5130" max="5130" width="10.25" style="151" customWidth="1"/>
    <col min="5131" max="5131" width="9" style="151"/>
    <col min="5132" max="5132" width="14.5" style="151" customWidth="1"/>
    <col min="5133" max="5133" width="11.125" style="151" customWidth="1"/>
    <col min="5134" max="5134" width="11" style="151" customWidth="1"/>
    <col min="5135" max="5375" width="9" style="151"/>
    <col min="5376" max="5376" width="11.75" style="151" customWidth="1"/>
    <col min="5377" max="5377" width="13.125" style="151" customWidth="1"/>
    <col min="5378" max="5378" width="13.875" style="151" customWidth="1"/>
    <col min="5379" max="5379" width="13.625" style="151" customWidth="1"/>
    <col min="5380" max="5380" width="10" style="151" customWidth="1"/>
    <col min="5381" max="5381" width="10.875" style="151" customWidth="1"/>
    <col min="5382" max="5382" width="9.375" style="151" customWidth="1"/>
    <col min="5383" max="5384" width="13.5" style="151" customWidth="1"/>
    <col min="5385" max="5385" width="10.125" style="151" customWidth="1"/>
    <col min="5386" max="5386" width="10.25" style="151" customWidth="1"/>
    <col min="5387" max="5387" width="9" style="151"/>
    <col min="5388" max="5388" width="14.5" style="151" customWidth="1"/>
    <col min="5389" max="5389" width="11.125" style="151" customWidth="1"/>
    <col min="5390" max="5390" width="11" style="151" customWidth="1"/>
    <col min="5391" max="5631" width="9" style="151"/>
    <col min="5632" max="5632" width="11.75" style="151" customWidth="1"/>
    <col min="5633" max="5633" width="13.125" style="151" customWidth="1"/>
    <col min="5634" max="5634" width="13.875" style="151" customWidth="1"/>
    <col min="5635" max="5635" width="13.625" style="151" customWidth="1"/>
    <col min="5636" max="5636" width="10" style="151" customWidth="1"/>
    <col min="5637" max="5637" width="10.875" style="151" customWidth="1"/>
    <col min="5638" max="5638" width="9.375" style="151" customWidth="1"/>
    <col min="5639" max="5640" width="13.5" style="151" customWidth="1"/>
    <col min="5641" max="5641" width="10.125" style="151" customWidth="1"/>
    <col min="5642" max="5642" width="10.25" style="151" customWidth="1"/>
    <col min="5643" max="5643" width="9" style="151"/>
    <col min="5644" max="5644" width="14.5" style="151" customWidth="1"/>
    <col min="5645" max="5645" width="11.125" style="151" customWidth="1"/>
    <col min="5646" max="5646" width="11" style="151" customWidth="1"/>
    <col min="5647" max="5887" width="9" style="151"/>
    <col min="5888" max="5888" width="11.75" style="151" customWidth="1"/>
    <col min="5889" max="5889" width="13.125" style="151" customWidth="1"/>
    <col min="5890" max="5890" width="13.875" style="151" customWidth="1"/>
    <col min="5891" max="5891" width="13.625" style="151" customWidth="1"/>
    <col min="5892" max="5892" width="10" style="151" customWidth="1"/>
    <col min="5893" max="5893" width="10.875" style="151" customWidth="1"/>
    <col min="5894" max="5894" width="9.375" style="151" customWidth="1"/>
    <col min="5895" max="5896" width="13.5" style="151" customWidth="1"/>
    <col min="5897" max="5897" width="10.125" style="151" customWidth="1"/>
    <col min="5898" max="5898" width="10.25" style="151" customWidth="1"/>
    <col min="5899" max="5899" width="9" style="151"/>
    <col min="5900" max="5900" width="14.5" style="151" customWidth="1"/>
    <col min="5901" max="5901" width="11.125" style="151" customWidth="1"/>
    <col min="5902" max="5902" width="11" style="151" customWidth="1"/>
    <col min="5903" max="6143" width="9" style="151"/>
    <col min="6144" max="6144" width="11.75" style="151" customWidth="1"/>
    <col min="6145" max="6145" width="13.125" style="151" customWidth="1"/>
    <col min="6146" max="6146" width="13.875" style="151" customWidth="1"/>
    <col min="6147" max="6147" width="13.625" style="151" customWidth="1"/>
    <col min="6148" max="6148" width="10" style="151" customWidth="1"/>
    <col min="6149" max="6149" width="10.875" style="151" customWidth="1"/>
    <col min="6150" max="6150" width="9.375" style="151" customWidth="1"/>
    <col min="6151" max="6152" width="13.5" style="151" customWidth="1"/>
    <col min="6153" max="6153" width="10.125" style="151" customWidth="1"/>
    <col min="6154" max="6154" width="10.25" style="151" customWidth="1"/>
    <col min="6155" max="6155" width="9" style="151"/>
    <col min="6156" max="6156" width="14.5" style="151" customWidth="1"/>
    <col min="6157" max="6157" width="11.125" style="151" customWidth="1"/>
    <col min="6158" max="6158" width="11" style="151" customWidth="1"/>
    <col min="6159" max="6399" width="9" style="151"/>
    <col min="6400" max="6400" width="11.75" style="151" customWidth="1"/>
    <col min="6401" max="6401" width="13.125" style="151" customWidth="1"/>
    <col min="6402" max="6402" width="13.875" style="151" customWidth="1"/>
    <col min="6403" max="6403" width="13.625" style="151" customWidth="1"/>
    <col min="6404" max="6404" width="10" style="151" customWidth="1"/>
    <col min="6405" max="6405" width="10.875" style="151" customWidth="1"/>
    <col min="6406" max="6406" width="9.375" style="151" customWidth="1"/>
    <col min="6407" max="6408" width="13.5" style="151" customWidth="1"/>
    <col min="6409" max="6409" width="10.125" style="151" customWidth="1"/>
    <col min="6410" max="6410" width="10.25" style="151" customWidth="1"/>
    <col min="6411" max="6411" width="9" style="151"/>
    <col min="6412" max="6412" width="14.5" style="151" customWidth="1"/>
    <col min="6413" max="6413" width="11.125" style="151" customWidth="1"/>
    <col min="6414" max="6414" width="11" style="151" customWidth="1"/>
    <col min="6415" max="6655" width="9" style="151"/>
    <col min="6656" max="6656" width="11.75" style="151" customWidth="1"/>
    <col min="6657" max="6657" width="13.125" style="151" customWidth="1"/>
    <col min="6658" max="6658" width="13.875" style="151" customWidth="1"/>
    <col min="6659" max="6659" width="13.625" style="151" customWidth="1"/>
    <col min="6660" max="6660" width="10" style="151" customWidth="1"/>
    <col min="6661" max="6661" width="10.875" style="151" customWidth="1"/>
    <col min="6662" max="6662" width="9.375" style="151" customWidth="1"/>
    <col min="6663" max="6664" width="13.5" style="151" customWidth="1"/>
    <col min="6665" max="6665" width="10.125" style="151" customWidth="1"/>
    <col min="6666" max="6666" width="10.25" style="151" customWidth="1"/>
    <col min="6667" max="6667" width="9" style="151"/>
    <col min="6668" max="6668" width="14.5" style="151" customWidth="1"/>
    <col min="6669" max="6669" width="11.125" style="151" customWidth="1"/>
    <col min="6670" max="6670" width="11" style="151" customWidth="1"/>
    <col min="6671" max="6911" width="9" style="151"/>
    <col min="6912" max="6912" width="11.75" style="151" customWidth="1"/>
    <col min="6913" max="6913" width="13.125" style="151" customWidth="1"/>
    <col min="6914" max="6914" width="13.875" style="151" customWidth="1"/>
    <col min="6915" max="6915" width="13.625" style="151" customWidth="1"/>
    <col min="6916" max="6916" width="10" style="151" customWidth="1"/>
    <col min="6917" max="6917" width="10.875" style="151" customWidth="1"/>
    <col min="6918" max="6918" width="9.375" style="151" customWidth="1"/>
    <col min="6919" max="6920" width="13.5" style="151" customWidth="1"/>
    <col min="6921" max="6921" width="10.125" style="151" customWidth="1"/>
    <col min="6922" max="6922" width="10.25" style="151" customWidth="1"/>
    <col min="6923" max="6923" width="9" style="151"/>
    <col min="6924" max="6924" width="14.5" style="151" customWidth="1"/>
    <col min="6925" max="6925" width="11.125" style="151" customWidth="1"/>
    <col min="6926" max="6926" width="11" style="151" customWidth="1"/>
    <col min="6927" max="7167" width="9" style="151"/>
    <col min="7168" max="7168" width="11.75" style="151" customWidth="1"/>
    <col min="7169" max="7169" width="13.125" style="151" customWidth="1"/>
    <col min="7170" max="7170" width="13.875" style="151" customWidth="1"/>
    <col min="7171" max="7171" width="13.625" style="151" customWidth="1"/>
    <col min="7172" max="7172" width="10" style="151" customWidth="1"/>
    <col min="7173" max="7173" width="10.875" style="151" customWidth="1"/>
    <col min="7174" max="7174" width="9.375" style="151" customWidth="1"/>
    <col min="7175" max="7176" width="13.5" style="151" customWidth="1"/>
    <col min="7177" max="7177" width="10.125" style="151" customWidth="1"/>
    <col min="7178" max="7178" width="10.25" style="151" customWidth="1"/>
    <col min="7179" max="7179" width="9" style="151"/>
    <col min="7180" max="7180" width="14.5" style="151" customWidth="1"/>
    <col min="7181" max="7181" width="11.125" style="151" customWidth="1"/>
    <col min="7182" max="7182" width="11" style="151" customWidth="1"/>
    <col min="7183" max="7423" width="9" style="151"/>
    <col min="7424" max="7424" width="11.75" style="151" customWidth="1"/>
    <col min="7425" max="7425" width="13.125" style="151" customWidth="1"/>
    <col min="7426" max="7426" width="13.875" style="151" customWidth="1"/>
    <col min="7427" max="7427" width="13.625" style="151" customWidth="1"/>
    <col min="7428" max="7428" width="10" style="151" customWidth="1"/>
    <col min="7429" max="7429" width="10.875" style="151" customWidth="1"/>
    <col min="7430" max="7430" width="9.375" style="151" customWidth="1"/>
    <col min="7431" max="7432" width="13.5" style="151" customWidth="1"/>
    <col min="7433" max="7433" width="10.125" style="151" customWidth="1"/>
    <col min="7434" max="7434" width="10.25" style="151" customWidth="1"/>
    <col min="7435" max="7435" width="9" style="151"/>
    <col min="7436" max="7436" width="14.5" style="151" customWidth="1"/>
    <col min="7437" max="7437" width="11.125" style="151" customWidth="1"/>
    <col min="7438" max="7438" width="11" style="151" customWidth="1"/>
    <col min="7439" max="7679" width="9" style="151"/>
    <col min="7680" max="7680" width="11.75" style="151" customWidth="1"/>
    <col min="7681" max="7681" width="13.125" style="151" customWidth="1"/>
    <col min="7682" max="7682" width="13.875" style="151" customWidth="1"/>
    <col min="7683" max="7683" width="13.625" style="151" customWidth="1"/>
    <col min="7684" max="7684" width="10" style="151" customWidth="1"/>
    <col min="7685" max="7685" width="10.875" style="151" customWidth="1"/>
    <col min="7686" max="7686" width="9.375" style="151" customWidth="1"/>
    <col min="7687" max="7688" width="13.5" style="151" customWidth="1"/>
    <col min="7689" max="7689" width="10.125" style="151" customWidth="1"/>
    <col min="7690" max="7690" width="10.25" style="151" customWidth="1"/>
    <col min="7691" max="7691" width="9" style="151"/>
    <col min="7692" max="7692" width="14.5" style="151" customWidth="1"/>
    <col min="7693" max="7693" width="11.125" style="151" customWidth="1"/>
    <col min="7694" max="7694" width="11" style="151" customWidth="1"/>
    <col min="7695" max="7935" width="9" style="151"/>
    <col min="7936" max="7936" width="11.75" style="151" customWidth="1"/>
    <col min="7937" max="7937" width="13.125" style="151" customWidth="1"/>
    <col min="7938" max="7938" width="13.875" style="151" customWidth="1"/>
    <col min="7939" max="7939" width="13.625" style="151" customWidth="1"/>
    <col min="7940" max="7940" width="10" style="151" customWidth="1"/>
    <col min="7941" max="7941" width="10.875" style="151" customWidth="1"/>
    <col min="7942" max="7942" width="9.375" style="151" customWidth="1"/>
    <col min="7943" max="7944" width="13.5" style="151" customWidth="1"/>
    <col min="7945" max="7945" width="10.125" style="151" customWidth="1"/>
    <col min="7946" max="7946" width="10.25" style="151" customWidth="1"/>
    <col min="7947" max="7947" width="9" style="151"/>
    <col min="7948" max="7948" width="14.5" style="151" customWidth="1"/>
    <col min="7949" max="7949" width="11.125" style="151" customWidth="1"/>
    <col min="7950" max="7950" width="11" style="151" customWidth="1"/>
    <col min="7951" max="8191" width="9" style="151"/>
    <col min="8192" max="8192" width="11.75" style="151" customWidth="1"/>
    <col min="8193" max="8193" width="13.125" style="151" customWidth="1"/>
    <col min="8194" max="8194" width="13.875" style="151" customWidth="1"/>
    <col min="8195" max="8195" width="13.625" style="151" customWidth="1"/>
    <col min="8196" max="8196" width="10" style="151" customWidth="1"/>
    <col min="8197" max="8197" width="10.875" style="151" customWidth="1"/>
    <col min="8198" max="8198" width="9.375" style="151" customWidth="1"/>
    <col min="8199" max="8200" width="13.5" style="151" customWidth="1"/>
    <col min="8201" max="8201" width="10.125" style="151" customWidth="1"/>
    <col min="8202" max="8202" width="10.25" style="151" customWidth="1"/>
    <col min="8203" max="8203" width="9" style="151"/>
    <col min="8204" max="8204" width="14.5" style="151" customWidth="1"/>
    <col min="8205" max="8205" width="11.125" style="151" customWidth="1"/>
    <col min="8206" max="8206" width="11" style="151" customWidth="1"/>
    <col min="8207" max="8447" width="9" style="151"/>
    <col min="8448" max="8448" width="11.75" style="151" customWidth="1"/>
    <col min="8449" max="8449" width="13.125" style="151" customWidth="1"/>
    <col min="8450" max="8450" width="13.875" style="151" customWidth="1"/>
    <col min="8451" max="8451" width="13.625" style="151" customWidth="1"/>
    <col min="8452" max="8452" width="10" style="151" customWidth="1"/>
    <col min="8453" max="8453" width="10.875" style="151" customWidth="1"/>
    <col min="8454" max="8454" width="9.375" style="151" customWidth="1"/>
    <col min="8455" max="8456" width="13.5" style="151" customWidth="1"/>
    <col min="8457" max="8457" width="10.125" style="151" customWidth="1"/>
    <col min="8458" max="8458" width="10.25" style="151" customWidth="1"/>
    <col min="8459" max="8459" width="9" style="151"/>
    <col min="8460" max="8460" width="14.5" style="151" customWidth="1"/>
    <col min="8461" max="8461" width="11.125" style="151" customWidth="1"/>
    <col min="8462" max="8462" width="11" style="151" customWidth="1"/>
    <col min="8463" max="8703" width="9" style="151"/>
    <col min="8704" max="8704" width="11.75" style="151" customWidth="1"/>
    <col min="8705" max="8705" width="13.125" style="151" customWidth="1"/>
    <col min="8706" max="8706" width="13.875" style="151" customWidth="1"/>
    <col min="8707" max="8707" width="13.625" style="151" customWidth="1"/>
    <col min="8708" max="8708" width="10" style="151" customWidth="1"/>
    <col min="8709" max="8709" width="10.875" style="151" customWidth="1"/>
    <col min="8710" max="8710" width="9.375" style="151" customWidth="1"/>
    <col min="8711" max="8712" width="13.5" style="151" customWidth="1"/>
    <col min="8713" max="8713" width="10.125" style="151" customWidth="1"/>
    <col min="8714" max="8714" width="10.25" style="151" customWidth="1"/>
    <col min="8715" max="8715" width="9" style="151"/>
    <col min="8716" max="8716" width="14.5" style="151" customWidth="1"/>
    <col min="8717" max="8717" width="11.125" style="151" customWidth="1"/>
    <col min="8718" max="8718" width="11" style="151" customWidth="1"/>
    <col min="8719" max="8959" width="9" style="151"/>
    <col min="8960" max="8960" width="11.75" style="151" customWidth="1"/>
    <col min="8961" max="8961" width="13.125" style="151" customWidth="1"/>
    <col min="8962" max="8962" width="13.875" style="151" customWidth="1"/>
    <col min="8963" max="8963" width="13.625" style="151" customWidth="1"/>
    <col min="8964" max="8964" width="10" style="151" customWidth="1"/>
    <col min="8965" max="8965" width="10.875" style="151" customWidth="1"/>
    <col min="8966" max="8966" width="9.375" style="151" customWidth="1"/>
    <col min="8967" max="8968" width="13.5" style="151" customWidth="1"/>
    <col min="8969" max="8969" width="10.125" style="151" customWidth="1"/>
    <col min="8970" max="8970" width="10.25" style="151" customWidth="1"/>
    <col min="8971" max="8971" width="9" style="151"/>
    <col min="8972" max="8972" width="14.5" style="151" customWidth="1"/>
    <col min="8973" max="8973" width="11.125" style="151" customWidth="1"/>
    <col min="8974" max="8974" width="11" style="151" customWidth="1"/>
    <col min="8975" max="9215" width="9" style="151"/>
    <col min="9216" max="9216" width="11.75" style="151" customWidth="1"/>
    <col min="9217" max="9217" width="13.125" style="151" customWidth="1"/>
    <col min="9218" max="9218" width="13.875" style="151" customWidth="1"/>
    <col min="9219" max="9219" width="13.625" style="151" customWidth="1"/>
    <col min="9220" max="9220" width="10" style="151" customWidth="1"/>
    <col min="9221" max="9221" width="10.875" style="151" customWidth="1"/>
    <col min="9222" max="9222" width="9.375" style="151" customWidth="1"/>
    <col min="9223" max="9224" width="13.5" style="151" customWidth="1"/>
    <col min="9225" max="9225" width="10.125" style="151" customWidth="1"/>
    <col min="9226" max="9226" width="10.25" style="151" customWidth="1"/>
    <col min="9227" max="9227" width="9" style="151"/>
    <col min="9228" max="9228" width="14.5" style="151" customWidth="1"/>
    <col min="9229" max="9229" width="11.125" style="151" customWidth="1"/>
    <col min="9230" max="9230" width="11" style="151" customWidth="1"/>
    <col min="9231" max="9471" width="9" style="151"/>
    <col min="9472" max="9472" width="11.75" style="151" customWidth="1"/>
    <col min="9473" max="9473" width="13.125" style="151" customWidth="1"/>
    <col min="9474" max="9474" width="13.875" style="151" customWidth="1"/>
    <col min="9475" max="9475" width="13.625" style="151" customWidth="1"/>
    <col min="9476" max="9476" width="10" style="151" customWidth="1"/>
    <col min="9477" max="9477" width="10.875" style="151" customWidth="1"/>
    <col min="9478" max="9478" width="9.375" style="151" customWidth="1"/>
    <col min="9479" max="9480" width="13.5" style="151" customWidth="1"/>
    <col min="9481" max="9481" width="10.125" style="151" customWidth="1"/>
    <col min="9482" max="9482" width="10.25" style="151" customWidth="1"/>
    <col min="9483" max="9483" width="9" style="151"/>
    <col min="9484" max="9484" width="14.5" style="151" customWidth="1"/>
    <col min="9485" max="9485" width="11.125" style="151" customWidth="1"/>
    <col min="9486" max="9486" width="11" style="151" customWidth="1"/>
    <col min="9487" max="9727" width="9" style="151"/>
    <col min="9728" max="9728" width="11.75" style="151" customWidth="1"/>
    <col min="9729" max="9729" width="13.125" style="151" customWidth="1"/>
    <col min="9730" max="9730" width="13.875" style="151" customWidth="1"/>
    <col min="9731" max="9731" width="13.625" style="151" customWidth="1"/>
    <col min="9732" max="9732" width="10" style="151" customWidth="1"/>
    <col min="9733" max="9733" width="10.875" style="151" customWidth="1"/>
    <col min="9734" max="9734" width="9.375" style="151" customWidth="1"/>
    <col min="9735" max="9736" width="13.5" style="151" customWidth="1"/>
    <col min="9737" max="9737" width="10.125" style="151" customWidth="1"/>
    <col min="9738" max="9738" width="10.25" style="151" customWidth="1"/>
    <col min="9739" max="9739" width="9" style="151"/>
    <col min="9740" max="9740" width="14.5" style="151" customWidth="1"/>
    <col min="9741" max="9741" width="11.125" style="151" customWidth="1"/>
    <col min="9742" max="9742" width="11" style="151" customWidth="1"/>
    <col min="9743" max="9983" width="9" style="151"/>
    <col min="9984" max="9984" width="11.75" style="151" customWidth="1"/>
    <col min="9985" max="9985" width="13.125" style="151" customWidth="1"/>
    <col min="9986" max="9986" width="13.875" style="151" customWidth="1"/>
    <col min="9987" max="9987" width="13.625" style="151" customWidth="1"/>
    <col min="9988" max="9988" width="10" style="151" customWidth="1"/>
    <col min="9989" max="9989" width="10.875" style="151" customWidth="1"/>
    <col min="9990" max="9990" width="9.375" style="151" customWidth="1"/>
    <col min="9991" max="9992" width="13.5" style="151" customWidth="1"/>
    <col min="9993" max="9993" width="10.125" style="151" customWidth="1"/>
    <col min="9994" max="9994" width="10.25" style="151" customWidth="1"/>
    <col min="9995" max="9995" width="9" style="151"/>
    <col min="9996" max="9996" width="14.5" style="151" customWidth="1"/>
    <col min="9997" max="9997" width="11.125" style="151" customWidth="1"/>
    <col min="9998" max="9998" width="11" style="151" customWidth="1"/>
    <col min="9999" max="10239" width="9" style="151"/>
    <col min="10240" max="10240" width="11.75" style="151" customWidth="1"/>
    <col min="10241" max="10241" width="13.125" style="151" customWidth="1"/>
    <col min="10242" max="10242" width="13.875" style="151" customWidth="1"/>
    <col min="10243" max="10243" width="13.625" style="151" customWidth="1"/>
    <col min="10244" max="10244" width="10" style="151" customWidth="1"/>
    <col min="10245" max="10245" width="10.875" style="151" customWidth="1"/>
    <col min="10246" max="10246" width="9.375" style="151" customWidth="1"/>
    <col min="10247" max="10248" width="13.5" style="151" customWidth="1"/>
    <col min="10249" max="10249" width="10.125" style="151" customWidth="1"/>
    <col min="10250" max="10250" width="10.25" style="151" customWidth="1"/>
    <col min="10251" max="10251" width="9" style="151"/>
    <col min="10252" max="10252" width="14.5" style="151" customWidth="1"/>
    <col min="10253" max="10253" width="11.125" style="151" customWidth="1"/>
    <col min="10254" max="10254" width="11" style="151" customWidth="1"/>
    <col min="10255" max="10495" width="9" style="151"/>
    <col min="10496" max="10496" width="11.75" style="151" customWidth="1"/>
    <col min="10497" max="10497" width="13.125" style="151" customWidth="1"/>
    <col min="10498" max="10498" width="13.875" style="151" customWidth="1"/>
    <col min="10499" max="10499" width="13.625" style="151" customWidth="1"/>
    <col min="10500" max="10500" width="10" style="151" customWidth="1"/>
    <col min="10501" max="10501" width="10.875" style="151" customWidth="1"/>
    <col min="10502" max="10502" width="9.375" style="151" customWidth="1"/>
    <col min="10503" max="10504" width="13.5" style="151" customWidth="1"/>
    <col min="10505" max="10505" width="10.125" style="151" customWidth="1"/>
    <col min="10506" max="10506" width="10.25" style="151" customWidth="1"/>
    <col min="10507" max="10507" width="9" style="151"/>
    <col min="10508" max="10508" width="14.5" style="151" customWidth="1"/>
    <col min="10509" max="10509" width="11.125" style="151" customWidth="1"/>
    <col min="10510" max="10510" width="11" style="151" customWidth="1"/>
    <col min="10511" max="10751" width="9" style="151"/>
    <col min="10752" max="10752" width="11.75" style="151" customWidth="1"/>
    <col min="10753" max="10753" width="13.125" style="151" customWidth="1"/>
    <col min="10754" max="10754" width="13.875" style="151" customWidth="1"/>
    <col min="10755" max="10755" width="13.625" style="151" customWidth="1"/>
    <col min="10756" max="10756" width="10" style="151" customWidth="1"/>
    <col min="10757" max="10757" width="10.875" style="151" customWidth="1"/>
    <col min="10758" max="10758" width="9.375" style="151" customWidth="1"/>
    <col min="10759" max="10760" width="13.5" style="151" customWidth="1"/>
    <col min="10761" max="10761" width="10.125" style="151" customWidth="1"/>
    <col min="10762" max="10762" width="10.25" style="151" customWidth="1"/>
    <col min="10763" max="10763" width="9" style="151"/>
    <col min="10764" max="10764" width="14.5" style="151" customWidth="1"/>
    <col min="10765" max="10765" width="11.125" style="151" customWidth="1"/>
    <col min="10766" max="10766" width="11" style="151" customWidth="1"/>
    <col min="10767" max="11007" width="9" style="151"/>
    <col min="11008" max="11008" width="11.75" style="151" customWidth="1"/>
    <col min="11009" max="11009" width="13.125" style="151" customWidth="1"/>
    <col min="11010" max="11010" width="13.875" style="151" customWidth="1"/>
    <col min="11011" max="11011" width="13.625" style="151" customWidth="1"/>
    <col min="11012" max="11012" width="10" style="151" customWidth="1"/>
    <col min="11013" max="11013" width="10.875" style="151" customWidth="1"/>
    <col min="11014" max="11014" width="9.375" style="151" customWidth="1"/>
    <col min="11015" max="11016" width="13.5" style="151" customWidth="1"/>
    <col min="11017" max="11017" width="10.125" style="151" customWidth="1"/>
    <col min="11018" max="11018" width="10.25" style="151" customWidth="1"/>
    <col min="11019" max="11019" width="9" style="151"/>
    <col min="11020" max="11020" width="14.5" style="151" customWidth="1"/>
    <col min="11021" max="11021" width="11.125" style="151" customWidth="1"/>
    <col min="11022" max="11022" width="11" style="151" customWidth="1"/>
    <col min="11023" max="11263" width="9" style="151"/>
    <col min="11264" max="11264" width="11.75" style="151" customWidth="1"/>
    <col min="11265" max="11265" width="13.125" style="151" customWidth="1"/>
    <col min="11266" max="11266" width="13.875" style="151" customWidth="1"/>
    <col min="11267" max="11267" width="13.625" style="151" customWidth="1"/>
    <col min="11268" max="11268" width="10" style="151" customWidth="1"/>
    <col min="11269" max="11269" width="10.875" style="151" customWidth="1"/>
    <col min="11270" max="11270" width="9.375" style="151" customWidth="1"/>
    <col min="11271" max="11272" width="13.5" style="151" customWidth="1"/>
    <col min="11273" max="11273" width="10.125" style="151" customWidth="1"/>
    <col min="11274" max="11274" width="10.25" style="151" customWidth="1"/>
    <col min="11275" max="11275" width="9" style="151"/>
    <col min="11276" max="11276" width="14.5" style="151" customWidth="1"/>
    <col min="11277" max="11277" width="11.125" style="151" customWidth="1"/>
    <col min="11278" max="11278" width="11" style="151" customWidth="1"/>
    <col min="11279" max="11519" width="9" style="151"/>
    <col min="11520" max="11520" width="11.75" style="151" customWidth="1"/>
    <col min="11521" max="11521" width="13.125" style="151" customWidth="1"/>
    <col min="11522" max="11522" width="13.875" style="151" customWidth="1"/>
    <col min="11523" max="11523" width="13.625" style="151" customWidth="1"/>
    <col min="11524" max="11524" width="10" style="151" customWidth="1"/>
    <col min="11525" max="11525" width="10.875" style="151" customWidth="1"/>
    <col min="11526" max="11526" width="9.375" style="151" customWidth="1"/>
    <col min="11527" max="11528" width="13.5" style="151" customWidth="1"/>
    <col min="11529" max="11529" width="10.125" style="151" customWidth="1"/>
    <col min="11530" max="11530" width="10.25" style="151" customWidth="1"/>
    <col min="11531" max="11531" width="9" style="151"/>
    <col min="11532" max="11532" width="14.5" style="151" customWidth="1"/>
    <col min="11533" max="11533" width="11.125" style="151" customWidth="1"/>
    <col min="11534" max="11534" width="11" style="151" customWidth="1"/>
    <col min="11535" max="11775" width="9" style="151"/>
    <col min="11776" max="11776" width="11.75" style="151" customWidth="1"/>
    <col min="11777" max="11777" width="13.125" style="151" customWidth="1"/>
    <col min="11778" max="11778" width="13.875" style="151" customWidth="1"/>
    <col min="11779" max="11779" width="13.625" style="151" customWidth="1"/>
    <col min="11780" max="11780" width="10" style="151" customWidth="1"/>
    <col min="11781" max="11781" width="10.875" style="151" customWidth="1"/>
    <col min="11782" max="11782" width="9.375" style="151" customWidth="1"/>
    <col min="11783" max="11784" width="13.5" style="151" customWidth="1"/>
    <col min="11785" max="11785" width="10.125" style="151" customWidth="1"/>
    <col min="11786" max="11786" width="10.25" style="151" customWidth="1"/>
    <col min="11787" max="11787" width="9" style="151"/>
    <col min="11788" max="11788" width="14.5" style="151" customWidth="1"/>
    <col min="11789" max="11789" width="11.125" style="151" customWidth="1"/>
    <col min="11790" max="11790" width="11" style="151" customWidth="1"/>
    <col min="11791" max="12031" width="9" style="151"/>
    <col min="12032" max="12032" width="11.75" style="151" customWidth="1"/>
    <col min="12033" max="12033" width="13.125" style="151" customWidth="1"/>
    <col min="12034" max="12034" width="13.875" style="151" customWidth="1"/>
    <col min="12035" max="12035" width="13.625" style="151" customWidth="1"/>
    <col min="12036" max="12036" width="10" style="151" customWidth="1"/>
    <col min="12037" max="12037" width="10.875" style="151" customWidth="1"/>
    <col min="12038" max="12038" width="9.375" style="151" customWidth="1"/>
    <col min="12039" max="12040" width="13.5" style="151" customWidth="1"/>
    <col min="12041" max="12041" width="10.125" style="151" customWidth="1"/>
    <col min="12042" max="12042" width="10.25" style="151" customWidth="1"/>
    <col min="12043" max="12043" width="9" style="151"/>
    <col min="12044" max="12044" width="14.5" style="151" customWidth="1"/>
    <col min="12045" max="12045" width="11.125" style="151" customWidth="1"/>
    <col min="12046" max="12046" width="11" style="151" customWidth="1"/>
    <col min="12047" max="12287" width="9" style="151"/>
    <col min="12288" max="12288" width="11.75" style="151" customWidth="1"/>
    <col min="12289" max="12289" width="13.125" style="151" customWidth="1"/>
    <col min="12290" max="12290" width="13.875" style="151" customWidth="1"/>
    <col min="12291" max="12291" width="13.625" style="151" customWidth="1"/>
    <col min="12292" max="12292" width="10" style="151" customWidth="1"/>
    <col min="12293" max="12293" width="10.875" style="151" customWidth="1"/>
    <col min="12294" max="12294" width="9.375" style="151" customWidth="1"/>
    <col min="12295" max="12296" width="13.5" style="151" customWidth="1"/>
    <col min="12297" max="12297" width="10.125" style="151" customWidth="1"/>
    <col min="12298" max="12298" width="10.25" style="151" customWidth="1"/>
    <col min="12299" max="12299" width="9" style="151"/>
    <col min="12300" max="12300" width="14.5" style="151" customWidth="1"/>
    <col min="12301" max="12301" width="11.125" style="151" customWidth="1"/>
    <col min="12302" max="12302" width="11" style="151" customWidth="1"/>
    <col min="12303" max="12543" width="9" style="151"/>
    <col min="12544" max="12544" width="11.75" style="151" customWidth="1"/>
    <col min="12545" max="12545" width="13.125" style="151" customWidth="1"/>
    <col min="12546" max="12546" width="13.875" style="151" customWidth="1"/>
    <col min="12547" max="12547" width="13.625" style="151" customWidth="1"/>
    <col min="12548" max="12548" width="10" style="151" customWidth="1"/>
    <col min="12549" max="12549" width="10.875" style="151" customWidth="1"/>
    <col min="12550" max="12550" width="9.375" style="151" customWidth="1"/>
    <col min="12551" max="12552" width="13.5" style="151" customWidth="1"/>
    <col min="12553" max="12553" width="10.125" style="151" customWidth="1"/>
    <col min="12554" max="12554" width="10.25" style="151" customWidth="1"/>
    <col min="12555" max="12555" width="9" style="151"/>
    <col min="12556" max="12556" width="14.5" style="151" customWidth="1"/>
    <col min="12557" max="12557" width="11.125" style="151" customWidth="1"/>
    <col min="12558" max="12558" width="11" style="151" customWidth="1"/>
    <col min="12559" max="12799" width="9" style="151"/>
    <col min="12800" max="12800" width="11.75" style="151" customWidth="1"/>
    <col min="12801" max="12801" width="13.125" style="151" customWidth="1"/>
    <col min="12802" max="12802" width="13.875" style="151" customWidth="1"/>
    <col min="12803" max="12803" width="13.625" style="151" customWidth="1"/>
    <col min="12804" max="12804" width="10" style="151" customWidth="1"/>
    <col min="12805" max="12805" width="10.875" style="151" customWidth="1"/>
    <col min="12806" max="12806" width="9.375" style="151" customWidth="1"/>
    <col min="12807" max="12808" width="13.5" style="151" customWidth="1"/>
    <col min="12809" max="12809" width="10.125" style="151" customWidth="1"/>
    <col min="12810" max="12810" width="10.25" style="151" customWidth="1"/>
    <col min="12811" max="12811" width="9" style="151"/>
    <col min="12812" max="12812" width="14.5" style="151" customWidth="1"/>
    <col min="12813" max="12813" width="11.125" style="151" customWidth="1"/>
    <col min="12814" max="12814" width="11" style="151" customWidth="1"/>
    <col min="12815" max="13055" width="9" style="151"/>
    <col min="13056" max="13056" width="11.75" style="151" customWidth="1"/>
    <col min="13057" max="13057" width="13.125" style="151" customWidth="1"/>
    <col min="13058" max="13058" width="13.875" style="151" customWidth="1"/>
    <col min="13059" max="13059" width="13.625" style="151" customWidth="1"/>
    <col min="13060" max="13060" width="10" style="151" customWidth="1"/>
    <col min="13061" max="13061" width="10.875" style="151" customWidth="1"/>
    <col min="13062" max="13062" width="9.375" style="151" customWidth="1"/>
    <col min="13063" max="13064" width="13.5" style="151" customWidth="1"/>
    <col min="13065" max="13065" width="10.125" style="151" customWidth="1"/>
    <col min="13066" max="13066" width="10.25" style="151" customWidth="1"/>
    <col min="13067" max="13067" width="9" style="151"/>
    <col min="13068" max="13068" width="14.5" style="151" customWidth="1"/>
    <col min="13069" max="13069" width="11.125" style="151" customWidth="1"/>
    <col min="13070" max="13070" width="11" style="151" customWidth="1"/>
    <col min="13071" max="13311" width="9" style="151"/>
    <col min="13312" max="13312" width="11.75" style="151" customWidth="1"/>
    <col min="13313" max="13313" width="13.125" style="151" customWidth="1"/>
    <col min="13314" max="13314" width="13.875" style="151" customWidth="1"/>
    <col min="13315" max="13315" width="13.625" style="151" customWidth="1"/>
    <col min="13316" max="13316" width="10" style="151" customWidth="1"/>
    <col min="13317" max="13317" width="10.875" style="151" customWidth="1"/>
    <col min="13318" max="13318" width="9.375" style="151" customWidth="1"/>
    <col min="13319" max="13320" width="13.5" style="151" customWidth="1"/>
    <col min="13321" max="13321" width="10.125" style="151" customWidth="1"/>
    <col min="13322" max="13322" width="10.25" style="151" customWidth="1"/>
    <col min="13323" max="13323" width="9" style="151"/>
    <col min="13324" max="13324" width="14.5" style="151" customWidth="1"/>
    <col min="13325" max="13325" width="11.125" style="151" customWidth="1"/>
    <col min="13326" max="13326" width="11" style="151" customWidth="1"/>
    <col min="13327" max="13567" width="9" style="151"/>
    <col min="13568" max="13568" width="11.75" style="151" customWidth="1"/>
    <col min="13569" max="13569" width="13.125" style="151" customWidth="1"/>
    <col min="13570" max="13570" width="13.875" style="151" customWidth="1"/>
    <col min="13571" max="13571" width="13.625" style="151" customWidth="1"/>
    <col min="13572" max="13572" width="10" style="151" customWidth="1"/>
    <col min="13573" max="13573" width="10.875" style="151" customWidth="1"/>
    <col min="13574" max="13574" width="9.375" style="151" customWidth="1"/>
    <col min="13575" max="13576" width="13.5" style="151" customWidth="1"/>
    <col min="13577" max="13577" width="10.125" style="151" customWidth="1"/>
    <col min="13578" max="13578" width="10.25" style="151" customWidth="1"/>
    <col min="13579" max="13579" width="9" style="151"/>
    <col min="13580" max="13580" width="14.5" style="151" customWidth="1"/>
    <col min="13581" max="13581" width="11.125" style="151" customWidth="1"/>
    <col min="13582" max="13582" width="11" style="151" customWidth="1"/>
    <col min="13583" max="13823" width="9" style="151"/>
    <col min="13824" max="13824" width="11.75" style="151" customWidth="1"/>
    <col min="13825" max="13825" width="13.125" style="151" customWidth="1"/>
    <col min="13826" max="13826" width="13.875" style="151" customWidth="1"/>
    <col min="13827" max="13827" width="13.625" style="151" customWidth="1"/>
    <col min="13828" max="13828" width="10" style="151" customWidth="1"/>
    <col min="13829" max="13829" width="10.875" style="151" customWidth="1"/>
    <col min="13830" max="13830" width="9.375" style="151" customWidth="1"/>
    <col min="13831" max="13832" width="13.5" style="151" customWidth="1"/>
    <col min="13833" max="13833" width="10.125" style="151" customWidth="1"/>
    <col min="13834" max="13834" width="10.25" style="151" customWidth="1"/>
    <col min="13835" max="13835" width="9" style="151"/>
    <col min="13836" max="13836" width="14.5" style="151" customWidth="1"/>
    <col min="13837" max="13837" width="11.125" style="151" customWidth="1"/>
    <col min="13838" max="13838" width="11" style="151" customWidth="1"/>
    <col min="13839" max="14079" width="9" style="151"/>
    <col min="14080" max="14080" width="11.75" style="151" customWidth="1"/>
    <col min="14081" max="14081" width="13.125" style="151" customWidth="1"/>
    <col min="14082" max="14082" width="13.875" style="151" customWidth="1"/>
    <col min="14083" max="14083" width="13.625" style="151" customWidth="1"/>
    <col min="14084" max="14084" width="10" style="151" customWidth="1"/>
    <col min="14085" max="14085" width="10.875" style="151" customWidth="1"/>
    <col min="14086" max="14086" width="9.375" style="151" customWidth="1"/>
    <col min="14087" max="14088" width="13.5" style="151" customWidth="1"/>
    <col min="14089" max="14089" width="10.125" style="151" customWidth="1"/>
    <col min="14090" max="14090" width="10.25" style="151" customWidth="1"/>
    <col min="14091" max="14091" width="9" style="151"/>
    <col min="14092" max="14092" width="14.5" style="151" customWidth="1"/>
    <col min="14093" max="14093" width="11.125" style="151" customWidth="1"/>
    <col min="14094" max="14094" width="11" style="151" customWidth="1"/>
    <col min="14095" max="14335" width="9" style="151"/>
    <col min="14336" max="14336" width="11.75" style="151" customWidth="1"/>
    <col min="14337" max="14337" width="13.125" style="151" customWidth="1"/>
    <col min="14338" max="14338" width="13.875" style="151" customWidth="1"/>
    <col min="14339" max="14339" width="13.625" style="151" customWidth="1"/>
    <col min="14340" max="14340" width="10" style="151" customWidth="1"/>
    <col min="14341" max="14341" width="10.875" style="151" customWidth="1"/>
    <col min="14342" max="14342" width="9.375" style="151" customWidth="1"/>
    <col min="14343" max="14344" width="13.5" style="151" customWidth="1"/>
    <col min="14345" max="14345" width="10.125" style="151" customWidth="1"/>
    <col min="14346" max="14346" width="10.25" style="151" customWidth="1"/>
    <col min="14347" max="14347" width="9" style="151"/>
    <col min="14348" max="14348" width="14.5" style="151" customWidth="1"/>
    <col min="14349" max="14349" width="11.125" style="151" customWidth="1"/>
    <col min="14350" max="14350" width="11" style="151" customWidth="1"/>
    <col min="14351" max="14591" width="9" style="151"/>
    <col min="14592" max="14592" width="11.75" style="151" customWidth="1"/>
    <col min="14593" max="14593" width="13.125" style="151" customWidth="1"/>
    <col min="14594" max="14594" width="13.875" style="151" customWidth="1"/>
    <col min="14595" max="14595" width="13.625" style="151" customWidth="1"/>
    <col min="14596" max="14596" width="10" style="151" customWidth="1"/>
    <col min="14597" max="14597" width="10.875" style="151" customWidth="1"/>
    <col min="14598" max="14598" width="9.375" style="151" customWidth="1"/>
    <col min="14599" max="14600" width="13.5" style="151" customWidth="1"/>
    <col min="14601" max="14601" width="10.125" style="151" customWidth="1"/>
    <col min="14602" max="14602" width="10.25" style="151" customWidth="1"/>
    <col min="14603" max="14603" width="9" style="151"/>
    <col min="14604" max="14604" width="14.5" style="151" customWidth="1"/>
    <col min="14605" max="14605" width="11.125" style="151" customWidth="1"/>
    <col min="14606" max="14606" width="11" style="151" customWidth="1"/>
    <col min="14607" max="14847" width="9" style="151"/>
    <col min="14848" max="14848" width="11.75" style="151" customWidth="1"/>
    <col min="14849" max="14849" width="13.125" style="151" customWidth="1"/>
    <col min="14850" max="14850" width="13.875" style="151" customWidth="1"/>
    <col min="14851" max="14851" width="13.625" style="151" customWidth="1"/>
    <col min="14852" max="14852" width="10" style="151" customWidth="1"/>
    <col min="14853" max="14853" width="10.875" style="151" customWidth="1"/>
    <col min="14854" max="14854" width="9.375" style="151" customWidth="1"/>
    <col min="14855" max="14856" width="13.5" style="151" customWidth="1"/>
    <col min="14857" max="14857" width="10.125" style="151" customWidth="1"/>
    <col min="14858" max="14858" width="10.25" style="151" customWidth="1"/>
    <col min="14859" max="14859" width="9" style="151"/>
    <col min="14860" max="14860" width="14.5" style="151" customWidth="1"/>
    <col min="14861" max="14861" width="11.125" style="151" customWidth="1"/>
    <col min="14862" max="14862" width="11" style="151" customWidth="1"/>
    <col min="14863" max="15103" width="9" style="151"/>
    <col min="15104" max="15104" width="11.75" style="151" customWidth="1"/>
    <col min="15105" max="15105" width="13.125" style="151" customWidth="1"/>
    <col min="15106" max="15106" width="13.875" style="151" customWidth="1"/>
    <col min="15107" max="15107" width="13.625" style="151" customWidth="1"/>
    <col min="15108" max="15108" width="10" style="151" customWidth="1"/>
    <col min="15109" max="15109" width="10.875" style="151" customWidth="1"/>
    <col min="15110" max="15110" width="9.375" style="151" customWidth="1"/>
    <col min="15111" max="15112" width="13.5" style="151" customWidth="1"/>
    <col min="15113" max="15113" width="10.125" style="151" customWidth="1"/>
    <col min="15114" max="15114" width="10.25" style="151" customWidth="1"/>
    <col min="15115" max="15115" width="9" style="151"/>
    <col min="15116" max="15116" width="14.5" style="151" customWidth="1"/>
    <col min="15117" max="15117" width="11.125" style="151" customWidth="1"/>
    <col min="15118" max="15118" width="11" style="151" customWidth="1"/>
    <col min="15119" max="15359" width="9" style="151"/>
    <col min="15360" max="15360" width="11.75" style="151" customWidth="1"/>
    <col min="15361" max="15361" width="13.125" style="151" customWidth="1"/>
    <col min="15362" max="15362" width="13.875" style="151" customWidth="1"/>
    <col min="15363" max="15363" width="13.625" style="151" customWidth="1"/>
    <col min="15364" max="15364" width="10" style="151" customWidth="1"/>
    <col min="15365" max="15365" width="10.875" style="151" customWidth="1"/>
    <col min="15366" max="15366" width="9.375" style="151" customWidth="1"/>
    <col min="15367" max="15368" width="13.5" style="151" customWidth="1"/>
    <col min="15369" max="15369" width="10.125" style="151" customWidth="1"/>
    <col min="15370" max="15370" width="10.25" style="151" customWidth="1"/>
    <col min="15371" max="15371" width="9" style="151"/>
    <col min="15372" max="15372" width="14.5" style="151" customWidth="1"/>
    <col min="15373" max="15373" width="11.125" style="151" customWidth="1"/>
    <col min="15374" max="15374" width="11" style="151" customWidth="1"/>
    <col min="15375" max="15615" width="9" style="151"/>
    <col min="15616" max="15616" width="11.75" style="151" customWidth="1"/>
    <col min="15617" max="15617" width="13.125" style="151" customWidth="1"/>
    <col min="15618" max="15618" width="13.875" style="151" customWidth="1"/>
    <col min="15619" max="15619" width="13.625" style="151" customWidth="1"/>
    <col min="15620" max="15620" width="10" style="151" customWidth="1"/>
    <col min="15621" max="15621" width="10.875" style="151" customWidth="1"/>
    <col min="15622" max="15622" width="9.375" style="151" customWidth="1"/>
    <col min="15623" max="15624" width="13.5" style="151" customWidth="1"/>
    <col min="15625" max="15625" width="10.125" style="151" customWidth="1"/>
    <col min="15626" max="15626" width="10.25" style="151" customWidth="1"/>
    <col min="15627" max="15627" width="9" style="151"/>
    <col min="15628" max="15628" width="14.5" style="151" customWidth="1"/>
    <col min="15629" max="15629" width="11.125" style="151" customWidth="1"/>
    <col min="15630" max="15630" width="11" style="151" customWidth="1"/>
    <col min="15631" max="15871" width="9" style="151"/>
    <col min="15872" max="15872" width="11.75" style="151" customWidth="1"/>
    <col min="15873" max="15873" width="13.125" style="151" customWidth="1"/>
    <col min="15874" max="15874" width="13.875" style="151" customWidth="1"/>
    <col min="15875" max="15875" width="13.625" style="151" customWidth="1"/>
    <col min="15876" max="15876" width="10" style="151" customWidth="1"/>
    <col min="15877" max="15877" width="10.875" style="151" customWidth="1"/>
    <col min="15878" max="15878" width="9.375" style="151" customWidth="1"/>
    <col min="15879" max="15880" width="13.5" style="151" customWidth="1"/>
    <col min="15881" max="15881" width="10.125" style="151" customWidth="1"/>
    <col min="15882" max="15882" width="10.25" style="151" customWidth="1"/>
    <col min="15883" max="15883" width="9" style="151"/>
    <col min="15884" max="15884" width="14.5" style="151" customWidth="1"/>
    <col min="15885" max="15885" width="11.125" style="151" customWidth="1"/>
    <col min="15886" max="15886" width="11" style="151" customWidth="1"/>
    <col min="15887" max="16127" width="9" style="151"/>
    <col min="16128" max="16128" width="11.75" style="151" customWidth="1"/>
    <col min="16129" max="16129" width="13.125" style="151" customWidth="1"/>
    <col min="16130" max="16130" width="13.875" style="151" customWidth="1"/>
    <col min="16131" max="16131" width="13.625" style="151" customWidth="1"/>
    <col min="16132" max="16132" width="10" style="151" customWidth="1"/>
    <col min="16133" max="16133" width="10.875" style="151" customWidth="1"/>
    <col min="16134" max="16134" width="9.375" style="151" customWidth="1"/>
    <col min="16135" max="16136" width="13.5" style="151" customWidth="1"/>
    <col min="16137" max="16137" width="10.125" style="151" customWidth="1"/>
    <col min="16138" max="16138" width="10.25" style="151" customWidth="1"/>
    <col min="16139" max="16139" width="9" style="151"/>
    <col min="16140" max="16140" width="14.5" style="151" customWidth="1"/>
    <col min="16141" max="16141" width="11.125" style="151" customWidth="1"/>
    <col min="16142" max="16142" width="11" style="151" customWidth="1"/>
    <col min="16143" max="16384" width="9" style="151"/>
  </cols>
  <sheetData>
    <row r="1" s="146" customFormat="1" ht="29.25" customHeight="1" spans="1:6">
      <c r="A1" s="153" t="s">
        <v>179</v>
      </c>
      <c r="E1" s="154"/>
      <c r="F1" s="154"/>
    </row>
    <row r="2" customHeight="1" spans="1:6">
      <c r="A2" s="155" t="str">
        <f>C46</f>
        <v>GAPDH</v>
      </c>
      <c r="F2" s="155" t="str">
        <f>D46</f>
        <v>MAPK12</v>
      </c>
    </row>
    <row r="15" s="147" customFormat="1" ht="27" customHeight="1" spans="1:6">
      <c r="A15" s="153" t="s">
        <v>180</v>
      </c>
      <c r="E15" s="156"/>
      <c r="F15" s="156"/>
    </row>
    <row r="16" s="148" customFormat="1" ht="21" customHeight="1" spans="1:6">
      <c r="A16" s="157"/>
      <c r="B16" s="157"/>
      <c r="E16" s="157"/>
      <c r="F16" s="157"/>
    </row>
    <row r="17" customHeight="1" spans="2:7">
      <c r="B17" s="158" t="s">
        <v>181</v>
      </c>
      <c r="C17" s="158" t="s">
        <v>182</v>
      </c>
      <c r="D17" s="158" t="s">
        <v>183</v>
      </c>
      <c r="E17" s="158" t="s">
        <v>184</v>
      </c>
      <c r="F17" s="158" t="s">
        <v>185</v>
      </c>
      <c r="G17" s="159"/>
    </row>
    <row r="18" customHeight="1" spans="2:7">
      <c r="B18" s="158" t="s">
        <v>91</v>
      </c>
      <c r="C18" s="158" t="b">
        <v>0</v>
      </c>
      <c r="D18" s="158" t="str">
        <f t="shared" ref="D18:D29" si="0">$B$47</f>
        <v>shNC</v>
      </c>
      <c r="E18" s="158" t="str">
        <f t="shared" ref="E18:E23" si="1">$C$46</f>
        <v>GAPDH</v>
      </c>
      <c r="F18" s="160">
        <v>16.015</v>
      </c>
      <c r="G18" s="161"/>
    </row>
    <row r="19" customHeight="1" spans="2:7">
      <c r="B19" s="158" t="s">
        <v>92</v>
      </c>
      <c r="C19" s="158" t="b">
        <v>0</v>
      </c>
      <c r="D19" s="158" t="str">
        <f t="shared" si="0"/>
        <v>shNC</v>
      </c>
      <c r="E19" s="158" t="str">
        <f t="shared" si="1"/>
        <v>GAPDH</v>
      </c>
      <c r="F19" s="160">
        <v>15.849</v>
      </c>
      <c r="G19" s="161"/>
    </row>
    <row r="20" customHeight="1" spans="2:7">
      <c r="B20" s="158" t="s">
        <v>186</v>
      </c>
      <c r="C20" s="158" t="b">
        <v>0</v>
      </c>
      <c r="D20" s="158" t="str">
        <f t="shared" si="0"/>
        <v>shNC</v>
      </c>
      <c r="E20" s="158" t="str">
        <f t="shared" si="1"/>
        <v>GAPDH</v>
      </c>
      <c r="F20" s="219">
        <v>15.956</v>
      </c>
      <c r="G20" s="161"/>
    </row>
    <row r="21" customHeight="1" spans="2:7">
      <c r="B21" s="158" t="s">
        <v>187</v>
      </c>
      <c r="C21" s="158" t="b">
        <v>0</v>
      </c>
      <c r="D21" s="158" t="str">
        <f t="shared" si="0"/>
        <v>shNC</v>
      </c>
      <c r="E21" s="158" t="str">
        <f t="shared" si="1"/>
        <v>GAPDH</v>
      </c>
      <c r="F21" s="160">
        <v>16.2117</v>
      </c>
      <c r="G21" s="161"/>
    </row>
    <row r="22" customHeight="1" spans="2:7">
      <c r="B22" s="158" t="s">
        <v>188</v>
      </c>
      <c r="C22" s="158" t="b">
        <v>0</v>
      </c>
      <c r="D22" s="158" t="str">
        <f t="shared" si="0"/>
        <v>shNC</v>
      </c>
      <c r="E22" s="158" t="str">
        <f t="shared" si="1"/>
        <v>GAPDH</v>
      </c>
      <c r="F22" s="160">
        <v>16.0871</v>
      </c>
      <c r="G22" s="161"/>
    </row>
    <row r="23" customHeight="1" spans="2:7">
      <c r="B23" s="158" t="s">
        <v>189</v>
      </c>
      <c r="C23" s="158" t="b">
        <v>0</v>
      </c>
      <c r="D23" s="158" t="str">
        <f t="shared" si="0"/>
        <v>shNC</v>
      </c>
      <c r="E23" s="158" t="str">
        <f t="shared" si="1"/>
        <v>GAPDH</v>
      </c>
      <c r="F23" s="160">
        <v>15.4616</v>
      </c>
      <c r="G23" s="161"/>
    </row>
    <row r="24" customHeight="1" spans="2:7">
      <c r="B24" s="158" t="s">
        <v>190</v>
      </c>
      <c r="C24" s="158" t="b">
        <v>0</v>
      </c>
      <c r="D24" s="158" t="str">
        <f t="shared" si="0"/>
        <v>shNC</v>
      </c>
      <c r="E24" s="158" t="str">
        <f t="shared" ref="E24:E29" si="2">$D$46</f>
        <v>MAPK12</v>
      </c>
      <c r="F24" s="160">
        <v>23.584</v>
      </c>
      <c r="G24" s="161"/>
    </row>
    <row r="25" customHeight="1" spans="2:7">
      <c r="B25" s="158" t="s">
        <v>191</v>
      </c>
      <c r="C25" s="158" t="b">
        <v>0</v>
      </c>
      <c r="D25" s="158" t="str">
        <f t="shared" si="0"/>
        <v>shNC</v>
      </c>
      <c r="E25" s="158" t="str">
        <f t="shared" si="2"/>
        <v>MAPK12</v>
      </c>
      <c r="F25" s="160">
        <v>23.546</v>
      </c>
      <c r="G25" s="161"/>
    </row>
    <row r="26" customHeight="1" spans="2:7">
      <c r="B26" s="158" t="s">
        <v>192</v>
      </c>
      <c r="C26" s="158" t="b">
        <v>0</v>
      </c>
      <c r="D26" s="158" t="str">
        <f t="shared" si="0"/>
        <v>shNC</v>
      </c>
      <c r="E26" s="158" t="str">
        <f t="shared" si="2"/>
        <v>MAPK12</v>
      </c>
      <c r="F26" s="160">
        <v>23.846</v>
      </c>
      <c r="G26" s="161"/>
    </row>
    <row r="27" customHeight="1" spans="2:7">
      <c r="B27" s="158" t="s">
        <v>193</v>
      </c>
      <c r="C27" s="158" t="b">
        <v>0</v>
      </c>
      <c r="D27" s="158" t="str">
        <f t="shared" si="0"/>
        <v>shNC</v>
      </c>
      <c r="E27" s="158" t="str">
        <f t="shared" si="2"/>
        <v>MAPK12</v>
      </c>
      <c r="F27" s="160">
        <v>23.6456</v>
      </c>
      <c r="G27" s="161"/>
    </row>
    <row r="28" customHeight="1" spans="2:7">
      <c r="B28" s="158" t="s">
        <v>194</v>
      </c>
      <c r="C28" s="158" t="b">
        <v>0</v>
      </c>
      <c r="D28" s="158" t="str">
        <f t="shared" si="0"/>
        <v>shNC</v>
      </c>
      <c r="E28" s="158" t="str">
        <f t="shared" si="2"/>
        <v>MAPK12</v>
      </c>
      <c r="F28" s="160">
        <v>23.2473</v>
      </c>
      <c r="G28" s="161"/>
    </row>
    <row r="29" customHeight="1" spans="2:7">
      <c r="B29" s="158" t="s">
        <v>195</v>
      </c>
      <c r="C29" s="158" t="b">
        <v>0</v>
      </c>
      <c r="D29" s="158" t="str">
        <f t="shared" si="0"/>
        <v>shNC</v>
      </c>
      <c r="E29" s="158" t="str">
        <f t="shared" si="2"/>
        <v>MAPK12</v>
      </c>
      <c r="F29" s="160">
        <v>23.2959</v>
      </c>
      <c r="G29" s="161"/>
    </row>
    <row r="30" customHeight="1" spans="2:7">
      <c r="B30" s="158" t="s">
        <v>196</v>
      </c>
      <c r="C30" s="158" t="b">
        <v>0</v>
      </c>
      <c r="D30" s="158" t="str">
        <f t="shared" ref="D30:D41" si="3">$B$53</f>
        <v>shUSP20</v>
      </c>
      <c r="E30" s="158" t="str">
        <f t="shared" ref="E30:E35" si="4">$C$46</f>
        <v>GAPDH</v>
      </c>
      <c r="F30" s="219">
        <v>16.203</v>
      </c>
      <c r="G30" s="161"/>
    </row>
    <row r="31" customHeight="1" spans="2:7">
      <c r="B31" s="158" t="s">
        <v>197</v>
      </c>
      <c r="C31" s="158" t="b">
        <v>0</v>
      </c>
      <c r="D31" s="158" t="str">
        <f t="shared" si="3"/>
        <v>shUSP20</v>
      </c>
      <c r="E31" s="158" t="str">
        <f t="shared" si="4"/>
        <v>GAPDH</v>
      </c>
      <c r="F31" s="219">
        <v>15.894</v>
      </c>
      <c r="G31" s="161"/>
    </row>
    <row r="32" customHeight="1" spans="2:7">
      <c r="B32" s="158" t="s">
        <v>198</v>
      </c>
      <c r="C32" s="158" t="b">
        <v>0</v>
      </c>
      <c r="D32" s="158" t="str">
        <f t="shared" si="3"/>
        <v>shUSP20</v>
      </c>
      <c r="E32" s="158" t="str">
        <f t="shared" si="4"/>
        <v>GAPDH</v>
      </c>
      <c r="F32" s="219">
        <v>16.325</v>
      </c>
      <c r="G32" s="161"/>
    </row>
    <row r="33" customHeight="1" spans="1:12">
      <c r="B33" s="158" t="s">
        <v>199</v>
      </c>
      <c r="C33" s="158" t="b">
        <v>0</v>
      </c>
      <c r="D33" s="158" t="str">
        <f t="shared" si="3"/>
        <v>shUSP20</v>
      </c>
      <c r="E33" s="158" t="str">
        <f t="shared" si="4"/>
        <v>GAPDH</v>
      </c>
      <c r="F33" s="160">
        <v>16.1882</v>
      </c>
      <c r="G33" s="161"/>
    </row>
    <row r="34" customHeight="1" spans="1:12">
      <c r="B34" s="158" t="s">
        <v>200</v>
      </c>
      <c r="C34" s="158" t="b">
        <v>0</v>
      </c>
      <c r="D34" s="158" t="str">
        <f t="shared" si="3"/>
        <v>shUSP20</v>
      </c>
      <c r="E34" s="158" t="str">
        <f t="shared" si="4"/>
        <v>GAPDH</v>
      </c>
      <c r="F34" s="160">
        <v>16.1419</v>
      </c>
      <c r="G34" s="161"/>
    </row>
    <row r="35" customHeight="1" spans="1:12">
      <c r="B35" s="158" t="s">
        <v>201</v>
      </c>
      <c r="C35" s="158" t="b">
        <v>0</v>
      </c>
      <c r="D35" s="158" t="str">
        <f t="shared" si="3"/>
        <v>shUSP20</v>
      </c>
      <c r="E35" s="158" t="str">
        <f t="shared" si="4"/>
        <v>GAPDH</v>
      </c>
      <c r="F35" s="160">
        <v>15.9722</v>
      </c>
      <c r="G35" s="161"/>
    </row>
    <row r="36" customHeight="1" spans="1:12">
      <c r="B36" s="158" t="s">
        <v>202</v>
      </c>
      <c r="C36" s="158" t="b">
        <v>0</v>
      </c>
      <c r="D36" s="158" t="str">
        <f t="shared" si="3"/>
        <v>shUSP20</v>
      </c>
      <c r="E36" s="158" t="str">
        <f t="shared" ref="E36:E41" si="5">$D$46</f>
        <v>MAPK12</v>
      </c>
      <c r="F36" s="219">
        <v>24.659</v>
      </c>
      <c r="G36" s="161"/>
    </row>
    <row r="37" customHeight="1" spans="1:12">
      <c r="B37" s="158" t="s">
        <v>203</v>
      </c>
      <c r="C37" s="158" t="b">
        <v>0</v>
      </c>
      <c r="D37" s="158" t="str">
        <f t="shared" si="3"/>
        <v>shUSP20</v>
      </c>
      <c r="E37" s="158" t="str">
        <f t="shared" si="5"/>
        <v>MAPK12</v>
      </c>
      <c r="F37" s="219">
        <v>24.749</v>
      </c>
      <c r="G37" s="161"/>
    </row>
    <row r="38" customHeight="1" spans="1:12">
      <c r="B38" s="158" t="s">
        <v>204</v>
      </c>
      <c r="C38" s="158" t="b">
        <v>0</v>
      </c>
      <c r="D38" s="158" t="str">
        <f t="shared" si="3"/>
        <v>shUSP20</v>
      </c>
      <c r="E38" s="158" t="str">
        <f t="shared" si="5"/>
        <v>MAPK12</v>
      </c>
      <c r="F38" s="219">
        <v>24.468</v>
      </c>
      <c r="G38" s="161"/>
    </row>
    <row r="39" customHeight="1" spans="1:12">
      <c r="B39" s="158" t="s">
        <v>205</v>
      </c>
      <c r="C39" s="158" t="b">
        <v>0</v>
      </c>
      <c r="D39" s="158" t="str">
        <f t="shared" si="3"/>
        <v>shUSP20</v>
      </c>
      <c r="E39" s="158" t="str">
        <f t="shared" si="5"/>
        <v>MAPK12</v>
      </c>
      <c r="F39" s="160">
        <v>24.5261</v>
      </c>
      <c r="G39" s="161"/>
    </row>
    <row r="40" customHeight="1" spans="1:12">
      <c r="B40" s="158" t="s">
        <v>206</v>
      </c>
      <c r="C40" s="158" t="b">
        <v>0</v>
      </c>
      <c r="D40" s="158" t="str">
        <f t="shared" si="3"/>
        <v>shUSP20</v>
      </c>
      <c r="E40" s="158" t="str">
        <f t="shared" si="5"/>
        <v>MAPK12</v>
      </c>
      <c r="F40" s="160">
        <v>24.0733</v>
      </c>
      <c r="G40" s="161"/>
    </row>
    <row r="41" customHeight="1" spans="1:12">
      <c r="B41" s="158" t="s">
        <v>207</v>
      </c>
      <c r="C41" s="158" t="b">
        <v>0</v>
      </c>
      <c r="D41" s="158" t="str">
        <f t="shared" si="3"/>
        <v>shUSP20</v>
      </c>
      <c r="E41" s="158" t="str">
        <f t="shared" si="5"/>
        <v>MAPK12</v>
      </c>
      <c r="F41" s="160">
        <v>23.8413</v>
      </c>
      <c r="G41" s="161"/>
    </row>
    <row r="42" customHeight="1" spans="1:12">
      <c r="B42" s="163"/>
      <c r="C42" s="163"/>
      <c r="D42" s="163"/>
      <c r="E42" s="164"/>
      <c r="F42" s="164"/>
      <c r="G42" s="163"/>
      <c r="H42" s="163"/>
      <c r="I42" s="163"/>
      <c r="J42" s="163"/>
      <c r="K42" s="163"/>
    </row>
    <row r="43" s="147" customFormat="1" ht="27" customHeight="1" spans="1:12">
      <c r="A43" s="153" t="s">
        <v>208</v>
      </c>
      <c r="E43" s="156"/>
      <c r="F43" s="156"/>
    </row>
    <row r="44" ht="21" customHeight="1" spans="1:12">
      <c r="A44" s="157"/>
      <c r="B44" s="157"/>
    </row>
    <row r="45" ht="15.75" customHeight="1" spans="1:12">
      <c r="B45" s="165" t="s">
        <v>209</v>
      </c>
      <c r="C45" s="166" t="s">
        <v>210</v>
      </c>
      <c r="D45" s="167"/>
      <c r="E45" s="167"/>
      <c r="F45" s="167"/>
      <c r="G45" s="167"/>
      <c r="H45" s="167"/>
      <c r="I45" s="167"/>
      <c r="J45" s="166" t="s">
        <v>211</v>
      </c>
      <c r="K45" s="168"/>
    </row>
    <row r="46" s="149" customFormat="1" ht="16.5" customHeight="1" spans="1:12">
      <c r="B46" s="169"/>
      <c r="C46" s="162" t="s">
        <v>12</v>
      </c>
      <c r="D46" s="162" t="s">
        <v>10</v>
      </c>
      <c r="E46" s="170" t="s">
        <v>212</v>
      </c>
      <c r="F46" s="170" t="s">
        <v>213</v>
      </c>
      <c r="G46" s="170" t="s">
        <v>214</v>
      </c>
      <c r="H46" s="171" t="s">
        <v>215</v>
      </c>
      <c r="I46" s="170" t="s">
        <v>43</v>
      </c>
      <c r="J46" s="172" t="s">
        <v>216</v>
      </c>
      <c r="K46" s="172" t="s">
        <v>217</v>
      </c>
      <c r="L46" s="151"/>
    </row>
    <row r="47" customHeight="1" spans="1:12">
      <c r="B47" s="165" t="s">
        <v>172</v>
      </c>
      <c r="C47" s="173">
        <f t="shared" ref="C47:C52" si="6">F18</f>
        <v>16.015</v>
      </c>
      <c r="D47" s="173">
        <f t="shared" ref="D47:D52" si="7">F24</f>
        <v>23.584</v>
      </c>
      <c r="E47" s="174">
        <f t="shared" ref="E47:E58" si="8">D47-C47</f>
        <v>7.569</v>
      </c>
      <c r="F47" s="174">
        <f t="shared" ref="F47:F58" si="9">AVERAGE($E$47:$E$49)-E47</f>
        <v>0.149666666666668</v>
      </c>
      <c r="G47" s="174">
        <f t="shared" ref="G47:G58" si="10">POWER(2,F47)</f>
        <v>1.10931313669828</v>
      </c>
      <c r="H47" s="175">
        <f>AVERAGE(G47:G49)</f>
        <v>1.00415542028894</v>
      </c>
      <c r="I47" s="176">
        <f>STDEV(G47:G49)</f>
        <v>0.111053332941215</v>
      </c>
      <c r="J47" s="177">
        <f>MAX(C47:C49)-MIN(C47:C49)</f>
        <v>0.166</v>
      </c>
      <c r="K47" s="177">
        <f>MAX(D47:D49)-MIN(D47:D49)</f>
        <v>0.300000000000001</v>
      </c>
    </row>
    <row r="48" customHeight="1" spans="1:12">
      <c r="B48" s="178"/>
      <c r="C48" s="173">
        <f t="shared" si="6"/>
        <v>15.849</v>
      </c>
      <c r="D48" s="173">
        <f t="shared" si="7"/>
        <v>23.546</v>
      </c>
      <c r="E48" s="174">
        <f t="shared" si="8"/>
        <v>7.697</v>
      </c>
      <c r="F48" s="174">
        <f t="shared" si="9"/>
        <v>0.0216666666666674</v>
      </c>
      <c r="G48" s="174">
        <f t="shared" si="10"/>
        <v>1.01513152858598</v>
      </c>
      <c r="H48" s="179"/>
      <c r="I48" s="180"/>
      <c r="J48" s="216"/>
      <c r="K48" s="216"/>
    </row>
    <row r="49" customHeight="1" spans="1:11">
      <c r="B49" s="178"/>
      <c r="C49" s="173">
        <f t="shared" si="6"/>
        <v>15.956</v>
      </c>
      <c r="D49" s="173">
        <f t="shared" si="7"/>
        <v>23.846</v>
      </c>
      <c r="E49" s="174">
        <f t="shared" si="8"/>
        <v>7.89</v>
      </c>
      <c r="F49" s="174">
        <f t="shared" si="9"/>
        <v>-0.171333333333334</v>
      </c>
      <c r="G49" s="174">
        <f t="shared" si="10"/>
        <v>0.888021595582569</v>
      </c>
      <c r="H49" s="179"/>
      <c r="I49" s="180"/>
      <c r="J49" s="216"/>
      <c r="K49" s="216"/>
    </row>
    <row r="50" customHeight="1" spans="1:11">
      <c r="B50" s="178"/>
      <c r="C50" s="173">
        <f t="shared" si="6"/>
        <v>16.2117</v>
      </c>
      <c r="D50" s="173">
        <f t="shared" si="7"/>
        <v>23.6456</v>
      </c>
      <c r="E50" s="174">
        <f t="shared" si="8"/>
        <v>7.4339</v>
      </c>
      <c r="F50" s="174">
        <f t="shared" si="9"/>
        <v>0.284766666666665</v>
      </c>
      <c r="G50" s="174">
        <f t="shared" si="10"/>
        <v>1.21821322082748</v>
      </c>
      <c r="H50" s="179"/>
      <c r="I50" s="180"/>
      <c r="J50" s="216"/>
      <c r="K50" s="216"/>
    </row>
    <row r="51" customHeight="1" spans="1:11">
      <c r="B51" s="178"/>
      <c r="C51" s="173">
        <f t="shared" si="6"/>
        <v>16.0871</v>
      </c>
      <c r="D51" s="173">
        <f t="shared" si="7"/>
        <v>23.2473</v>
      </c>
      <c r="E51" s="174">
        <f t="shared" si="8"/>
        <v>7.1602</v>
      </c>
      <c r="F51" s="174">
        <f t="shared" si="9"/>
        <v>0.558466666666667</v>
      </c>
      <c r="G51" s="174">
        <f t="shared" si="10"/>
        <v>1.47270315848354</v>
      </c>
      <c r="H51" s="179"/>
      <c r="I51" s="180"/>
      <c r="J51" s="216"/>
      <c r="K51" s="216"/>
    </row>
    <row r="52" customHeight="1" spans="1:11">
      <c r="B52" s="169"/>
      <c r="C52" s="173">
        <f t="shared" si="6"/>
        <v>15.4616</v>
      </c>
      <c r="D52" s="173">
        <f t="shared" si="7"/>
        <v>23.2959</v>
      </c>
      <c r="E52" s="174">
        <f t="shared" si="8"/>
        <v>7.8343</v>
      </c>
      <c r="F52" s="174">
        <f t="shared" si="9"/>
        <v>-0.115633333333332</v>
      </c>
      <c r="G52" s="174">
        <f t="shared" si="10"/>
        <v>0.922977041122542</v>
      </c>
      <c r="H52" s="217"/>
      <c r="I52" s="186"/>
      <c r="J52" s="218"/>
      <c r="K52" s="218"/>
    </row>
    <row r="53" customHeight="1" spans="1:11">
      <c r="B53" s="165" t="s">
        <v>175</v>
      </c>
      <c r="C53" s="173">
        <f t="shared" ref="C53:C58" si="11">F30</f>
        <v>16.203</v>
      </c>
      <c r="D53" s="173">
        <f t="shared" ref="D53:D58" si="12">F36</f>
        <v>24.659</v>
      </c>
      <c r="E53" s="174">
        <f t="shared" si="8"/>
        <v>8.456</v>
      </c>
      <c r="F53" s="174">
        <f t="shared" si="9"/>
        <v>-0.737333333333333</v>
      </c>
      <c r="G53" s="174">
        <f t="shared" si="10"/>
        <v>0.599847081070019</v>
      </c>
      <c r="H53" s="183">
        <f>AVERAGE(G53:G55)</f>
        <v>0.599981457707734</v>
      </c>
      <c r="I53" s="176">
        <f>STDEV(G53:G55)</f>
        <v>0.145134400305402</v>
      </c>
      <c r="J53" s="177">
        <f>MAX(C53:C55)-MIN(C53:C55)</f>
        <v>0.430999999999999</v>
      </c>
      <c r="K53" s="177">
        <f>MAX(D53:D55)-MIN(D53:D55)</f>
        <v>0.280999999999999</v>
      </c>
    </row>
    <row r="54" customHeight="1" spans="1:11">
      <c r="B54" s="178"/>
      <c r="C54" s="173">
        <f t="shared" si="11"/>
        <v>15.894</v>
      </c>
      <c r="D54" s="173">
        <f t="shared" si="12"/>
        <v>24.749</v>
      </c>
      <c r="E54" s="174">
        <f t="shared" si="8"/>
        <v>8.855</v>
      </c>
      <c r="F54" s="174">
        <f t="shared" si="9"/>
        <v>-1.13633333333333</v>
      </c>
      <c r="G54" s="174">
        <f t="shared" si="10"/>
        <v>0.454914292377299</v>
      </c>
      <c r="H54" s="184"/>
      <c r="I54" s="180"/>
      <c r="J54" s="216"/>
      <c r="K54" s="216"/>
    </row>
    <row r="55" s="3" customFormat="1" customHeight="1" spans="1:11">
      <c r="B55" s="178"/>
      <c r="C55" s="173">
        <f t="shared" si="11"/>
        <v>16.325</v>
      </c>
      <c r="D55" s="173">
        <f t="shared" si="12"/>
        <v>24.468</v>
      </c>
      <c r="E55" s="174">
        <f t="shared" si="8"/>
        <v>8.143</v>
      </c>
      <c r="F55" s="174">
        <f t="shared" si="9"/>
        <v>-0.424333333333334</v>
      </c>
      <c r="G55" s="174">
        <f t="shared" si="10"/>
        <v>0.745182999675885</v>
      </c>
      <c r="H55" s="184"/>
      <c r="I55" s="180"/>
      <c r="J55" s="216"/>
      <c r="K55" s="216"/>
    </row>
    <row r="56" s="3" customFormat="1" customHeight="1" spans="1:11">
      <c r="B56" s="178"/>
      <c r="C56" s="173">
        <f t="shared" si="11"/>
        <v>16.1882</v>
      </c>
      <c r="D56" s="173">
        <f t="shared" si="12"/>
        <v>24.5261</v>
      </c>
      <c r="E56" s="174">
        <f t="shared" si="8"/>
        <v>8.3379</v>
      </c>
      <c r="F56" s="174">
        <f t="shared" si="9"/>
        <v>-0.619233333333335</v>
      </c>
      <c r="G56" s="174">
        <f t="shared" si="10"/>
        <v>0.651016794496433</v>
      </c>
      <c r="H56" s="184"/>
      <c r="I56" s="180"/>
      <c r="J56" s="216"/>
      <c r="K56" s="216"/>
    </row>
    <row r="57" s="3" customFormat="1" customHeight="1" spans="1:11">
      <c r="B57" s="178"/>
      <c r="C57" s="173">
        <f t="shared" si="11"/>
        <v>16.1419</v>
      </c>
      <c r="D57" s="173">
        <f t="shared" si="12"/>
        <v>24.0733</v>
      </c>
      <c r="E57" s="174">
        <f t="shared" si="8"/>
        <v>7.9314</v>
      </c>
      <c r="F57" s="174">
        <f t="shared" si="9"/>
        <v>-0.212733333333333</v>
      </c>
      <c r="G57" s="174">
        <f t="shared" si="10"/>
        <v>0.862900827743052</v>
      </c>
      <c r="H57" s="184"/>
      <c r="I57" s="180"/>
      <c r="J57" s="216"/>
      <c r="K57" s="216"/>
    </row>
    <row r="58" s="3" customFormat="1" customHeight="1" spans="1:11">
      <c r="B58" s="169"/>
      <c r="C58" s="173">
        <f t="shared" si="11"/>
        <v>15.9722</v>
      </c>
      <c r="D58" s="173">
        <f t="shared" si="12"/>
        <v>23.8413</v>
      </c>
      <c r="E58" s="174">
        <f t="shared" si="8"/>
        <v>7.8691</v>
      </c>
      <c r="F58" s="174">
        <f t="shared" si="9"/>
        <v>-0.150433333333333</v>
      </c>
      <c r="G58" s="174">
        <f t="shared" si="10"/>
        <v>0.900979800267355</v>
      </c>
      <c r="H58" s="185"/>
      <c r="I58" s="186"/>
      <c r="J58" s="218"/>
      <c r="K58" s="218"/>
    </row>
    <row r="59" customHeight="1" spans="1:11">
      <c r="E59" s="151"/>
      <c r="F59" s="151"/>
    </row>
    <row r="60" s="147" customFormat="1" ht="27" customHeight="1" spans="1:11">
      <c r="A60" s="153" t="s">
        <v>218</v>
      </c>
      <c r="E60" s="156"/>
      <c r="F60" s="156"/>
    </row>
    <row r="61" ht="14.1" customHeight="1" spans="1:11">
      <c r="A61" s="189" t="str">
        <f>C46</f>
        <v>GAPDH</v>
      </c>
      <c r="F61" s="152" t="str">
        <f>D46</f>
        <v>MAPK12</v>
      </c>
      <c r="J61" s="190"/>
    </row>
    <row r="62" ht="14.1" customHeight="1"/>
    <row r="63" ht="14.1" customHeight="1" spans="1:11">
      <c r="H63" s="191"/>
      <c r="I63" s="191"/>
      <c r="J63" s="191"/>
    </row>
    <row r="64" ht="14.1" customHeight="1" spans="1:11">
      <c r="H64" s="191"/>
      <c r="I64" s="191"/>
      <c r="J64" s="191"/>
    </row>
    <row r="65" ht="14.1" customHeight="1" spans="1:10">
      <c r="H65" s="191"/>
      <c r="I65" s="191"/>
      <c r="J65" s="191"/>
    </row>
    <row r="66" ht="14.1" customHeight="1" spans="1:10">
      <c r="H66" s="191"/>
      <c r="I66" s="191"/>
      <c r="J66" s="191"/>
    </row>
    <row r="67" ht="14.1" customHeight="1" spans="1:10">
      <c r="H67" s="191"/>
      <c r="I67" s="191"/>
      <c r="J67" s="191"/>
    </row>
    <row r="68" ht="14.1" customHeight="1" spans="1:10">
      <c r="H68" s="191"/>
      <c r="I68" s="191"/>
      <c r="J68" s="191"/>
    </row>
    <row r="69" ht="14.1" customHeight="1" spans="1:10">
      <c r="H69" s="191"/>
      <c r="I69" s="191"/>
      <c r="J69" s="191"/>
    </row>
    <row r="70" ht="14.1" customHeight="1" spans="1:10">
      <c r="H70" s="191"/>
      <c r="I70" s="191"/>
      <c r="J70" s="191"/>
    </row>
    <row r="71" ht="14.1" customHeight="1" spans="1:10">
      <c r="H71" s="191"/>
      <c r="I71" s="191"/>
      <c r="J71" s="191"/>
    </row>
    <row r="72" ht="14.1" customHeight="1" spans="1:10">
      <c r="H72" s="191"/>
      <c r="I72" s="191"/>
      <c r="J72" s="191"/>
    </row>
    <row r="73" ht="14.1" customHeight="1" spans="1:10">
      <c r="H73" s="191"/>
      <c r="I73" s="191"/>
      <c r="J73" s="191"/>
    </row>
    <row r="74" ht="14.1" customHeight="1" spans="1:10">
      <c r="H74" s="191"/>
      <c r="I74" s="191"/>
      <c r="J74" s="191"/>
    </row>
    <row r="75" ht="14.1" customHeight="1" spans="1:10">
      <c r="H75" s="191"/>
      <c r="I75" s="191"/>
      <c r="J75" s="191"/>
    </row>
    <row r="76" ht="14.1" customHeight="1" spans="1:10">
      <c r="H76" s="191"/>
      <c r="I76" s="191"/>
      <c r="J76" s="191"/>
    </row>
    <row r="77" ht="14.1" customHeight="1" spans="1:10">
      <c r="H77" s="191"/>
      <c r="I77" s="191"/>
      <c r="J77" s="191"/>
    </row>
    <row r="78" ht="14.1" customHeight="1" spans="1:10">
      <c r="A78" s="189"/>
      <c r="H78" s="191"/>
      <c r="I78" s="191"/>
      <c r="J78" s="191"/>
    </row>
    <row r="79" ht="14.1" customHeight="1" spans="1:10">
      <c r="H79" s="191"/>
      <c r="I79" s="191"/>
      <c r="J79" s="191"/>
    </row>
    <row r="80" ht="14.1" customHeight="1" spans="1:10">
      <c r="H80" s="191"/>
      <c r="I80" s="191"/>
      <c r="J80" s="191"/>
    </row>
    <row r="81" ht="14.1" customHeight="1" spans="5:10">
      <c r="H81" s="191"/>
      <c r="I81" s="191"/>
      <c r="J81" s="191"/>
    </row>
    <row r="82" ht="14.1" customHeight="1" spans="5:10">
      <c r="H82" s="191"/>
      <c r="I82" s="191"/>
      <c r="J82" s="191"/>
    </row>
    <row r="83" ht="14.1" customHeight="1" spans="5:10">
      <c r="H83" s="191"/>
      <c r="I83" s="191"/>
      <c r="J83" s="191"/>
    </row>
    <row r="84" ht="14.1" customHeight="1" spans="5:10">
      <c r="H84" s="191"/>
      <c r="I84" s="191"/>
      <c r="J84" s="191"/>
    </row>
    <row r="85" ht="14.1" customHeight="1" spans="5:10">
      <c r="H85" s="191"/>
      <c r="I85" s="191"/>
      <c r="J85" s="191"/>
    </row>
    <row r="86" ht="14.1" customHeight="1" spans="5:10">
      <c r="H86" s="191"/>
      <c r="I86" s="191"/>
      <c r="J86" s="191"/>
    </row>
    <row r="87" ht="14.1" customHeight="1" spans="5:10">
      <c r="H87" s="191"/>
      <c r="I87" s="191"/>
      <c r="J87" s="191"/>
    </row>
    <row r="88" ht="14.1" customHeight="1" spans="5:10">
      <c r="H88" s="191"/>
      <c r="I88" s="191"/>
      <c r="J88" s="191"/>
    </row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s="150" customFormat="1" ht="27" customHeight="1" spans="5:10">
      <c r="E95" s="192"/>
      <c r="F95" s="192"/>
    </row>
  </sheetData>
  <mergeCells count="15">
    <mergeCell ref="A16:B16"/>
    <mergeCell ref="A44:B44"/>
    <mergeCell ref="C45:I45"/>
    <mergeCell ref="J45:K45"/>
    <mergeCell ref="B45:B46"/>
    <mergeCell ref="B47:B52"/>
    <mergeCell ref="B53:B58"/>
    <mergeCell ref="H47:H52"/>
    <mergeCell ref="H53:H58"/>
    <mergeCell ref="I47:I52"/>
    <mergeCell ref="I53:I58"/>
    <mergeCell ref="J47:J52"/>
    <mergeCell ref="J53:J58"/>
    <mergeCell ref="K47:K52"/>
    <mergeCell ref="K53:K58"/>
  </mergeCells>
  <pageMargins left="0.7" right="0.7" top="0.75" bottom="0.75" header="0.3" footer="0.3"/>
  <pageSetup paperSize="9" orientation="portrait"/>
  <headerFooter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5"/>
  <sheetViews>
    <sheetView zoomScale="85" zoomScaleNormal="85" topLeftCell="A33" workbookViewId="0">
      <selection activeCell="G47" sqref="G47:G58"/>
    </sheetView>
  </sheetViews>
  <sheetFormatPr defaultColWidth="9" defaultRowHeight="13.5" customHeight="1"/>
  <cols>
    <col min="1" max="1" width="11.75" style="151" customWidth="1"/>
    <col min="2" max="2" width="13.125" style="151" customWidth="1"/>
    <col min="3" max="3" width="13.875" style="151" customWidth="1"/>
    <col min="4" max="4" width="13.625" style="151" customWidth="1"/>
    <col min="5" max="5" width="10" style="152" customWidth="1"/>
    <col min="6" max="6" width="10.875" style="152" customWidth="1"/>
    <col min="7" max="7" width="9.375" style="151" customWidth="1"/>
    <col min="8" max="9" width="13.5" style="151" customWidth="1"/>
    <col min="10" max="10" width="10.25" style="151" customWidth="1"/>
    <col min="11" max="11" width="9" style="151"/>
    <col min="12" max="12" width="14.5" style="151" customWidth="1"/>
    <col min="13" max="13" width="11.125" style="151" customWidth="1"/>
    <col min="14" max="14" width="11" style="151" customWidth="1"/>
    <col min="15" max="255" width="9" style="151"/>
    <col min="256" max="256" width="11.75" style="151" customWidth="1"/>
    <col min="257" max="257" width="13.125" style="151" customWidth="1"/>
    <col min="258" max="258" width="13.875" style="151" customWidth="1"/>
    <col min="259" max="259" width="13.625" style="151" customWidth="1"/>
    <col min="260" max="260" width="10" style="151" customWidth="1"/>
    <col min="261" max="261" width="10.875" style="151" customWidth="1"/>
    <col min="262" max="262" width="9.375" style="151" customWidth="1"/>
    <col min="263" max="264" width="13.5" style="151" customWidth="1"/>
    <col min="265" max="265" width="10.125" style="151" customWidth="1"/>
    <col min="266" max="266" width="10.25" style="151" customWidth="1"/>
    <col min="267" max="267" width="9" style="151"/>
    <col min="268" max="268" width="14.5" style="151" customWidth="1"/>
    <col min="269" max="269" width="11.125" style="151" customWidth="1"/>
    <col min="270" max="270" width="11" style="151" customWidth="1"/>
    <col min="271" max="511" width="9" style="151"/>
    <col min="512" max="512" width="11.75" style="151" customWidth="1"/>
    <col min="513" max="513" width="13.125" style="151" customWidth="1"/>
    <col min="514" max="514" width="13.875" style="151" customWidth="1"/>
    <col min="515" max="515" width="13.625" style="151" customWidth="1"/>
    <col min="516" max="516" width="10" style="151" customWidth="1"/>
    <col min="517" max="517" width="10.875" style="151" customWidth="1"/>
    <col min="518" max="518" width="9.375" style="151" customWidth="1"/>
    <col min="519" max="520" width="13.5" style="151" customWidth="1"/>
    <col min="521" max="521" width="10.125" style="151" customWidth="1"/>
    <col min="522" max="522" width="10.25" style="151" customWidth="1"/>
    <col min="523" max="523" width="9" style="151"/>
    <col min="524" max="524" width="14.5" style="151" customWidth="1"/>
    <col min="525" max="525" width="11.125" style="151" customWidth="1"/>
    <col min="526" max="526" width="11" style="151" customWidth="1"/>
    <col min="527" max="767" width="9" style="151"/>
    <col min="768" max="768" width="11.75" style="151" customWidth="1"/>
    <col min="769" max="769" width="13.125" style="151" customWidth="1"/>
    <col min="770" max="770" width="13.875" style="151" customWidth="1"/>
    <col min="771" max="771" width="13.625" style="151" customWidth="1"/>
    <col min="772" max="772" width="10" style="151" customWidth="1"/>
    <col min="773" max="773" width="10.875" style="151" customWidth="1"/>
    <col min="774" max="774" width="9.375" style="151" customWidth="1"/>
    <col min="775" max="776" width="13.5" style="151" customWidth="1"/>
    <col min="777" max="777" width="10.125" style="151" customWidth="1"/>
    <col min="778" max="778" width="10.25" style="151" customWidth="1"/>
    <col min="779" max="779" width="9" style="151"/>
    <col min="780" max="780" width="14.5" style="151" customWidth="1"/>
    <col min="781" max="781" width="11.125" style="151" customWidth="1"/>
    <col min="782" max="782" width="11" style="151" customWidth="1"/>
    <col min="783" max="1023" width="9" style="151"/>
    <col min="1024" max="1024" width="11.75" style="151" customWidth="1"/>
    <col min="1025" max="1025" width="13.125" style="151" customWidth="1"/>
    <col min="1026" max="1026" width="13.875" style="151" customWidth="1"/>
    <col min="1027" max="1027" width="13.625" style="151" customWidth="1"/>
    <col min="1028" max="1028" width="10" style="151" customWidth="1"/>
    <col min="1029" max="1029" width="10.875" style="151" customWidth="1"/>
    <col min="1030" max="1030" width="9.375" style="151" customWidth="1"/>
    <col min="1031" max="1032" width="13.5" style="151" customWidth="1"/>
    <col min="1033" max="1033" width="10.125" style="151" customWidth="1"/>
    <col min="1034" max="1034" width="10.25" style="151" customWidth="1"/>
    <col min="1035" max="1035" width="9" style="151"/>
    <col min="1036" max="1036" width="14.5" style="151" customWidth="1"/>
    <col min="1037" max="1037" width="11.125" style="151" customWidth="1"/>
    <col min="1038" max="1038" width="11" style="151" customWidth="1"/>
    <col min="1039" max="1279" width="9" style="151"/>
    <col min="1280" max="1280" width="11.75" style="151" customWidth="1"/>
    <col min="1281" max="1281" width="13.125" style="151" customWidth="1"/>
    <col min="1282" max="1282" width="13.875" style="151" customWidth="1"/>
    <col min="1283" max="1283" width="13.625" style="151" customWidth="1"/>
    <col min="1284" max="1284" width="10" style="151" customWidth="1"/>
    <col min="1285" max="1285" width="10.875" style="151" customWidth="1"/>
    <col min="1286" max="1286" width="9.375" style="151" customWidth="1"/>
    <col min="1287" max="1288" width="13.5" style="151" customWidth="1"/>
    <col min="1289" max="1289" width="10.125" style="151" customWidth="1"/>
    <col min="1290" max="1290" width="10.25" style="151" customWidth="1"/>
    <col min="1291" max="1291" width="9" style="151"/>
    <col min="1292" max="1292" width="14.5" style="151" customWidth="1"/>
    <col min="1293" max="1293" width="11.125" style="151" customWidth="1"/>
    <col min="1294" max="1294" width="11" style="151" customWidth="1"/>
    <col min="1295" max="1535" width="9" style="151"/>
    <col min="1536" max="1536" width="11.75" style="151" customWidth="1"/>
    <col min="1537" max="1537" width="13.125" style="151" customWidth="1"/>
    <col min="1538" max="1538" width="13.875" style="151" customWidth="1"/>
    <col min="1539" max="1539" width="13.625" style="151" customWidth="1"/>
    <col min="1540" max="1540" width="10" style="151" customWidth="1"/>
    <col min="1541" max="1541" width="10.875" style="151" customWidth="1"/>
    <col min="1542" max="1542" width="9.375" style="151" customWidth="1"/>
    <col min="1543" max="1544" width="13.5" style="151" customWidth="1"/>
    <col min="1545" max="1545" width="10.125" style="151" customWidth="1"/>
    <col min="1546" max="1546" width="10.25" style="151" customWidth="1"/>
    <col min="1547" max="1547" width="9" style="151"/>
    <col min="1548" max="1548" width="14.5" style="151" customWidth="1"/>
    <col min="1549" max="1549" width="11.125" style="151" customWidth="1"/>
    <col min="1550" max="1550" width="11" style="151" customWidth="1"/>
    <col min="1551" max="1791" width="9" style="151"/>
    <col min="1792" max="1792" width="11.75" style="151" customWidth="1"/>
    <col min="1793" max="1793" width="13.125" style="151" customWidth="1"/>
    <col min="1794" max="1794" width="13.875" style="151" customWidth="1"/>
    <col min="1795" max="1795" width="13.625" style="151" customWidth="1"/>
    <col min="1796" max="1796" width="10" style="151" customWidth="1"/>
    <col min="1797" max="1797" width="10.875" style="151" customWidth="1"/>
    <col min="1798" max="1798" width="9.375" style="151" customWidth="1"/>
    <col min="1799" max="1800" width="13.5" style="151" customWidth="1"/>
    <col min="1801" max="1801" width="10.125" style="151" customWidth="1"/>
    <col min="1802" max="1802" width="10.25" style="151" customWidth="1"/>
    <col min="1803" max="1803" width="9" style="151"/>
    <col min="1804" max="1804" width="14.5" style="151" customWidth="1"/>
    <col min="1805" max="1805" width="11.125" style="151" customWidth="1"/>
    <col min="1806" max="1806" width="11" style="151" customWidth="1"/>
    <col min="1807" max="2047" width="9" style="151"/>
    <col min="2048" max="2048" width="11.75" style="151" customWidth="1"/>
    <col min="2049" max="2049" width="13.125" style="151" customWidth="1"/>
    <col min="2050" max="2050" width="13.875" style="151" customWidth="1"/>
    <col min="2051" max="2051" width="13.625" style="151" customWidth="1"/>
    <col min="2052" max="2052" width="10" style="151" customWidth="1"/>
    <col min="2053" max="2053" width="10.875" style="151" customWidth="1"/>
    <col min="2054" max="2054" width="9.375" style="151" customWidth="1"/>
    <col min="2055" max="2056" width="13.5" style="151" customWidth="1"/>
    <col min="2057" max="2057" width="10.125" style="151" customWidth="1"/>
    <col min="2058" max="2058" width="10.25" style="151" customWidth="1"/>
    <col min="2059" max="2059" width="9" style="151"/>
    <col min="2060" max="2060" width="14.5" style="151" customWidth="1"/>
    <col min="2061" max="2061" width="11.125" style="151" customWidth="1"/>
    <col min="2062" max="2062" width="11" style="151" customWidth="1"/>
    <col min="2063" max="2303" width="9" style="151"/>
    <col min="2304" max="2304" width="11.75" style="151" customWidth="1"/>
    <col min="2305" max="2305" width="13.125" style="151" customWidth="1"/>
    <col min="2306" max="2306" width="13.875" style="151" customWidth="1"/>
    <col min="2307" max="2307" width="13.625" style="151" customWidth="1"/>
    <col min="2308" max="2308" width="10" style="151" customWidth="1"/>
    <col min="2309" max="2309" width="10.875" style="151" customWidth="1"/>
    <col min="2310" max="2310" width="9.375" style="151" customWidth="1"/>
    <col min="2311" max="2312" width="13.5" style="151" customWidth="1"/>
    <col min="2313" max="2313" width="10.125" style="151" customWidth="1"/>
    <col min="2314" max="2314" width="10.25" style="151" customWidth="1"/>
    <col min="2315" max="2315" width="9" style="151"/>
    <col min="2316" max="2316" width="14.5" style="151" customWidth="1"/>
    <col min="2317" max="2317" width="11.125" style="151" customWidth="1"/>
    <col min="2318" max="2318" width="11" style="151" customWidth="1"/>
    <col min="2319" max="2559" width="9" style="151"/>
    <col min="2560" max="2560" width="11.75" style="151" customWidth="1"/>
    <col min="2561" max="2561" width="13.125" style="151" customWidth="1"/>
    <col min="2562" max="2562" width="13.875" style="151" customWidth="1"/>
    <col min="2563" max="2563" width="13.625" style="151" customWidth="1"/>
    <col min="2564" max="2564" width="10" style="151" customWidth="1"/>
    <col min="2565" max="2565" width="10.875" style="151" customWidth="1"/>
    <col min="2566" max="2566" width="9.375" style="151" customWidth="1"/>
    <col min="2567" max="2568" width="13.5" style="151" customWidth="1"/>
    <col min="2569" max="2569" width="10.125" style="151" customWidth="1"/>
    <col min="2570" max="2570" width="10.25" style="151" customWidth="1"/>
    <col min="2571" max="2571" width="9" style="151"/>
    <col min="2572" max="2572" width="14.5" style="151" customWidth="1"/>
    <col min="2573" max="2573" width="11.125" style="151" customWidth="1"/>
    <col min="2574" max="2574" width="11" style="151" customWidth="1"/>
    <col min="2575" max="2815" width="9" style="151"/>
    <col min="2816" max="2816" width="11.75" style="151" customWidth="1"/>
    <col min="2817" max="2817" width="13.125" style="151" customWidth="1"/>
    <col min="2818" max="2818" width="13.875" style="151" customWidth="1"/>
    <col min="2819" max="2819" width="13.625" style="151" customWidth="1"/>
    <col min="2820" max="2820" width="10" style="151" customWidth="1"/>
    <col min="2821" max="2821" width="10.875" style="151" customWidth="1"/>
    <col min="2822" max="2822" width="9.375" style="151" customWidth="1"/>
    <col min="2823" max="2824" width="13.5" style="151" customWidth="1"/>
    <col min="2825" max="2825" width="10.125" style="151" customWidth="1"/>
    <col min="2826" max="2826" width="10.25" style="151" customWidth="1"/>
    <col min="2827" max="2827" width="9" style="151"/>
    <col min="2828" max="2828" width="14.5" style="151" customWidth="1"/>
    <col min="2829" max="2829" width="11.125" style="151" customWidth="1"/>
    <col min="2830" max="2830" width="11" style="151" customWidth="1"/>
    <col min="2831" max="3071" width="9" style="151"/>
    <col min="3072" max="3072" width="11.75" style="151" customWidth="1"/>
    <col min="3073" max="3073" width="13.125" style="151" customWidth="1"/>
    <col min="3074" max="3074" width="13.875" style="151" customWidth="1"/>
    <col min="3075" max="3075" width="13.625" style="151" customWidth="1"/>
    <col min="3076" max="3076" width="10" style="151" customWidth="1"/>
    <col min="3077" max="3077" width="10.875" style="151" customWidth="1"/>
    <col min="3078" max="3078" width="9.375" style="151" customWidth="1"/>
    <col min="3079" max="3080" width="13.5" style="151" customWidth="1"/>
    <col min="3081" max="3081" width="10.125" style="151" customWidth="1"/>
    <col min="3082" max="3082" width="10.25" style="151" customWidth="1"/>
    <col min="3083" max="3083" width="9" style="151"/>
    <col min="3084" max="3084" width="14.5" style="151" customWidth="1"/>
    <col min="3085" max="3085" width="11.125" style="151" customWidth="1"/>
    <col min="3086" max="3086" width="11" style="151" customWidth="1"/>
    <col min="3087" max="3327" width="9" style="151"/>
    <col min="3328" max="3328" width="11.75" style="151" customWidth="1"/>
    <col min="3329" max="3329" width="13.125" style="151" customWidth="1"/>
    <col min="3330" max="3330" width="13.875" style="151" customWidth="1"/>
    <col min="3331" max="3331" width="13.625" style="151" customWidth="1"/>
    <col min="3332" max="3332" width="10" style="151" customWidth="1"/>
    <col min="3333" max="3333" width="10.875" style="151" customWidth="1"/>
    <col min="3334" max="3334" width="9.375" style="151" customWidth="1"/>
    <col min="3335" max="3336" width="13.5" style="151" customWidth="1"/>
    <col min="3337" max="3337" width="10.125" style="151" customWidth="1"/>
    <col min="3338" max="3338" width="10.25" style="151" customWidth="1"/>
    <col min="3339" max="3339" width="9" style="151"/>
    <col min="3340" max="3340" width="14.5" style="151" customWidth="1"/>
    <col min="3341" max="3341" width="11.125" style="151" customWidth="1"/>
    <col min="3342" max="3342" width="11" style="151" customWidth="1"/>
    <col min="3343" max="3583" width="9" style="151"/>
    <col min="3584" max="3584" width="11.75" style="151" customWidth="1"/>
    <col min="3585" max="3585" width="13.125" style="151" customWidth="1"/>
    <col min="3586" max="3586" width="13.875" style="151" customWidth="1"/>
    <col min="3587" max="3587" width="13.625" style="151" customWidth="1"/>
    <col min="3588" max="3588" width="10" style="151" customWidth="1"/>
    <col min="3589" max="3589" width="10.875" style="151" customWidth="1"/>
    <col min="3590" max="3590" width="9.375" style="151" customWidth="1"/>
    <col min="3591" max="3592" width="13.5" style="151" customWidth="1"/>
    <col min="3593" max="3593" width="10.125" style="151" customWidth="1"/>
    <col min="3594" max="3594" width="10.25" style="151" customWidth="1"/>
    <col min="3595" max="3595" width="9" style="151"/>
    <col min="3596" max="3596" width="14.5" style="151" customWidth="1"/>
    <col min="3597" max="3597" width="11.125" style="151" customWidth="1"/>
    <col min="3598" max="3598" width="11" style="151" customWidth="1"/>
    <col min="3599" max="3839" width="9" style="151"/>
    <col min="3840" max="3840" width="11.75" style="151" customWidth="1"/>
    <col min="3841" max="3841" width="13.125" style="151" customWidth="1"/>
    <col min="3842" max="3842" width="13.875" style="151" customWidth="1"/>
    <col min="3843" max="3843" width="13.625" style="151" customWidth="1"/>
    <col min="3844" max="3844" width="10" style="151" customWidth="1"/>
    <col min="3845" max="3845" width="10.875" style="151" customWidth="1"/>
    <col min="3846" max="3846" width="9.375" style="151" customWidth="1"/>
    <col min="3847" max="3848" width="13.5" style="151" customWidth="1"/>
    <col min="3849" max="3849" width="10.125" style="151" customWidth="1"/>
    <col min="3850" max="3850" width="10.25" style="151" customWidth="1"/>
    <col min="3851" max="3851" width="9" style="151"/>
    <col min="3852" max="3852" width="14.5" style="151" customWidth="1"/>
    <col min="3853" max="3853" width="11.125" style="151" customWidth="1"/>
    <col min="3854" max="3854" width="11" style="151" customWidth="1"/>
    <col min="3855" max="4095" width="9" style="151"/>
    <col min="4096" max="4096" width="11.75" style="151" customWidth="1"/>
    <col min="4097" max="4097" width="13.125" style="151" customWidth="1"/>
    <col min="4098" max="4098" width="13.875" style="151" customWidth="1"/>
    <col min="4099" max="4099" width="13.625" style="151" customWidth="1"/>
    <col min="4100" max="4100" width="10" style="151" customWidth="1"/>
    <col min="4101" max="4101" width="10.875" style="151" customWidth="1"/>
    <col min="4102" max="4102" width="9.375" style="151" customWidth="1"/>
    <col min="4103" max="4104" width="13.5" style="151" customWidth="1"/>
    <col min="4105" max="4105" width="10.125" style="151" customWidth="1"/>
    <col min="4106" max="4106" width="10.25" style="151" customWidth="1"/>
    <col min="4107" max="4107" width="9" style="151"/>
    <col min="4108" max="4108" width="14.5" style="151" customWidth="1"/>
    <col min="4109" max="4109" width="11.125" style="151" customWidth="1"/>
    <col min="4110" max="4110" width="11" style="151" customWidth="1"/>
    <col min="4111" max="4351" width="9" style="151"/>
    <col min="4352" max="4352" width="11.75" style="151" customWidth="1"/>
    <col min="4353" max="4353" width="13.125" style="151" customWidth="1"/>
    <col min="4354" max="4354" width="13.875" style="151" customWidth="1"/>
    <col min="4355" max="4355" width="13.625" style="151" customWidth="1"/>
    <col min="4356" max="4356" width="10" style="151" customWidth="1"/>
    <col min="4357" max="4357" width="10.875" style="151" customWidth="1"/>
    <col min="4358" max="4358" width="9.375" style="151" customWidth="1"/>
    <col min="4359" max="4360" width="13.5" style="151" customWidth="1"/>
    <col min="4361" max="4361" width="10.125" style="151" customWidth="1"/>
    <col min="4362" max="4362" width="10.25" style="151" customWidth="1"/>
    <col min="4363" max="4363" width="9" style="151"/>
    <col min="4364" max="4364" width="14.5" style="151" customWidth="1"/>
    <col min="4365" max="4365" width="11.125" style="151" customWidth="1"/>
    <col min="4366" max="4366" width="11" style="151" customWidth="1"/>
    <col min="4367" max="4607" width="9" style="151"/>
    <col min="4608" max="4608" width="11.75" style="151" customWidth="1"/>
    <col min="4609" max="4609" width="13.125" style="151" customWidth="1"/>
    <col min="4610" max="4610" width="13.875" style="151" customWidth="1"/>
    <col min="4611" max="4611" width="13.625" style="151" customWidth="1"/>
    <col min="4612" max="4612" width="10" style="151" customWidth="1"/>
    <col min="4613" max="4613" width="10.875" style="151" customWidth="1"/>
    <col min="4614" max="4614" width="9.375" style="151" customWidth="1"/>
    <col min="4615" max="4616" width="13.5" style="151" customWidth="1"/>
    <col min="4617" max="4617" width="10.125" style="151" customWidth="1"/>
    <col min="4618" max="4618" width="10.25" style="151" customWidth="1"/>
    <col min="4619" max="4619" width="9" style="151"/>
    <col min="4620" max="4620" width="14.5" style="151" customWidth="1"/>
    <col min="4621" max="4621" width="11.125" style="151" customWidth="1"/>
    <col min="4622" max="4622" width="11" style="151" customWidth="1"/>
    <col min="4623" max="4863" width="9" style="151"/>
    <col min="4864" max="4864" width="11.75" style="151" customWidth="1"/>
    <col min="4865" max="4865" width="13.125" style="151" customWidth="1"/>
    <col min="4866" max="4866" width="13.875" style="151" customWidth="1"/>
    <col min="4867" max="4867" width="13.625" style="151" customWidth="1"/>
    <col min="4868" max="4868" width="10" style="151" customWidth="1"/>
    <col min="4869" max="4869" width="10.875" style="151" customWidth="1"/>
    <col min="4870" max="4870" width="9.375" style="151" customWidth="1"/>
    <col min="4871" max="4872" width="13.5" style="151" customWidth="1"/>
    <col min="4873" max="4873" width="10.125" style="151" customWidth="1"/>
    <col min="4874" max="4874" width="10.25" style="151" customWidth="1"/>
    <col min="4875" max="4875" width="9" style="151"/>
    <col min="4876" max="4876" width="14.5" style="151" customWidth="1"/>
    <col min="4877" max="4877" width="11.125" style="151" customWidth="1"/>
    <col min="4878" max="4878" width="11" style="151" customWidth="1"/>
    <col min="4879" max="5119" width="9" style="151"/>
    <col min="5120" max="5120" width="11.75" style="151" customWidth="1"/>
    <col min="5121" max="5121" width="13.125" style="151" customWidth="1"/>
    <col min="5122" max="5122" width="13.875" style="151" customWidth="1"/>
    <col min="5123" max="5123" width="13.625" style="151" customWidth="1"/>
    <col min="5124" max="5124" width="10" style="151" customWidth="1"/>
    <col min="5125" max="5125" width="10.875" style="151" customWidth="1"/>
    <col min="5126" max="5126" width="9.375" style="151" customWidth="1"/>
    <col min="5127" max="5128" width="13.5" style="151" customWidth="1"/>
    <col min="5129" max="5129" width="10.125" style="151" customWidth="1"/>
    <col min="5130" max="5130" width="10.25" style="151" customWidth="1"/>
    <col min="5131" max="5131" width="9" style="151"/>
    <col min="5132" max="5132" width="14.5" style="151" customWidth="1"/>
    <col min="5133" max="5133" width="11.125" style="151" customWidth="1"/>
    <col min="5134" max="5134" width="11" style="151" customWidth="1"/>
    <col min="5135" max="5375" width="9" style="151"/>
    <col min="5376" max="5376" width="11.75" style="151" customWidth="1"/>
    <col min="5377" max="5377" width="13.125" style="151" customWidth="1"/>
    <col min="5378" max="5378" width="13.875" style="151" customWidth="1"/>
    <col min="5379" max="5379" width="13.625" style="151" customWidth="1"/>
    <col min="5380" max="5380" width="10" style="151" customWidth="1"/>
    <col min="5381" max="5381" width="10.875" style="151" customWidth="1"/>
    <col min="5382" max="5382" width="9.375" style="151" customWidth="1"/>
    <col min="5383" max="5384" width="13.5" style="151" customWidth="1"/>
    <col min="5385" max="5385" width="10.125" style="151" customWidth="1"/>
    <col min="5386" max="5386" width="10.25" style="151" customWidth="1"/>
    <col min="5387" max="5387" width="9" style="151"/>
    <col min="5388" max="5388" width="14.5" style="151" customWidth="1"/>
    <col min="5389" max="5389" width="11.125" style="151" customWidth="1"/>
    <col min="5390" max="5390" width="11" style="151" customWidth="1"/>
    <col min="5391" max="5631" width="9" style="151"/>
    <col min="5632" max="5632" width="11.75" style="151" customWidth="1"/>
    <col min="5633" max="5633" width="13.125" style="151" customWidth="1"/>
    <col min="5634" max="5634" width="13.875" style="151" customWidth="1"/>
    <col min="5635" max="5635" width="13.625" style="151" customWidth="1"/>
    <col min="5636" max="5636" width="10" style="151" customWidth="1"/>
    <col min="5637" max="5637" width="10.875" style="151" customWidth="1"/>
    <col min="5638" max="5638" width="9.375" style="151" customWidth="1"/>
    <col min="5639" max="5640" width="13.5" style="151" customWidth="1"/>
    <col min="5641" max="5641" width="10.125" style="151" customWidth="1"/>
    <col min="5642" max="5642" width="10.25" style="151" customWidth="1"/>
    <col min="5643" max="5643" width="9" style="151"/>
    <col min="5644" max="5644" width="14.5" style="151" customWidth="1"/>
    <col min="5645" max="5645" width="11.125" style="151" customWidth="1"/>
    <col min="5646" max="5646" width="11" style="151" customWidth="1"/>
    <col min="5647" max="5887" width="9" style="151"/>
    <col min="5888" max="5888" width="11.75" style="151" customWidth="1"/>
    <col min="5889" max="5889" width="13.125" style="151" customWidth="1"/>
    <col min="5890" max="5890" width="13.875" style="151" customWidth="1"/>
    <col min="5891" max="5891" width="13.625" style="151" customWidth="1"/>
    <col min="5892" max="5892" width="10" style="151" customWidth="1"/>
    <col min="5893" max="5893" width="10.875" style="151" customWidth="1"/>
    <col min="5894" max="5894" width="9.375" style="151" customWidth="1"/>
    <col min="5895" max="5896" width="13.5" style="151" customWidth="1"/>
    <col min="5897" max="5897" width="10.125" style="151" customWidth="1"/>
    <col min="5898" max="5898" width="10.25" style="151" customWidth="1"/>
    <col min="5899" max="5899" width="9" style="151"/>
    <col min="5900" max="5900" width="14.5" style="151" customWidth="1"/>
    <col min="5901" max="5901" width="11.125" style="151" customWidth="1"/>
    <col min="5902" max="5902" width="11" style="151" customWidth="1"/>
    <col min="5903" max="6143" width="9" style="151"/>
    <col min="6144" max="6144" width="11.75" style="151" customWidth="1"/>
    <col min="6145" max="6145" width="13.125" style="151" customWidth="1"/>
    <col min="6146" max="6146" width="13.875" style="151" customWidth="1"/>
    <col min="6147" max="6147" width="13.625" style="151" customWidth="1"/>
    <col min="6148" max="6148" width="10" style="151" customWidth="1"/>
    <col min="6149" max="6149" width="10.875" style="151" customWidth="1"/>
    <col min="6150" max="6150" width="9.375" style="151" customWidth="1"/>
    <col min="6151" max="6152" width="13.5" style="151" customWidth="1"/>
    <col min="6153" max="6153" width="10.125" style="151" customWidth="1"/>
    <col min="6154" max="6154" width="10.25" style="151" customWidth="1"/>
    <col min="6155" max="6155" width="9" style="151"/>
    <col min="6156" max="6156" width="14.5" style="151" customWidth="1"/>
    <col min="6157" max="6157" width="11.125" style="151" customWidth="1"/>
    <col min="6158" max="6158" width="11" style="151" customWidth="1"/>
    <col min="6159" max="6399" width="9" style="151"/>
    <col min="6400" max="6400" width="11.75" style="151" customWidth="1"/>
    <col min="6401" max="6401" width="13.125" style="151" customWidth="1"/>
    <col min="6402" max="6402" width="13.875" style="151" customWidth="1"/>
    <col min="6403" max="6403" width="13.625" style="151" customWidth="1"/>
    <col min="6404" max="6404" width="10" style="151" customWidth="1"/>
    <col min="6405" max="6405" width="10.875" style="151" customWidth="1"/>
    <col min="6406" max="6406" width="9.375" style="151" customWidth="1"/>
    <col min="6407" max="6408" width="13.5" style="151" customWidth="1"/>
    <col min="6409" max="6409" width="10.125" style="151" customWidth="1"/>
    <col min="6410" max="6410" width="10.25" style="151" customWidth="1"/>
    <col min="6411" max="6411" width="9" style="151"/>
    <col min="6412" max="6412" width="14.5" style="151" customWidth="1"/>
    <col min="6413" max="6413" width="11.125" style="151" customWidth="1"/>
    <col min="6414" max="6414" width="11" style="151" customWidth="1"/>
    <col min="6415" max="6655" width="9" style="151"/>
    <col min="6656" max="6656" width="11.75" style="151" customWidth="1"/>
    <col min="6657" max="6657" width="13.125" style="151" customWidth="1"/>
    <col min="6658" max="6658" width="13.875" style="151" customWidth="1"/>
    <col min="6659" max="6659" width="13.625" style="151" customWidth="1"/>
    <col min="6660" max="6660" width="10" style="151" customWidth="1"/>
    <col min="6661" max="6661" width="10.875" style="151" customWidth="1"/>
    <col min="6662" max="6662" width="9.375" style="151" customWidth="1"/>
    <col min="6663" max="6664" width="13.5" style="151" customWidth="1"/>
    <col min="6665" max="6665" width="10.125" style="151" customWidth="1"/>
    <col min="6666" max="6666" width="10.25" style="151" customWidth="1"/>
    <col min="6667" max="6667" width="9" style="151"/>
    <col min="6668" max="6668" width="14.5" style="151" customWidth="1"/>
    <col min="6669" max="6669" width="11.125" style="151" customWidth="1"/>
    <col min="6670" max="6670" width="11" style="151" customWidth="1"/>
    <col min="6671" max="6911" width="9" style="151"/>
    <col min="6912" max="6912" width="11.75" style="151" customWidth="1"/>
    <col min="6913" max="6913" width="13.125" style="151" customWidth="1"/>
    <col min="6914" max="6914" width="13.875" style="151" customWidth="1"/>
    <col min="6915" max="6915" width="13.625" style="151" customWidth="1"/>
    <col min="6916" max="6916" width="10" style="151" customWidth="1"/>
    <col min="6917" max="6917" width="10.875" style="151" customWidth="1"/>
    <col min="6918" max="6918" width="9.375" style="151" customWidth="1"/>
    <col min="6919" max="6920" width="13.5" style="151" customWidth="1"/>
    <col min="6921" max="6921" width="10.125" style="151" customWidth="1"/>
    <col min="6922" max="6922" width="10.25" style="151" customWidth="1"/>
    <col min="6923" max="6923" width="9" style="151"/>
    <col min="6924" max="6924" width="14.5" style="151" customWidth="1"/>
    <col min="6925" max="6925" width="11.125" style="151" customWidth="1"/>
    <col min="6926" max="6926" width="11" style="151" customWidth="1"/>
    <col min="6927" max="7167" width="9" style="151"/>
    <col min="7168" max="7168" width="11.75" style="151" customWidth="1"/>
    <col min="7169" max="7169" width="13.125" style="151" customWidth="1"/>
    <col min="7170" max="7170" width="13.875" style="151" customWidth="1"/>
    <col min="7171" max="7171" width="13.625" style="151" customWidth="1"/>
    <col min="7172" max="7172" width="10" style="151" customWidth="1"/>
    <col min="7173" max="7173" width="10.875" style="151" customWidth="1"/>
    <col min="7174" max="7174" width="9.375" style="151" customWidth="1"/>
    <col min="7175" max="7176" width="13.5" style="151" customWidth="1"/>
    <col min="7177" max="7177" width="10.125" style="151" customWidth="1"/>
    <col min="7178" max="7178" width="10.25" style="151" customWidth="1"/>
    <col min="7179" max="7179" width="9" style="151"/>
    <col min="7180" max="7180" width="14.5" style="151" customWidth="1"/>
    <col min="7181" max="7181" width="11.125" style="151" customWidth="1"/>
    <col min="7182" max="7182" width="11" style="151" customWidth="1"/>
    <col min="7183" max="7423" width="9" style="151"/>
    <col min="7424" max="7424" width="11.75" style="151" customWidth="1"/>
    <col min="7425" max="7425" width="13.125" style="151" customWidth="1"/>
    <col min="7426" max="7426" width="13.875" style="151" customWidth="1"/>
    <col min="7427" max="7427" width="13.625" style="151" customWidth="1"/>
    <col min="7428" max="7428" width="10" style="151" customWidth="1"/>
    <col min="7429" max="7429" width="10.875" style="151" customWidth="1"/>
    <col min="7430" max="7430" width="9.375" style="151" customWidth="1"/>
    <col min="7431" max="7432" width="13.5" style="151" customWidth="1"/>
    <col min="7433" max="7433" width="10.125" style="151" customWidth="1"/>
    <col min="7434" max="7434" width="10.25" style="151" customWidth="1"/>
    <col min="7435" max="7435" width="9" style="151"/>
    <col min="7436" max="7436" width="14.5" style="151" customWidth="1"/>
    <col min="7437" max="7437" width="11.125" style="151" customWidth="1"/>
    <col min="7438" max="7438" width="11" style="151" customWidth="1"/>
    <col min="7439" max="7679" width="9" style="151"/>
    <col min="7680" max="7680" width="11.75" style="151" customWidth="1"/>
    <col min="7681" max="7681" width="13.125" style="151" customWidth="1"/>
    <col min="7682" max="7682" width="13.875" style="151" customWidth="1"/>
    <col min="7683" max="7683" width="13.625" style="151" customWidth="1"/>
    <col min="7684" max="7684" width="10" style="151" customWidth="1"/>
    <col min="7685" max="7685" width="10.875" style="151" customWidth="1"/>
    <col min="7686" max="7686" width="9.375" style="151" customWidth="1"/>
    <col min="7687" max="7688" width="13.5" style="151" customWidth="1"/>
    <col min="7689" max="7689" width="10.125" style="151" customWidth="1"/>
    <col min="7690" max="7690" width="10.25" style="151" customWidth="1"/>
    <col min="7691" max="7691" width="9" style="151"/>
    <col min="7692" max="7692" width="14.5" style="151" customWidth="1"/>
    <col min="7693" max="7693" width="11.125" style="151" customWidth="1"/>
    <col min="7694" max="7694" width="11" style="151" customWidth="1"/>
    <col min="7695" max="7935" width="9" style="151"/>
    <col min="7936" max="7936" width="11.75" style="151" customWidth="1"/>
    <col min="7937" max="7937" width="13.125" style="151" customWidth="1"/>
    <col min="7938" max="7938" width="13.875" style="151" customWidth="1"/>
    <col min="7939" max="7939" width="13.625" style="151" customWidth="1"/>
    <col min="7940" max="7940" width="10" style="151" customWidth="1"/>
    <col min="7941" max="7941" width="10.875" style="151" customWidth="1"/>
    <col min="7942" max="7942" width="9.375" style="151" customWidth="1"/>
    <col min="7943" max="7944" width="13.5" style="151" customWidth="1"/>
    <col min="7945" max="7945" width="10.125" style="151" customWidth="1"/>
    <col min="7946" max="7946" width="10.25" style="151" customWidth="1"/>
    <col min="7947" max="7947" width="9" style="151"/>
    <col min="7948" max="7948" width="14.5" style="151" customWidth="1"/>
    <col min="7949" max="7949" width="11.125" style="151" customWidth="1"/>
    <col min="7950" max="7950" width="11" style="151" customWidth="1"/>
    <col min="7951" max="8191" width="9" style="151"/>
    <col min="8192" max="8192" width="11.75" style="151" customWidth="1"/>
    <col min="8193" max="8193" width="13.125" style="151" customWidth="1"/>
    <col min="8194" max="8194" width="13.875" style="151" customWidth="1"/>
    <col min="8195" max="8195" width="13.625" style="151" customWidth="1"/>
    <col min="8196" max="8196" width="10" style="151" customWidth="1"/>
    <col min="8197" max="8197" width="10.875" style="151" customWidth="1"/>
    <col min="8198" max="8198" width="9.375" style="151" customWidth="1"/>
    <col min="8199" max="8200" width="13.5" style="151" customWidth="1"/>
    <col min="8201" max="8201" width="10.125" style="151" customWidth="1"/>
    <col min="8202" max="8202" width="10.25" style="151" customWidth="1"/>
    <col min="8203" max="8203" width="9" style="151"/>
    <col min="8204" max="8204" width="14.5" style="151" customWidth="1"/>
    <col min="8205" max="8205" width="11.125" style="151" customWidth="1"/>
    <col min="8206" max="8206" width="11" style="151" customWidth="1"/>
    <col min="8207" max="8447" width="9" style="151"/>
    <col min="8448" max="8448" width="11.75" style="151" customWidth="1"/>
    <col min="8449" max="8449" width="13.125" style="151" customWidth="1"/>
    <col min="8450" max="8450" width="13.875" style="151" customWidth="1"/>
    <col min="8451" max="8451" width="13.625" style="151" customWidth="1"/>
    <col min="8452" max="8452" width="10" style="151" customWidth="1"/>
    <col min="8453" max="8453" width="10.875" style="151" customWidth="1"/>
    <col min="8454" max="8454" width="9.375" style="151" customWidth="1"/>
    <col min="8455" max="8456" width="13.5" style="151" customWidth="1"/>
    <col min="8457" max="8457" width="10.125" style="151" customWidth="1"/>
    <col min="8458" max="8458" width="10.25" style="151" customWidth="1"/>
    <col min="8459" max="8459" width="9" style="151"/>
    <col min="8460" max="8460" width="14.5" style="151" customWidth="1"/>
    <col min="8461" max="8461" width="11.125" style="151" customWidth="1"/>
    <col min="8462" max="8462" width="11" style="151" customWidth="1"/>
    <col min="8463" max="8703" width="9" style="151"/>
    <col min="8704" max="8704" width="11.75" style="151" customWidth="1"/>
    <col min="8705" max="8705" width="13.125" style="151" customWidth="1"/>
    <col min="8706" max="8706" width="13.875" style="151" customWidth="1"/>
    <col min="8707" max="8707" width="13.625" style="151" customWidth="1"/>
    <col min="8708" max="8708" width="10" style="151" customWidth="1"/>
    <col min="8709" max="8709" width="10.875" style="151" customWidth="1"/>
    <col min="8710" max="8710" width="9.375" style="151" customWidth="1"/>
    <col min="8711" max="8712" width="13.5" style="151" customWidth="1"/>
    <col min="8713" max="8713" width="10.125" style="151" customWidth="1"/>
    <col min="8714" max="8714" width="10.25" style="151" customWidth="1"/>
    <col min="8715" max="8715" width="9" style="151"/>
    <col min="8716" max="8716" width="14.5" style="151" customWidth="1"/>
    <col min="8717" max="8717" width="11.125" style="151" customWidth="1"/>
    <col min="8718" max="8718" width="11" style="151" customWidth="1"/>
    <col min="8719" max="8959" width="9" style="151"/>
    <col min="8960" max="8960" width="11.75" style="151" customWidth="1"/>
    <col min="8961" max="8961" width="13.125" style="151" customWidth="1"/>
    <col min="8962" max="8962" width="13.875" style="151" customWidth="1"/>
    <col min="8963" max="8963" width="13.625" style="151" customWidth="1"/>
    <col min="8964" max="8964" width="10" style="151" customWidth="1"/>
    <col min="8965" max="8965" width="10.875" style="151" customWidth="1"/>
    <col min="8966" max="8966" width="9.375" style="151" customWidth="1"/>
    <col min="8967" max="8968" width="13.5" style="151" customWidth="1"/>
    <col min="8969" max="8969" width="10.125" style="151" customWidth="1"/>
    <col min="8970" max="8970" width="10.25" style="151" customWidth="1"/>
    <col min="8971" max="8971" width="9" style="151"/>
    <col min="8972" max="8972" width="14.5" style="151" customWidth="1"/>
    <col min="8973" max="8973" width="11.125" style="151" customWidth="1"/>
    <col min="8974" max="8974" width="11" style="151" customWidth="1"/>
    <col min="8975" max="9215" width="9" style="151"/>
    <col min="9216" max="9216" width="11.75" style="151" customWidth="1"/>
    <col min="9217" max="9217" width="13.125" style="151" customWidth="1"/>
    <col min="9218" max="9218" width="13.875" style="151" customWidth="1"/>
    <col min="9219" max="9219" width="13.625" style="151" customWidth="1"/>
    <col min="9220" max="9220" width="10" style="151" customWidth="1"/>
    <col min="9221" max="9221" width="10.875" style="151" customWidth="1"/>
    <col min="9222" max="9222" width="9.375" style="151" customWidth="1"/>
    <col min="9223" max="9224" width="13.5" style="151" customWidth="1"/>
    <col min="9225" max="9225" width="10.125" style="151" customWidth="1"/>
    <col min="9226" max="9226" width="10.25" style="151" customWidth="1"/>
    <col min="9227" max="9227" width="9" style="151"/>
    <col min="9228" max="9228" width="14.5" style="151" customWidth="1"/>
    <col min="9229" max="9229" width="11.125" style="151" customWidth="1"/>
    <col min="9230" max="9230" width="11" style="151" customWidth="1"/>
    <col min="9231" max="9471" width="9" style="151"/>
    <col min="9472" max="9472" width="11.75" style="151" customWidth="1"/>
    <col min="9473" max="9473" width="13.125" style="151" customWidth="1"/>
    <col min="9474" max="9474" width="13.875" style="151" customWidth="1"/>
    <col min="9475" max="9475" width="13.625" style="151" customWidth="1"/>
    <col min="9476" max="9476" width="10" style="151" customWidth="1"/>
    <col min="9477" max="9477" width="10.875" style="151" customWidth="1"/>
    <col min="9478" max="9478" width="9.375" style="151" customWidth="1"/>
    <col min="9479" max="9480" width="13.5" style="151" customWidth="1"/>
    <col min="9481" max="9481" width="10.125" style="151" customWidth="1"/>
    <col min="9482" max="9482" width="10.25" style="151" customWidth="1"/>
    <col min="9483" max="9483" width="9" style="151"/>
    <col min="9484" max="9484" width="14.5" style="151" customWidth="1"/>
    <col min="9485" max="9485" width="11.125" style="151" customWidth="1"/>
    <col min="9486" max="9486" width="11" style="151" customWidth="1"/>
    <col min="9487" max="9727" width="9" style="151"/>
    <col min="9728" max="9728" width="11.75" style="151" customWidth="1"/>
    <col min="9729" max="9729" width="13.125" style="151" customWidth="1"/>
    <col min="9730" max="9730" width="13.875" style="151" customWidth="1"/>
    <col min="9731" max="9731" width="13.625" style="151" customWidth="1"/>
    <col min="9732" max="9732" width="10" style="151" customWidth="1"/>
    <col min="9733" max="9733" width="10.875" style="151" customWidth="1"/>
    <col min="9734" max="9734" width="9.375" style="151" customWidth="1"/>
    <col min="9735" max="9736" width="13.5" style="151" customWidth="1"/>
    <col min="9737" max="9737" width="10.125" style="151" customWidth="1"/>
    <col min="9738" max="9738" width="10.25" style="151" customWidth="1"/>
    <col min="9739" max="9739" width="9" style="151"/>
    <col min="9740" max="9740" width="14.5" style="151" customWidth="1"/>
    <col min="9741" max="9741" width="11.125" style="151" customWidth="1"/>
    <col min="9742" max="9742" width="11" style="151" customWidth="1"/>
    <col min="9743" max="9983" width="9" style="151"/>
    <col min="9984" max="9984" width="11.75" style="151" customWidth="1"/>
    <col min="9985" max="9985" width="13.125" style="151" customWidth="1"/>
    <col min="9986" max="9986" width="13.875" style="151" customWidth="1"/>
    <col min="9987" max="9987" width="13.625" style="151" customWidth="1"/>
    <col min="9988" max="9988" width="10" style="151" customWidth="1"/>
    <col min="9989" max="9989" width="10.875" style="151" customWidth="1"/>
    <col min="9990" max="9990" width="9.375" style="151" customWidth="1"/>
    <col min="9991" max="9992" width="13.5" style="151" customWidth="1"/>
    <col min="9993" max="9993" width="10.125" style="151" customWidth="1"/>
    <col min="9994" max="9994" width="10.25" style="151" customWidth="1"/>
    <col min="9995" max="9995" width="9" style="151"/>
    <col min="9996" max="9996" width="14.5" style="151" customWidth="1"/>
    <col min="9997" max="9997" width="11.125" style="151" customWidth="1"/>
    <col min="9998" max="9998" width="11" style="151" customWidth="1"/>
    <col min="9999" max="10239" width="9" style="151"/>
    <col min="10240" max="10240" width="11.75" style="151" customWidth="1"/>
    <col min="10241" max="10241" width="13.125" style="151" customWidth="1"/>
    <col min="10242" max="10242" width="13.875" style="151" customWidth="1"/>
    <col min="10243" max="10243" width="13.625" style="151" customWidth="1"/>
    <col min="10244" max="10244" width="10" style="151" customWidth="1"/>
    <col min="10245" max="10245" width="10.875" style="151" customWidth="1"/>
    <col min="10246" max="10246" width="9.375" style="151" customWidth="1"/>
    <col min="10247" max="10248" width="13.5" style="151" customWidth="1"/>
    <col min="10249" max="10249" width="10.125" style="151" customWidth="1"/>
    <col min="10250" max="10250" width="10.25" style="151" customWidth="1"/>
    <col min="10251" max="10251" width="9" style="151"/>
    <col min="10252" max="10252" width="14.5" style="151" customWidth="1"/>
    <col min="10253" max="10253" width="11.125" style="151" customWidth="1"/>
    <col min="10254" max="10254" width="11" style="151" customWidth="1"/>
    <col min="10255" max="10495" width="9" style="151"/>
    <col min="10496" max="10496" width="11.75" style="151" customWidth="1"/>
    <col min="10497" max="10497" width="13.125" style="151" customWidth="1"/>
    <col min="10498" max="10498" width="13.875" style="151" customWidth="1"/>
    <col min="10499" max="10499" width="13.625" style="151" customWidth="1"/>
    <col min="10500" max="10500" width="10" style="151" customWidth="1"/>
    <col min="10501" max="10501" width="10.875" style="151" customWidth="1"/>
    <col min="10502" max="10502" width="9.375" style="151" customWidth="1"/>
    <col min="10503" max="10504" width="13.5" style="151" customWidth="1"/>
    <col min="10505" max="10505" width="10.125" style="151" customWidth="1"/>
    <col min="10506" max="10506" width="10.25" style="151" customWidth="1"/>
    <col min="10507" max="10507" width="9" style="151"/>
    <col min="10508" max="10508" width="14.5" style="151" customWidth="1"/>
    <col min="10509" max="10509" width="11.125" style="151" customWidth="1"/>
    <col min="10510" max="10510" width="11" style="151" customWidth="1"/>
    <col min="10511" max="10751" width="9" style="151"/>
    <col min="10752" max="10752" width="11.75" style="151" customWidth="1"/>
    <col min="10753" max="10753" width="13.125" style="151" customWidth="1"/>
    <col min="10754" max="10754" width="13.875" style="151" customWidth="1"/>
    <col min="10755" max="10755" width="13.625" style="151" customWidth="1"/>
    <col min="10756" max="10756" width="10" style="151" customWidth="1"/>
    <col min="10757" max="10757" width="10.875" style="151" customWidth="1"/>
    <col min="10758" max="10758" width="9.375" style="151" customWidth="1"/>
    <col min="10759" max="10760" width="13.5" style="151" customWidth="1"/>
    <col min="10761" max="10761" width="10.125" style="151" customWidth="1"/>
    <col min="10762" max="10762" width="10.25" style="151" customWidth="1"/>
    <col min="10763" max="10763" width="9" style="151"/>
    <col min="10764" max="10764" width="14.5" style="151" customWidth="1"/>
    <col min="10765" max="10765" width="11.125" style="151" customWidth="1"/>
    <col min="10766" max="10766" width="11" style="151" customWidth="1"/>
    <col min="10767" max="11007" width="9" style="151"/>
    <col min="11008" max="11008" width="11.75" style="151" customWidth="1"/>
    <col min="11009" max="11009" width="13.125" style="151" customWidth="1"/>
    <col min="11010" max="11010" width="13.875" style="151" customWidth="1"/>
    <col min="11011" max="11011" width="13.625" style="151" customWidth="1"/>
    <col min="11012" max="11012" width="10" style="151" customWidth="1"/>
    <col min="11013" max="11013" width="10.875" style="151" customWidth="1"/>
    <col min="11014" max="11014" width="9.375" style="151" customWidth="1"/>
    <col min="11015" max="11016" width="13.5" style="151" customWidth="1"/>
    <col min="11017" max="11017" width="10.125" style="151" customWidth="1"/>
    <col min="11018" max="11018" width="10.25" style="151" customWidth="1"/>
    <col min="11019" max="11019" width="9" style="151"/>
    <col min="11020" max="11020" width="14.5" style="151" customWidth="1"/>
    <col min="11021" max="11021" width="11.125" style="151" customWidth="1"/>
    <col min="11022" max="11022" width="11" style="151" customWidth="1"/>
    <col min="11023" max="11263" width="9" style="151"/>
    <col min="11264" max="11264" width="11.75" style="151" customWidth="1"/>
    <col min="11265" max="11265" width="13.125" style="151" customWidth="1"/>
    <col min="11266" max="11266" width="13.875" style="151" customWidth="1"/>
    <col min="11267" max="11267" width="13.625" style="151" customWidth="1"/>
    <col min="11268" max="11268" width="10" style="151" customWidth="1"/>
    <col min="11269" max="11269" width="10.875" style="151" customWidth="1"/>
    <col min="11270" max="11270" width="9.375" style="151" customWidth="1"/>
    <col min="11271" max="11272" width="13.5" style="151" customWidth="1"/>
    <col min="11273" max="11273" width="10.125" style="151" customWidth="1"/>
    <col min="11274" max="11274" width="10.25" style="151" customWidth="1"/>
    <col min="11275" max="11275" width="9" style="151"/>
    <col min="11276" max="11276" width="14.5" style="151" customWidth="1"/>
    <col min="11277" max="11277" width="11.125" style="151" customWidth="1"/>
    <col min="11278" max="11278" width="11" style="151" customWidth="1"/>
    <col min="11279" max="11519" width="9" style="151"/>
    <col min="11520" max="11520" width="11.75" style="151" customWidth="1"/>
    <col min="11521" max="11521" width="13.125" style="151" customWidth="1"/>
    <col min="11522" max="11522" width="13.875" style="151" customWidth="1"/>
    <col min="11523" max="11523" width="13.625" style="151" customWidth="1"/>
    <col min="11524" max="11524" width="10" style="151" customWidth="1"/>
    <col min="11525" max="11525" width="10.875" style="151" customWidth="1"/>
    <col min="11526" max="11526" width="9.375" style="151" customWidth="1"/>
    <col min="11527" max="11528" width="13.5" style="151" customWidth="1"/>
    <col min="11529" max="11529" width="10.125" style="151" customWidth="1"/>
    <col min="11530" max="11530" width="10.25" style="151" customWidth="1"/>
    <col min="11531" max="11531" width="9" style="151"/>
    <col min="11532" max="11532" width="14.5" style="151" customWidth="1"/>
    <col min="11533" max="11533" width="11.125" style="151" customWidth="1"/>
    <col min="11534" max="11534" width="11" style="151" customWidth="1"/>
    <col min="11535" max="11775" width="9" style="151"/>
    <col min="11776" max="11776" width="11.75" style="151" customWidth="1"/>
    <col min="11777" max="11777" width="13.125" style="151" customWidth="1"/>
    <col min="11778" max="11778" width="13.875" style="151" customWidth="1"/>
    <col min="11779" max="11779" width="13.625" style="151" customWidth="1"/>
    <col min="11780" max="11780" width="10" style="151" customWidth="1"/>
    <col min="11781" max="11781" width="10.875" style="151" customWidth="1"/>
    <col min="11782" max="11782" width="9.375" style="151" customWidth="1"/>
    <col min="11783" max="11784" width="13.5" style="151" customWidth="1"/>
    <col min="11785" max="11785" width="10.125" style="151" customWidth="1"/>
    <col min="11786" max="11786" width="10.25" style="151" customWidth="1"/>
    <col min="11787" max="11787" width="9" style="151"/>
    <col min="11788" max="11788" width="14.5" style="151" customWidth="1"/>
    <col min="11789" max="11789" width="11.125" style="151" customWidth="1"/>
    <col min="11790" max="11790" width="11" style="151" customWidth="1"/>
    <col min="11791" max="12031" width="9" style="151"/>
    <col min="12032" max="12032" width="11.75" style="151" customWidth="1"/>
    <col min="12033" max="12033" width="13.125" style="151" customWidth="1"/>
    <col min="12034" max="12034" width="13.875" style="151" customWidth="1"/>
    <col min="12035" max="12035" width="13.625" style="151" customWidth="1"/>
    <col min="12036" max="12036" width="10" style="151" customWidth="1"/>
    <col min="12037" max="12037" width="10.875" style="151" customWidth="1"/>
    <col min="12038" max="12038" width="9.375" style="151" customWidth="1"/>
    <col min="12039" max="12040" width="13.5" style="151" customWidth="1"/>
    <col min="12041" max="12041" width="10.125" style="151" customWidth="1"/>
    <col min="12042" max="12042" width="10.25" style="151" customWidth="1"/>
    <col min="12043" max="12043" width="9" style="151"/>
    <col min="12044" max="12044" width="14.5" style="151" customWidth="1"/>
    <col min="12045" max="12045" width="11.125" style="151" customWidth="1"/>
    <col min="12046" max="12046" width="11" style="151" customWidth="1"/>
    <col min="12047" max="12287" width="9" style="151"/>
    <col min="12288" max="12288" width="11.75" style="151" customWidth="1"/>
    <col min="12289" max="12289" width="13.125" style="151" customWidth="1"/>
    <col min="12290" max="12290" width="13.875" style="151" customWidth="1"/>
    <col min="12291" max="12291" width="13.625" style="151" customWidth="1"/>
    <col min="12292" max="12292" width="10" style="151" customWidth="1"/>
    <col min="12293" max="12293" width="10.875" style="151" customWidth="1"/>
    <col min="12294" max="12294" width="9.375" style="151" customWidth="1"/>
    <col min="12295" max="12296" width="13.5" style="151" customWidth="1"/>
    <col min="12297" max="12297" width="10.125" style="151" customWidth="1"/>
    <col min="12298" max="12298" width="10.25" style="151" customWidth="1"/>
    <col min="12299" max="12299" width="9" style="151"/>
    <col min="12300" max="12300" width="14.5" style="151" customWidth="1"/>
    <col min="12301" max="12301" width="11.125" style="151" customWidth="1"/>
    <col min="12302" max="12302" width="11" style="151" customWidth="1"/>
    <col min="12303" max="12543" width="9" style="151"/>
    <col min="12544" max="12544" width="11.75" style="151" customWidth="1"/>
    <col min="12545" max="12545" width="13.125" style="151" customWidth="1"/>
    <col min="12546" max="12546" width="13.875" style="151" customWidth="1"/>
    <col min="12547" max="12547" width="13.625" style="151" customWidth="1"/>
    <col min="12548" max="12548" width="10" style="151" customWidth="1"/>
    <col min="12549" max="12549" width="10.875" style="151" customWidth="1"/>
    <col min="12550" max="12550" width="9.375" style="151" customWidth="1"/>
    <col min="12551" max="12552" width="13.5" style="151" customWidth="1"/>
    <col min="12553" max="12553" width="10.125" style="151" customWidth="1"/>
    <col min="12554" max="12554" width="10.25" style="151" customWidth="1"/>
    <col min="12555" max="12555" width="9" style="151"/>
    <col min="12556" max="12556" width="14.5" style="151" customWidth="1"/>
    <col min="12557" max="12557" width="11.125" style="151" customWidth="1"/>
    <col min="12558" max="12558" width="11" style="151" customWidth="1"/>
    <col min="12559" max="12799" width="9" style="151"/>
    <col min="12800" max="12800" width="11.75" style="151" customWidth="1"/>
    <col min="12801" max="12801" width="13.125" style="151" customWidth="1"/>
    <col min="12802" max="12802" width="13.875" style="151" customWidth="1"/>
    <col min="12803" max="12803" width="13.625" style="151" customWidth="1"/>
    <col min="12804" max="12804" width="10" style="151" customWidth="1"/>
    <col min="12805" max="12805" width="10.875" style="151" customWidth="1"/>
    <col min="12806" max="12806" width="9.375" style="151" customWidth="1"/>
    <col min="12807" max="12808" width="13.5" style="151" customWidth="1"/>
    <col min="12809" max="12809" width="10.125" style="151" customWidth="1"/>
    <col min="12810" max="12810" width="10.25" style="151" customWidth="1"/>
    <col min="12811" max="12811" width="9" style="151"/>
    <col min="12812" max="12812" width="14.5" style="151" customWidth="1"/>
    <col min="12813" max="12813" width="11.125" style="151" customWidth="1"/>
    <col min="12814" max="12814" width="11" style="151" customWidth="1"/>
    <col min="12815" max="13055" width="9" style="151"/>
    <col min="13056" max="13056" width="11.75" style="151" customWidth="1"/>
    <col min="13057" max="13057" width="13.125" style="151" customWidth="1"/>
    <col min="13058" max="13058" width="13.875" style="151" customWidth="1"/>
    <col min="13059" max="13059" width="13.625" style="151" customWidth="1"/>
    <col min="13060" max="13060" width="10" style="151" customWidth="1"/>
    <col min="13061" max="13061" width="10.875" style="151" customWidth="1"/>
    <col min="13062" max="13062" width="9.375" style="151" customWidth="1"/>
    <col min="13063" max="13064" width="13.5" style="151" customWidth="1"/>
    <col min="13065" max="13065" width="10.125" style="151" customWidth="1"/>
    <col min="13066" max="13066" width="10.25" style="151" customWidth="1"/>
    <col min="13067" max="13067" width="9" style="151"/>
    <col min="13068" max="13068" width="14.5" style="151" customWidth="1"/>
    <col min="13069" max="13069" width="11.125" style="151" customWidth="1"/>
    <col min="13070" max="13070" width="11" style="151" customWidth="1"/>
    <col min="13071" max="13311" width="9" style="151"/>
    <col min="13312" max="13312" width="11.75" style="151" customWidth="1"/>
    <col min="13313" max="13313" width="13.125" style="151" customWidth="1"/>
    <col min="13314" max="13314" width="13.875" style="151" customWidth="1"/>
    <col min="13315" max="13315" width="13.625" style="151" customWidth="1"/>
    <col min="13316" max="13316" width="10" style="151" customWidth="1"/>
    <col min="13317" max="13317" width="10.875" style="151" customWidth="1"/>
    <col min="13318" max="13318" width="9.375" style="151" customWidth="1"/>
    <col min="13319" max="13320" width="13.5" style="151" customWidth="1"/>
    <col min="13321" max="13321" width="10.125" style="151" customWidth="1"/>
    <col min="13322" max="13322" width="10.25" style="151" customWidth="1"/>
    <col min="13323" max="13323" width="9" style="151"/>
    <col min="13324" max="13324" width="14.5" style="151" customWidth="1"/>
    <col min="13325" max="13325" width="11.125" style="151" customWidth="1"/>
    <col min="13326" max="13326" width="11" style="151" customWidth="1"/>
    <col min="13327" max="13567" width="9" style="151"/>
    <col min="13568" max="13568" width="11.75" style="151" customWidth="1"/>
    <col min="13569" max="13569" width="13.125" style="151" customWidth="1"/>
    <col min="13570" max="13570" width="13.875" style="151" customWidth="1"/>
    <col min="13571" max="13571" width="13.625" style="151" customWidth="1"/>
    <col min="13572" max="13572" width="10" style="151" customWidth="1"/>
    <col min="13573" max="13573" width="10.875" style="151" customWidth="1"/>
    <col min="13574" max="13574" width="9.375" style="151" customWidth="1"/>
    <col min="13575" max="13576" width="13.5" style="151" customWidth="1"/>
    <col min="13577" max="13577" width="10.125" style="151" customWidth="1"/>
    <col min="13578" max="13578" width="10.25" style="151" customWidth="1"/>
    <col min="13579" max="13579" width="9" style="151"/>
    <col min="13580" max="13580" width="14.5" style="151" customWidth="1"/>
    <col min="13581" max="13581" width="11.125" style="151" customWidth="1"/>
    <col min="13582" max="13582" width="11" style="151" customWidth="1"/>
    <col min="13583" max="13823" width="9" style="151"/>
    <col min="13824" max="13824" width="11.75" style="151" customWidth="1"/>
    <col min="13825" max="13825" width="13.125" style="151" customWidth="1"/>
    <col min="13826" max="13826" width="13.875" style="151" customWidth="1"/>
    <col min="13827" max="13827" width="13.625" style="151" customWidth="1"/>
    <col min="13828" max="13828" width="10" style="151" customWidth="1"/>
    <col min="13829" max="13829" width="10.875" style="151" customWidth="1"/>
    <col min="13830" max="13830" width="9.375" style="151" customWidth="1"/>
    <col min="13831" max="13832" width="13.5" style="151" customWidth="1"/>
    <col min="13833" max="13833" width="10.125" style="151" customWidth="1"/>
    <col min="13834" max="13834" width="10.25" style="151" customWidth="1"/>
    <col min="13835" max="13835" width="9" style="151"/>
    <col min="13836" max="13836" width="14.5" style="151" customWidth="1"/>
    <col min="13837" max="13837" width="11.125" style="151" customWidth="1"/>
    <col min="13838" max="13838" width="11" style="151" customWidth="1"/>
    <col min="13839" max="14079" width="9" style="151"/>
    <col min="14080" max="14080" width="11.75" style="151" customWidth="1"/>
    <col min="14081" max="14081" width="13.125" style="151" customWidth="1"/>
    <col min="14082" max="14082" width="13.875" style="151" customWidth="1"/>
    <col min="14083" max="14083" width="13.625" style="151" customWidth="1"/>
    <col min="14084" max="14084" width="10" style="151" customWidth="1"/>
    <col min="14085" max="14085" width="10.875" style="151" customWidth="1"/>
    <col min="14086" max="14086" width="9.375" style="151" customWidth="1"/>
    <col min="14087" max="14088" width="13.5" style="151" customWidth="1"/>
    <col min="14089" max="14089" width="10.125" style="151" customWidth="1"/>
    <col min="14090" max="14090" width="10.25" style="151" customWidth="1"/>
    <col min="14091" max="14091" width="9" style="151"/>
    <col min="14092" max="14092" width="14.5" style="151" customWidth="1"/>
    <col min="14093" max="14093" width="11.125" style="151" customWidth="1"/>
    <col min="14094" max="14094" width="11" style="151" customWidth="1"/>
    <col min="14095" max="14335" width="9" style="151"/>
    <col min="14336" max="14336" width="11.75" style="151" customWidth="1"/>
    <col min="14337" max="14337" width="13.125" style="151" customWidth="1"/>
    <col min="14338" max="14338" width="13.875" style="151" customWidth="1"/>
    <col min="14339" max="14339" width="13.625" style="151" customWidth="1"/>
    <col min="14340" max="14340" width="10" style="151" customWidth="1"/>
    <col min="14341" max="14341" width="10.875" style="151" customWidth="1"/>
    <col min="14342" max="14342" width="9.375" style="151" customWidth="1"/>
    <col min="14343" max="14344" width="13.5" style="151" customWidth="1"/>
    <col min="14345" max="14345" width="10.125" style="151" customWidth="1"/>
    <col min="14346" max="14346" width="10.25" style="151" customWidth="1"/>
    <col min="14347" max="14347" width="9" style="151"/>
    <col min="14348" max="14348" width="14.5" style="151" customWidth="1"/>
    <col min="14349" max="14349" width="11.125" style="151" customWidth="1"/>
    <col min="14350" max="14350" width="11" style="151" customWidth="1"/>
    <col min="14351" max="14591" width="9" style="151"/>
    <col min="14592" max="14592" width="11.75" style="151" customWidth="1"/>
    <col min="14593" max="14593" width="13.125" style="151" customWidth="1"/>
    <col min="14594" max="14594" width="13.875" style="151" customWidth="1"/>
    <col min="14595" max="14595" width="13.625" style="151" customWidth="1"/>
    <col min="14596" max="14596" width="10" style="151" customWidth="1"/>
    <col min="14597" max="14597" width="10.875" style="151" customWidth="1"/>
    <col min="14598" max="14598" width="9.375" style="151" customWidth="1"/>
    <col min="14599" max="14600" width="13.5" style="151" customWidth="1"/>
    <col min="14601" max="14601" width="10.125" style="151" customWidth="1"/>
    <col min="14602" max="14602" width="10.25" style="151" customWidth="1"/>
    <col min="14603" max="14603" width="9" style="151"/>
    <col min="14604" max="14604" width="14.5" style="151" customWidth="1"/>
    <col min="14605" max="14605" width="11.125" style="151" customWidth="1"/>
    <col min="14606" max="14606" width="11" style="151" customWidth="1"/>
    <col min="14607" max="14847" width="9" style="151"/>
    <col min="14848" max="14848" width="11.75" style="151" customWidth="1"/>
    <col min="14849" max="14849" width="13.125" style="151" customWidth="1"/>
    <col min="14850" max="14850" width="13.875" style="151" customWidth="1"/>
    <col min="14851" max="14851" width="13.625" style="151" customWidth="1"/>
    <col min="14852" max="14852" width="10" style="151" customWidth="1"/>
    <col min="14853" max="14853" width="10.875" style="151" customWidth="1"/>
    <col min="14854" max="14854" width="9.375" style="151" customWidth="1"/>
    <col min="14855" max="14856" width="13.5" style="151" customWidth="1"/>
    <col min="14857" max="14857" width="10.125" style="151" customWidth="1"/>
    <col min="14858" max="14858" width="10.25" style="151" customWidth="1"/>
    <col min="14859" max="14859" width="9" style="151"/>
    <col min="14860" max="14860" width="14.5" style="151" customWidth="1"/>
    <col min="14861" max="14861" width="11.125" style="151" customWidth="1"/>
    <col min="14862" max="14862" width="11" style="151" customWidth="1"/>
    <col min="14863" max="15103" width="9" style="151"/>
    <col min="15104" max="15104" width="11.75" style="151" customWidth="1"/>
    <col min="15105" max="15105" width="13.125" style="151" customWidth="1"/>
    <col min="15106" max="15106" width="13.875" style="151" customWidth="1"/>
    <col min="15107" max="15107" width="13.625" style="151" customWidth="1"/>
    <col min="15108" max="15108" width="10" style="151" customWidth="1"/>
    <col min="15109" max="15109" width="10.875" style="151" customWidth="1"/>
    <col min="15110" max="15110" width="9.375" style="151" customWidth="1"/>
    <col min="15111" max="15112" width="13.5" style="151" customWidth="1"/>
    <col min="15113" max="15113" width="10.125" style="151" customWidth="1"/>
    <col min="15114" max="15114" width="10.25" style="151" customWidth="1"/>
    <col min="15115" max="15115" width="9" style="151"/>
    <col min="15116" max="15116" width="14.5" style="151" customWidth="1"/>
    <col min="15117" max="15117" width="11.125" style="151" customWidth="1"/>
    <col min="15118" max="15118" width="11" style="151" customWidth="1"/>
    <col min="15119" max="15359" width="9" style="151"/>
    <col min="15360" max="15360" width="11.75" style="151" customWidth="1"/>
    <col min="15361" max="15361" width="13.125" style="151" customWidth="1"/>
    <col min="15362" max="15362" width="13.875" style="151" customWidth="1"/>
    <col min="15363" max="15363" width="13.625" style="151" customWidth="1"/>
    <col min="15364" max="15364" width="10" style="151" customWidth="1"/>
    <col min="15365" max="15365" width="10.875" style="151" customWidth="1"/>
    <col min="15366" max="15366" width="9.375" style="151" customWidth="1"/>
    <col min="15367" max="15368" width="13.5" style="151" customWidth="1"/>
    <col min="15369" max="15369" width="10.125" style="151" customWidth="1"/>
    <col min="15370" max="15370" width="10.25" style="151" customWidth="1"/>
    <col min="15371" max="15371" width="9" style="151"/>
    <col min="15372" max="15372" width="14.5" style="151" customWidth="1"/>
    <col min="15373" max="15373" width="11.125" style="151" customWidth="1"/>
    <col min="15374" max="15374" width="11" style="151" customWidth="1"/>
    <col min="15375" max="15615" width="9" style="151"/>
    <col min="15616" max="15616" width="11.75" style="151" customWidth="1"/>
    <col min="15617" max="15617" width="13.125" style="151" customWidth="1"/>
    <col min="15618" max="15618" width="13.875" style="151" customWidth="1"/>
    <col min="15619" max="15619" width="13.625" style="151" customWidth="1"/>
    <col min="15620" max="15620" width="10" style="151" customWidth="1"/>
    <col min="15621" max="15621" width="10.875" style="151" customWidth="1"/>
    <col min="15622" max="15622" width="9.375" style="151" customWidth="1"/>
    <col min="15623" max="15624" width="13.5" style="151" customWidth="1"/>
    <col min="15625" max="15625" width="10.125" style="151" customWidth="1"/>
    <col min="15626" max="15626" width="10.25" style="151" customWidth="1"/>
    <col min="15627" max="15627" width="9" style="151"/>
    <col min="15628" max="15628" width="14.5" style="151" customWidth="1"/>
    <col min="15629" max="15629" width="11.125" style="151" customWidth="1"/>
    <col min="15630" max="15630" width="11" style="151" customWidth="1"/>
    <col min="15631" max="15871" width="9" style="151"/>
    <col min="15872" max="15872" width="11.75" style="151" customWidth="1"/>
    <col min="15873" max="15873" width="13.125" style="151" customWidth="1"/>
    <col min="15874" max="15874" width="13.875" style="151" customWidth="1"/>
    <col min="15875" max="15875" width="13.625" style="151" customWidth="1"/>
    <col min="15876" max="15876" width="10" style="151" customWidth="1"/>
    <col min="15877" max="15877" width="10.875" style="151" customWidth="1"/>
    <col min="15878" max="15878" width="9.375" style="151" customWidth="1"/>
    <col min="15879" max="15880" width="13.5" style="151" customWidth="1"/>
    <col min="15881" max="15881" width="10.125" style="151" customWidth="1"/>
    <col min="15882" max="15882" width="10.25" style="151" customWidth="1"/>
    <col min="15883" max="15883" width="9" style="151"/>
    <col min="15884" max="15884" width="14.5" style="151" customWidth="1"/>
    <col min="15885" max="15885" width="11.125" style="151" customWidth="1"/>
    <col min="15886" max="15886" width="11" style="151" customWidth="1"/>
    <col min="15887" max="16127" width="9" style="151"/>
    <col min="16128" max="16128" width="11.75" style="151" customWidth="1"/>
    <col min="16129" max="16129" width="13.125" style="151" customWidth="1"/>
    <col min="16130" max="16130" width="13.875" style="151" customWidth="1"/>
    <col min="16131" max="16131" width="13.625" style="151" customWidth="1"/>
    <col min="16132" max="16132" width="10" style="151" customWidth="1"/>
    <col min="16133" max="16133" width="10.875" style="151" customWidth="1"/>
    <col min="16134" max="16134" width="9.375" style="151" customWidth="1"/>
    <col min="16135" max="16136" width="13.5" style="151" customWidth="1"/>
    <col min="16137" max="16137" width="10.125" style="151" customWidth="1"/>
    <col min="16138" max="16138" width="10.25" style="151" customWidth="1"/>
    <col min="16139" max="16139" width="9" style="151"/>
    <col min="16140" max="16140" width="14.5" style="151" customWidth="1"/>
    <col min="16141" max="16141" width="11.125" style="151" customWidth="1"/>
    <col min="16142" max="16142" width="11" style="151" customWidth="1"/>
    <col min="16143" max="16384" width="9" style="151"/>
  </cols>
  <sheetData>
    <row r="1" s="146" customFormat="1" ht="29.25" customHeight="1" spans="1:6">
      <c r="A1" s="153" t="s">
        <v>179</v>
      </c>
      <c r="E1" s="154"/>
      <c r="F1" s="154"/>
    </row>
    <row r="2" customHeight="1" spans="1:6">
      <c r="A2" s="155" t="str">
        <f>C46</f>
        <v>GAPDH</v>
      </c>
      <c r="F2" s="155" t="str">
        <f>D46</f>
        <v>MAPK12</v>
      </c>
    </row>
    <row r="15" s="147" customFormat="1" ht="27" customHeight="1" spans="1:6">
      <c r="A15" s="153" t="s">
        <v>180</v>
      </c>
      <c r="E15" s="156"/>
      <c r="F15" s="156"/>
    </row>
    <row r="16" s="148" customFormat="1" ht="21" customHeight="1" spans="1:6">
      <c r="A16" s="157"/>
      <c r="B16" s="157"/>
      <c r="E16" s="157"/>
      <c r="F16" s="157"/>
    </row>
    <row r="17" customHeight="1" spans="2:7">
      <c r="B17" s="158" t="s">
        <v>181</v>
      </c>
      <c r="C17" s="158" t="s">
        <v>182</v>
      </c>
      <c r="D17" s="158" t="s">
        <v>183</v>
      </c>
      <c r="E17" s="158" t="s">
        <v>184</v>
      </c>
      <c r="F17" s="158" t="s">
        <v>185</v>
      </c>
      <c r="G17" s="159"/>
    </row>
    <row r="18" customHeight="1" spans="2:7">
      <c r="B18" s="158" t="s">
        <v>91</v>
      </c>
      <c r="C18" s="158" t="b">
        <v>0</v>
      </c>
      <c r="D18" s="158" t="str">
        <f t="shared" ref="D18:D29" si="0">$B$47</f>
        <v>shNC</v>
      </c>
      <c r="E18" s="158" t="str">
        <f t="shared" ref="E18:E23" si="1">$C$46</f>
        <v>GAPDH</v>
      </c>
      <c r="F18" s="160">
        <v>15.135</v>
      </c>
      <c r="G18" s="161"/>
    </row>
    <row r="19" customHeight="1" spans="2:7">
      <c r="B19" s="158" t="s">
        <v>92</v>
      </c>
      <c r="C19" s="158" t="b">
        <v>0</v>
      </c>
      <c r="D19" s="158" t="str">
        <f t="shared" si="0"/>
        <v>shNC</v>
      </c>
      <c r="E19" s="158" t="str">
        <f t="shared" si="1"/>
        <v>GAPDH</v>
      </c>
      <c r="F19" s="160">
        <v>14.846</v>
      </c>
      <c r="G19" s="161"/>
    </row>
    <row r="20" customHeight="1" spans="2:7">
      <c r="B20" s="158" t="s">
        <v>186</v>
      </c>
      <c r="C20" s="158" t="b">
        <v>0</v>
      </c>
      <c r="D20" s="158" t="str">
        <f t="shared" si="0"/>
        <v>shNC</v>
      </c>
      <c r="E20" s="158" t="str">
        <f t="shared" si="1"/>
        <v>GAPDH</v>
      </c>
      <c r="F20" s="160">
        <v>15.056</v>
      </c>
      <c r="G20" s="161"/>
    </row>
    <row r="21" customHeight="1" spans="2:7">
      <c r="B21" s="158" t="s">
        <v>187</v>
      </c>
      <c r="C21" s="158" t="b">
        <v>0</v>
      </c>
      <c r="D21" s="158" t="str">
        <f t="shared" si="0"/>
        <v>shNC</v>
      </c>
      <c r="E21" s="158" t="str">
        <f t="shared" si="1"/>
        <v>GAPDH</v>
      </c>
      <c r="F21" s="160">
        <v>14.659</v>
      </c>
      <c r="G21" s="161"/>
    </row>
    <row r="22" customHeight="1" spans="2:7">
      <c r="B22" s="158" t="s">
        <v>188</v>
      </c>
      <c r="C22" s="158" t="b">
        <v>0</v>
      </c>
      <c r="D22" s="158" t="str">
        <f t="shared" si="0"/>
        <v>shNC</v>
      </c>
      <c r="E22" s="158" t="str">
        <f t="shared" si="1"/>
        <v>GAPDH</v>
      </c>
      <c r="F22" s="160">
        <v>14.8962</v>
      </c>
      <c r="G22" s="161"/>
    </row>
    <row r="23" customHeight="1" spans="2:7">
      <c r="B23" s="158" t="s">
        <v>189</v>
      </c>
      <c r="C23" s="158" t="b">
        <v>0</v>
      </c>
      <c r="D23" s="158" t="str">
        <f t="shared" si="0"/>
        <v>shNC</v>
      </c>
      <c r="E23" s="158" t="str">
        <f t="shared" si="1"/>
        <v>GAPDH</v>
      </c>
      <c r="F23" s="160">
        <v>15.2748</v>
      </c>
      <c r="G23" s="161"/>
    </row>
    <row r="24" customHeight="1" spans="2:7">
      <c r="B24" s="158" t="s">
        <v>190</v>
      </c>
      <c r="C24" s="158" t="b">
        <v>0</v>
      </c>
      <c r="D24" s="158" t="str">
        <f t="shared" si="0"/>
        <v>shNC</v>
      </c>
      <c r="E24" s="162" t="str">
        <f t="shared" ref="E24:E29" si="2">$D$46</f>
        <v>MAPK12</v>
      </c>
      <c r="F24" s="160">
        <v>22.021</v>
      </c>
      <c r="G24" s="161"/>
    </row>
    <row r="25" customHeight="1" spans="2:7">
      <c r="B25" s="158" t="s">
        <v>191</v>
      </c>
      <c r="C25" s="158" t="b">
        <v>0</v>
      </c>
      <c r="D25" s="158" t="str">
        <f t="shared" si="0"/>
        <v>shNC</v>
      </c>
      <c r="E25" s="162" t="str">
        <f t="shared" si="2"/>
        <v>MAPK12</v>
      </c>
      <c r="F25" s="160">
        <v>21.846</v>
      </c>
      <c r="G25" s="161"/>
    </row>
    <row r="26" customHeight="1" spans="2:7">
      <c r="B26" s="158" t="s">
        <v>192</v>
      </c>
      <c r="C26" s="158" t="b">
        <v>0</v>
      </c>
      <c r="D26" s="158" t="str">
        <f t="shared" si="0"/>
        <v>shNC</v>
      </c>
      <c r="E26" s="162" t="str">
        <f t="shared" si="2"/>
        <v>MAPK12</v>
      </c>
      <c r="F26" s="160">
        <v>21.748</v>
      </c>
      <c r="G26" s="161"/>
    </row>
    <row r="27" customHeight="1" spans="2:7">
      <c r="B27" s="158" t="s">
        <v>193</v>
      </c>
      <c r="C27" s="158" t="b">
        <v>0</v>
      </c>
      <c r="D27" s="158" t="str">
        <f t="shared" si="0"/>
        <v>shNC</v>
      </c>
      <c r="E27" s="162" t="str">
        <f t="shared" si="2"/>
        <v>MAPK12</v>
      </c>
      <c r="F27" s="160">
        <v>22.0311</v>
      </c>
      <c r="G27" s="161"/>
    </row>
    <row r="28" customHeight="1" spans="2:7">
      <c r="B28" s="158" t="s">
        <v>194</v>
      </c>
      <c r="C28" s="158" t="b">
        <v>0</v>
      </c>
      <c r="D28" s="158" t="str">
        <f t="shared" si="0"/>
        <v>shNC</v>
      </c>
      <c r="E28" s="162" t="str">
        <f t="shared" si="2"/>
        <v>MAPK12</v>
      </c>
      <c r="F28" s="160">
        <v>22.5471</v>
      </c>
      <c r="G28" s="161"/>
    </row>
    <row r="29" customHeight="1" spans="2:7">
      <c r="B29" s="158" t="s">
        <v>195</v>
      </c>
      <c r="C29" s="158" t="b">
        <v>0</v>
      </c>
      <c r="D29" s="158" t="str">
        <f t="shared" si="0"/>
        <v>shNC</v>
      </c>
      <c r="E29" s="162" t="str">
        <f t="shared" si="2"/>
        <v>MAPK12</v>
      </c>
      <c r="F29" s="160">
        <v>22.1932</v>
      </c>
      <c r="G29" s="161"/>
    </row>
    <row r="30" customHeight="1" spans="2:7">
      <c r="B30" s="158" t="s">
        <v>196</v>
      </c>
      <c r="C30" s="158" t="b">
        <v>0</v>
      </c>
      <c r="D30" s="158" t="str">
        <f t="shared" ref="D30:D41" si="3">$B$53</f>
        <v>shUSP4</v>
      </c>
      <c r="E30" s="158" t="str">
        <f t="shared" ref="E30:E35" si="4">$C$46</f>
        <v>GAPDH</v>
      </c>
      <c r="F30" s="160">
        <v>15.321</v>
      </c>
      <c r="G30" s="161"/>
    </row>
    <row r="31" customHeight="1" spans="2:7">
      <c r="B31" s="158" t="s">
        <v>197</v>
      </c>
      <c r="C31" s="158" t="b">
        <v>0</v>
      </c>
      <c r="D31" s="158" t="str">
        <f t="shared" si="3"/>
        <v>shUSP4</v>
      </c>
      <c r="E31" s="158" t="str">
        <f t="shared" si="4"/>
        <v>GAPDH</v>
      </c>
      <c r="F31" s="160">
        <v>14.798</v>
      </c>
      <c r="G31" s="161"/>
    </row>
    <row r="32" customHeight="1" spans="2:7">
      <c r="B32" s="158" t="s">
        <v>198</v>
      </c>
      <c r="C32" s="158" t="b">
        <v>0</v>
      </c>
      <c r="D32" s="158" t="str">
        <f t="shared" si="3"/>
        <v>shUSP4</v>
      </c>
      <c r="E32" s="158" t="str">
        <f t="shared" si="4"/>
        <v>GAPDH</v>
      </c>
      <c r="F32" s="160">
        <v>15.202</v>
      </c>
      <c r="G32" s="161"/>
    </row>
    <row r="33" customHeight="1" spans="1:12">
      <c r="B33" s="158" t="s">
        <v>199</v>
      </c>
      <c r="C33" s="158" t="b">
        <v>0</v>
      </c>
      <c r="D33" s="158" t="str">
        <f t="shared" si="3"/>
        <v>shUSP4</v>
      </c>
      <c r="E33" s="158" t="str">
        <f t="shared" si="4"/>
        <v>GAPDH</v>
      </c>
      <c r="F33" s="160">
        <v>14.0241</v>
      </c>
      <c r="G33" s="161"/>
    </row>
    <row r="34" customHeight="1" spans="1:12">
      <c r="B34" s="158" t="s">
        <v>200</v>
      </c>
      <c r="C34" s="158" t="b">
        <v>0</v>
      </c>
      <c r="D34" s="158" t="str">
        <f t="shared" si="3"/>
        <v>shUSP4</v>
      </c>
      <c r="E34" s="158" t="str">
        <f t="shared" si="4"/>
        <v>GAPDH</v>
      </c>
      <c r="F34" s="160">
        <v>14.1812</v>
      </c>
      <c r="G34" s="161"/>
    </row>
    <row r="35" customHeight="1" spans="1:12">
      <c r="B35" s="158" t="s">
        <v>201</v>
      </c>
      <c r="C35" s="158" t="b">
        <v>0</v>
      </c>
      <c r="D35" s="158" t="str">
        <f t="shared" si="3"/>
        <v>shUSP4</v>
      </c>
      <c r="E35" s="158" t="str">
        <f t="shared" si="4"/>
        <v>GAPDH</v>
      </c>
      <c r="F35" s="160">
        <v>14.0806</v>
      </c>
      <c r="G35" s="161"/>
    </row>
    <row r="36" customHeight="1" spans="1:12">
      <c r="B36" s="158" t="s">
        <v>202</v>
      </c>
      <c r="C36" s="158" t="b">
        <v>0</v>
      </c>
      <c r="D36" s="158" t="str">
        <f t="shared" si="3"/>
        <v>shUSP4</v>
      </c>
      <c r="E36" s="162" t="str">
        <f t="shared" ref="E36:E41" si="5">$D$46</f>
        <v>MAPK12</v>
      </c>
      <c r="F36" s="160">
        <v>22.956</v>
      </c>
      <c r="G36" s="161"/>
    </row>
    <row r="37" customHeight="1" spans="1:12">
      <c r="B37" s="158" t="s">
        <v>203</v>
      </c>
      <c r="C37" s="158" t="b">
        <v>0</v>
      </c>
      <c r="D37" s="158" t="str">
        <f t="shared" si="3"/>
        <v>shUSP4</v>
      </c>
      <c r="E37" s="162" t="str">
        <f t="shared" si="5"/>
        <v>MAPK12</v>
      </c>
      <c r="F37" s="160">
        <v>22.7600574493408</v>
      </c>
      <c r="G37" s="161"/>
    </row>
    <row r="38" customHeight="1" spans="1:12">
      <c r="B38" s="158" t="s">
        <v>204</v>
      </c>
      <c r="C38" s="158" t="b">
        <v>0</v>
      </c>
      <c r="D38" s="158" t="str">
        <f t="shared" si="3"/>
        <v>shUSP4</v>
      </c>
      <c r="E38" s="162" t="str">
        <f t="shared" si="5"/>
        <v>MAPK12</v>
      </c>
      <c r="F38" s="160">
        <v>22.846</v>
      </c>
      <c r="G38" s="161"/>
    </row>
    <row r="39" customHeight="1" spans="1:12">
      <c r="B39" s="158" t="s">
        <v>205</v>
      </c>
      <c r="C39" s="158" t="b">
        <v>0</v>
      </c>
      <c r="D39" s="158" t="str">
        <f t="shared" si="3"/>
        <v>shUSP4</v>
      </c>
      <c r="E39" s="162" t="str">
        <f t="shared" si="5"/>
        <v>MAPK12</v>
      </c>
      <c r="F39" s="160">
        <v>22.5472</v>
      </c>
      <c r="G39" s="161"/>
    </row>
    <row r="40" customHeight="1" spans="1:12">
      <c r="B40" s="158" t="s">
        <v>206</v>
      </c>
      <c r="C40" s="158" t="b">
        <v>0</v>
      </c>
      <c r="D40" s="158" t="str">
        <f t="shared" si="3"/>
        <v>shUSP4</v>
      </c>
      <c r="E40" s="162" t="str">
        <f t="shared" si="5"/>
        <v>MAPK12</v>
      </c>
      <c r="F40" s="160">
        <v>22.2382</v>
      </c>
      <c r="G40" s="161"/>
    </row>
    <row r="41" customHeight="1" spans="1:12">
      <c r="B41" s="158" t="s">
        <v>207</v>
      </c>
      <c r="C41" s="158" t="b">
        <v>0</v>
      </c>
      <c r="D41" s="158" t="str">
        <f t="shared" si="3"/>
        <v>shUSP4</v>
      </c>
      <c r="E41" s="162" t="str">
        <f t="shared" si="5"/>
        <v>MAPK12</v>
      </c>
      <c r="F41" s="160">
        <v>21.7601</v>
      </c>
      <c r="G41" s="161"/>
    </row>
    <row r="42" customHeight="1" spans="1:12">
      <c r="B42" s="163"/>
      <c r="C42" s="163"/>
      <c r="D42" s="163"/>
      <c r="E42" s="164"/>
      <c r="F42" s="164"/>
      <c r="G42" s="163"/>
      <c r="H42" s="163"/>
      <c r="I42" s="163"/>
      <c r="J42" s="163"/>
      <c r="K42" s="163"/>
    </row>
    <row r="43" s="147" customFormat="1" ht="27" customHeight="1" spans="1:12">
      <c r="A43" s="153" t="s">
        <v>208</v>
      </c>
      <c r="E43" s="156"/>
      <c r="F43" s="156"/>
    </row>
    <row r="44" ht="21" customHeight="1" spans="1:12">
      <c r="A44" s="157"/>
      <c r="B44" s="157"/>
    </row>
    <row r="45" ht="15.75" customHeight="1" spans="1:12">
      <c r="B45" s="165" t="s">
        <v>209</v>
      </c>
      <c r="C45" s="166" t="s">
        <v>210</v>
      </c>
      <c r="D45" s="167"/>
      <c r="E45" s="167"/>
      <c r="F45" s="167"/>
      <c r="G45" s="167"/>
      <c r="H45" s="167"/>
      <c r="I45" s="167"/>
      <c r="J45" s="166" t="s">
        <v>211</v>
      </c>
      <c r="K45" s="168"/>
    </row>
    <row r="46" s="149" customFormat="1" ht="16.5" customHeight="1" spans="1:12">
      <c r="B46" s="169"/>
      <c r="C46" s="162" t="s">
        <v>12</v>
      </c>
      <c r="D46" s="162" t="s">
        <v>10</v>
      </c>
      <c r="E46" s="170" t="s">
        <v>212</v>
      </c>
      <c r="F46" s="170" t="s">
        <v>213</v>
      </c>
      <c r="G46" s="170" t="s">
        <v>214</v>
      </c>
      <c r="H46" s="171" t="s">
        <v>215</v>
      </c>
      <c r="I46" s="170" t="s">
        <v>43</v>
      </c>
      <c r="J46" s="172" t="s">
        <v>216</v>
      </c>
      <c r="K46" s="172" t="s">
        <v>217</v>
      </c>
      <c r="L46" s="151"/>
    </row>
    <row r="47" customHeight="1" spans="1:12">
      <c r="B47" s="165" t="s">
        <v>172</v>
      </c>
      <c r="C47" s="173">
        <f t="shared" ref="C47:C52" si="6">F18</f>
        <v>15.135</v>
      </c>
      <c r="D47" s="173">
        <f t="shared" ref="D47:D52" si="7">F24</f>
        <v>22.021</v>
      </c>
      <c r="E47" s="174">
        <f t="shared" ref="E47:E58" si="8">D47-C47</f>
        <v>6.886</v>
      </c>
      <c r="F47" s="174">
        <f t="shared" ref="F47:F58" si="9">AVERAGE($E$47:$E$49)-E47</f>
        <v>-0.0266666666666664</v>
      </c>
      <c r="G47" s="174">
        <f t="shared" ref="G47:G58" si="10">POWER(2,F47)</f>
        <v>0.981685855246755</v>
      </c>
      <c r="H47" s="175">
        <f>AVERAGE(G47:G49)</f>
        <v>1.00392220010645</v>
      </c>
      <c r="I47" s="176">
        <f>STDEV(G47:G49)</f>
        <v>0.109644832052749</v>
      </c>
      <c r="J47" s="177">
        <f>MAX(C47:C49)-MIN(C47:C49)</f>
        <v>0.289</v>
      </c>
      <c r="K47" s="177">
        <f>MAX(D47:D49)-MIN(D47:D49)</f>
        <v>0.273</v>
      </c>
    </row>
    <row r="48" customHeight="1" spans="1:12">
      <c r="B48" s="178"/>
      <c r="C48" s="173">
        <f t="shared" si="6"/>
        <v>14.846</v>
      </c>
      <c r="D48" s="173">
        <f t="shared" si="7"/>
        <v>21.846</v>
      </c>
      <c r="E48" s="174">
        <f t="shared" si="8"/>
        <v>7</v>
      </c>
      <c r="F48" s="174">
        <f t="shared" si="9"/>
        <v>-0.140666666666665</v>
      </c>
      <c r="G48" s="174">
        <f t="shared" si="10"/>
        <v>0.907099889299767</v>
      </c>
      <c r="H48" s="179"/>
      <c r="I48" s="180"/>
      <c r="J48" s="216"/>
      <c r="K48" s="216"/>
    </row>
    <row r="49" customHeight="1" spans="1:11">
      <c r="B49" s="178"/>
      <c r="C49" s="173">
        <f t="shared" si="6"/>
        <v>15.056</v>
      </c>
      <c r="D49" s="173">
        <f t="shared" si="7"/>
        <v>21.748</v>
      </c>
      <c r="E49" s="174">
        <f t="shared" si="8"/>
        <v>6.692</v>
      </c>
      <c r="F49" s="174">
        <f t="shared" si="9"/>
        <v>0.167333333333333</v>
      </c>
      <c r="G49" s="174">
        <f t="shared" si="10"/>
        <v>1.12298085577283</v>
      </c>
      <c r="H49" s="179"/>
      <c r="I49" s="180"/>
      <c r="J49" s="216"/>
      <c r="K49" s="216"/>
    </row>
    <row r="50" customHeight="1" spans="1:11">
      <c r="B50" s="178"/>
      <c r="C50" s="173">
        <f t="shared" si="6"/>
        <v>14.659</v>
      </c>
      <c r="D50" s="173">
        <f t="shared" si="7"/>
        <v>22.0311</v>
      </c>
      <c r="E50" s="174">
        <f t="shared" si="8"/>
        <v>7.3721</v>
      </c>
      <c r="F50" s="174">
        <f t="shared" si="9"/>
        <v>-0.512766666666663</v>
      </c>
      <c r="G50" s="174">
        <f t="shared" si="10"/>
        <v>0.700877071266134</v>
      </c>
      <c r="H50" s="179"/>
      <c r="I50" s="180"/>
      <c r="J50" s="216"/>
      <c r="K50" s="216"/>
    </row>
    <row r="51" customHeight="1" spans="1:11">
      <c r="B51" s="178"/>
      <c r="C51" s="173">
        <f t="shared" si="6"/>
        <v>14.8962</v>
      </c>
      <c r="D51" s="173">
        <f t="shared" si="7"/>
        <v>22.5471</v>
      </c>
      <c r="E51" s="174">
        <f t="shared" si="8"/>
        <v>7.6509</v>
      </c>
      <c r="F51" s="174">
        <f t="shared" si="9"/>
        <v>-0.791566666666665</v>
      </c>
      <c r="G51" s="174">
        <f t="shared" si="10"/>
        <v>0.57771639129712</v>
      </c>
      <c r="H51" s="179"/>
      <c r="I51" s="180"/>
      <c r="J51" s="216"/>
      <c r="K51" s="216"/>
    </row>
    <row r="52" customHeight="1" spans="1:11">
      <c r="B52" s="169"/>
      <c r="C52" s="173">
        <f t="shared" si="6"/>
        <v>15.2748</v>
      </c>
      <c r="D52" s="173">
        <f t="shared" si="7"/>
        <v>22.1932</v>
      </c>
      <c r="E52" s="174">
        <f t="shared" si="8"/>
        <v>6.9184</v>
      </c>
      <c r="F52" s="174">
        <f t="shared" si="9"/>
        <v>-0.0590666666666655</v>
      </c>
      <c r="G52" s="174">
        <f t="shared" si="10"/>
        <v>0.959884903913062</v>
      </c>
      <c r="H52" s="217"/>
      <c r="I52" s="186"/>
      <c r="J52" s="218"/>
      <c r="K52" s="218"/>
    </row>
    <row r="53" customHeight="1" spans="1:11">
      <c r="B53" s="165" t="s">
        <v>176</v>
      </c>
      <c r="C53" s="173">
        <f t="shared" ref="C53:C58" si="11">F30</f>
        <v>15.321</v>
      </c>
      <c r="D53" s="173">
        <f t="shared" ref="D53:D58" si="12">F36</f>
        <v>22.956</v>
      </c>
      <c r="E53" s="174">
        <f t="shared" si="8"/>
        <v>7.635</v>
      </c>
      <c r="F53" s="174">
        <f t="shared" si="9"/>
        <v>-0.775666666666665</v>
      </c>
      <c r="G53" s="174">
        <f t="shared" si="10"/>
        <v>0.584118641779783</v>
      </c>
      <c r="H53" s="183">
        <f>AVERAGE(G53:G55)</f>
        <v>0.543413716154723</v>
      </c>
      <c r="I53" s="176">
        <f>STDEV(G53:G55)</f>
        <v>0.0673815770785533</v>
      </c>
      <c r="J53" s="177">
        <f>MAX(C53:C55)-MIN(C53:C55)</f>
        <v>0.523</v>
      </c>
      <c r="K53" s="177">
        <f>MAX(D53:D55)-MIN(D53:D55)</f>
        <v>0.195942550659201</v>
      </c>
    </row>
    <row r="54" customHeight="1" spans="1:11">
      <c r="B54" s="178"/>
      <c r="C54" s="173">
        <f t="shared" si="11"/>
        <v>14.798</v>
      </c>
      <c r="D54" s="173">
        <f t="shared" si="12"/>
        <v>22.7600574493408</v>
      </c>
      <c r="E54" s="174">
        <f t="shared" si="8"/>
        <v>7.9620574493408</v>
      </c>
      <c r="F54" s="174">
        <f t="shared" si="9"/>
        <v>-1.10272411600746</v>
      </c>
      <c r="G54" s="174">
        <f t="shared" si="10"/>
        <v>0.465636444226387</v>
      </c>
      <c r="H54" s="184"/>
      <c r="I54" s="180"/>
      <c r="J54" s="216"/>
      <c r="K54" s="216"/>
    </row>
    <row r="55" s="3" customFormat="1" customHeight="1" spans="1:11">
      <c r="B55" s="178"/>
      <c r="C55" s="173">
        <f t="shared" si="11"/>
        <v>15.202</v>
      </c>
      <c r="D55" s="173">
        <f t="shared" si="12"/>
        <v>22.846</v>
      </c>
      <c r="E55" s="174">
        <f t="shared" si="8"/>
        <v>7.644</v>
      </c>
      <c r="F55" s="174">
        <f t="shared" si="9"/>
        <v>-0.784666666666666</v>
      </c>
      <c r="G55" s="174">
        <f t="shared" si="10"/>
        <v>0.580486062457998</v>
      </c>
      <c r="H55" s="184"/>
      <c r="I55" s="180"/>
      <c r="J55" s="216"/>
      <c r="K55" s="216"/>
    </row>
    <row r="56" s="3" customFormat="1" customHeight="1" spans="1:11">
      <c r="B56" s="178"/>
      <c r="C56" s="173">
        <f t="shared" si="11"/>
        <v>14.0241</v>
      </c>
      <c r="D56" s="173">
        <f t="shared" si="12"/>
        <v>22.5472</v>
      </c>
      <c r="E56" s="174">
        <f t="shared" si="8"/>
        <v>8.5231</v>
      </c>
      <c r="F56" s="174">
        <f t="shared" si="9"/>
        <v>-1.66376666666666</v>
      </c>
      <c r="G56" s="174">
        <f t="shared" si="10"/>
        <v>0.315614049531004</v>
      </c>
      <c r="H56" s="184"/>
      <c r="I56" s="180"/>
      <c r="J56" s="216"/>
      <c r="K56" s="216"/>
    </row>
    <row r="57" s="3" customFormat="1" customHeight="1" spans="1:11">
      <c r="B57" s="178"/>
      <c r="C57" s="173">
        <f t="shared" si="11"/>
        <v>14.1812</v>
      </c>
      <c r="D57" s="173">
        <f t="shared" si="12"/>
        <v>22.2382</v>
      </c>
      <c r="E57" s="174">
        <f t="shared" si="8"/>
        <v>8.057</v>
      </c>
      <c r="F57" s="174">
        <f t="shared" si="9"/>
        <v>-1.19766666666666</v>
      </c>
      <c r="G57" s="174">
        <f t="shared" si="10"/>
        <v>0.435979840864819</v>
      </c>
      <c r="H57" s="184"/>
      <c r="I57" s="180"/>
      <c r="J57" s="216"/>
      <c r="K57" s="216"/>
    </row>
    <row r="58" s="3" customFormat="1" customHeight="1" spans="1:11">
      <c r="B58" s="169"/>
      <c r="C58" s="173">
        <f t="shared" si="11"/>
        <v>14.0806</v>
      </c>
      <c r="D58" s="173">
        <f t="shared" si="12"/>
        <v>21.7601</v>
      </c>
      <c r="E58" s="174">
        <f t="shared" si="8"/>
        <v>7.6795</v>
      </c>
      <c r="F58" s="174">
        <f t="shared" si="9"/>
        <v>-0.820166666666666</v>
      </c>
      <c r="G58" s="174">
        <f t="shared" si="10"/>
        <v>0.566376508488348</v>
      </c>
      <c r="H58" s="185"/>
      <c r="I58" s="186"/>
      <c r="J58" s="218"/>
      <c r="K58" s="218"/>
    </row>
    <row r="59" customHeight="1" spans="1:11">
      <c r="E59" s="151"/>
      <c r="F59" s="151"/>
    </row>
    <row r="60" s="147" customFormat="1" ht="27" customHeight="1" spans="1:11">
      <c r="A60" s="153" t="s">
        <v>218</v>
      </c>
      <c r="E60" s="156"/>
      <c r="F60" s="156"/>
    </row>
    <row r="61" ht="14.1" customHeight="1" spans="1:11">
      <c r="A61" s="189" t="str">
        <f>C46</f>
        <v>GAPDH</v>
      </c>
      <c r="F61" s="152" t="str">
        <f>D46</f>
        <v>MAPK12</v>
      </c>
      <c r="J61" s="190"/>
    </row>
    <row r="62" ht="14.1" customHeight="1"/>
    <row r="63" ht="14.1" customHeight="1" spans="1:11">
      <c r="H63" s="191"/>
      <c r="I63" s="191"/>
      <c r="J63" s="191"/>
    </row>
    <row r="64" ht="14.1" customHeight="1" spans="1:11">
      <c r="H64" s="191"/>
      <c r="I64" s="191"/>
      <c r="J64" s="191"/>
    </row>
    <row r="65" ht="14.1" customHeight="1" spans="1:10">
      <c r="H65" s="191"/>
      <c r="I65" s="191"/>
      <c r="J65" s="191"/>
    </row>
    <row r="66" ht="14.1" customHeight="1" spans="1:10">
      <c r="H66" s="191"/>
      <c r="I66" s="191"/>
      <c r="J66" s="191"/>
    </row>
    <row r="67" ht="14.1" customHeight="1" spans="1:10">
      <c r="H67" s="191"/>
      <c r="I67" s="191"/>
      <c r="J67" s="191"/>
    </row>
    <row r="68" ht="14.1" customHeight="1" spans="1:10">
      <c r="H68" s="191"/>
      <c r="I68" s="191"/>
      <c r="J68" s="191"/>
    </row>
    <row r="69" ht="14.1" customHeight="1" spans="1:10">
      <c r="H69" s="191"/>
      <c r="I69" s="191"/>
      <c r="J69" s="191"/>
    </row>
    <row r="70" ht="14.1" customHeight="1" spans="1:10">
      <c r="H70" s="191"/>
      <c r="I70" s="191"/>
      <c r="J70" s="191"/>
    </row>
    <row r="71" ht="14.1" customHeight="1" spans="1:10">
      <c r="H71" s="191"/>
      <c r="I71" s="191"/>
      <c r="J71" s="191"/>
    </row>
    <row r="72" ht="14.1" customHeight="1" spans="1:10">
      <c r="H72" s="191"/>
      <c r="I72" s="191"/>
      <c r="J72" s="191"/>
    </row>
    <row r="73" ht="14.1" customHeight="1" spans="1:10">
      <c r="H73" s="191"/>
      <c r="I73" s="191"/>
      <c r="J73" s="191"/>
    </row>
    <row r="74" ht="14.1" customHeight="1" spans="1:10">
      <c r="H74" s="191"/>
      <c r="I74" s="191"/>
      <c r="J74" s="191"/>
    </row>
    <row r="75" ht="14.1" customHeight="1" spans="1:10">
      <c r="H75" s="191"/>
      <c r="I75" s="191"/>
      <c r="J75" s="191"/>
    </row>
    <row r="76" ht="14.1" customHeight="1" spans="1:10">
      <c r="H76" s="191"/>
      <c r="I76" s="191"/>
      <c r="J76" s="191"/>
    </row>
    <row r="77" ht="14.1" customHeight="1" spans="1:10">
      <c r="H77" s="191"/>
      <c r="I77" s="191"/>
      <c r="J77" s="191"/>
    </row>
    <row r="78" ht="14.1" customHeight="1" spans="1:10">
      <c r="A78" s="189"/>
      <c r="H78" s="191"/>
      <c r="I78" s="191"/>
      <c r="J78" s="191"/>
    </row>
    <row r="79" ht="14.1" customHeight="1" spans="1:10">
      <c r="H79" s="191"/>
      <c r="I79" s="191"/>
      <c r="J79" s="191"/>
    </row>
    <row r="80" ht="14.1" customHeight="1" spans="1:10">
      <c r="H80" s="191"/>
      <c r="I80" s="191"/>
      <c r="J80" s="191"/>
    </row>
    <row r="81" ht="14.1" customHeight="1" spans="5:10">
      <c r="H81" s="191"/>
      <c r="I81" s="191"/>
      <c r="J81" s="191"/>
    </row>
    <row r="82" ht="14.1" customHeight="1" spans="5:10">
      <c r="H82" s="191"/>
      <c r="I82" s="191"/>
      <c r="J82" s="191"/>
    </row>
    <row r="83" ht="14.1" customHeight="1" spans="5:10">
      <c r="H83" s="191"/>
      <c r="I83" s="191"/>
      <c r="J83" s="191"/>
    </row>
    <row r="84" ht="14.1" customHeight="1" spans="5:10">
      <c r="H84" s="191"/>
      <c r="I84" s="191"/>
      <c r="J84" s="191"/>
    </row>
    <row r="85" ht="14.1" customHeight="1" spans="5:10">
      <c r="H85" s="191"/>
      <c r="I85" s="191"/>
      <c r="J85" s="191"/>
    </row>
    <row r="86" ht="14.1" customHeight="1" spans="5:10">
      <c r="H86" s="191"/>
      <c r="I86" s="191"/>
      <c r="J86" s="191"/>
    </row>
    <row r="87" ht="14.1" customHeight="1" spans="5:10">
      <c r="H87" s="191"/>
      <c r="I87" s="191"/>
      <c r="J87" s="191"/>
    </row>
    <row r="88" ht="14.1" customHeight="1" spans="5:10">
      <c r="H88" s="191"/>
      <c r="I88" s="191"/>
      <c r="J88" s="191"/>
    </row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s="150" customFormat="1" ht="27" customHeight="1" spans="5:10">
      <c r="E95" s="192"/>
      <c r="F95" s="192"/>
    </row>
  </sheetData>
  <mergeCells count="15">
    <mergeCell ref="A16:B16"/>
    <mergeCell ref="A44:B44"/>
    <mergeCell ref="C45:I45"/>
    <mergeCell ref="J45:K45"/>
    <mergeCell ref="B45:B46"/>
    <mergeCell ref="B47:B52"/>
    <mergeCell ref="B53:B58"/>
    <mergeCell ref="H47:H52"/>
    <mergeCell ref="H53:H58"/>
    <mergeCell ref="I47:I52"/>
    <mergeCell ref="I53:I58"/>
    <mergeCell ref="J47:J52"/>
    <mergeCell ref="J53:J58"/>
    <mergeCell ref="K47:K52"/>
    <mergeCell ref="K53:K58"/>
  </mergeCells>
  <pageMargins left="0.7" right="0.7" top="0.75" bottom="0.75" header="0.3" footer="0.3"/>
  <pageSetup paperSize="9" orientation="portrait"/>
  <headerFooter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5"/>
  <sheetViews>
    <sheetView zoomScale="85" zoomScaleNormal="85" topLeftCell="A15" workbookViewId="0">
      <selection activeCell="I30" sqref="I30"/>
    </sheetView>
  </sheetViews>
  <sheetFormatPr defaultColWidth="9" defaultRowHeight="13.5" customHeight="1"/>
  <cols>
    <col min="1" max="1" width="11.75" style="151" customWidth="1"/>
    <col min="2" max="2" width="13.125" style="151" customWidth="1"/>
    <col min="3" max="3" width="13.875" style="151" customWidth="1"/>
    <col min="4" max="4" width="13.625" style="151" customWidth="1"/>
    <col min="5" max="5" width="10" style="152" customWidth="1"/>
    <col min="6" max="6" width="10.875" style="152" customWidth="1"/>
    <col min="7" max="7" width="9.375" style="151" customWidth="1"/>
    <col min="8" max="9" width="13.5" style="151" customWidth="1"/>
    <col min="10" max="10" width="10.25" style="151" customWidth="1"/>
    <col min="11" max="11" width="9" style="151"/>
    <col min="12" max="12" width="14.5" style="151" customWidth="1"/>
    <col min="13" max="13" width="11.125" style="151" customWidth="1"/>
    <col min="14" max="14" width="11" style="151" customWidth="1"/>
    <col min="15" max="255" width="9" style="151"/>
    <col min="256" max="256" width="11.75" style="151" customWidth="1"/>
    <col min="257" max="257" width="13.125" style="151" customWidth="1"/>
    <col min="258" max="258" width="13.875" style="151" customWidth="1"/>
    <col min="259" max="259" width="13.625" style="151" customWidth="1"/>
    <col min="260" max="260" width="10" style="151" customWidth="1"/>
    <col min="261" max="261" width="10.875" style="151" customWidth="1"/>
    <col min="262" max="262" width="9.375" style="151" customWidth="1"/>
    <col min="263" max="264" width="13.5" style="151" customWidth="1"/>
    <col min="265" max="265" width="10.125" style="151" customWidth="1"/>
    <col min="266" max="266" width="10.25" style="151" customWidth="1"/>
    <col min="267" max="267" width="9" style="151"/>
    <col min="268" max="268" width="14.5" style="151" customWidth="1"/>
    <col min="269" max="269" width="11.125" style="151" customWidth="1"/>
    <col min="270" max="270" width="11" style="151" customWidth="1"/>
    <col min="271" max="511" width="9" style="151"/>
    <col min="512" max="512" width="11.75" style="151" customWidth="1"/>
    <col min="513" max="513" width="13.125" style="151" customWidth="1"/>
    <col min="514" max="514" width="13.875" style="151" customWidth="1"/>
    <col min="515" max="515" width="13.625" style="151" customWidth="1"/>
    <col min="516" max="516" width="10" style="151" customWidth="1"/>
    <col min="517" max="517" width="10.875" style="151" customWidth="1"/>
    <col min="518" max="518" width="9.375" style="151" customWidth="1"/>
    <col min="519" max="520" width="13.5" style="151" customWidth="1"/>
    <col min="521" max="521" width="10.125" style="151" customWidth="1"/>
    <col min="522" max="522" width="10.25" style="151" customWidth="1"/>
    <col min="523" max="523" width="9" style="151"/>
    <col min="524" max="524" width="14.5" style="151" customWidth="1"/>
    <col min="525" max="525" width="11.125" style="151" customWidth="1"/>
    <col min="526" max="526" width="11" style="151" customWidth="1"/>
    <col min="527" max="767" width="9" style="151"/>
    <col min="768" max="768" width="11.75" style="151" customWidth="1"/>
    <col min="769" max="769" width="13.125" style="151" customWidth="1"/>
    <col min="770" max="770" width="13.875" style="151" customWidth="1"/>
    <col min="771" max="771" width="13.625" style="151" customWidth="1"/>
    <col min="772" max="772" width="10" style="151" customWidth="1"/>
    <col min="773" max="773" width="10.875" style="151" customWidth="1"/>
    <col min="774" max="774" width="9.375" style="151" customWidth="1"/>
    <col min="775" max="776" width="13.5" style="151" customWidth="1"/>
    <col min="777" max="777" width="10.125" style="151" customWidth="1"/>
    <col min="778" max="778" width="10.25" style="151" customWidth="1"/>
    <col min="779" max="779" width="9" style="151"/>
    <col min="780" max="780" width="14.5" style="151" customWidth="1"/>
    <col min="781" max="781" width="11.125" style="151" customWidth="1"/>
    <col min="782" max="782" width="11" style="151" customWidth="1"/>
    <col min="783" max="1023" width="9" style="151"/>
    <col min="1024" max="1024" width="11.75" style="151" customWidth="1"/>
    <col min="1025" max="1025" width="13.125" style="151" customWidth="1"/>
    <col min="1026" max="1026" width="13.875" style="151" customWidth="1"/>
    <col min="1027" max="1027" width="13.625" style="151" customWidth="1"/>
    <col min="1028" max="1028" width="10" style="151" customWidth="1"/>
    <col min="1029" max="1029" width="10.875" style="151" customWidth="1"/>
    <col min="1030" max="1030" width="9.375" style="151" customWidth="1"/>
    <col min="1031" max="1032" width="13.5" style="151" customWidth="1"/>
    <col min="1033" max="1033" width="10.125" style="151" customWidth="1"/>
    <col min="1034" max="1034" width="10.25" style="151" customWidth="1"/>
    <col min="1035" max="1035" width="9" style="151"/>
    <col min="1036" max="1036" width="14.5" style="151" customWidth="1"/>
    <col min="1037" max="1037" width="11.125" style="151" customWidth="1"/>
    <col min="1038" max="1038" width="11" style="151" customWidth="1"/>
    <col min="1039" max="1279" width="9" style="151"/>
    <col min="1280" max="1280" width="11.75" style="151" customWidth="1"/>
    <col min="1281" max="1281" width="13.125" style="151" customWidth="1"/>
    <col min="1282" max="1282" width="13.875" style="151" customWidth="1"/>
    <col min="1283" max="1283" width="13.625" style="151" customWidth="1"/>
    <col min="1284" max="1284" width="10" style="151" customWidth="1"/>
    <col min="1285" max="1285" width="10.875" style="151" customWidth="1"/>
    <col min="1286" max="1286" width="9.375" style="151" customWidth="1"/>
    <col min="1287" max="1288" width="13.5" style="151" customWidth="1"/>
    <col min="1289" max="1289" width="10.125" style="151" customWidth="1"/>
    <col min="1290" max="1290" width="10.25" style="151" customWidth="1"/>
    <col min="1291" max="1291" width="9" style="151"/>
    <col min="1292" max="1292" width="14.5" style="151" customWidth="1"/>
    <col min="1293" max="1293" width="11.125" style="151" customWidth="1"/>
    <col min="1294" max="1294" width="11" style="151" customWidth="1"/>
    <col min="1295" max="1535" width="9" style="151"/>
    <col min="1536" max="1536" width="11.75" style="151" customWidth="1"/>
    <col min="1537" max="1537" width="13.125" style="151" customWidth="1"/>
    <col min="1538" max="1538" width="13.875" style="151" customWidth="1"/>
    <col min="1539" max="1539" width="13.625" style="151" customWidth="1"/>
    <col min="1540" max="1540" width="10" style="151" customWidth="1"/>
    <col min="1541" max="1541" width="10.875" style="151" customWidth="1"/>
    <col min="1542" max="1542" width="9.375" style="151" customWidth="1"/>
    <col min="1543" max="1544" width="13.5" style="151" customWidth="1"/>
    <col min="1545" max="1545" width="10.125" style="151" customWidth="1"/>
    <col min="1546" max="1546" width="10.25" style="151" customWidth="1"/>
    <col min="1547" max="1547" width="9" style="151"/>
    <col min="1548" max="1548" width="14.5" style="151" customWidth="1"/>
    <col min="1549" max="1549" width="11.125" style="151" customWidth="1"/>
    <col min="1550" max="1550" width="11" style="151" customWidth="1"/>
    <col min="1551" max="1791" width="9" style="151"/>
    <col min="1792" max="1792" width="11.75" style="151" customWidth="1"/>
    <col min="1793" max="1793" width="13.125" style="151" customWidth="1"/>
    <col min="1794" max="1794" width="13.875" style="151" customWidth="1"/>
    <col min="1795" max="1795" width="13.625" style="151" customWidth="1"/>
    <col min="1796" max="1796" width="10" style="151" customWidth="1"/>
    <col min="1797" max="1797" width="10.875" style="151" customWidth="1"/>
    <col min="1798" max="1798" width="9.375" style="151" customWidth="1"/>
    <col min="1799" max="1800" width="13.5" style="151" customWidth="1"/>
    <col min="1801" max="1801" width="10.125" style="151" customWidth="1"/>
    <col min="1802" max="1802" width="10.25" style="151" customWidth="1"/>
    <col min="1803" max="1803" width="9" style="151"/>
    <col min="1804" max="1804" width="14.5" style="151" customWidth="1"/>
    <col min="1805" max="1805" width="11.125" style="151" customWidth="1"/>
    <col min="1806" max="1806" width="11" style="151" customWidth="1"/>
    <col min="1807" max="2047" width="9" style="151"/>
    <col min="2048" max="2048" width="11.75" style="151" customWidth="1"/>
    <col min="2049" max="2049" width="13.125" style="151" customWidth="1"/>
    <col min="2050" max="2050" width="13.875" style="151" customWidth="1"/>
    <col min="2051" max="2051" width="13.625" style="151" customWidth="1"/>
    <col min="2052" max="2052" width="10" style="151" customWidth="1"/>
    <col min="2053" max="2053" width="10.875" style="151" customWidth="1"/>
    <col min="2054" max="2054" width="9.375" style="151" customWidth="1"/>
    <col min="2055" max="2056" width="13.5" style="151" customWidth="1"/>
    <col min="2057" max="2057" width="10.125" style="151" customWidth="1"/>
    <col min="2058" max="2058" width="10.25" style="151" customWidth="1"/>
    <col min="2059" max="2059" width="9" style="151"/>
    <col min="2060" max="2060" width="14.5" style="151" customWidth="1"/>
    <col min="2061" max="2061" width="11.125" style="151" customWidth="1"/>
    <col min="2062" max="2062" width="11" style="151" customWidth="1"/>
    <col min="2063" max="2303" width="9" style="151"/>
    <col min="2304" max="2304" width="11.75" style="151" customWidth="1"/>
    <col min="2305" max="2305" width="13.125" style="151" customWidth="1"/>
    <col min="2306" max="2306" width="13.875" style="151" customWidth="1"/>
    <col min="2307" max="2307" width="13.625" style="151" customWidth="1"/>
    <col min="2308" max="2308" width="10" style="151" customWidth="1"/>
    <col min="2309" max="2309" width="10.875" style="151" customWidth="1"/>
    <col min="2310" max="2310" width="9.375" style="151" customWidth="1"/>
    <col min="2311" max="2312" width="13.5" style="151" customWidth="1"/>
    <col min="2313" max="2313" width="10.125" style="151" customWidth="1"/>
    <col min="2314" max="2314" width="10.25" style="151" customWidth="1"/>
    <col min="2315" max="2315" width="9" style="151"/>
    <col min="2316" max="2316" width="14.5" style="151" customWidth="1"/>
    <col min="2317" max="2317" width="11.125" style="151" customWidth="1"/>
    <col min="2318" max="2318" width="11" style="151" customWidth="1"/>
    <col min="2319" max="2559" width="9" style="151"/>
    <col min="2560" max="2560" width="11.75" style="151" customWidth="1"/>
    <col min="2561" max="2561" width="13.125" style="151" customWidth="1"/>
    <col min="2562" max="2562" width="13.875" style="151" customWidth="1"/>
    <col min="2563" max="2563" width="13.625" style="151" customWidth="1"/>
    <col min="2564" max="2564" width="10" style="151" customWidth="1"/>
    <col min="2565" max="2565" width="10.875" style="151" customWidth="1"/>
    <col min="2566" max="2566" width="9.375" style="151" customWidth="1"/>
    <col min="2567" max="2568" width="13.5" style="151" customWidth="1"/>
    <col min="2569" max="2569" width="10.125" style="151" customWidth="1"/>
    <col min="2570" max="2570" width="10.25" style="151" customWidth="1"/>
    <col min="2571" max="2571" width="9" style="151"/>
    <col min="2572" max="2572" width="14.5" style="151" customWidth="1"/>
    <col min="2573" max="2573" width="11.125" style="151" customWidth="1"/>
    <col min="2574" max="2574" width="11" style="151" customWidth="1"/>
    <col min="2575" max="2815" width="9" style="151"/>
    <col min="2816" max="2816" width="11.75" style="151" customWidth="1"/>
    <col min="2817" max="2817" width="13.125" style="151" customWidth="1"/>
    <col min="2818" max="2818" width="13.875" style="151" customWidth="1"/>
    <col min="2819" max="2819" width="13.625" style="151" customWidth="1"/>
    <col min="2820" max="2820" width="10" style="151" customWidth="1"/>
    <col min="2821" max="2821" width="10.875" style="151" customWidth="1"/>
    <col min="2822" max="2822" width="9.375" style="151" customWidth="1"/>
    <col min="2823" max="2824" width="13.5" style="151" customWidth="1"/>
    <col min="2825" max="2825" width="10.125" style="151" customWidth="1"/>
    <col min="2826" max="2826" width="10.25" style="151" customWidth="1"/>
    <col min="2827" max="2827" width="9" style="151"/>
    <col min="2828" max="2828" width="14.5" style="151" customWidth="1"/>
    <col min="2829" max="2829" width="11.125" style="151" customWidth="1"/>
    <col min="2830" max="2830" width="11" style="151" customWidth="1"/>
    <col min="2831" max="3071" width="9" style="151"/>
    <col min="3072" max="3072" width="11.75" style="151" customWidth="1"/>
    <col min="3073" max="3073" width="13.125" style="151" customWidth="1"/>
    <col min="3074" max="3074" width="13.875" style="151" customWidth="1"/>
    <col min="3075" max="3075" width="13.625" style="151" customWidth="1"/>
    <col min="3076" max="3076" width="10" style="151" customWidth="1"/>
    <col min="3077" max="3077" width="10.875" style="151" customWidth="1"/>
    <col min="3078" max="3078" width="9.375" style="151" customWidth="1"/>
    <col min="3079" max="3080" width="13.5" style="151" customWidth="1"/>
    <col min="3081" max="3081" width="10.125" style="151" customWidth="1"/>
    <col min="3082" max="3082" width="10.25" style="151" customWidth="1"/>
    <col min="3083" max="3083" width="9" style="151"/>
    <col min="3084" max="3084" width="14.5" style="151" customWidth="1"/>
    <col min="3085" max="3085" width="11.125" style="151" customWidth="1"/>
    <col min="3086" max="3086" width="11" style="151" customWidth="1"/>
    <col min="3087" max="3327" width="9" style="151"/>
    <col min="3328" max="3328" width="11.75" style="151" customWidth="1"/>
    <col min="3329" max="3329" width="13.125" style="151" customWidth="1"/>
    <col min="3330" max="3330" width="13.875" style="151" customWidth="1"/>
    <col min="3331" max="3331" width="13.625" style="151" customWidth="1"/>
    <col min="3332" max="3332" width="10" style="151" customWidth="1"/>
    <col min="3333" max="3333" width="10.875" style="151" customWidth="1"/>
    <col min="3334" max="3334" width="9.375" style="151" customWidth="1"/>
    <col min="3335" max="3336" width="13.5" style="151" customWidth="1"/>
    <col min="3337" max="3337" width="10.125" style="151" customWidth="1"/>
    <col min="3338" max="3338" width="10.25" style="151" customWidth="1"/>
    <col min="3339" max="3339" width="9" style="151"/>
    <col min="3340" max="3340" width="14.5" style="151" customWidth="1"/>
    <col min="3341" max="3341" width="11.125" style="151" customWidth="1"/>
    <col min="3342" max="3342" width="11" style="151" customWidth="1"/>
    <col min="3343" max="3583" width="9" style="151"/>
    <col min="3584" max="3584" width="11.75" style="151" customWidth="1"/>
    <col min="3585" max="3585" width="13.125" style="151" customWidth="1"/>
    <col min="3586" max="3586" width="13.875" style="151" customWidth="1"/>
    <col min="3587" max="3587" width="13.625" style="151" customWidth="1"/>
    <col min="3588" max="3588" width="10" style="151" customWidth="1"/>
    <col min="3589" max="3589" width="10.875" style="151" customWidth="1"/>
    <col min="3590" max="3590" width="9.375" style="151" customWidth="1"/>
    <col min="3591" max="3592" width="13.5" style="151" customWidth="1"/>
    <col min="3593" max="3593" width="10.125" style="151" customWidth="1"/>
    <col min="3594" max="3594" width="10.25" style="151" customWidth="1"/>
    <col min="3595" max="3595" width="9" style="151"/>
    <col min="3596" max="3596" width="14.5" style="151" customWidth="1"/>
    <col min="3597" max="3597" width="11.125" style="151" customWidth="1"/>
    <col min="3598" max="3598" width="11" style="151" customWidth="1"/>
    <col min="3599" max="3839" width="9" style="151"/>
    <col min="3840" max="3840" width="11.75" style="151" customWidth="1"/>
    <col min="3841" max="3841" width="13.125" style="151" customWidth="1"/>
    <col min="3842" max="3842" width="13.875" style="151" customWidth="1"/>
    <col min="3843" max="3843" width="13.625" style="151" customWidth="1"/>
    <col min="3844" max="3844" width="10" style="151" customWidth="1"/>
    <col min="3845" max="3845" width="10.875" style="151" customWidth="1"/>
    <col min="3846" max="3846" width="9.375" style="151" customWidth="1"/>
    <col min="3847" max="3848" width="13.5" style="151" customWidth="1"/>
    <col min="3849" max="3849" width="10.125" style="151" customWidth="1"/>
    <col min="3850" max="3850" width="10.25" style="151" customWidth="1"/>
    <col min="3851" max="3851" width="9" style="151"/>
    <col min="3852" max="3852" width="14.5" style="151" customWidth="1"/>
    <col min="3853" max="3853" width="11.125" style="151" customWidth="1"/>
    <col min="3854" max="3854" width="11" style="151" customWidth="1"/>
    <col min="3855" max="4095" width="9" style="151"/>
    <col min="4096" max="4096" width="11.75" style="151" customWidth="1"/>
    <col min="4097" max="4097" width="13.125" style="151" customWidth="1"/>
    <col min="4098" max="4098" width="13.875" style="151" customWidth="1"/>
    <col min="4099" max="4099" width="13.625" style="151" customWidth="1"/>
    <col min="4100" max="4100" width="10" style="151" customWidth="1"/>
    <col min="4101" max="4101" width="10.875" style="151" customWidth="1"/>
    <col min="4102" max="4102" width="9.375" style="151" customWidth="1"/>
    <col min="4103" max="4104" width="13.5" style="151" customWidth="1"/>
    <col min="4105" max="4105" width="10.125" style="151" customWidth="1"/>
    <col min="4106" max="4106" width="10.25" style="151" customWidth="1"/>
    <col min="4107" max="4107" width="9" style="151"/>
    <col min="4108" max="4108" width="14.5" style="151" customWidth="1"/>
    <col min="4109" max="4109" width="11.125" style="151" customWidth="1"/>
    <col min="4110" max="4110" width="11" style="151" customWidth="1"/>
    <col min="4111" max="4351" width="9" style="151"/>
    <col min="4352" max="4352" width="11.75" style="151" customWidth="1"/>
    <col min="4353" max="4353" width="13.125" style="151" customWidth="1"/>
    <col min="4354" max="4354" width="13.875" style="151" customWidth="1"/>
    <col min="4355" max="4355" width="13.625" style="151" customWidth="1"/>
    <col min="4356" max="4356" width="10" style="151" customWidth="1"/>
    <col min="4357" max="4357" width="10.875" style="151" customWidth="1"/>
    <col min="4358" max="4358" width="9.375" style="151" customWidth="1"/>
    <col min="4359" max="4360" width="13.5" style="151" customWidth="1"/>
    <col min="4361" max="4361" width="10.125" style="151" customWidth="1"/>
    <col min="4362" max="4362" width="10.25" style="151" customWidth="1"/>
    <col min="4363" max="4363" width="9" style="151"/>
    <col min="4364" max="4364" width="14.5" style="151" customWidth="1"/>
    <col min="4365" max="4365" width="11.125" style="151" customWidth="1"/>
    <col min="4366" max="4366" width="11" style="151" customWidth="1"/>
    <col min="4367" max="4607" width="9" style="151"/>
    <col min="4608" max="4608" width="11.75" style="151" customWidth="1"/>
    <col min="4609" max="4609" width="13.125" style="151" customWidth="1"/>
    <col min="4610" max="4610" width="13.875" style="151" customWidth="1"/>
    <col min="4611" max="4611" width="13.625" style="151" customWidth="1"/>
    <col min="4612" max="4612" width="10" style="151" customWidth="1"/>
    <col min="4613" max="4613" width="10.875" style="151" customWidth="1"/>
    <col min="4614" max="4614" width="9.375" style="151" customWidth="1"/>
    <col min="4615" max="4616" width="13.5" style="151" customWidth="1"/>
    <col min="4617" max="4617" width="10.125" style="151" customWidth="1"/>
    <col min="4618" max="4618" width="10.25" style="151" customWidth="1"/>
    <col min="4619" max="4619" width="9" style="151"/>
    <col min="4620" max="4620" width="14.5" style="151" customWidth="1"/>
    <col min="4621" max="4621" width="11.125" style="151" customWidth="1"/>
    <col min="4622" max="4622" width="11" style="151" customWidth="1"/>
    <col min="4623" max="4863" width="9" style="151"/>
    <col min="4864" max="4864" width="11.75" style="151" customWidth="1"/>
    <col min="4865" max="4865" width="13.125" style="151" customWidth="1"/>
    <col min="4866" max="4866" width="13.875" style="151" customWidth="1"/>
    <col min="4867" max="4867" width="13.625" style="151" customWidth="1"/>
    <col min="4868" max="4868" width="10" style="151" customWidth="1"/>
    <col min="4869" max="4869" width="10.875" style="151" customWidth="1"/>
    <col min="4870" max="4870" width="9.375" style="151" customWidth="1"/>
    <col min="4871" max="4872" width="13.5" style="151" customWidth="1"/>
    <col min="4873" max="4873" width="10.125" style="151" customWidth="1"/>
    <col min="4874" max="4874" width="10.25" style="151" customWidth="1"/>
    <col min="4875" max="4875" width="9" style="151"/>
    <col min="4876" max="4876" width="14.5" style="151" customWidth="1"/>
    <col min="4877" max="4877" width="11.125" style="151" customWidth="1"/>
    <col min="4878" max="4878" width="11" style="151" customWidth="1"/>
    <col min="4879" max="5119" width="9" style="151"/>
    <col min="5120" max="5120" width="11.75" style="151" customWidth="1"/>
    <col min="5121" max="5121" width="13.125" style="151" customWidth="1"/>
    <col min="5122" max="5122" width="13.875" style="151" customWidth="1"/>
    <col min="5123" max="5123" width="13.625" style="151" customWidth="1"/>
    <col min="5124" max="5124" width="10" style="151" customWidth="1"/>
    <col min="5125" max="5125" width="10.875" style="151" customWidth="1"/>
    <col min="5126" max="5126" width="9.375" style="151" customWidth="1"/>
    <col min="5127" max="5128" width="13.5" style="151" customWidth="1"/>
    <col min="5129" max="5129" width="10.125" style="151" customWidth="1"/>
    <col min="5130" max="5130" width="10.25" style="151" customWidth="1"/>
    <col min="5131" max="5131" width="9" style="151"/>
    <col min="5132" max="5132" width="14.5" style="151" customWidth="1"/>
    <col min="5133" max="5133" width="11.125" style="151" customWidth="1"/>
    <col min="5134" max="5134" width="11" style="151" customWidth="1"/>
    <col min="5135" max="5375" width="9" style="151"/>
    <col min="5376" max="5376" width="11.75" style="151" customWidth="1"/>
    <col min="5377" max="5377" width="13.125" style="151" customWidth="1"/>
    <col min="5378" max="5378" width="13.875" style="151" customWidth="1"/>
    <col min="5379" max="5379" width="13.625" style="151" customWidth="1"/>
    <col min="5380" max="5380" width="10" style="151" customWidth="1"/>
    <col min="5381" max="5381" width="10.875" style="151" customWidth="1"/>
    <col min="5382" max="5382" width="9.375" style="151" customWidth="1"/>
    <col min="5383" max="5384" width="13.5" style="151" customWidth="1"/>
    <col min="5385" max="5385" width="10.125" style="151" customWidth="1"/>
    <col min="5386" max="5386" width="10.25" style="151" customWidth="1"/>
    <col min="5387" max="5387" width="9" style="151"/>
    <col min="5388" max="5388" width="14.5" style="151" customWidth="1"/>
    <col min="5389" max="5389" width="11.125" style="151" customWidth="1"/>
    <col min="5390" max="5390" width="11" style="151" customWidth="1"/>
    <col min="5391" max="5631" width="9" style="151"/>
    <col min="5632" max="5632" width="11.75" style="151" customWidth="1"/>
    <col min="5633" max="5633" width="13.125" style="151" customWidth="1"/>
    <col min="5634" max="5634" width="13.875" style="151" customWidth="1"/>
    <col min="5635" max="5635" width="13.625" style="151" customWidth="1"/>
    <col min="5636" max="5636" width="10" style="151" customWidth="1"/>
    <col min="5637" max="5637" width="10.875" style="151" customWidth="1"/>
    <col min="5638" max="5638" width="9.375" style="151" customWidth="1"/>
    <col min="5639" max="5640" width="13.5" style="151" customWidth="1"/>
    <col min="5641" max="5641" width="10.125" style="151" customWidth="1"/>
    <col min="5642" max="5642" width="10.25" style="151" customWidth="1"/>
    <col min="5643" max="5643" width="9" style="151"/>
    <col min="5644" max="5644" width="14.5" style="151" customWidth="1"/>
    <col min="5645" max="5645" width="11.125" style="151" customWidth="1"/>
    <col min="5646" max="5646" width="11" style="151" customWidth="1"/>
    <col min="5647" max="5887" width="9" style="151"/>
    <col min="5888" max="5888" width="11.75" style="151" customWidth="1"/>
    <col min="5889" max="5889" width="13.125" style="151" customWidth="1"/>
    <col min="5890" max="5890" width="13.875" style="151" customWidth="1"/>
    <col min="5891" max="5891" width="13.625" style="151" customWidth="1"/>
    <col min="5892" max="5892" width="10" style="151" customWidth="1"/>
    <col min="5893" max="5893" width="10.875" style="151" customWidth="1"/>
    <col min="5894" max="5894" width="9.375" style="151" customWidth="1"/>
    <col min="5895" max="5896" width="13.5" style="151" customWidth="1"/>
    <col min="5897" max="5897" width="10.125" style="151" customWidth="1"/>
    <col min="5898" max="5898" width="10.25" style="151" customWidth="1"/>
    <col min="5899" max="5899" width="9" style="151"/>
    <col min="5900" max="5900" width="14.5" style="151" customWidth="1"/>
    <col min="5901" max="5901" width="11.125" style="151" customWidth="1"/>
    <col min="5902" max="5902" width="11" style="151" customWidth="1"/>
    <col min="5903" max="6143" width="9" style="151"/>
    <col min="6144" max="6144" width="11.75" style="151" customWidth="1"/>
    <col min="6145" max="6145" width="13.125" style="151" customWidth="1"/>
    <col min="6146" max="6146" width="13.875" style="151" customWidth="1"/>
    <col min="6147" max="6147" width="13.625" style="151" customWidth="1"/>
    <col min="6148" max="6148" width="10" style="151" customWidth="1"/>
    <col min="6149" max="6149" width="10.875" style="151" customWidth="1"/>
    <col min="6150" max="6150" width="9.375" style="151" customWidth="1"/>
    <col min="6151" max="6152" width="13.5" style="151" customWidth="1"/>
    <col min="6153" max="6153" width="10.125" style="151" customWidth="1"/>
    <col min="6154" max="6154" width="10.25" style="151" customWidth="1"/>
    <col min="6155" max="6155" width="9" style="151"/>
    <col min="6156" max="6156" width="14.5" style="151" customWidth="1"/>
    <col min="6157" max="6157" width="11.125" style="151" customWidth="1"/>
    <col min="6158" max="6158" width="11" style="151" customWidth="1"/>
    <col min="6159" max="6399" width="9" style="151"/>
    <col min="6400" max="6400" width="11.75" style="151" customWidth="1"/>
    <col min="6401" max="6401" width="13.125" style="151" customWidth="1"/>
    <col min="6402" max="6402" width="13.875" style="151" customWidth="1"/>
    <col min="6403" max="6403" width="13.625" style="151" customWidth="1"/>
    <col min="6404" max="6404" width="10" style="151" customWidth="1"/>
    <col min="6405" max="6405" width="10.875" style="151" customWidth="1"/>
    <col min="6406" max="6406" width="9.375" style="151" customWidth="1"/>
    <col min="6407" max="6408" width="13.5" style="151" customWidth="1"/>
    <col min="6409" max="6409" width="10.125" style="151" customWidth="1"/>
    <col min="6410" max="6410" width="10.25" style="151" customWidth="1"/>
    <col min="6411" max="6411" width="9" style="151"/>
    <col min="6412" max="6412" width="14.5" style="151" customWidth="1"/>
    <col min="6413" max="6413" width="11.125" style="151" customWidth="1"/>
    <col min="6414" max="6414" width="11" style="151" customWidth="1"/>
    <col min="6415" max="6655" width="9" style="151"/>
    <col min="6656" max="6656" width="11.75" style="151" customWidth="1"/>
    <col min="6657" max="6657" width="13.125" style="151" customWidth="1"/>
    <col min="6658" max="6658" width="13.875" style="151" customWidth="1"/>
    <col min="6659" max="6659" width="13.625" style="151" customWidth="1"/>
    <col min="6660" max="6660" width="10" style="151" customWidth="1"/>
    <col min="6661" max="6661" width="10.875" style="151" customWidth="1"/>
    <col min="6662" max="6662" width="9.375" style="151" customWidth="1"/>
    <col min="6663" max="6664" width="13.5" style="151" customWidth="1"/>
    <col min="6665" max="6665" width="10.125" style="151" customWidth="1"/>
    <col min="6666" max="6666" width="10.25" style="151" customWidth="1"/>
    <col min="6667" max="6667" width="9" style="151"/>
    <col min="6668" max="6668" width="14.5" style="151" customWidth="1"/>
    <col min="6669" max="6669" width="11.125" style="151" customWidth="1"/>
    <col min="6670" max="6670" width="11" style="151" customWidth="1"/>
    <col min="6671" max="6911" width="9" style="151"/>
    <col min="6912" max="6912" width="11.75" style="151" customWidth="1"/>
    <col min="6913" max="6913" width="13.125" style="151" customWidth="1"/>
    <col min="6914" max="6914" width="13.875" style="151" customWidth="1"/>
    <col min="6915" max="6915" width="13.625" style="151" customWidth="1"/>
    <col min="6916" max="6916" width="10" style="151" customWidth="1"/>
    <col min="6917" max="6917" width="10.875" style="151" customWidth="1"/>
    <col min="6918" max="6918" width="9.375" style="151" customWidth="1"/>
    <col min="6919" max="6920" width="13.5" style="151" customWidth="1"/>
    <col min="6921" max="6921" width="10.125" style="151" customWidth="1"/>
    <col min="6922" max="6922" width="10.25" style="151" customWidth="1"/>
    <col min="6923" max="6923" width="9" style="151"/>
    <col min="6924" max="6924" width="14.5" style="151" customWidth="1"/>
    <col min="6925" max="6925" width="11.125" style="151" customWidth="1"/>
    <col min="6926" max="6926" width="11" style="151" customWidth="1"/>
    <col min="6927" max="7167" width="9" style="151"/>
    <col min="7168" max="7168" width="11.75" style="151" customWidth="1"/>
    <col min="7169" max="7169" width="13.125" style="151" customWidth="1"/>
    <col min="7170" max="7170" width="13.875" style="151" customWidth="1"/>
    <col min="7171" max="7171" width="13.625" style="151" customWidth="1"/>
    <col min="7172" max="7172" width="10" style="151" customWidth="1"/>
    <col min="7173" max="7173" width="10.875" style="151" customWidth="1"/>
    <col min="7174" max="7174" width="9.375" style="151" customWidth="1"/>
    <col min="7175" max="7176" width="13.5" style="151" customWidth="1"/>
    <col min="7177" max="7177" width="10.125" style="151" customWidth="1"/>
    <col min="7178" max="7178" width="10.25" style="151" customWidth="1"/>
    <col min="7179" max="7179" width="9" style="151"/>
    <col min="7180" max="7180" width="14.5" style="151" customWidth="1"/>
    <col min="7181" max="7181" width="11.125" style="151" customWidth="1"/>
    <col min="7182" max="7182" width="11" style="151" customWidth="1"/>
    <col min="7183" max="7423" width="9" style="151"/>
    <col min="7424" max="7424" width="11.75" style="151" customWidth="1"/>
    <col min="7425" max="7425" width="13.125" style="151" customWidth="1"/>
    <col min="7426" max="7426" width="13.875" style="151" customWidth="1"/>
    <col min="7427" max="7427" width="13.625" style="151" customWidth="1"/>
    <col min="7428" max="7428" width="10" style="151" customWidth="1"/>
    <col min="7429" max="7429" width="10.875" style="151" customWidth="1"/>
    <col min="7430" max="7430" width="9.375" style="151" customWidth="1"/>
    <col min="7431" max="7432" width="13.5" style="151" customWidth="1"/>
    <col min="7433" max="7433" width="10.125" style="151" customWidth="1"/>
    <col min="7434" max="7434" width="10.25" style="151" customWidth="1"/>
    <col min="7435" max="7435" width="9" style="151"/>
    <col min="7436" max="7436" width="14.5" style="151" customWidth="1"/>
    <col min="7437" max="7437" width="11.125" style="151" customWidth="1"/>
    <col min="7438" max="7438" width="11" style="151" customWidth="1"/>
    <col min="7439" max="7679" width="9" style="151"/>
    <col min="7680" max="7680" width="11.75" style="151" customWidth="1"/>
    <col min="7681" max="7681" width="13.125" style="151" customWidth="1"/>
    <col min="7682" max="7682" width="13.875" style="151" customWidth="1"/>
    <col min="7683" max="7683" width="13.625" style="151" customWidth="1"/>
    <col min="7684" max="7684" width="10" style="151" customWidth="1"/>
    <col min="7685" max="7685" width="10.875" style="151" customWidth="1"/>
    <col min="7686" max="7686" width="9.375" style="151" customWidth="1"/>
    <col min="7687" max="7688" width="13.5" style="151" customWidth="1"/>
    <col min="7689" max="7689" width="10.125" style="151" customWidth="1"/>
    <col min="7690" max="7690" width="10.25" style="151" customWidth="1"/>
    <col min="7691" max="7691" width="9" style="151"/>
    <col min="7692" max="7692" width="14.5" style="151" customWidth="1"/>
    <col min="7693" max="7693" width="11.125" style="151" customWidth="1"/>
    <col min="7694" max="7694" width="11" style="151" customWidth="1"/>
    <col min="7695" max="7935" width="9" style="151"/>
    <col min="7936" max="7936" width="11.75" style="151" customWidth="1"/>
    <col min="7937" max="7937" width="13.125" style="151" customWidth="1"/>
    <col min="7938" max="7938" width="13.875" style="151" customWidth="1"/>
    <col min="7939" max="7939" width="13.625" style="151" customWidth="1"/>
    <col min="7940" max="7940" width="10" style="151" customWidth="1"/>
    <col min="7941" max="7941" width="10.875" style="151" customWidth="1"/>
    <col min="7942" max="7942" width="9.375" style="151" customWidth="1"/>
    <col min="7943" max="7944" width="13.5" style="151" customWidth="1"/>
    <col min="7945" max="7945" width="10.125" style="151" customWidth="1"/>
    <col min="7946" max="7946" width="10.25" style="151" customWidth="1"/>
    <col min="7947" max="7947" width="9" style="151"/>
    <col min="7948" max="7948" width="14.5" style="151" customWidth="1"/>
    <col min="7949" max="7949" width="11.125" style="151" customWidth="1"/>
    <col min="7950" max="7950" width="11" style="151" customWidth="1"/>
    <col min="7951" max="8191" width="9" style="151"/>
    <col min="8192" max="8192" width="11.75" style="151" customWidth="1"/>
    <col min="8193" max="8193" width="13.125" style="151" customWidth="1"/>
    <col min="8194" max="8194" width="13.875" style="151" customWidth="1"/>
    <col min="8195" max="8195" width="13.625" style="151" customWidth="1"/>
    <col min="8196" max="8196" width="10" style="151" customWidth="1"/>
    <col min="8197" max="8197" width="10.875" style="151" customWidth="1"/>
    <col min="8198" max="8198" width="9.375" style="151" customWidth="1"/>
    <col min="8199" max="8200" width="13.5" style="151" customWidth="1"/>
    <col min="8201" max="8201" width="10.125" style="151" customWidth="1"/>
    <col min="8202" max="8202" width="10.25" style="151" customWidth="1"/>
    <col min="8203" max="8203" width="9" style="151"/>
    <col min="8204" max="8204" width="14.5" style="151" customWidth="1"/>
    <col min="8205" max="8205" width="11.125" style="151" customWidth="1"/>
    <col min="8206" max="8206" width="11" style="151" customWidth="1"/>
    <col min="8207" max="8447" width="9" style="151"/>
    <col min="8448" max="8448" width="11.75" style="151" customWidth="1"/>
    <col min="8449" max="8449" width="13.125" style="151" customWidth="1"/>
    <col min="8450" max="8450" width="13.875" style="151" customWidth="1"/>
    <col min="8451" max="8451" width="13.625" style="151" customWidth="1"/>
    <col min="8452" max="8452" width="10" style="151" customWidth="1"/>
    <col min="8453" max="8453" width="10.875" style="151" customWidth="1"/>
    <col min="8454" max="8454" width="9.375" style="151" customWidth="1"/>
    <col min="8455" max="8456" width="13.5" style="151" customWidth="1"/>
    <col min="8457" max="8457" width="10.125" style="151" customWidth="1"/>
    <col min="8458" max="8458" width="10.25" style="151" customWidth="1"/>
    <col min="8459" max="8459" width="9" style="151"/>
    <col min="8460" max="8460" width="14.5" style="151" customWidth="1"/>
    <col min="8461" max="8461" width="11.125" style="151" customWidth="1"/>
    <col min="8462" max="8462" width="11" style="151" customWidth="1"/>
    <col min="8463" max="8703" width="9" style="151"/>
    <col min="8704" max="8704" width="11.75" style="151" customWidth="1"/>
    <col min="8705" max="8705" width="13.125" style="151" customWidth="1"/>
    <col min="8706" max="8706" width="13.875" style="151" customWidth="1"/>
    <col min="8707" max="8707" width="13.625" style="151" customWidth="1"/>
    <col min="8708" max="8708" width="10" style="151" customWidth="1"/>
    <col min="8709" max="8709" width="10.875" style="151" customWidth="1"/>
    <col min="8710" max="8710" width="9.375" style="151" customWidth="1"/>
    <col min="8711" max="8712" width="13.5" style="151" customWidth="1"/>
    <col min="8713" max="8713" width="10.125" style="151" customWidth="1"/>
    <col min="8714" max="8714" width="10.25" style="151" customWidth="1"/>
    <col min="8715" max="8715" width="9" style="151"/>
    <col min="8716" max="8716" width="14.5" style="151" customWidth="1"/>
    <col min="8717" max="8717" width="11.125" style="151" customWidth="1"/>
    <col min="8718" max="8718" width="11" style="151" customWidth="1"/>
    <col min="8719" max="8959" width="9" style="151"/>
    <col min="8960" max="8960" width="11.75" style="151" customWidth="1"/>
    <col min="8961" max="8961" width="13.125" style="151" customWidth="1"/>
    <col min="8962" max="8962" width="13.875" style="151" customWidth="1"/>
    <col min="8963" max="8963" width="13.625" style="151" customWidth="1"/>
    <col min="8964" max="8964" width="10" style="151" customWidth="1"/>
    <col min="8965" max="8965" width="10.875" style="151" customWidth="1"/>
    <col min="8966" max="8966" width="9.375" style="151" customWidth="1"/>
    <col min="8967" max="8968" width="13.5" style="151" customWidth="1"/>
    <col min="8969" max="8969" width="10.125" style="151" customWidth="1"/>
    <col min="8970" max="8970" width="10.25" style="151" customWidth="1"/>
    <col min="8971" max="8971" width="9" style="151"/>
    <col min="8972" max="8972" width="14.5" style="151" customWidth="1"/>
    <col min="8973" max="8973" width="11.125" style="151" customWidth="1"/>
    <col min="8974" max="8974" width="11" style="151" customWidth="1"/>
    <col min="8975" max="9215" width="9" style="151"/>
    <col min="9216" max="9216" width="11.75" style="151" customWidth="1"/>
    <col min="9217" max="9217" width="13.125" style="151" customWidth="1"/>
    <col min="9218" max="9218" width="13.875" style="151" customWidth="1"/>
    <col min="9219" max="9219" width="13.625" style="151" customWidth="1"/>
    <col min="9220" max="9220" width="10" style="151" customWidth="1"/>
    <col min="9221" max="9221" width="10.875" style="151" customWidth="1"/>
    <col min="9222" max="9222" width="9.375" style="151" customWidth="1"/>
    <col min="9223" max="9224" width="13.5" style="151" customWidth="1"/>
    <col min="9225" max="9225" width="10.125" style="151" customWidth="1"/>
    <col min="9226" max="9226" width="10.25" style="151" customWidth="1"/>
    <col min="9227" max="9227" width="9" style="151"/>
    <col min="9228" max="9228" width="14.5" style="151" customWidth="1"/>
    <col min="9229" max="9229" width="11.125" style="151" customWidth="1"/>
    <col min="9230" max="9230" width="11" style="151" customWidth="1"/>
    <col min="9231" max="9471" width="9" style="151"/>
    <col min="9472" max="9472" width="11.75" style="151" customWidth="1"/>
    <col min="9473" max="9473" width="13.125" style="151" customWidth="1"/>
    <col min="9474" max="9474" width="13.875" style="151" customWidth="1"/>
    <col min="9475" max="9475" width="13.625" style="151" customWidth="1"/>
    <col min="9476" max="9476" width="10" style="151" customWidth="1"/>
    <col min="9477" max="9477" width="10.875" style="151" customWidth="1"/>
    <col min="9478" max="9478" width="9.375" style="151" customWidth="1"/>
    <col min="9479" max="9480" width="13.5" style="151" customWidth="1"/>
    <col min="9481" max="9481" width="10.125" style="151" customWidth="1"/>
    <col min="9482" max="9482" width="10.25" style="151" customWidth="1"/>
    <col min="9483" max="9483" width="9" style="151"/>
    <col min="9484" max="9484" width="14.5" style="151" customWidth="1"/>
    <col min="9485" max="9485" width="11.125" style="151" customWidth="1"/>
    <col min="9486" max="9486" width="11" style="151" customWidth="1"/>
    <col min="9487" max="9727" width="9" style="151"/>
    <col min="9728" max="9728" width="11.75" style="151" customWidth="1"/>
    <col min="9729" max="9729" width="13.125" style="151" customWidth="1"/>
    <col min="9730" max="9730" width="13.875" style="151" customWidth="1"/>
    <col min="9731" max="9731" width="13.625" style="151" customWidth="1"/>
    <col min="9732" max="9732" width="10" style="151" customWidth="1"/>
    <col min="9733" max="9733" width="10.875" style="151" customWidth="1"/>
    <col min="9734" max="9734" width="9.375" style="151" customWidth="1"/>
    <col min="9735" max="9736" width="13.5" style="151" customWidth="1"/>
    <col min="9737" max="9737" width="10.125" style="151" customWidth="1"/>
    <col min="9738" max="9738" width="10.25" style="151" customWidth="1"/>
    <col min="9739" max="9739" width="9" style="151"/>
    <col min="9740" max="9740" width="14.5" style="151" customWidth="1"/>
    <col min="9741" max="9741" width="11.125" style="151" customWidth="1"/>
    <col min="9742" max="9742" width="11" style="151" customWidth="1"/>
    <col min="9743" max="9983" width="9" style="151"/>
    <col min="9984" max="9984" width="11.75" style="151" customWidth="1"/>
    <col min="9985" max="9985" width="13.125" style="151" customWidth="1"/>
    <col min="9986" max="9986" width="13.875" style="151" customWidth="1"/>
    <col min="9987" max="9987" width="13.625" style="151" customWidth="1"/>
    <col min="9988" max="9988" width="10" style="151" customWidth="1"/>
    <col min="9989" max="9989" width="10.875" style="151" customWidth="1"/>
    <col min="9990" max="9990" width="9.375" style="151" customWidth="1"/>
    <col min="9991" max="9992" width="13.5" style="151" customWidth="1"/>
    <col min="9993" max="9993" width="10.125" style="151" customWidth="1"/>
    <col min="9994" max="9994" width="10.25" style="151" customWidth="1"/>
    <col min="9995" max="9995" width="9" style="151"/>
    <col min="9996" max="9996" width="14.5" style="151" customWidth="1"/>
    <col min="9997" max="9997" width="11.125" style="151" customWidth="1"/>
    <col min="9998" max="9998" width="11" style="151" customWidth="1"/>
    <col min="9999" max="10239" width="9" style="151"/>
    <col min="10240" max="10240" width="11.75" style="151" customWidth="1"/>
    <col min="10241" max="10241" width="13.125" style="151" customWidth="1"/>
    <col min="10242" max="10242" width="13.875" style="151" customWidth="1"/>
    <col min="10243" max="10243" width="13.625" style="151" customWidth="1"/>
    <col min="10244" max="10244" width="10" style="151" customWidth="1"/>
    <col min="10245" max="10245" width="10.875" style="151" customWidth="1"/>
    <col min="10246" max="10246" width="9.375" style="151" customWidth="1"/>
    <col min="10247" max="10248" width="13.5" style="151" customWidth="1"/>
    <col min="10249" max="10249" width="10.125" style="151" customWidth="1"/>
    <col min="10250" max="10250" width="10.25" style="151" customWidth="1"/>
    <col min="10251" max="10251" width="9" style="151"/>
    <col min="10252" max="10252" width="14.5" style="151" customWidth="1"/>
    <col min="10253" max="10253" width="11.125" style="151" customWidth="1"/>
    <col min="10254" max="10254" width="11" style="151" customWidth="1"/>
    <col min="10255" max="10495" width="9" style="151"/>
    <col min="10496" max="10496" width="11.75" style="151" customWidth="1"/>
    <col min="10497" max="10497" width="13.125" style="151" customWidth="1"/>
    <col min="10498" max="10498" width="13.875" style="151" customWidth="1"/>
    <col min="10499" max="10499" width="13.625" style="151" customWidth="1"/>
    <col min="10500" max="10500" width="10" style="151" customWidth="1"/>
    <col min="10501" max="10501" width="10.875" style="151" customWidth="1"/>
    <col min="10502" max="10502" width="9.375" style="151" customWidth="1"/>
    <col min="10503" max="10504" width="13.5" style="151" customWidth="1"/>
    <col min="10505" max="10505" width="10.125" style="151" customWidth="1"/>
    <col min="10506" max="10506" width="10.25" style="151" customWidth="1"/>
    <col min="10507" max="10507" width="9" style="151"/>
    <col min="10508" max="10508" width="14.5" style="151" customWidth="1"/>
    <col min="10509" max="10509" width="11.125" style="151" customWidth="1"/>
    <col min="10510" max="10510" width="11" style="151" customWidth="1"/>
    <col min="10511" max="10751" width="9" style="151"/>
    <col min="10752" max="10752" width="11.75" style="151" customWidth="1"/>
    <col min="10753" max="10753" width="13.125" style="151" customWidth="1"/>
    <col min="10754" max="10754" width="13.875" style="151" customWidth="1"/>
    <col min="10755" max="10755" width="13.625" style="151" customWidth="1"/>
    <col min="10756" max="10756" width="10" style="151" customWidth="1"/>
    <col min="10757" max="10757" width="10.875" style="151" customWidth="1"/>
    <col min="10758" max="10758" width="9.375" style="151" customWidth="1"/>
    <col min="10759" max="10760" width="13.5" style="151" customWidth="1"/>
    <col min="10761" max="10761" width="10.125" style="151" customWidth="1"/>
    <col min="10762" max="10762" width="10.25" style="151" customWidth="1"/>
    <col min="10763" max="10763" width="9" style="151"/>
    <col min="10764" max="10764" width="14.5" style="151" customWidth="1"/>
    <col min="10765" max="10765" width="11.125" style="151" customWidth="1"/>
    <col min="10766" max="10766" width="11" style="151" customWidth="1"/>
    <col min="10767" max="11007" width="9" style="151"/>
    <col min="11008" max="11008" width="11.75" style="151" customWidth="1"/>
    <col min="11009" max="11009" width="13.125" style="151" customWidth="1"/>
    <col min="11010" max="11010" width="13.875" style="151" customWidth="1"/>
    <col min="11011" max="11011" width="13.625" style="151" customWidth="1"/>
    <col min="11012" max="11012" width="10" style="151" customWidth="1"/>
    <col min="11013" max="11013" width="10.875" style="151" customWidth="1"/>
    <col min="11014" max="11014" width="9.375" style="151" customWidth="1"/>
    <col min="11015" max="11016" width="13.5" style="151" customWidth="1"/>
    <col min="11017" max="11017" width="10.125" style="151" customWidth="1"/>
    <col min="11018" max="11018" width="10.25" style="151" customWidth="1"/>
    <col min="11019" max="11019" width="9" style="151"/>
    <col min="11020" max="11020" width="14.5" style="151" customWidth="1"/>
    <col min="11021" max="11021" width="11.125" style="151" customWidth="1"/>
    <col min="11022" max="11022" width="11" style="151" customWidth="1"/>
    <col min="11023" max="11263" width="9" style="151"/>
    <col min="11264" max="11264" width="11.75" style="151" customWidth="1"/>
    <col min="11265" max="11265" width="13.125" style="151" customWidth="1"/>
    <col min="11266" max="11266" width="13.875" style="151" customWidth="1"/>
    <col min="11267" max="11267" width="13.625" style="151" customWidth="1"/>
    <col min="11268" max="11268" width="10" style="151" customWidth="1"/>
    <col min="11269" max="11269" width="10.875" style="151" customWidth="1"/>
    <col min="11270" max="11270" width="9.375" style="151" customWidth="1"/>
    <col min="11271" max="11272" width="13.5" style="151" customWidth="1"/>
    <col min="11273" max="11273" width="10.125" style="151" customWidth="1"/>
    <col min="11274" max="11274" width="10.25" style="151" customWidth="1"/>
    <col min="11275" max="11275" width="9" style="151"/>
    <col min="11276" max="11276" width="14.5" style="151" customWidth="1"/>
    <col min="11277" max="11277" width="11.125" style="151" customWidth="1"/>
    <col min="11278" max="11278" width="11" style="151" customWidth="1"/>
    <col min="11279" max="11519" width="9" style="151"/>
    <col min="11520" max="11520" width="11.75" style="151" customWidth="1"/>
    <col min="11521" max="11521" width="13.125" style="151" customWidth="1"/>
    <col min="11522" max="11522" width="13.875" style="151" customWidth="1"/>
    <col min="11523" max="11523" width="13.625" style="151" customWidth="1"/>
    <col min="11524" max="11524" width="10" style="151" customWidth="1"/>
    <col min="11525" max="11525" width="10.875" style="151" customWidth="1"/>
    <col min="11526" max="11526" width="9.375" style="151" customWidth="1"/>
    <col min="11527" max="11528" width="13.5" style="151" customWidth="1"/>
    <col min="11529" max="11529" width="10.125" style="151" customWidth="1"/>
    <col min="11530" max="11530" width="10.25" style="151" customWidth="1"/>
    <col min="11531" max="11531" width="9" style="151"/>
    <col min="11532" max="11532" width="14.5" style="151" customWidth="1"/>
    <col min="11533" max="11533" width="11.125" style="151" customWidth="1"/>
    <col min="11534" max="11534" width="11" style="151" customWidth="1"/>
    <col min="11535" max="11775" width="9" style="151"/>
    <col min="11776" max="11776" width="11.75" style="151" customWidth="1"/>
    <col min="11777" max="11777" width="13.125" style="151" customWidth="1"/>
    <col min="11778" max="11778" width="13.875" style="151" customWidth="1"/>
    <col min="11779" max="11779" width="13.625" style="151" customWidth="1"/>
    <col min="11780" max="11780" width="10" style="151" customWidth="1"/>
    <col min="11781" max="11781" width="10.875" style="151" customWidth="1"/>
    <col min="11782" max="11782" width="9.375" style="151" customWidth="1"/>
    <col min="11783" max="11784" width="13.5" style="151" customWidth="1"/>
    <col min="11785" max="11785" width="10.125" style="151" customWidth="1"/>
    <col min="11786" max="11786" width="10.25" style="151" customWidth="1"/>
    <col min="11787" max="11787" width="9" style="151"/>
    <col min="11788" max="11788" width="14.5" style="151" customWidth="1"/>
    <col min="11789" max="11789" width="11.125" style="151" customWidth="1"/>
    <col min="11790" max="11790" width="11" style="151" customWidth="1"/>
    <col min="11791" max="12031" width="9" style="151"/>
    <col min="12032" max="12032" width="11.75" style="151" customWidth="1"/>
    <col min="12033" max="12033" width="13.125" style="151" customWidth="1"/>
    <col min="12034" max="12034" width="13.875" style="151" customWidth="1"/>
    <col min="12035" max="12035" width="13.625" style="151" customWidth="1"/>
    <col min="12036" max="12036" width="10" style="151" customWidth="1"/>
    <col min="12037" max="12037" width="10.875" style="151" customWidth="1"/>
    <col min="12038" max="12038" width="9.375" style="151" customWidth="1"/>
    <col min="12039" max="12040" width="13.5" style="151" customWidth="1"/>
    <col min="12041" max="12041" width="10.125" style="151" customWidth="1"/>
    <col min="12042" max="12042" width="10.25" style="151" customWidth="1"/>
    <col min="12043" max="12043" width="9" style="151"/>
    <col min="12044" max="12044" width="14.5" style="151" customWidth="1"/>
    <col min="12045" max="12045" width="11.125" style="151" customWidth="1"/>
    <col min="12046" max="12046" width="11" style="151" customWidth="1"/>
    <col min="12047" max="12287" width="9" style="151"/>
    <col min="12288" max="12288" width="11.75" style="151" customWidth="1"/>
    <col min="12289" max="12289" width="13.125" style="151" customWidth="1"/>
    <col min="12290" max="12290" width="13.875" style="151" customWidth="1"/>
    <col min="12291" max="12291" width="13.625" style="151" customWidth="1"/>
    <col min="12292" max="12292" width="10" style="151" customWidth="1"/>
    <col min="12293" max="12293" width="10.875" style="151" customWidth="1"/>
    <col min="12294" max="12294" width="9.375" style="151" customWidth="1"/>
    <col min="12295" max="12296" width="13.5" style="151" customWidth="1"/>
    <col min="12297" max="12297" width="10.125" style="151" customWidth="1"/>
    <col min="12298" max="12298" width="10.25" style="151" customWidth="1"/>
    <col min="12299" max="12299" width="9" style="151"/>
    <col min="12300" max="12300" width="14.5" style="151" customWidth="1"/>
    <col min="12301" max="12301" width="11.125" style="151" customWidth="1"/>
    <col min="12302" max="12302" width="11" style="151" customWidth="1"/>
    <col min="12303" max="12543" width="9" style="151"/>
    <col min="12544" max="12544" width="11.75" style="151" customWidth="1"/>
    <col min="12545" max="12545" width="13.125" style="151" customWidth="1"/>
    <col min="12546" max="12546" width="13.875" style="151" customWidth="1"/>
    <col min="12547" max="12547" width="13.625" style="151" customWidth="1"/>
    <col min="12548" max="12548" width="10" style="151" customWidth="1"/>
    <col min="12549" max="12549" width="10.875" style="151" customWidth="1"/>
    <col min="12550" max="12550" width="9.375" style="151" customWidth="1"/>
    <col min="12551" max="12552" width="13.5" style="151" customWidth="1"/>
    <col min="12553" max="12553" width="10.125" style="151" customWidth="1"/>
    <col min="12554" max="12554" width="10.25" style="151" customWidth="1"/>
    <col min="12555" max="12555" width="9" style="151"/>
    <col min="12556" max="12556" width="14.5" style="151" customWidth="1"/>
    <col min="12557" max="12557" width="11.125" style="151" customWidth="1"/>
    <col min="12558" max="12558" width="11" style="151" customWidth="1"/>
    <col min="12559" max="12799" width="9" style="151"/>
    <col min="12800" max="12800" width="11.75" style="151" customWidth="1"/>
    <col min="12801" max="12801" width="13.125" style="151" customWidth="1"/>
    <col min="12802" max="12802" width="13.875" style="151" customWidth="1"/>
    <col min="12803" max="12803" width="13.625" style="151" customWidth="1"/>
    <col min="12804" max="12804" width="10" style="151" customWidth="1"/>
    <col min="12805" max="12805" width="10.875" style="151" customWidth="1"/>
    <col min="12806" max="12806" width="9.375" style="151" customWidth="1"/>
    <col min="12807" max="12808" width="13.5" style="151" customWidth="1"/>
    <col min="12809" max="12809" width="10.125" style="151" customWidth="1"/>
    <col min="12810" max="12810" width="10.25" style="151" customWidth="1"/>
    <col min="12811" max="12811" width="9" style="151"/>
    <col min="12812" max="12812" width="14.5" style="151" customWidth="1"/>
    <col min="12813" max="12813" width="11.125" style="151" customWidth="1"/>
    <col min="12814" max="12814" width="11" style="151" customWidth="1"/>
    <col min="12815" max="13055" width="9" style="151"/>
    <col min="13056" max="13056" width="11.75" style="151" customWidth="1"/>
    <col min="13057" max="13057" width="13.125" style="151" customWidth="1"/>
    <col min="13058" max="13058" width="13.875" style="151" customWidth="1"/>
    <col min="13059" max="13059" width="13.625" style="151" customWidth="1"/>
    <col min="13060" max="13060" width="10" style="151" customWidth="1"/>
    <col min="13061" max="13061" width="10.875" style="151" customWidth="1"/>
    <col min="13062" max="13062" width="9.375" style="151" customWidth="1"/>
    <col min="13063" max="13064" width="13.5" style="151" customWidth="1"/>
    <col min="13065" max="13065" width="10.125" style="151" customWidth="1"/>
    <col min="13066" max="13066" width="10.25" style="151" customWidth="1"/>
    <col min="13067" max="13067" width="9" style="151"/>
    <col min="13068" max="13068" width="14.5" style="151" customWidth="1"/>
    <col min="13069" max="13069" width="11.125" style="151" customWidth="1"/>
    <col min="13070" max="13070" width="11" style="151" customWidth="1"/>
    <col min="13071" max="13311" width="9" style="151"/>
    <col min="13312" max="13312" width="11.75" style="151" customWidth="1"/>
    <col min="13313" max="13313" width="13.125" style="151" customWidth="1"/>
    <col min="13314" max="13314" width="13.875" style="151" customWidth="1"/>
    <col min="13315" max="13315" width="13.625" style="151" customWidth="1"/>
    <col min="13316" max="13316" width="10" style="151" customWidth="1"/>
    <col min="13317" max="13317" width="10.875" style="151" customWidth="1"/>
    <col min="13318" max="13318" width="9.375" style="151" customWidth="1"/>
    <col min="13319" max="13320" width="13.5" style="151" customWidth="1"/>
    <col min="13321" max="13321" width="10.125" style="151" customWidth="1"/>
    <col min="13322" max="13322" width="10.25" style="151" customWidth="1"/>
    <col min="13323" max="13323" width="9" style="151"/>
    <col min="13324" max="13324" width="14.5" style="151" customWidth="1"/>
    <col min="13325" max="13325" width="11.125" style="151" customWidth="1"/>
    <col min="13326" max="13326" width="11" style="151" customWidth="1"/>
    <col min="13327" max="13567" width="9" style="151"/>
    <col min="13568" max="13568" width="11.75" style="151" customWidth="1"/>
    <col min="13569" max="13569" width="13.125" style="151" customWidth="1"/>
    <col min="13570" max="13570" width="13.875" style="151" customWidth="1"/>
    <col min="13571" max="13571" width="13.625" style="151" customWidth="1"/>
    <col min="13572" max="13572" width="10" style="151" customWidth="1"/>
    <col min="13573" max="13573" width="10.875" style="151" customWidth="1"/>
    <col min="13574" max="13574" width="9.375" style="151" customWidth="1"/>
    <col min="13575" max="13576" width="13.5" style="151" customWidth="1"/>
    <col min="13577" max="13577" width="10.125" style="151" customWidth="1"/>
    <col min="13578" max="13578" width="10.25" style="151" customWidth="1"/>
    <col min="13579" max="13579" width="9" style="151"/>
    <col min="13580" max="13580" width="14.5" style="151" customWidth="1"/>
    <col min="13581" max="13581" width="11.125" style="151" customWidth="1"/>
    <col min="13582" max="13582" width="11" style="151" customWidth="1"/>
    <col min="13583" max="13823" width="9" style="151"/>
    <col min="13824" max="13824" width="11.75" style="151" customWidth="1"/>
    <col min="13825" max="13825" width="13.125" style="151" customWidth="1"/>
    <col min="13826" max="13826" width="13.875" style="151" customWidth="1"/>
    <col min="13827" max="13827" width="13.625" style="151" customWidth="1"/>
    <col min="13828" max="13828" width="10" style="151" customWidth="1"/>
    <col min="13829" max="13829" width="10.875" style="151" customWidth="1"/>
    <col min="13830" max="13830" width="9.375" style="151" customWidth="1"/>
    <col min="13831" max="13832" width="13.5" style="151" customWidth="1"/>
    <col min="13833" max="13833" width="10.125" style="151" customWidth="1"/>
    <col min="13834" max="13834" width="10.25" style="151" customWidth="1"/>
    <col min="13835" max="13835" width="9" style="151"/>
    <col min="13836" max="13836" width="14.5" style="151" customWidth="1"/>
    <col min="13837" max="13837" width="11.125" style="151" customWidth="1"/>
    <col min="13838" max="13838" width="11" style="151" customWidth="1"/>
    <col min="13839" max="14079" width="9" style="151"/>
    <col min="14080" max="14080" width="11.75" style="151" customWidth="1"/>
    <col min="14081" max="14081" width="13.125" style="151" customWidth="1"/>
    <col min="14082" max="14082" width="13.875" style="151" customWidth="1"/>
    <col min="14083" max="14083" width="13.625" style="151" customWidth="1"/>
    <col min="14084" max="14084" width="10" style="151" customWidth="1"/>
    <col min="14085" max="14085" width="10.875" style="151" customWidth="1"/>
    <col min="14086" max="14086" width="9.375" style="151" customWidth="1"/>
    <col min="14087" max="14088" width="13.5" style="151" customWidth="1"/>
    <col min="14089" max="14089" width="10.125" style="151" customWidth="1"/>
    <col min="14090" max="14090" width="10.25" style="151" customWidth="1"/>
    <col min="14091" max="14091" width="9" style="151"/>
    <col min="14092" max="14092" width="14.5" style="151" customWidth="1"/>
    <col min="14093" max="14093" width="11.125" style="151" customWidth="1"/>
    <col min="14094" max="14094" width="11" style="151" customWidth="1"/>
    <col min="14095" max="14335" width="9" style="151"/>
    <col min="14336" max="14336" width="11.75" style="151" customWidth="1"/>
    <col min="14337" max="14337" width="13.125" style="151" customWidth="1"/>
    <col min="14338" max="14338" width="13.875" style="151" customWidth="1"/>
    <col min="14339" max="14339" width="13.625" style="151" customWidth="1"/>
    <col min="14340" max="14340" width="10" style="151" customWidth="1"/>
    <col min="14341" max="14341" width="10.875" style="151" customWidth="1"/>
    <col min="14342" max="14342" width="9.375" style="151" customWidth="1"/>
    <col min="14343" max="14344" width="13.5" style="151" customWidth="1"/>
    <col min="14345" max="14345" width="10.125" style="151" customWidth="1"/>
    <col min="14346" max="14346" width="10.25" style="151" customWidth="1"/>
    <col min="14347" max="14347" width="9" style="151"/>
    <col min="14348" max="14348" width="14.5" style="151" customWidth="1"/>
    <col min="14349" max="14349" width="11.125" style="151" customWidth="1"/>
    <col min="14350" max="14350" width="11" style="151" customWidth="1"/>
    <col min="14351" max="14591" width="9" style="151"/>
    <col min="14592" max="14592" width="11.75" style="151" customWidth="1"/>
    <col min="14593" max="14593" width="13.125" style="151" customWidth="1"/>
    <col min="14594" max="14594" width="13.875" style="151" customWidth="1"/>
    <col min="14595" max="14595" width="13.625" style="151" customWidth="1"/>
    <col min="14596" max="14596" width="10" style="151" customWidth="1"/>
    <col min="14597" max="14597" width="10.875" style="151" customWidth="1"/>
    <col min="14598" max="14598" width="9.375" style="151" customWidth="1"/>
    <col min="14599" max="14600" width="13.5" style="151" customWidth="1"/>
    <col min="14601" max="14601" width="10.125" style="151" customWidth="1"/>
    <col min="14602" max="14602" width="10.25" style="151" customWidth="1"/>
    <col min="14603" max="14603" width="9" style="151"/>
    <col min="14604" max="14604" width="14.5" style="151" customWidth="1"/>
    <col min="14605" max="14605" width="11.125" style="151" customWidth="1"/>
    <col min="14606" max="14606" width="11" style="151" customWidth="1"/>
    <col min="14607" max="14847" width="9" style="151"/>
    <col min="14848" max="14848" width="11.75" style="151" customWidth="1"/>
    <col min="14849" max="14849" width="13.125" style="151" customWidth="1"/>
    <col min="14850" max="14850" width="13.875" style="151" customWidth="1"/>
    <col min="14851" max="14851" width="13.625" style="151" customWidth="1"/>
    <col min="14852" max="14852" width="10" style="151" customWidth="1"/>
    <col min="14853" max="14853" width="10.875" style="151" customWidth="1"/>
    <col min="14854" max="14854" width="9.375" style="151" customWidth="1"/>
    <col min="14855" max="14856" width="13.5" style="151" customWidth="1"/>
    <col min="14857" max="14857" width="10.125" style="151" customWidth="1"/>
    <col min="14858" max="14858" width="10.25" style="151" customWidth="1"/>
    <col min="14859" max="14859" width="9" style="151"/>
    <col min="14860" max="14860" width="14.5" style="151" customWidth="1"/>
    <col min="14861" max="14861" width="11.125" style="151" customWidth="1"/>
    <col min="14862" max="14862" width="11" style="151" customWidth="1"/>
    <col min="14863" max="15103" width="9" style="151"/>
    <col min="15104" max="15104" width="11.75" style="151" customWidth="1"/>
    <col min="15105" max="15105" width="13.125" style="151" customWidth="1"/>
    <col min="15106" max="15106" width="13.875" style="151" customWidth="1"/>
    <col min="15107" max="15107" width="13.625" style="151" customWidth="1"/>
    <col min="15108" max="15108" width="10" style="151" customWidth="1"/>
    <col min="15109" max="15109" width="10.875" style="151" customWidth="1"/>
    <col min="15110" max="15110" width="9.375" style="151" customWidth="1"/>
    <col min="15111" max="15112" width="13.5" style="151" customWidth="1"/>
    <col min="15113" max="15113" width="10.125" style="151" customWidth="1"/>
    <col min="15114" max="15114" width="10.25" style="151" customWidth="1"/>
    <col min="15115" max="15115" width="9" style="151"/>
    <col min="15116" max="15116" width="14.5" style="151" customWidth="1"/>
    <col min="15117" max="15117" width="11.125" style="151" customWidth="1"/>
    <col min="15118" max="15118" width="11" style="151" customWidth="1"/>
    <col min="15119" max="15359" width="9" style="151"/>
    <col min="15360" max="15360" width="11.75" style="151" customWidth="1"/>
    <col min="15361" max="15361" width="13.125" style="151" customWidth="1"/>
    <col min="15362" max="15362" width="13.875" style="151" customWidth="1"/>
    <col min="15363" max="15363" width="13.625" style="151" customWidth="1"/>
    <col min="15364" max="15364" width="10" style="151" customWidth="1"/>
    <col min="15365" max="15365" width="10.875" style="151" customWidth="1"/>
    <col min="15366" max="15366" width="9.375" style="151" customWidth="1"/>
    <col min="15367" max="15368" width="13.5" style="151" customWidth="1"/>
    <col min="15369" max="15369" width="10.125" style="151" customWidth="1"/>
    <col min="15370" max="15370" width="10.25" style="151" customWidth="1"/>
    <col min="15371" max="15371" width="9" style="151"/>
    <col min="15372" max="15372" width="14.5" style="151" customWidth="1"/>
    <col min="15373" max="15373" width="11.125" style="151" customWidth="1"/>
    <col min="15374" max="15374" width="11" style="151" customWidth="1"/>
    <col min="15375" max="15615" width="9" style="151"/>
    <col min="15616" max="15616" width="11.75" style="151" customWidth="1"/>
    <col min="15617" max="15617" width="13.125" style="151" customWidth="1"/>
    <col min="15618" max="15618" width="13.875" style="151" customWidth="1"/>
    <col min="15619" max="15619" width="13.625" style="151" customWidth="1"/>
    <col min="15620" max="15620" width="10" style="151" customWidth="1"/>
    <col min="15621" max="15621" width="10.875" style="151" customWidth="1"/>
    <col min="15622" max="15622" width="9.375" style="151" customWidth="1"/>
    <col min="15623" max="15624" width="13.5" style="151" customWidth="1"/>
    <col min="15625" max="15625" width="10.125" style="151" customWidth="1"/>
    <col min="15626" max="15626" width="10.25" style="151" customWidth="1"/>
    <col min="15627" max="15627" width="9" style="151"/>
    <col min="15628" max="15628" width="14.5" style="151" customWidth="1"/>
    <col min="15629" max="15629" width="11.125" style="151" customWidth="1"/>
    <col min="15630" max="15630" width="11" style="151" customWidth="1"/>
    <col min="15631" max="15871" width="9" style="151"/>
    <col min="15872" max="15872" width="11.75" style="151" customWidth="1"/>
    <col min="15873" max="15873" width="13.125" style="151" customWidth="1"/>
    <col min="15874" max="15874" width="13.875" style="151" customWidth="1"/>
    <col min="15875" max="15875" width="13.625" style="151" customWidth="1"/>
    <col min="15876" max="15876" width="10" style="151" customWidth="1"/>
    <col min="15877" max="15877" width="10.875" style="151" customWidth="1"/>
    <col min="15878" max="15878" width="9.375" style="151" customWidth="1"/>
    <col min="15879" max="15880" width="13.5" style="151" customWidth="1"/>
    <col min="15881" max="15881" width="10.125" style="151" customWidth="1"/>
    <col min="15882" max="15882" width="10.25" style="151" customWidth="1"/>
    <col min="15883" max="15883" width="9" style="151"/>
    <col min="15884" max="15884" width="14.5" style="151" customWidth="1"/>
    <col min="15885" max="15885" width="11.125" style="151" customWidth="1"/>
    <col min="15886" max="15886" width="11" style="151" customWidth="1"/>
    <col min="15887" max="16127" width="9" style="151"/>
    <col min="16128" max="16128" width="11.75" style="151" customWidth="1"/>
    <col min="16129" max="16129" width="13.125" style="151" customWidth="1"/>
    <col min="16130" max="16130" width="13.875" style="151" customWidth="1"/>
    <col min="16131" max="16131" width="13.625" style="151" customWidth="1"/>
    <col min="16132" max="16132" width="10" style="151" customWidth="1"/>
    <col min="16133" max="16133" width="10.875" style="151" customWidth="1"/>
    <col min="16134" max="16134" width="9.375" style="151" customWidth="1"/>
    <col min="16135" max="16136" width="13.5" style="151" customWidth="1"/>
    <col min="16137" max="16137" width="10.125" style="151" customWidth="1"/>
    <col min="16138" max="16138" width="10.25" style="151" customWidth="1"/>
    <col min="16139" max="16139" width="9" style="151"/>
    <col min="16140" max="16140" width="14.5" style="151" customWidth="1"/>
    <col min="16141" max="16141" width="11.125" style="151" customWidth="1"/>
    <col min="16142" max="16142" width="11" style="151" customWidth="1"/>
    <col min="16143" max="16384" width="9" style="151"/>
  </cols>
  <sheetData>
    <row r="1" s="146" customFormat="1" ht="29.25" customHeight="1" spans="1:6">
      <c r="A1" s="153" t="s">
        <v>179</v>
      </c>
      <c r="E1" s="154"/>
      <c r="F1" s="154"/>
    </row>
    <row r="2" customHeight="1" spans="1:6">
      <c r="A2" s="155" t="str">
        <f>C46</f>
        <v>GAPDH</v>
      </c>
      <c r="F2" s="155" t="str">
        <f>D46</f>
        <v>MAPK12</v>
      </c>
    </row>
    <row r="15" s="147" customFormat="1" ht="27" customHeight="1" spans="1:6">
      <c r="A15" s="153" t="s">
        <v>180</v>
      </c>
      <c r="E15" s="156"/>
      <c r="F15" s="156"/>
    </row>
    <row r="16" s="148" customFormat="1" ht="21" customHeight="1" spans="1:6">
      <c r="A16" s="157"/>
      <c r="B16" s="157"/>
      <c r="E16" s="157"/>
      <c r="F16" s="157"/>
    </row>
    <row r="17" customHeight="1" spans="2:7">
      <c r="B17" s="158" t="s">
        <v>181</v>
      </c>
      <c r="C17" s="158" t="s">
        <v>182</v>
      </c>
      <c r="D17" s="158" t="s">
        <v>183</v>
      </c>
      <c r="E17" s="158" t="s">
        <v>184</v>
      </c>
      <c r="F17" s="158" t="s">
        <v>185</v>
      </c>
      <c r="G17" s="159"/>
    </row>
    <row r="18" customHeight="1" spans="2:7">
      <c r="B18" s="158" t="s">
        <v>91</v>
      </c>
      <c r="C18" s="158" t="b">
        <v>0</v>
      </c>
      <c r="D18" s="158" t="str">
        <f t="shared" ref="D18:D29" si="0">$B$47</f>
        <v>shNC</v>
      </c>
      <c r="E18" s="158" t="str">
        <f t="shared" ref="E18:E23" si="1">$C$46</f>
        <v>GAPDH</v>
      </c>
      <c r="F18" s="160">
        <v>15.125</v>
      </c>
      <c r="G18" s="161"/>
    </row>
    <row r="19" customHeight="1" spans="2:7">
      <c r="B19" s="158" t="s">
        <v>92</v>
      </c>
      <c r="C19" s="158" t="b">
        <v>0</v>
      </c>
      <c r="D19" s="158" t="str">
        <f t="shared" si="0"/>
        <v>shNC</v>
      </c>
      <c r="E19" s="158" t="str">
        <f t="shared" si="1"/>
        <v>GAPDH</v>
      </c>
      <c r="F19" s="160">
        <v>15.321</v>
      </c>
      <c r="G19" s="161"/>
    </row>
    <row r="20" customHeight="1" spans="2:7">
      <c r="B20" s="158" t="s">
        <v>186</v>
      </c>
      <c r="C20" s="158" t="b">
        <v>0</v>
      </c>
      <c r="D20" s="158" t="str">
        <f t="shared" si="0"/>
        <v>shNC</v>
      </c>
      <c r="E20" s="158" t="str">
        <f t="shared" si="1"/>
        <v>GAPDH</v>
      </c>
      <c r="F20" s="160">
        <v>15.084</v>
      </c>
      <c r="G20" s="161"/>
    </row>
    <row r="21" customHeight="1" spans="2:7">
      <c r="B21" s="158" t="s">
        <v>187</v>
      </c>
      <c r="C21" s="158" t="b">
        <v>0</v>
      </c>
      <c r="D21" s="158" t="str">
        <f t="shared" si="0"/>
        <v>shNC</v>
      </c>
      <c r="E21" s="158" t="str">
        <f t="shared" si="1"/>
        <v>GAPDH</v>
      </c>
      <c r="F21" s="160">
        <v>15.3184</v>
      </c>
      <c r="G21" s="161"/>
    </row>
    <row r="22" customHeight="1" spans="2:7">
      <c r="B22" s="158" t="s">
        <v>188</v>
      </c>
      <c r="C22" s="158" t="b">
        <v>0</v>
      </c>
      <c r="D22" s="158" t="str">
        <f t="shared" si="0"/>
        <v>shNC</v>
      </c>
      <c r="E22" s="158" t="str">
        <f t="shared" si="1"/>
        <v>GAPDH</v>
      </c>
      <c r="F22" s="160">
        <v>15.4739</v>
      </c>
      <c r="G22" s="161"/>
    </row>
    <row r="23" customHeight="1" spans="2:7">
      <c r="B23" s="158" t="s">
        <v>189</v>
      </c>
      <c r="C23" s="158" t="b">
        <v>0</v>
      </c>
      <c r="D23" s="158" t="str">
        <f t="shared" si="0"/>
        <v>shNC</v>
      </c>
      <c r="E23" s="158" t="str">
        <f t="shared" si="1"/>
        <v>GAPDH</v>
      </c>
      <c r="F23" s="160">
        <v>15.9575</v>
      </c>
      <c r="G23" s="161"/>
    </row>
    <row r="24" customHeight="1" spans="2:7">
      <c r="B24" s="158" t="s">
        <v>190</v>
      </c>
      <c r="C24" s="158" t="b">
        <v>0</v>
      </c>
      <c r="D24" s="158" t="str">
        <f t="shared" si="0"/>
        <v>shNC</v>
      </c>
      <c r="E24" s="162" t="str">
        <f t="shared" ref="E24:E29" si="2">$D$46</f>
        <v>MAPK12</v>
      </c>
      <c r="F24" s="160">
        <v>22.634</v>
      </c>
      <c r="G24" s="161"/>
    </row>
    <row r="25" customHeight="1" spans="2:7">
      <c r="B25" s="158" t="s">
        <v>191</v>
      </c>
      <c r="C25" s="158" t="b">
        <v>0</v>
      </c>
      <c r="D25" s="158" t="str">
        <f t="shared" si="0"/>
        <v>shNC</v>
      </c>
      <c r="E25" s="162" t="str">
        <f t="shared" si="2"/>
        <v>MAPK12</v>
      </c>
      <c r="F25" s="160">
        <v>22.846</v>
      </c>
      <c r="G25" s="161"/>
    </row>
    <row r="26" customHeight="1" spans="2:7">
      <c r="B26" s="158" t="s">
        <v>192</v>
      </c>
      <c r="C26" s="158" t="b">
        <v>0</v>
      </c>
      <c r="D26" s="158" t="str">
        <f t="shared" si="0"/>
        <v>shNC</v>
      </c>
      <c r="E26" s="162" t="str">
        <f t="shared" si="2"/>
        <v>MAPK12</v>
      </c>
      <c r="F26" s="160">
        <v>22.541</v>
      </c>
      <c r="G26" s="161"/>
    </row>
    <row r="27" customHeight="1" spans="2:7">
      <c r="B27" s="158" t="s">
        <v>193</v>
      </c>
      <c r="C27" s="158" t="b">
        <v>0</v>
      </c>
      <c r="D27" s="158" t="str">
        <f t="shared" si="0"/>
        <v>shNC</v>
      </c>
      <c r="E27" s="162" t="str">
        <f t="shared" si="2"/>
        <v>MAPK12</v>
      </c>
      <c r="F27" s="160">
        <v>22.5574</v>
      </c>
      <c r="G27" s="161"/>
    </row>
    <row r="28" customHeight="1" spans="2:7">
      <c r="B28" s="158" t="s">
        <v>194</v>
      </c>
      <c r="C28" s="158" t="b">
        <v>0</v>
      </c>
      <c r="D28" s="158" t="str">
        <f t="shared" si="0"/>
        <v>shNC</v>
      </c>
      <c r="E28" s="162" t="str">
        <f t="shared" si="2"/>
        <v>MAPK12</v>
      </c>
      <c r="F28" s="160">
        <v>22.5262</v>
      </c>
      <c r="G28" s="161"/>
    </row>
    <row r="29" customHeight="1" spans="2:7">
      <c r="B29" s="158" t="s">
        <v>195</v>
      </c>
      <c r="C29" s="158" t="b">
        <v>0</v>
      </c>
      <c r="D29" s="158" t="str">
        <f t="shared" si="0"/>
        <v>shNC</v>
      </c>
      <c r="E29" s="162" t="str">
        <f t="shared" si="2"/>
        <v>MAPK12</v>
      </c>
      <c r="F29" s="160">
        <v>22.8779</v>
      </c>
      <c r="G29" s="161"/>
    </row>
    <row r="30" customHeight="1" spans="2:7">
      <c r="B30" s="158" t="s">
        <v>196</v>
      </c>
      <c r="C30" s="158" t="b">
        <v>0</v>
      </c>
      <c r="D30" s="158" t="str">
        <f t="shared" ref="D30:D41" si="3">$B$53</f>
        <v>shCYLD</v>
      </c>
      <c r="E30" s="158" t="str">
        <f t="shared" ref="E30:E35" si="4">$C$46</f>
        <v>GAPDH</v>
      </c>
      <c r="F30" s="160">
        <v>14.846</v>
      </c>
      <c r="G30" s="161"/>
    </row>
    <row r="31" customHeight="1" spans="2:7">
      <c r="B31" s="158" t="s">
        <v>197</v>
      </c>
      <c r="C31" s="158" t="b">
        <v>0</v>
      </c>
      <c r="D31" s="158" t="str">
        <f t="shared" si="3"/>
        <v>shCYLD</v>
      </c>
      <c r="E31" s="158" t="str">
        <f t="shared" si="4"/>
        <v>GAPDH</v>
      </c>
      <c r="F31" s="160">
        <v>14.496</v>
      </c>
      <c r="G31" s="161"/>
    </row>
    <row r="32" customHeight="1" spans="2:7">
      <c r="B32" s="158" t="s">
        <v>198</v>
      </c>
      <c r="C32" s="158" t="b">
        <v>0</v>
      </c>
      <c r="D32" s="158" t="str">
        <f t="shared" si="3"/>
        <v>shCYLD</v>
      </c>
      <c r="E32" s="158" t="str">
        <f t="shared" si="4"/>
        <v>GAPDH</v>
      </c>
      <c r="F32" s="160">
        <v>15.032</v>
      </c>
      <c r="G32" s="161"/>
    </row>
    <row r="33" customHeight="1" spans="1:12">
      <c r="B33" s="158" t="s">
        <v>199</v>
      </c>
      <c r="C33" s="158" t="b">
        <v>0</v>
      </c>
      <c r="D33" s="158" t="str">
        <f t="shared" si="3"/>
        <v>shCYLD</v>
      </c>
      <c r="E33" s="158" t="str">
        <f t="shared" si="4"/>
        <v>GAPDH</v>
      </c>
      <c r="F33" s="160">
        <v>13.9242</v>
      </c>
      <c r="G33" s="161"/>
    </row>
    <row r="34" customHeight="1" spans="1:12">
      <c r="B34" s="158" t="s">
        <v>200</v>
      </c>
      <c r="C34" s="158" t="b">
        <v>0</v>
      </c>
      <c r="D34" s="158" t="str">
        <f t="shared" si="3"/>
        <v>shCYLD</v>
      </c>
      <c r="E34" s="158" t="str">
        <f t="shared" si="4"/>
        <v>GAPDH</v>
      </c>
      <c r="F34" s="160">
        <v>13.992</v>
      </c>
      <c r="G34" s="161"/>
    </row>
    <row r="35" customHeight="1" spans="1:12">
      <c r="B35" s="158" t="s">
        <v>201</v>
      </c>
      <c r="C35" s="158" t="b">
        <v>0</v>
      </c>
      <c r="D35" s="158" t="str">
        <f t="shared" si="3"/>
        <v>shCYLD</v>
      </c>
      <c r="E35" s="158" t="str">
        <f t="shared" si="4"/>
        <v>GAPDH</v>
      </c>
      <c r="F35" s="160">
        <v>13.5667</v>
      </c>
      <c r="G35" s="161"/>
    </row>
    <row r="36" customHeight="1" spans="1:12">
      <c r="B36" s="158" t="s">
        <v>202</v>
      </c>
      <c r="C36" s="158" t="b">
        <v>0</v>
      </c>
      <c r="D36" s="158" t="str">
        <f t="shared" si="3"/>
        <v>shCYLD</v>
      </c>
      <c r="E36" s="162" t="str">
        <f t="shared" ref="E36:E41" si="5">$D$46</f>
        <v>MAPK12</v>
      </c>
      <c r="F36" s="160">
        <v>22.519</v>
      </c>
      <c r="G36" s="161"/>
    </row>
    <row r="37" customHeight="1" spans="1:12">
      <c r="B37" s="158" t="s">
        <v>203</v>
      </c>
      <c r="C37" s="158" t="b">
        <v>0</v>
      </c>
      <c r="D37" s="158" t="str">
        <f t="shared" si="3"/>
        <v>shCYLD</v>
      </c>
      <c r="E37" s="162" t="str">
        <f t="shared" si="5"/>
        <v>MAPK12</v>
      </c>
      <c r="F37" s="160">
        <v>22.135</v>
      </c>
      <c r="G37" s="161"/>
    </row>
    <row r="38" customHeight="1" spans="1:12">
      <c r="B38" s="158" t="s">
        <v>204</v>
      </c>
      <c r="C38" s="158" t="b">
        <v>0</v>
      </c>
      <c r="D38" s="158" t="str">
        <f t="shared" si="3"/>
        <v>shCYLD</v>
      </c>
      <c r="E38" s="162" t="str">
        <f t="shared" si="5"/>
        <v>MAPK12</v>
      </c>
      <c r="F38" s="160">
        <v>22.326</v>
      </c>
      <c r="G38" s="161"/>
    </row>
    <row r="39" customHeight="1" spans="1:12">
      <c r="B39" s="158" t="s">
        <v>205</v>
      </c>
      <c r="C39" s="158" t="b">
        <v>0</v>
      </c>
      <c r="D39" s="158" t="str">
        <f t="shared" si="3"/>
        <v>shCYLD</v>
      </c>
      <c r="E39" s="162" t="str">
        <f t="shared" si="5"/>
        <v>MAPK12</v>
      </c>
      <c r="F39" s="160">
        <v>22.2841</v>
      </c>
      <c r="G39" s="161"/>
    </row>
    <row r="40" customHeight="1" spans="1:12">
      <c r="B40" s="158" t="s">
        <v>206</v>
      </c>
      <c r="C40" s="158" t="b">
        <v>0</v>
      </c>
      <c r="D40" s="158" t="str">
        <f t="shared" si="3"/>
        <v>shCYLD</v>
      </c>
      <c r="E40" s="162" t="str">
        <f t="shared" si="5"/>
        <v>MAPK12</v>
      </c>
      <c r="F40" s="160">
        <v>21.953</v>
      </c>
      <c r="G40" s="161"/>
    </row>
    <row r="41" customHeight="1" spans="1:12">
      <c r="B41" s="158" t="s">
        <v>207</v>
      </c>
      <c r="C41" s="158" t="b">
        <v>0</v>
      </c>
      <c r="D41" s="158" t="str">
        <f t="shared" si="3"/>
        <v>shCYLD</v>
      </c>
      <c r="E41" s="162" t="str">
        <f t="shared" si="5"/>
        <v>MAPK12</v>
      </c>
      <c r="F41" s="160">
        <v>22.1464</v>
      </c>
      <c r="G41" s="161"/>
    </row>
    <row r="42" customHeight="1" spans="1:12">
      <c r="B42" s="163"/>
      <c r="C42" s="163"/>
      <c r="D42" s="163"/>
      <c r="E42" s="164"/>
      <c r="F42" s="164"/>
      <c r="G42" s="163"/>
      <c r="H42" s="163"/>
      <c r="I42" s="163"/>
      <c r="J42" s="163"/>
      <c r="K42" s="163"/>
    </row>
    <row r="43" s="147" customFormat="1" ht="27" customHeight="1" spans="1:12">
      <c r="A43" s="153" t="s">
        <v>208</v>
      </c>
      <c r="E43" s="156"/>
      <c r="F43" s="156"/>
    </row>
    <row r="44" ht="21" customHeight="1" spans="1:12">
      <c r="A44" s="157"/>
      <c r="B44" s="157"/>
    </row>
    <row r="45" ht="15.75" customHeight="1" spans="1:12">
      <c r="B45" s="165" t="s">
        <v>209</v>
      </c>
      <c r="C45" s="166" t="s">
        <v>210</v>
      </c>
      <c r="D45" s="167"/>
      <c r="E45" s="167"/>
      <c r="F45" s="167"/>
      <c r="G45" s="167"/>
      <c r="H45" s="167"/>
      <c r="I45" s="167"/>
      <c r="J45" s="166" t="s">
        <v>211</v>
      </c>
      <c r="K45" s="168"/>
    </row>
    <row r="46" s="149" customFormat="1" ht="16.5" customHeight="1" spans="1:12">
      <c r="B46" s="169"/>
      <c r="C46" s="162" t="s">
        <v>12</v>
      </c>
      <c r="D46" s="162" t="s">
        <v>10</v>
      </c>
      <c r="E46" s="170" t="s">
        <v>212</v>
      </c>
      <c r="F46" s="170" t="s">
        <v>213</v>
      </c>
      <c r="G46" s="170" t="s">
        <v>214</v>
      </c>
      <c r="H46" s="171" t="s">
        <v>215</v>
      </c>
      <c r="I46" s="170" t="s">
        <v>43</v>
      </c>
      <c r="J46" s="172" t="s">
        <v>216</v>
      </c>
      <c r="K46" s="172" t="s">
        <v>217</v>
      </c>
      <c r="L46" s="151"/>
    </row>
    <row r="47" customHeight="1" spans="1:12">
      <c r="B47" s="165" t="s">
        <v>172</v>
      </c>
      <c r="C47" s="173">
        <f t="shared" ref="C47:C52" si="6">F18</f>
        <v>15.125</v>
      </c>
      <c r="D47" s="173">
        <f t="shared" ref="D47:D52" si="7">F24</f>
        <v>22.634</v>
      </c>
      <c r="E47" s="174">
        <f t="shared" ref="E47:E58" si="8">D47-C47</f>
        <v>7.509</v>
      </c>
      <c r="F47" s="174">
        <f t="shared" ref="F47:F58" si="9">AVERAGE($E$47:$E$49)-E47</f>
        <v>-0.0120000000000005</v>
      </c>
      <c r="G47" s="174">
        <f t="shared" ref="G47:G58" si="10">POWER(2,F47)</f>
        <v>0.991716730738293</v>
      </c>
      <c r="H47" s="175">
        <f>AVERAGE(G47:G49)</f>
        <v>1.00020318712764</v>
      </c>
      <c r="I47" s="176">
        <f>STDEV(G47:G49)</f>
        <v>0.0247822782604313</v>
      </c>
      <c r="J47" s="177">
        <f>MAX(C47:C49)-MIN(C47:C49)</f>
        <v>0.237</v>
      </c>
      <c r="K47" s="177">
        <f>MAX(D47:D49)-MIN(D47:D49)</f>
        <v>0.305</v>
      </c>
    </row>
    <row r="48" customHeight="1" spans="1:12">
      <c r="B48" s="178"/>
      <c r="C48" s="173">
        <f t="shared" si="6"/>
        <v>15.321</v>
      </c>
      <c r="D48" s="173">
        <f t="shared" si="7"/>
        <v>22.846</v>
      </c>
      <c r="E48" s="174">
        <f t="shared" si="8"/>
        <v>7.525</v>
      </c>
      <c r="F48" s="174">
        <f t="shared" si="9"/>
        <v>-0.0280000000000005</v>
      </c>
      <c r="G48" s="174">
        <f t="shared" si="10"/>
        <v>0.980779003988551</v>
      </c>
      <c r="H48" s="179"/>
      <c r="I48" s="180"/>
      <c r="J48" s="216"/>
      <c r="K48" s="216"/>
    </row>
    <row r="49" customHeight="1" spans="1:11">
      <c r="B49" s="178"/>
      <c r="C49" s="173">
        <f t="shared" si="6"/>
        <v>15.084</v>
      </c>
      <c r="D49" s="173">
        <f t="shared" si="7"/>
        <v>22.541</v>
      </c>
      <c r="E49" s="174">
        <f t="shared" si="8"/>
        <v>7.457</v>
      </c>
      <c r="F49" s="174">
        <f t="shared" si="9"/>
        <v>0.0399999999999991</v>
      </c>
      <c r="G49" s="174">
        <f t="shared" si="10"/>
        <v>1.02811382665607</v>
      </c>
      <c r="H49" s="179"/>
      <c r="I49" s="180"/>
      <c r="J49" s="216"/>
      <c r="K49" s="216"/>
    </row>
    <row r="50" customHeight="1" spans="1:11">
      <c r="B50" s="178"/>
      <c r="C50" s="173">
        <f t="shared" si="6"/>
        <v>15.3184</v>
      </c>
      <c r="D50" s="173">
        <f t="shared" si="7"/>
        <v>22.5574</v>
      </c>
      <c r="E50" s="174">
        <f t="shared" si="8"/>
        <v>7.239</v>
      </c>
      <c r="F50" s="174">
        <f t="shared" si="9"/>
        <v>0.257999999999999</v>
      </c>
      <c r="G50" s="174">
        <f t="shared" si="10"/>
        <v>1.19581979677612</v>
      </c>
      <c r="H50" s="179"/>
      <c r="I50" s="180"/>
      <c r="J50" s="216"/>
      <c r="K50" s="216"/>
    </row>
    <row r="51" customHeight="1" spans="1:11">
      <c r="B51" s="178"/>
      <c r="C51" s="173">
        <f t="shared" si="6"/>
        <v>15.4739</v>
      </c>
      <c r="D51" s="173">
        <f t="shared" si="7"/>
        <v>22.5262</v>
      </c>
      <c r="E51" s="174">
        <f t="shared" si="8"/>
        <v>7.0523</v>
      </c>
      <c r="F51" s="174">
        <f t="shared" si="9"/>
        <v>0.444700000000001</v>
      </c>
      <c r="G51" s="174">
        <f t="shared" si="10"/>
        <v>1.36103106861706</v>
      </c>
      <c r="H51" s="179"/>
      <c r="I51" s="180"/>
      <c r="J51" s="216"/>
      <c r="K51" s="216"/>
    </row>
    <row r="52" customHeight="1" spans="1:11">
      <c r="B52" s="169"/>
      <c r="C52" s="173">
        <f t="shared" si="6"/>
        <v>15.9575</v>
      </c>
      <c r="D52" s="173">
        <f t="shared" si="7"/>
        <v>22.8779</v>
      </c>
      <c r="E52" s="174">
        <f t="shared" si="8"/>
        <v>6.9204</v>
      </c>
      <c r="F52" s="174">
        <f t="shared" si="9"/>
        <v>0.576599999999999</v>
      </c>
      <c r="G52" s="174">
        <f t="shared" si="10"/>
        <v>1.49133048475671</v>
      </c>
      <c r="H52" s="217"/>
      <c r="I52" s="186"/>
      <c r="J52" s="218"/>
      <c r="K52" s="218"/>
    </row>
    <row r="53" customHeight="1" spans="1:11">
      <c r="B53" s="165" t="s">
        <v>177</v>
      </c>
      <c r="C53" s="173">
        <f t="shared" ref="C53:C58" si="11">F30</f>
        <v>14.846</v>
      </c>
      <c r="D53" s="173">
        <f t="shared" ref="D53:D58" si="12">F36</f>
        <v>22.519</v>
      </c>
      <c r="E53" s="174">
        <f t="shared" si="8"/>
        <v>7.673</v>
      </c>
      <c r="F53" s="174">
        <f t="shared" si="9"/>
        <v>-0.175999999999998</v>
      </c>
      <c r="G53" s="174">
        <f t="shared" si="10"/>
        <v>0.885153764579546</v>
      </c>
      <c r="H53" s="183">
        <f>AVERAGE(G53:G55)</f>
        <v>0.980835064724881</v>
      </c>
      <c r="I53" s="176">
        <f>STDEV(G53:G55)</f>
        <v>0.147821906639427</v>
      </c>
      <c r="J53" s="177">
        <f>MAX(C53:C55)-MIN(C53:C55)</f>
        <v>0.536</v>
      </c>
      <c r="K53" s="177">
        <f>MAX(D53:D55)-MIN(D53:D55)</f>
        <v>0.383999999999997</v>
      </c>
    </row>
    <row r="54" customHeight="1" spans="1:11">
      <c r="B54" s="178"/>
      <c r="C54" s="173">
        <f t="shared" si="11"/>
        <v>14.496</v>
      </c>
      <c r="D54" s="173">
        <f t="shared" si="12"/>
        <v>22.135</v>
      </c>
      <c r="E54" s="174">
        <f t="shared" si="8"/>
        <v>7.639</v>
      </c>
      <c r="F54" s="174">
        <f t="shared" si="9"/>
        <v>-0.142000000000001</v>
      </c>
      <c r="G54" s="174">
        <f t="shared" si="10"/>
        <v>0.906261938267334</v>
      </c>
      <c r="H54" s="184"/>
      <c r="I54" s="180"/>
      <c r="J54" s="216"/>
      <c r="K54" s="216"/>
    </row>
    <row r="55" s="3" customFormat="1" customHeight="1" spans="1:11">
      <c r="B55" s="178"/>
      <c r="C55" s="173">
        <f t="shared" si="11"/>
        <v>15.032</v>
      </c>
      <c r="D55" s="173">
        <f t="shared" si="12"/>
        <v>22.326</v>
      </c>
      <c r="E55" s="174">
        <f t="shared" si="8"/>
        <v>7.294</v>
      </c>
      <c r="F55" s="174">
        <f t="shared" si="9"/>
        <v>0.202999999999999</v>
      </c>
      <c r="G55" s="174">
        <f t="shared" si="10"/>
        <v>1.15108949132776</v>
      </c>
      <c r="H55" s="184"/>
      <c r="I55" s="180"/>
      <c r="J55" s="216"/>
      <c r="K55" s="216"/>
    </row>
    <row r="56" s="3" customFormat="1" customHeight="1" spans="1:11">
      <c r="B56" s="178"/>
      <c r="C56" s="173">
        <f t="shared" si="11"/>
        <v>13.9242</v>
      </c>
      <c r="D56" s="173">
        <f t="shared" si="12"/>
        <v>22.2841</v>
      </c>
      <c r="E56" s="174">
        <f t="shared" si="8"/>
        <v>8.3599</v>
      </c>
      <c r="F56" s="174">
        <f t="shared" si="9"/>
        <v>-0.862899999999998</v>
      </c>
      <c r="G56" s="174">
        <f t="shared" si="10"/>
        <v>0.549846185769771</v>
      </c>
      <c r="H56" s="184"/>
      <c r="I56" s="180"/>
      <c r="J56" s="216"/>
      <c r="K56" s="216"/>
    </row>
    <row r="57" s="3" customFormat="1" customHeight="1" spans="1:11">
      <c r="B57" s="178"/>
      <c r="C57" s="173">
        <f t="shared" si="11"/>
        <v>13.992</v>
      </c>
      <c r="D57" s="173">
        <f t="shared" si="12"/>
        <v>21.953</v>
      </c>
      <c r="E57" s="174">
        <f t="shared" si="8"/>
        <v>7.961</v>
      </c>
      <c r="F57" s="174">
        <f t="shared" si="9"/>
        <v>-0.463999999999999</v>
      </c>
      <c r="G57" s="174">
        <f t="shared" si="10"/>
        <v>0.724973416439427</v>
      </c>
      <c r="H57" s="184"/>
      <c r="I57" s="180"/>
      <c r="J57" s="216"/>
      <c r="K57" s="216"/>
    </row>
    <row r="58" s="3" customFormat="1" customHeight="1" spans="1:11">
      <c r="B58" s="169"/>
      <c r="C58" s="173">
        <f t="shared" si="11"/>
        <v>13.5667</v>
      </c>
      <c r="D58" s="173">
        <f t="shared" si="12"/>
        <v>22.1464</v>
      </c>
      <c r="E58" s="174">
        <f t="shared" si="8"/>
        <v>8.5797</v>
      </c>
      <c r="F58" s="174">
        <f t="shared" si="9"/>
        <v>-1.0827</v>
      </c>
      <c r="G58" s="174">
        <f t="shared" si="10"/>
        <v>0.472144379031432</v>
      </c>
      <c r="H58" s="185"/>
      <c r="I58" s="186"/>
      <c r="J58" s="218"/>
      <c r="K58" s="218"/>
    </row>
    <row r="59" customHeight="1" spans="1:11">
      <c r="E59" s="151"/>
      <c r="F59" s="151"/>
    </row>
    <row r="60" s="147" customFormat="1" ht="27" customHeight="1" spans="1:11">
      <c r="A60" s="153" t="s">
        <v>218</v>
      </c>
      <c r="E60" s="156"/>
      <c r="F60" s="156"/>
    </row>
    <row r="61" ht="14.1" customHeight="1" spans="1:11">
      <c r="A61" s="189" t="str">
        <f>C46</f>
        <v>GAPDH</v>
      </c>
      <c r="F61" s="152" t="str">
        <f>D46</f>
        <v>MAPK12</v>
      </c>
      <c r="J61" s="190"/>
    </row>
    <row r="62" ht="14.1" customHeight="1"/>
    <row r="63" ht="14.1" customHeight="1" spans="1:11">
      <c r="H63" s="191"/>
      <c r="I63" s="191"/>
      <c r="J63" s="191"/>
    </row>
    <row r="64" ht="14.1" customHeight="1" spans="1:11">
      <c r="H64" s="191"/>
      <c r="I64" s="191"/>
      <c r="J64" s="191"/>
    </row>
    <row r="65" ht="14.1" customHeight="1" spans="1:10">
      <c r="H65" s="191"/>
      <c r="I65" s="191"/>
      <c r="J65" s="191"/>
    </row>
    <row r="66" ht="14.1" customHeight="1" spans="1:10">
      <c r="H66" s="191"/>
      <c r="I66" s="191"/>
      <c r="J66" s="191"/>
    </row>
    <row r="67" ht="14.1" customHeight="1" spans="1:10">
      <c r="H67" s="191"/>
      <c r="I67" s="191"/>
      <c r="J67" s="191"/>
    </row>
    <row r="68" ht="14.1" customHeight="1" spans="1:10">
      <c r="H68" s="191"/>
      <c r="I68" s="191"/>
      <c r="J68" s="191"/>
    </row>
    <row r="69" ht="14.1" customHeight="1" spans="1:10">
      <c r="H69" s="191"/>
      <c r="I69" s="191"/>
      <c r="J69" s="191"/>
    </row>
    <row r="70" ht="14.1" customHeight="1" spans="1:10">
      <c r="H70" s="191"/>
      <c r="I70" s="191"/>
      <c r="J70" s="191"/>
    </row>
    <row r="71" ht="14.1" customHeight="1" spans="1:10">
      <c r="H71" s="191"/>
      <c r="I71" s="191"/>
      <c r="J71" s="191"/>
    </row>
    <row r="72" ht="14.1" customHeight="1" spans="1:10">
      <c r="H72" s="191"/>
      <c r="I72" s="191"/>
      <c r="J72" s="191"/>
    </row>
    <row r="73" ht="14.1" customHeight="1" spans="1:10">
      <c r="H73" s="191"/>
      <c r="I73" s="191"/>
      <c r="J73" s="191"/>
    </row>
    <row r="74" ht="14.1" customHeight="1" spans="1:10">
      <c r="H74" s="191"/>
      <c r="I74" s="191"/>
      <c r="J74" s="191"/>
    </row>
    <row r="75" ht="14.1" customHeight="1" spans="1:10">
      <c r="H75" s="191"/>
      <c r="I75" s="191"/>
      <c r="J75" s="191"/>
    </row>
    <row r="76" ht="14.1" customHeight="1" spans="1:10">
      <c r="H76" s="191"/>
      <c r="I76" s="191"/>
      <c r="J76" s="191"/>
    </row>
    <row r="77" ht="14.1" customHeight="1" spans="1:10">
      <c r="H77" s="191"/>
      <c r="I77" s="191"/>
      <c r="J77" s="191"/>
    </row>
    <row r="78" ht="14.1" customHeight="1" spans="1:10">
      <c r="A78" s="189"/>
      <c r="H78" s="191"/>
      <c r="I78" s="191"/>
      <c r="J78" s="191"/>
    </row>
    <row r="79" ht="14.1" customHeight="1" spans="1:10">
      <c r="H79" s="191"/>
      <c r="I79" s="191"/>
      <c r="J79" s="191"/>
    </row>
    <row r="80" ht="14.1" customHeight="1" spans="1:10">
      <c r="H80" s="191"/>
      <c r="I80" s="191"/>
      <c r="J80" s="191"/>
    </row>
    <row r="81" ht="14.1" customHeight="1" spans="5:10">
      <c r="H81" s="191"/>
      <c r="I81" s="191"/>
      <c r="J81" s="191"/>
    </row>
    <row r="82" ht="14.1" customHeight="1" spans="5:10">
      <c r="H82" s="191"/>
      <c r="I82" s="191"/>
      <c r="J82" s="191"/>
    </row>
    <row r="83" ht="14.1" customHeight="1" spans="5:10">
      <c r="H83" s="191"/>
      <c r="I83" s="191"/>
      <c r="J83" s="191"/>
    </row>
    <row r="84" ht="14.1" customHeight="1" spans="5:10">
      <c r="H84" s="191"/>
      <c r="I84" s="191"/>
      <c r="J84" s="191"/>
    </row>
    <row r="85" ht="14.1" customHeight="1" spans="5:10">
      <c r="H85" s="191"/>
      <c r="I85" s="191"/>
      <c r="J85" s="191"/>
    </row>
    <row r="86" ht="14.1" customHeight="1" spans="5:10">
      <c r="H86" s="191"/>
      <c r="I86" s="191"/>
      <c r="J86" s="191"/>
    </row>
    <row r="87" ht="14.1" customHeight="1" spans="5:10">
      <c r="H87" s="191"/>
      <c r="I87" s="191"/>
      <c r="J87" s="191"/>
    </row>
    <row r="88" ht="14.1" customHeight="1" spans="5:10">
      <c r="H88" s="191"/>
      <c r="I88" s="191"/>
      <c r="J88" s="191"/>
    </row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s="150" customFormat="1" ht="27" customHeight="1" spans="5:10">
      <c r="E95" s="192"/>
      <c r="F95" s="192"/>
    </row>
  </sheetData>
  <mergeCells count="15">
    <mergeCell ref="A16:B16"/>
    <mergeCell ref="A44:B44"/>
    <mergeCell ref="C45:I45"/>
    <mergeCell ref="J45:K45"/>
    <mergeCell ref="B45:B46"/>
    <mergeCell ref="B47:B52"/>
    <mergeCell ref="B53:B58"/>
    <mergeCell ref="H47:H52"/>
    <mergeCell ref="H53:H58"/>
    <mergeCell ref="I47:I52"/>
    <mergeCell ref="I53:I58"/>
    <mergeCell ref="J47:J52"/>
    <mergeCell ref="J53:J58"/>
    <mergeCell ref="K47:K52"/>
    <mergeCell ref="K53:K58"/>
  </mergeCells>
  <pageMargins left="0.7" right="0.7" top="0.75" bottom="0.75" header="0.3" footer="0.3"/>
  <pageSetup paperSize="9" orientation="portrait"/>
  <headerFooter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5"/>
  <sheetViews>
    <sheetView zoomScale="85" zoomScaleNormal="85" topLeftCell="A33" workbookViewId="0">
      <selection activeCell="A60" sqref="A60"/>
    </sheetView>
  </sheetViews>
  <sheetFormatPr defaultColWidth="9" defaultRowHeight="13.5" customHeight="1"/>
  <cols>
    <col min="1" max="1" width="11.75" style="151" customWidth="1"/>
    <col min="2" max="2" width="13.125" style="151" customWidth="1"/>
    <col min="3" max="3" width="13.875" style="151" customWidth="1"/>
    <col min="4" max="4" width="13.625" style="151" customWidth="1"/>
    <col min="5" max="5" width="10" style="152" customWidth="1"/>
    <col min="6" max="6" width="10.875" style="152" customWidth="1"/>
    <col min="7" max="7" width="9.375" style="151" customWidth="1"/>
    <col min="8" max="9" width="13.5" style="151" customWidth="1"/>
    <col min="10" max="10" width="10.25" style="151" customWidth="1"/>
    <col min="11" max="11" width="9" style="151"/>
    <col min="12" max="12" width="14.5" style="151" customWidth="1"/>
    <col min="13" max="13" width="11.125" style="151" customWidth="1"/>
    <col min="14" max="14" width="11" style="151" customWidth="1"/>
    <col min="15" max="255" width="9" style="151"/>
    <col min="256" max="256" width="11.75" style="151" customWidth="1"/>
    <col min="257" max="257" width="13.125" style="151" customWidth="1"/>
    <col min="258" max="258" width="13.875" style="151" customWidth="1"/>
    <col min="259" max="259" width="13.625" style="151" customWidth="1"/>
    <col min="260" max="260" width="10" style="151" customWidth="1"/>
    <col min="261" max="261" width="10.875" style="151" customWidth="1"/>
    <col min="262" max="262" width="9.375" style="151" customWidth="1"/>
    <col min="263" max="264" width="13.5" style="151" customWidth="1"/>
    <col min="265" max="265" width="10.125" style="151" customWidth="1"/>
    <col min="266" max="266" width="10.25" style="151" customWidth="1"/>
    <col min="267" max="267" width="9" style="151"/>
    <col min="268" max="268" width="14.5" style="151" customWidth="1"/>
    <col min="269" max="269" width="11.125" style="151" customWidth="1"/>
    <col min="270" max="270" width="11" style="151" customWidth="1"/>
    <col min="271" max="511" width="9" style="151"/>
    <col min="512" max="512" width="11.75" style="151" customWidth="1"/>
    <col min="513" max="513" width="13.125" style="151" customWidth="1"/>
    <col min="514" max="514" width="13.875" style="151" customWidth="1"/>
    <col min="515" max="515" width="13.625" style="151" customWidth="1"/>
    <col min="516" max="516" width="10" style="151" customWidth="1"/>
    <col min="517" max="517" width="10.875" style="151" customWidth="1"/>
    <col min="518" max="518" width="9.375" style="151" customWidth="1"/>
    <col min="519" max="520" width="13.5" style="151" customWidth="1"/>
    <col min="521" max="521" width="10.125" style="151" customWidth="1"/>
    <col min="522" max="522" width="10.25" style="151" customWidth="1"/>
    <col min="523" max="523" width="9" style="151"/>
    <col min="524" max="524" width="14.5" style="151" customWidth="1"/>
    <col min="525" max="525" width="11.125" style="151" customWidth="1"/>
    <col min="526" max="526" width="11" style="151" customWidth="1"/>
    <col min="527" max="767" width="9" style="151"/>
    <col min="768" max="768" width="11.75" style="151" customWidth="1"/>
    <col min="769" max="769" width="13.125" style="151" customWidth="1"/>
    <col min="770" max="770" width="13.875" style="151" customWidth="1"/>
    <col min="771" max="771" width="13.625" style="151" customWidth="1"/>
    <col min="772" max="772" width="10" style="151" customWidth="1"/>
    <col min="773" max="773" width="10.875" style="151" customWidth="1"/>
    <col min="774" max="774" width="9.375" style="151" customWidth="1"/>
    <col min="775" max="776" width="13.5" style="151" customWidth="1"/>
    <col min="777" max="777" width="10.125" style="151" customWidth="1"/>
    <col min="778" max="778" width="10.25" style="151" customWidth="1"/>
    <col min="779" max="779" width="9" style="151"/>
    <col min="780" max="780" width="14.5" style="151" customWidth="1"/>
    <col min="781" max="781" width="11.125" style="151" customWidth="1"/>
    <col min="782" max="782" width="11" style="151" customWidth="1"/>
    <col min="783" max="1023" width="9" style="151"/>
    <col min="1024" max="1024" width="11.75" style="151" customWidth="1"/>
    <col min="1025" max="1025" width="13.125" style="151" customWidth="1"/>
    <col min="1026" max="1026" width="13.875" style="151" customWidth="1"/>
    <col min="1027" max="1027" width="13.625" style="151" customWidth="1"/>
    <col min="1028" max="1028" width="10" style="151" customWidth="1"/>
    <col min="1029" max="1029" width="10.875" style="151" customWidth="1"/>
    <col min="1030" max="1030" width="9.375" style="151" customWidth="1"/>
    <col min="1031" max="1032" width="13.5" style="151" customWidth="1"/>
    <col min="1033" max="1033" width="10.125" style="151" customWidth="1"/>
    <col min="1034" max="1034" width="10.25" style="151" customWidth="1"/>
    <col min="1035" max="1035" width="9" style="151"/>
    <col min="1036" max="1036" width="14.5" style="151" customWidth="1"/>
    <col min="1037" max="1037" width="11.125" style="151" customWidth="1"/>
    <col min="1038" max="1038" width="11" style="151" customWidth="1"/>
    <col min="1039" max="1279" width="9" style="151"/>
    <col min="1280" max="1280" width="11.75" style="151" customWidth="1"/>
    <col min="1281" max="1281" width="13.125" style="151" customWidth="1"/>
    <col min="1282" max="1282" width="13.875" style="151" customWidth="1"/>
    <col min="1283" max="1283" width="13.625" style="151" customWidth="1"/>
    <col min="1284" max="1284" width="10" style="151" customWidth="1"/>
    <col min="1285" max="1285" width="10.875" style="151" customWidth="1"/>
    <col min="1286" max="1286" width="9.375" style="151" customWidth="1"/>
    <col min="1287" max="1288" width="13.5" style="151" customWidth="1"/>
    <col min="1289" max="1289" width="10.125" style="151" customWidth="1"/>
    <col min="1290" max="1290" width="10.25" style="151" customWidth="1"/>
    <col min="1291" max="1291" width="9" style="151"/>
    <col min="1292" max="1292" width="14.5" style="151" customWidth="1"/>
    <col min="1293" max="1293" width="11.125" style="151" customWidth="1"/>
    <col min="1294" max="1294" width="11" style="151" customWidth="1"/>
    <col min="1295" max="1535" width="9" style="151"/>
    <col min="1536" max="1536" width="11.75" style="151" customWidth="1"/>
    <col min="1537" max="1537" width="13.125" style="151" customWidth="1"/>
    <col min="1538" max="1538" width="13.875" style="151" customWidth="1"/>
    <col min="1539" max="1539" width="13.625" style="151" customWidth="1"/>
    <col min="1540" max="1540" width="10" style="151" customWidth="1"/>
    <col min="1541" max="1541" width="10.875" style="151" customWidth="1"/>
    <col min="1542" max="1542" width="9.375" style="151" customWidth="1"/>
    <col min="1543" max="1544" width="13.5" style="151" customWidth="1"/>
    <col min="1545" max="1545" width="10.125" style="151" customWidth="1"/>
    <col min="1546" max="1546" width="10.25" style="151" customWidth="1"/>
    <col min="1547" max="1547" width="9" style="151"/>
    <col min="1548" max="1548" width="14.5" style="151" customWidth="1"/>
    <col min="1549" max="1549" width="11.125" style="151" customWidth="1"/>
    <col min="1550" max="1550" width="11" style="151" customWidth="1"/>
    <col min="1551" max="1791" width="9" style="151"/>
    <col min="1792" max="1792" width="11.75" style="151" customWidth="1"/>
    <col min="1793" max="1793" width="13.125" style="151" customWidth="1"/>
    <col min="1794" max="1794" width="13.875" style="151" customWidth="1"/>
    <col min="1795" max="1795" width="13.625" style="151" customWidth="1"/>
    <col min="1796" max="1796" width="10" style="151" customWidth="1"/>
    <col min="1797" max="1797" width="10.875" style="151" customWidth="1"/>
    <col min="1798" max="1798" width="9.375" style="151" customWidth="1"/>
    <col min="1799" max="1800" width="13.5" style="151" customWidth="1"/>
    <col min="1801" max="1801" width="10.125" style="151" customWidth="1"/>
    <col min="1802" max="1802" width="10.25" style="151" customWidth="1"/>
    <col min="1803" max="1803" width="9" style="151"/>
    <col min="1804" max="1804" width="14.5" style="151" customWidth="1"/>
    <col min="1805" max="1805" width="11.125" style="151" customWidth="1"/>
    <col min="1806" max="1806" width="11" style="151" customWidth="1"/>
    <col min="1807" max="2047" width="9" style="151"/>
    <col min="2048" max="2048" width="11.75" style="151" customWidth="1"/>
    <col min="2049" max="2049" width="13.125" style="151" customWidth="1"/>
    <col min="2050" max="2050" width="13.875" style="151" customWidth="1"/>
    <col min="2051" max="2051" width="13.625" style="151" customWidth="1"/>
    <col min="2052" max="2052" width="10" style="151" customWidth="1"/>
    <col min="2053" max="2053" width="10.875" style="151" customWidth="1"/>
    <col min="2054" max="2054" width="9.375" style="151" customWidth="1"/>
    <col min="2055" max="2056" width="13.5" style="151" customWidth="1"/>
    <col min="2057" max="2057" width="10.125" style="151" customWidth="1"/>
    <col min="2058" max="2058" width="10.25" style="151" customWidth="1"/>
    <col min="2059" max="2059" width="9" style="151"/>
    <col min="2060" max="2060" width="14.5" style="151" customWidth="1"/>
    <col min="2061" max="2061" width="11.125" style="151" customWidth="1"/>
    <col min="2062" max="2062" width="11" style="151" customWidth="1"/>
    <col min="2063" max="2303" width="9" style="151"/>
    <col min="2304" max="2304" width="11.75" style="151" customWidth="1"/>
    <col min="2305" max="2305" width="13.125" style="151" customWidth="1"/>
    <col min="2306" max="2306" width="13.875" style="151" customWidth="1"/>
    <col min="2307" max="2307" width="13.625" style="151" customWidth="1"/>
    <col min="2308" max="2308" width="10" style="151" customWidth="1"/>
    <col min="2309" max="2309" width="10.875" style="151" customWidth="1"/>
    <col min="2310" max="2310" width="9.375" style="151" customWidth="1"/>
    <col min="2311" max="2312" width="13.5" style="151" customWidth="1"/>
    <col min="2313" max="2313" width="10.125" style="151" customWidth="1"/>
    <col min="2314" max="2314" width="10.25" style="151" customWidth="1"/>
    <col min="2315" max="2315" width="9" style="151"/>
    <col min="2316" max="2316" width="14.5" style="151" customWidth="1"/>
    <col min="2317" max="2317" width="11.125" style="151" customWidth="1"/>
    <col min="2318" max="2318" width="11" style="151" customWidth="1"/>
    <col min="2319" max="2559" width="9" style="151"/>
    <col min="2560" max="2560" width="11.75" style="151" customWidth="1"/>
    <col min="2561" max="2561" width="13.125" style="151" customWidth="1"/>
    <col min="2562" max="2562" width="13.875" style="151" customWidth="1"/>
    <col min="2563" max="2563" width="13.625" style="151" customWidth="1"/>
    <col min="2564" max="2564" width="10" style="151" customWidth="1"/>
    <col min="2565" max="2565" width="10.875" style="151" customWidth="1"/>
    <col min="2566" max="2566" width="9.375" style="151" customWidth="1"/>
    <col min="2567" max="2568" width="13.5" style="151" customWidth="1"/>
    <col min="2569" max="2569" width="10.125" style="151" customWidth="1"/>
    <col min="2570" max="2570" width="10.25" style="151" customWidth="1"/>
    <col min="2571" max="2571" width="9" style="151"/>
    <col min="2572" max="2572" width="14.5" style="151" customWidth="1"/>
    <col min="2573" max="2573" width="11.125" style="151" customWidth="1"/>
    <col min="2574" max="2574" width="11" style="151" customWidth="1"/>
    <col min="2575" max="2815" width="9" style="151"/>
    <col min="2816" max="2816" width="11.75" style="151" customWidth="1"/>
    <col min="2817" max="2817" width="13.125" style="151" customWidth="1"/>
    <col min="2818" max="2818" width="13.875" style="151" customWidth="1"/>
    <col min="2819" max="2819" width="13.625" style="151" customWidth="1"/>
    <col min="2820" max="2820" width="10" style="151" customWidth="1"/>
    <col min="2821" max="2821" width="10.875" style="151" customWidth="1"/>
    <col min="2822" max="2822" width="9.375" style="151" customWidth="1"/>
    <col min="2823" max="2824" width="13.5" style="151" customWidth="1"/>
    <col min="2825" max="2825" width="10.125" style="151" customWidth="1"/>
    <col min="2826" max="2826" width="10.25" style="151" customWidth="1"/>
    <col min="2827" max="2827" width="9" style="151"/>
    <col min="2828" max="2828" width="14.5" style="151" customWidth="1"/>
    <col min="2829" max="2829" width="11.125" style="151" customWidth="1"/>
    <col min="2830" max="2830" width="11" style="151" customWidth="1"/>
    <col min="2831" max="3071" width="9" style="151"/>
    <col min="3072" max="3072" width="11.75" style="151" customWidth="1"/>
    <col min="3073" max="3073" width="13.125" style="151" customWidth="1"/>
    <col min="3074" max="3074" width="13.875" style="151" customWidth="1"/>
    <col min="3075" max="3075" width="13.625" style="151" customWidth="1"/>
    <col min="3076" max="3076" width="10" style="151" customWidth="1"/>
    <col min="3077" max="3077" width="10.875" style="151" customWidth="1"/>
    <col min="3078" max="3078" width="9.375" style="151" customWidth="1"/>
    <col min="3079" max="3080" width="13.5" style="151" customWidth="1"/>
    <col min="3081" max="3081" width="10.125" style="151" customWidth="1"/>
    <col min="3082" max="3082" width="10.25" style="151" customWidth="1"/>
    <col min="3083" max="3083" width="9" style="151"/>
    <col min="3084" max="3084" width="14.5" style="151" customWidth="1"/>
    <col min="3085" max="3085" width="11.125" style="151" customWidth="1"/>
    <col min="3086" max="3086" width="11" style="151" customWidth="1"/>
    <col min="3087" max="3327" width="9" style="151"/>
    <col min="3328" max="3328" width="11.75" style="151" customWidth="1"/>
    <col min="3329" max="3329" width="13.125" style="151" customWidth="1"/>
    <col min="3330" max="3330" width="13.875" style="151" customWidth="1"/>
    <col min="3331" max="3331" width="13.625" style="151" customWidth="1"/>
    <col min="3332" max="3332" width="10" style="151" customWidth="1"/>
    <col min="3333" max="3333" width="10.875" style="151" customWidth="1"/>
    <col min="3334" max="3334" width="9.375" style="151" customWidth="1"/>
    <col min="3335" max="3336" width="13.5" style="151" customWidth="1"/>
    <col min="3337" max="3337" width="10.125" style="151" customWidth="1"/>
    <col min="3338" max="3338" width="10.25" style="151" customWidth="1"/>
    <col min="3339" max="3339" width="9" style="151"/>
    <col min="3340" max="3340" width="14.5" style="151" customWidth="1"/>
    <col min="3341" max="3341" width="11.125" style="151" customWidth="1"/>
    <col min="3342" max="3342" width="11" style="151" customWidth="1"/>
    <col min="3343" max="3583" width="9" style="151"/>
    <col min="3584" max="3584" width="11.75" style="151" customWidth="1"/>
    <col min="3585" max="3585" width="13.125" style="151" customWidth="1"/>
    <col min="3586" max="3586" width="13.875" style="151" customWidth="1"/>
    <col min="3587" max="3587" width="13.625" style="151" customWidth="1"/>
    <col min="3588" max="3588" width="10" style="151" customWidth="1"/>
    <col min="3589" max="3589" width="10.875" style="151" customWidth="1"/>
    <col min="3590" max="3590" width="9.375" style="151" customWidth="1"/>
    <col min="3591" max="3592" width="13.5" style="151" customWidth="1"/>
    <col min="3593" max="3593" width="10.125" style="151" customWidth="1"/>
    <col min="3594" max="3594" width="10.25" style="151" customWidth="1"/>
    <col min="3595" max="3595" width="9" style="151"/>
    <col min="3596" max="3596" width="14.5" style="151" customWidth="1"/>
    <col min="3597" max="3597" width="11.125" style="151" customWidth="1"/>
    <col min="3598" max="3598" width="11" style="151" customWidth="1"/>
    <col min="3599" max="3839" width="9" style="151"/>
    <col min="3840" max="3840" width="11.75" style="151" customWidth="1"/>
    <col min="3841" max="3841" width="13.125" style="151" customWidth="1"/>
    <col min="3842" max="3842" width="13.875" style="151" customWidth="1"/>
    <col min="3843" max="3843" width="13.625" style="151" customWidth="1"/>
    <col min="3844" max="3844" width="10" style="151" customWidth="1"/>
    <col min="3845" max="3845" width="10.875" style="151" customWidth="1"/>
    <col min="3846" max="3846" width="9.375" style="151" customWidth="1"/>
    <col min="3847" max="3848" width="13.5" style="151" customWidth="1"/>
    <col min="3849" max="3849" width="10.125" style="151" customWidth="1"/>
    <col min="3850" max="3850" width="10.25" style="151" customWidth="1"/>
    <col min="3851" max="3851" width="9" style="151"/>
    <col min="3852" max="3852" width="14.5" style="151" customWidth="1"/>
    <col min="3853" max="3853" width="11.125" style="151" customWidth="1"/>
    <col min="3854" max="3854" width="11" style="151" customWidth="1"/>
    <col min="3855" max="4095" width="9" style="151"/>
    <col min="4096" max="4096" width="11.75" style="151" customWidth="1"/>
    <col min="4097" max="4097" width="13.125" style="151" customWidth="1"/>
    <col min="4098" max="4098" width="13.875" style="151" customWidth="1"/>
    <col min="4099" max="4099" width="13.625" style="151" customWidth="1"/>
    <col min="4100" max="4100" width="10" style="151" customWidth="1"/>
    <col min="4101" max="4101" width="10.875" style="151" customWidth="1"/>
    <col min="4102" max="4102" width="9.375" style="151" customWidth="1"/>
    <col min="4103" max="4104" width="13.5" style="151" customWidth="1"/>
    <col min="4105" max="4105" width="10.125" style="151" customWidth="1"/>
    <col min="4106" max="4106" width="10.25" style="151" customWidth="1"/>
    <col min="4107" max="4107" width="9" style="151"/>
    <col min="4108" max="4108" width="14.5" style="151" customWidth="1"/>
    <col min="4109" max="4109" width="11.125" style="151" customWidth="1"/>
    <col min="4110" max="4110" width="11" style="151" customWidth="1"/>
    <col min="4111" max="4351" width="9" style="151"/>
    <col min="4352" max="4352" width="11.75" style="151" customWidth="1"/>
    <col min="4353" max="4353" width="13.125" style="151" customWidth="1"/>
    <col min="4354" max="4354" width="13.875" style="151" customWidth="1"/>
    <col min="4355" max="4355" width="13.625" style="151" customWidth="1"/>
    <col min="4356" max="4356" width="10" style="151" customWidth="1"/>
    <col min="4357" max="4357" width="10.875" style="151" customWidth="1"/>
    <col min="4358" max="4358" width="9.375" style="151" customWidth="1"/>
    <col min="4359" max="4360" width="13.5" style="151" customWidth="1"/>
    <col min="4361" max="4361" width="10.125" style="151" customWidth="1"/>
    <col min="4362" max="4362" width="10.25" style="151" customWidth="1"/>
    <col min="4363" max="4363" width="9" style="151"/>
    <col min="4364" max="4364" width="14.5" style="151" customWidth="1"/>
    <col min="4365" max="4365" width="11.125" style="151" customWidth="1"/>
    <col min="4366" max="4366" width="11" style="151" customWidth="1"/>
    <col min="4367" max="4607" width="9" style="151"/>
    <col min="4608" max="4608" width="11.75" style="151" customWidth="1"/>
    <col min="4609" max="4609" width="13.125" style="151" customWidth="1"/>
    <col min="4610" max="4610" width="13.875" style="151" customWidth="1"/>
    <col min="4611" max="4611" width="13.625" style="151" customWidth="1"/>
    <col min="4612" max="4612" width="10" style="151" customWidth="1"/>
    <col min="4613" max="4613" width="10.875" style="151" customWidth="1"/>
    <col min="4614" max="4614" width="9.375" style="151" customWidth="1"/>
    <col min="4615" max="4616" width="13.5" style="151" customWidth="1"/>
    <col min="4617" max="4617" width="10.125" style="151" customWidth="1"/>
    <col min="4618" max="4618" width="10.25" style="151" customWidth="1"/>
    <col min="4619" max="4619" width="9" style="151"/>
    <col min="4620" max="4620" width="14.5" style="151" customWidth="1"/>
    <col min="4621" max="4621" width="11.125" style="151" customWidth="1"/>
    <col min="4622" max="4622" width="11" style="151" customWidth="1"/>
    <col min="4623" max="4863" width="9" style="151"/>
    <col min="4864" max="4864" width="11.75" style="151" customWidth="1"/>
    <col min="4865" max="4865" width="13.125" style="151" customWidth="1"/>
    <col min="4866" max="4866" width="13.875" style="151" customWidth="1"/>
    <col min="4867" max="4867" width="13.625" style="151" customWidth="1"/>
    <col min="4868" max="4868" width="10" style="151" customWidth="1"/>
    <col min="4869" max="4869" width="10.875" style="151" customWidth="1"/>
    <col min="4870" max="4870" width="9.375" style="151" customWidth="1"/>
    <col min="4871" max="4872" width="13.5" style="151" customWidth="1"/>
    <col min="4873" max="4873" width="10.125" style="151" customWidth="1"/>
    <col min="4874" max="4874" width="10.25" style="151" customWidth="1"/>
    <col min="4875" max="4875" width="9" style="151"/>
    <col min="4876" max="4876" width="14.5" style="151" customWidth="1"/>
    <col min="4877" max="4877" width="11.125" style="151" customWidth="1"/>
    <col min="4878" max="4878" width="11" style="151" customWidth="1"/>
    <col min="4879" max="5119" width="9" style="151"/>
    <col min="5120" max="5120" width="11.75" style="151" customWidth="1"/>
    <col min="5121" max="5121" width="13.125" style="151" customWidth="1"/>
    <col min="5122" max="5122" width="13.875" style="151" customWidth="1"/>
    <col min="5123" max="5123" width="13.625" style="151" customWidth="1"/>
    <col min="5124" max="5124" width="10" style="151" customWidth="1"/>
    <col min="5125" max="5125" width="10.875" style="151" customWidth="1"/>
    <col min="5126" max="5126" width="9.375" style="151" customWidth="1"/>
    <col min="5127" max="5128" width="13.5" style="151" customWidth="1"/>
    <col min="5129" max="5129" width="10.125" style="151" customWidth="1"/>
    <col min="5130" max="5130" width="10.25" style="151" customWidth="1"/>
    <col min="5131" max="5131" width="9" style="151"/>
    <col min="5132" max="5132" width="14.5" style="151" customWidth="1"/>
    <col min="5133" max="5133" width="11.125" style="151" customWidth="1"/>
    <col min="5134" max="5134" width="11" style="151" customWidth="1"/>
    <col min="5135" max="5375" width="9" style="151"/>
    <col min="5376" max="5376" width="11.75" style="151" customWidth="1"/>
    <col min="5377" max="5377" width="13.125" style="151" customWidth="1"/>
    <col min="5378" max="5378" width="13.875" style="151" customWidth="1"/>
    <col min="5379" max="5379" width="13.625" style="151" customWidth="1"/>
    <col min="5380" max="5380" width="10" style="151" customWidth="1"/>
    <col min="5381" max="5381" width="10.875" style="151" customWidth="1"/>
    <col min="5382" max="5382" width="9.375" style="151" customWidth="1"/>
    <col min="5383" max="5384" width="13.5" style="151" customWidth="1"/>
    <col min="5385" max="5385" width="10.125" style="151" customWidth="1"/>
    <col min="5386" max="5386" width="10.25" style="151" customWidth="1"/>
    <col min="5387" max="5387" width="9" style="151"/>
    <col min="5388" max="5388" width="14.5" style="151" customWidth="1"/>
    <col min="5389" max="5389" width="11.125" style="151" customWidth="1"/>
    <col min="5390" max="5390" width="11" style="151" customWidth="1"/>
    <col min="5391" max="5631" width="9" style="151"/>
    <col min="5632" max="5632" width="11.75" style="151" customWidth="1"/>
    <col min="5633" max="5633" width="13.125" style="151" customWidth="1"/>
    <col min="5634" max="5634" width="13.875" style="151" customWidth="1"/>
    <col min="5635" max="5635" width="13.625" style="151" customWidth="1"/>
    <col min="5636" max="5636" width="10" style="151" customWidth="1"/>
    <col min="5637" max="5637" width="10.875" style="151" customWidth="1"/>
    <col min="5638" max="5638" width="9.375" style="151" customWidth="1"/>
    <col min="5639" max="5640" width="13.5" style="151" customWidth="1"/>
    <col min="5641" max="5641" width="10.125" style="151" customWidth="1"/>
    <col min="5642" max="5642" width="10.25" style="151" customWidth="1"/>
    <col min="5643" max="5643" width="9" style="151"/>
    <col min="5644" max="5644" width="14.5" style="151" customWidth="1"/>
    <col min="5645" max="5645" width="11.125" style="151" customWidth="1"/>
    <col min="5646" max="5646" width="11" style="151" customWidth="1"/>
    <col min="5647" max="5887" width="9" style="151"/>
    <col min="5888" max="5888" width="11.75" style="151" customWidth="1"/>
    <col min="5889" max="5889" width="13.125" style="151" customWidth="1"/>
    <col min="5890" max="5890" width="13.875" style="151" customWidth="1"/>
    <col min="5891" max="5891" width="13.625" style="151" customWidth="1"/>
    <col min="5892" max="5892" width="10" style="151" customWidth="1"/>
    <col min="5893" max="5893" width="10.875" style="151" customWidth="1"/>
    <col min="5894" max="5894" width="9.375" style="151" customWidth="1"/>
    <col min="5895" max="5896" width="13.5" style="151" customWidth="1"/>
    <col min="5897" max="5897" width="10.125" style="151" customWidth="1"/>
    <col min="5898" max="5898" width="10.25" style="151" customWidth="1"/>
    <col min="5899" max="5899" width="9" style="151"/>
    <col min="5900" max="5900" width="14.5" style="151" customWidth="1"/>
    <col min="5901" max="5901" width="11.125" style="151" customWidth="1"/>
    <col min="5902" max="5902" width="11" style="151" customWidth="1"/>
    <col min="5903" max="6143" width="9" style="151"/>
    <col min="6144" max="6144" width="11.75" style="151" customWidth="1"/>
    <col min="6145" max="6145" width="13.125" style="151" customWidth="1"/>
    <col min="6146" max="6146" width="13.875" style="151" customWidth="1"/>
    <col min="6147" max="6147" width="13.625" style="151" customWidth="1"/>
    <col min="6148" max="6148" width="10" style="151" customWidth="1"/>
    <col min="6149" max="6149" width="10.875" style="151" customWidth="1"/>
    <col min="6150" max="6150" width="9.375" style="151" customWidth="1"/>
    <col min="6151" max="6152" width="13.5" style="151" customWidth="1"/>
    <col min="6153" max="6153" width="10.125" style="151" customWidth="1"/>
    <col min="6154" max="6154" width="10.25" style="151" customWidth="1"/>
    <col min="6155" max="6155" width="9" style="151"/>
    <col min="6156" max="6156" width="14.5" style="151" customWidth="1"/>
    <col min="6157" max="6157" width="11.125" style="151" customWidth="1"/>
    <col min="6158" max="6158" width="11" style="151" customWidth="1"/>
    <col min="6159" max="6399" width="9" style="151"/>
    <col min="6400" max="6400" width="11.75" style="151" customWidth="1"/>
    <col min="6401" max="6401" width="13.125" style="151" customWidth="1"/>
    <col min="6402" max="6402" width="13.875" style="151" customWidth="1"/>
    <col min="6403" max="6403" width="13.625" style="151" customWidth="1"/>
    <col min="6404" max="6404" width="10" style="151" customWidth="1"/>
    <col min="6405" max="6405" width="10.875" style="151" customWidth="1"/>
    <col min="6406" max="6406" width="9.375" style="151" customWidth="1"/>
    <col min="6407" max="6408" width="13.5" style="151" customWidth="1"/>
    <col min="6409" max="6409" width="10.125" style="151" customWidth="1"/>
    <col min="6410" max="6410" width="10.25" style="151" customWidth="1"/>
    <col min="6411" max="6411" width="9" style="151"/>
    <col min="6412" max="6412" width="14.5" style="151" customWidth="1"/>
    <col min="6413" max="6413" width="11.125" style="151" customWidth="1"/>
    <col min="6414" max="6414" width="11" style="151" customWidth="1"/>
    <col min="6415" max="6655" width="9" style="151"/>
    <col min="6656" max="6656" width="11.75" style="151" customWidth="1"/>
    <col min="6657" max="6657" width="13.125" style="151" customWidth="1"/>
    <col min="6658" max="6658" width="13.875" style="151" customWidth="1"/>
    <col min="6659" max="6659" width="13.625" style="151" customWidth="1"/>
    <col min="6660" max="6660" width="10" style="151" customWidth="1"/>
    <col min="6661" max="6661" width="10.875" style="151" customWidth="1"/>
    <col min="6662" max="6662" width="9.375" style="151" customWidth="1"/>
    <col min="6663" max="6664" width="13.5" style="151" customWidth="1"/>
    <col min="6665" max="6665" width="10.125" style="151" customWidth="1"/>
    <col min="6666" max="6666" width="10.25" style="151" customWidth="1"/>
    <col min="6667" max="6667" width="9" style="151"/>
    <col min="6668" max="6668" width="14.5" style="151" customWidth="1"/>
    <col min="6669" max="6669" width="11.125" style="151" customWidth="1"/>
    <col min="6670" max="6670" width="11" style="151" customWidth="1"/>
    <col min="6671" max="6911" width="9" style="151"/>
    <col min="6912" max="6912" width="11.75" style="151" customWidth="1"/>
    <col min="6913" max="6913" width="13.125" style="151" customWidth="1"/>
    <col min="6914" max="6914" width="13.875" style="151" customWidth="1"/>
    <col min="6915" max="6915" width="13.625" style="151" customWidth="1"/>
    <col min="6916" max="6916" width="10" style="151" customWidth="1"/>
    <col min="6917" max="6917" width="10.875" style="151" customWidth="1"/>
    <col min="6918" max="6918" width="9.375" style="151" customWidth="1"/>
    <col min="6919" max="6920" width="13.5" style="151" customWidth="1"/>
    <col min="6921" max="6921" width="10.125" style="151" customWidth="1"/>
    <col min="6922" max="6922" width="10.25" style="151" customWidth="1"/>
    <col min="6923" max="6923" width="9" style="151"/>
    <col min="6924" max="6924" width="14.5" style="151" customWidth="1"/>
    <col min="6925" max="6925" width="11.125" style="151" customWidth="1"/>
    <col min="6926" max="6926" width="11" style="151" customWidth="1"/>
    <col min="6927" max="7167" width="9" style="151"/>
    <col min="7168" max="7168" width="11.75" style="151" customWidth="1"/>
    <col min="7169" max="7169" width="13.125" style="151" customWidth="1"/>
    <col min="7170" max="7170" width="13.875" style="151" customWidth="1"/>
    <col min="7171" max="7171" width="13.625" style="151" customWidth="1"/>
    <col min="7172" max="7172" width="10" style="151" customWidth="1"/>
    <col min="7173" max="7173" width="10.875" style="151" customWidth="1"/>
    <col min="7174" max="7174" width="9.375" style="151" customWidth="1"/>
    <col min="7175" max="7176" width="13.5" style="151" customWidth="1"/>
    <col min="7177" max="7177" width="10.125" style="151" customWidth="1"/>
    <col min="7178" max="7178" width="10.25" style="151" customWidth="1"/>
    <col min="7179" max="7179" width="9" style="151"/>
    <col min="7180" max="7180" width="14.5" style="151" customWidth="1"/>
    <col min="7181" max="7181" width="11.125" style="151" customWidth="1"/>
    <col min="7182" max="7182" width="11" style="151" customWidth="1"/>
    <col min="7183" max="7423" width="9" style="151"/>
    <col min="7424" max="7424" width="11.75" style="151" customWidth="1"/>
    <col min="7425" max="7425" width="13.125" style="151" customWidth="1"/>
    <col min="7426" max="7426" width="13.875" style="151" customWidth="1"/>
    <col min="7427" max="7427" width="13.625" style="151" customWidth="1"/>
    <col min="7428" max="7428" width="10" style="151" customWidth="1"/>
    <col min="7429" max="7429" width="10.875" style="151" customWidth="1"/>
    <col min="7430" max="7430" width="9.375" style="151" customWidth="1"/>
    <col min="7431" max="7432" width="13.5" style="151" customWidth="1"/>
    <col min="7433" max="7433" width="10.125" style="151" customWidth="1"/>
    <col min="7434" max="7434" width="10.25" style="151" customWidth="1"/>
    <col min="7435" max="7435" width="9" style="151"/>
    <col min="7436" max="7436" width="14.5" style="151" customWidth="1"/>
    <col min="7437" max="7437" width="11.125" style="151" customWidth="1"/>
    <col min="7438" max="7438" width="11" style="151" customWidth="1"/>
    <col min="7439" max="7679" width="9" style="151"/>
    <col min="7680" max="7680" width="11.75" style="151" customWidth="1"/>
    <col min="7681" max="7681" width="13.125" style="151" customWidth="1"/>
    <col min="7682" max="7682" width="13.875" style="151" customWidth="1"/>
    <col min="7683" max="7683" width="13.625" style="151" customWidth="1"/>
    <col min="7684" max="7684" width="10" style="151" customWidth="1"/>
    <col min="7685" max="7685" width="10.875" style="151" customWidth="1"/>
    <col min="7686" max="7686" width="9.375" style="151" customWidth="1"/>
    <col min="7687" max="7688" width="13.5" style="151" customWidth="1"/>
    <col min="7689" max="7689" width="10.125" style="151" customWidth="1"/>
    <col min="7690" max="7690" width="10.25" style="151" customWidth="1"/>
    <col min="7691" max="7691" width="9" style="151"/>
    <col min="7692" max="7692" width="14.5" style="151" customWidth="1"/>
    <col min="7693" max="7693" width="11.125" style="151" customWidth="1"/>
    <col min="7694" max="7694" width="11" style="151" customWidth="1"/>
    <col min="7695" max="7935" width="9" style="151"/>
    <col min="7936" max="7936" width="11.75" style="151" customWidth="1"/>
    <col min="7937" max="7937" width="13.125" style="151" customWidth="1"/>
    <col min="7938" max="7938" width="13.875" style="151" customWidth="1"/>
    <col min="7939" max="7939" width="13.625" style="151" customWidth="1"/>
    <col min="7940" max="7940" width="10" style="151" customWidth="1"/>
    <col min="7941" max="7941" width="10.875" style="151" customWidth="1"/>
    <col min="7942" max="7942" width="9.375" style="151" customWidth="1"/>
    <col min="7943" max="7944" width="13.5" style="151" customWidth="1"/>
    <col min="7945" max="7945" width="10.125" style="151" customWidth="1"/>
    <col min="7946" max="7946" width="10.25" style="151" customWidth="1"/>
    <col min="7947" max="7947" width="9" style="151"/>
    <col min="7948" max="7948" width="14.5" style="151" customWidth="1"/>
    <col min="7949" max="7949" width="11.125" style="151" customWidth="1"/>
    <col min="7950" max="7950" width="11" style="151" customWidth="1"/>
    <col min="7951" max="8191" width="9" style="151"/>
    <col min="8192" max="8192" width="11.75" style="151" customWidth="1"/>
    <col min="8193" max="8193" width="13.125" style="151" customWidth="1"/>
    <col min="8194" max="8194" width="13.875" style="151" customWidth="1"/>
    <col min="8195" max="8195" width="13.625" style="151" customWidth="1"/>
    <col min="8196" max="8196" width="10" style="151" customWidth="1"/>
    <col min="8197" max="8197" width="10.875" style="151" customWidth="1"/>
    <col min="8198" max="8198" width="9.375" style="151" customWidth="1"/>
    <col min="8199" max="8200" width="13.5" style="151" customWidth="1"/>
    <col min="8201" max="8201" width="10.125" style="151" customWidth="1"/>
    <col min="8202" max="8202" width="10.25" style="151" customWidth="1"/>
    <col min="8203" max="8203" width="9" style="151"/>
    <col min="8204" max="8204" width="14.5" style="151" customWidth="1"/>
    <col min="8205" max="8205" width="11.125" style="151" customWidth="1"/>
    <col min="8206" max="8206" width="11" style="151" customWidth="1"/>
    <col min="8207" max="8447" width="9" style="151"/>
    <col min="8448" max="8448" width="11.75" style="151" customWidth="1"/>
    <col min="8449" max="8449" width="13.125" style="151" customWidth="1"/>
    <col min="8450" max="8450" width="13.875" style="151" customWidth="1"/>
    <col min="8451" max="8451" width="13.625" style="151" customWidth="1"/>
    <col min="8452" max="8452" width="10" style="151" customWidth="1"/>
    <col min="8453" max="8453" width="10.875" style="151" customWidth="1"/>
    <col min="8454" max="8454" width="9.375" style="151" customWidth="1"/>
    <col min="8455" max="8456" width="13.5" style="151" customWidth="1"/>
    <col min="8457" max="8457" width="10.125" style="151" customWidth="1"/>
    <col min="8458" max="8458" width="10.25" style="151" customWidth="1"/>
    <col min="8459" max="8459" width="9" style="151"/>
    <col min="8460" max="8460" width="14.5" style="151" customWidth="1"/>
    <col min="8461" max="8461" width="11.125" style="151" customWidth="1"/>
    <col min="8462" max="8462" width="11" style="151" customWidth="1"/>
    <col min="8463" max="8703" width="9" style="151"/>
    <col min="8704" max="8704" width="11.75" style="151" customWidth="1"/>
    <col min="8705" max="8705" width="13.125" style="151" customWidth="1"/>
    <col min="8706" max="8706" width="13.875" style="151" customWidth="1"/>
    <col min="8707" max="8707" width="13.625" style="151" customWidth="1"/>
    <col min="8708" max="8708" width="10" style="151" customWidth="1"/>
    <col min="8709" max="8709" width="10.875" style="151" customWidth="1"/>
    <col min="8710" max="8710" width="9.375" style="151" customWidth="1"/>
    <col min="8711" max="8712" width="13.5" style="151" customWidth="1"/>
    <col min="8713" max="8713" width="10.125" style="151" customWidth="1"/>
    <col min="8714" max="8714" width="10.25" style="151" customWidth="1"/>
    <col min="8715" max="8715" width="9" style="151"/>
    <col min="8716" max="8716" width="14.5" style="151" customWidth="1"/>
    <col min="8717" max="8717" width="11.125" style="151" customWidth="1"/>
    <col min="8718" max="8718" width="11" style="151" customWidth="1"/>
    <col min="8719" max="8959" width="9" style="151"/>
    <col min="8960" max="8960" width="11.75" style="151" customWidth="1"/>
    <col min="8961" max="8961" width="13.125" style="151" customWidth="1"/>
    <col min="8962" max="8962" width="13.875" style="151" customWidth="1"/>
    <col min="8963" max="8963" width="13.625" style="151" customWidth="1"/>
    <col min="8964" max="8964" width="10" style="151" customWidth="1"/>
    <col min="8965" max="8965" width="10.875" style="151" customWidth="1"/>
    <col min="8966" max="8966" width="9.375" style="151" customWidth="1"/>
    <col min="8967" max="8968" width="13.5" style="151" customWidth="1"/>
    <col min="8969" max="8969" width="10.125" style="151" customWidth="1"/>
    <col min="8970" max="8970" width="10.25" style="151" customWidth="1"/>
    <col min="8971" max="8971" width="9" style="151"/>
    <col min="8972" max="8972" width="14.5" style="151" customWidth="1"/>
    <col min="8973" max="8973" width="11.125" style="151" customWidth="1"/>
    <col min="8974" max="8974" width="11" style="151" customWidth="1"/>
    <col min="8975" max="9215" width="9" style="151"/>
    <col min="9216" max="9216" width="11.75" style="151" customWidth="1"/>
    <col min="9217" max="9217" width="13.125" style="151" customWidth="1"/>
    <col min="9218" max="9218" width="13.875" style="151" customWidth="1"/>
    <col min="9219" max="9219" width="13.625" style="151" customWidth="1"/>
    <col min="9220" max="9220" width="10" style="151" customWidth="1"/>
    <col min="9221" max="9221" width="10.875" style="151" customWidth="1"/>
    <col min="9222" max="9222" width="9.375" style="151" customWidth="1"/>
    <col min="9223" max="9224" width="13.5" style="151" customWidth="1"/>
    <col min="9225" max="9225" width="10.125" style="151" customWidth="1"/>
    <col min="9226" max="9226" width="10.25" style="151" customWidth="1"/>
    <col min="9227" max="9227" width="9" style="151"/>
    <col min="9228" max="9228" width="14.5" style="151" customWidth="1"/>
    <col min="9229" max="9229" width="11.125" style="151" customWidth="1"/>
    <col min="9230" max="9230" width="11" style="151" customWidth="1"/>
    <col min="9231" max="9471" width="9" style="151"/>
    <col min="9472" max="9472" width="11.75" style="151" customWidth="1"/>
    <col min="9473" max="9473" width="13.125" style="151" customWidth="1"/>
    <col min="9474" max="9474" width="13.875" style="151" customWidth="1"/>
    <col min="9475" max="9475" width="13.625" style="151" customWidth="1"/>
    <col min="9476" max="9476" width="10" style="151" customWidth="1"/>
    <col min="9477" max="9477" width="10.875" style="151" customWidth="1"/>
    <col min="9478" max="9478" width="9.375" style="151" customWidth="1"/>
    <col min="9479" max="9480" width="13.5" style="151" customWidth="1"/>
    <col min="9481" max="9481" width="10.125" style="151" customWidth="1"/>
    <col min="9482" max="9482" width="10.25" style="151" customWidth="1"/>
    <col min="9483" max="9483" width="9" style="151"/>
    <col min="9484" max="9484" width="14.5" style="151" customWidth="1"/>
    <col min="9485" max="9485" width="11.125" style="151" customWidth="1"/>
    <col min="9486" max="9486" width="11" style="151" customWidth="1"/>
    <col min="9487" max="9727" width="9" style="151"/>
    <col min="9728" max="9728" width="11.75" style="151" customWidth="1"/>
    <col min="9729" max="9729" width="13.125" style="151" customWidth="1"/>
    <col min="9730" max="9730" width="13.875" style="151" customWidth="1"/>
    <col min="9731" max="9731" width="13.625" style="151" customWidth="1"/>
    <col min="9732" max="9732" width="10" style="151" customWidth="1"/>
    <col min="9733" max="9733" width="10.875" style="151" customWidth="1"/>
    <col min="9734" max="9734" width="9.375" style="151" customWidth="1"/>
    <col min="9735" max="9736" width="13.5" style="151" customWidth="1"/>
    <col min="9737" max="9737" width="10.125" style="151" customWidth="1"/>
    <col min="9738" max="9738" width="10.25" style="151" customWidth="1"/>
    <col min="9739" max="9739" width="9" style="151"/>
    <col min="9740" max="9740" width="14.5" style="151" customWidth="1"/>
    <col min="9741" max="9741" width="11.125" style="151" customWidth="1"/>
    <col min="9742" max="9742" width="11" style="151" customWidth="1"/>
    <col min="9743" max="9983" width="9" style="151"/>
    <col min="9984" max="9984" width="11.75" style="151" customWidth="1"/>
    <col min="9985" max="9985" width="13.125" style="151" customWidth="1"/>
    <col min="9986" max="9986" width="13.875" style="151" customWidth="1"/>
    <col min="9987" max="9987" width="13.625" style="151" customWidth="1"/>
    <col min="9988" max="9988" width="10" style="151" customWidth="1"/>
    <col min="9989" max="9989" width="10.875" style="151" customWidth="1"/>
    <col min="9990" max="9990" width="9.375" style="151" customWidth="1"/>
    <col min="9991" max="9992" width="13.5" style="151" customWidth="1"/>
    <col min="9993" max="9993" width="10.125" style="151" customWidth="1"/>
    <col min="9994" max="9994" width="10.25" style="151" customWidth="1"/>
    <col min="9995" max="9995" width="9" style="151"/>
    <col min="9996" max="9996" width="14.5" style="151" customWidth="1"/>
    <col min="9997" max="9997" width="11.125" style="151" customWidth="1"/>
    <col min="9998" max="9998" width="11" style="151" customWidth="1"/>
    <col min="9999" max="10239" width="9" style="151"/>
    <col min="10240" max="10240" width="11.75" style="151" customWidth="1"/>
    <col min="10241" max="10241" width="13.125" style="151" customWidth="1"/>
    <col min="10242" max="10242" width="13.875" style="151" customWidth="1"/>
    <col min="10243" max="10243" width="13.625" style="151" customWidth="1"/>
    <col min="10244" max="10244" width="10" style="151" customWidth="1"/>
    <col min="10245" max="10245" width="10.875" style="151" customWidth="1"/>
    <col min="10246" max="10246" width="9.375" style="151" customWidth="1"/>
    <col min="10247" max="10248" width="13.5" style="151" customWidth="1"/>
    <col min="10249" max="10249" width="10.125" style="151" customWidth="1"/>
    <col min="10250" max="10250" width="10.25" style="151" customWidth="1"/>
    <col min="10251" max="10251" width="9" style="151"/>
    <col min="10252" max="10252" width="14.5" style="151" customWidth="1"/>
    <col min="10253" max="10253" width="11.125" style="151" customWidth="1"/>
    <col min="10254" max="10254" width="11" style="151" customWidth="1"/>
    <col min="10255" max="10495" width="9" style="151"/>
    <col min="10496" max="10496" width="11.75" style="151" customWidth="1"/>
    <col min="10497" max="10497" width="13.125" style="151" customWidth="1"/>
    <col min="10498" max="10498" width="13.875" style="151" customWidth="1"/>
    <col min="10499" max="10499" width="13.625" style="151" customWidth="1"/>
    <col min="10500" max="10500" width="10" style="151" customWidth="1"/>
    <col min="10501" max="10501" width="10.875" style="151" customWidth="1"/>
    <col min="10502" max="10502" width="9.375" style="151" customWidth="1"/>
    <col min="10503" max="10504" width="13.5" style="151" customWidth="1"/>
    <col min="10505" max="10505" width="10.125" style="151" customWidth="1"/>
    <col min="10506" max="10506" width="10.25" style="151" customWidth="1"/>
    <col min="10507" max="10507" width="9" style="151"/>
    <col min="10508" max="10508" width="14.5" style="151" customWidth="1"/>
    <col min="10509" max="10509" width="11.125" style="151" customWidth="1"/>
    <col min="10510" max="10510" width="11" style="151" customWidth="1"/>
    <col min="10511" max="10751" width="9" style="151"/>
    <col min="10752" max="10752" width="11.75" style="151" customWidth="1"/>
    <col min="10753" max="10753" width="13.125" style="151" customWidth="1"/>
    <col min="10754" max="10754" width="13.875" style="151" customWidth="1"/>
    <col min="10755" max="10755" width="13.625" style="151" customWidth="1"/>
    <col min="10756" max="10756" width="10" style="151" customWidth="1"/>
    <col min="10757" max="10757" width="10.875" style="151" customWidth="1"/>
    <col min="10758" max="10758" width="9.375" style="151" customWidth="1"/>
    <col min="10759" max="10760" width="13.5" style="151" customWidth="1"/>
    <col min="10761" max="10761" width="10.125" style="151" customWidth="1"/>
    <col min="10762" max="10762" width="10.25" style="151" customWidth="1"/>
    <col min="10763" max="10763" width="9" style="151"/>
    <col min="10764" max="10764" width="14.5" style="151" customWidth="1"/>
    <col min="10765" max="10765" width="11.125" style="151" customWidth="1"/>
    <col min="10766" max="10766" width="11" style="151" customWidth="1"/>
    <col min="10767" max="11007" width="9" style="151"/>
    <col min="11008" max="11008" width="11.75" style="151" customWidth="1"/>
    <col min="11009" max="11009" width="13.125" style="151" customWidth="1"/>
    <col min="11010" max="11010" width="13.875" style="151" customWidth="1"/>
    <col min="11011" max="11011" width="13.625" style="151" customWidth="1"/>
    <col min="11012" max="11012" width="10" style="151" customWidth="1"/>
    <col min="11013" max="11013" width="10.875" style="151" customWidth="1"/>
    <col min="11014" max="11014" width="9.375" style="151" customWidth="1"/>
    <col min="11015" max="11016" width="13.5" style="151" customWidth="1"/>
    <col min="11017" max="11017" width="10.125" style="151" customWidth="1"/>
    <col min="11018" max="11018" width="10.25" style="151" customWidth="1"/>
    <col min="11019" max="11019" width="9" style="151"/>
    <col min="11020" max="11020" width="14.5" style="151" customWidth="1"/>
    <col min="11021" max="11021" width="11.125" style="151" customWidth="1"/>
    <col min="11022" max="11022" width="11" style="151" customWidth="1"/>
    <col min="11023" max="11263" width="9" style="151"/>
    <col min="11264" max="11264" width="11.75" style="151" customWidth="1"/>
    <col min="11265" max="11265" width="13.125" style="151" customWidth="1"/>
    <col min="11266" max="11266" width="13.875" style="151" customWidth="1"/>
    <col min="11267" max="11267" width="13.625" style="151" customWidth="1"/>
    <col min="11268" max="11268" width="10" style="151" customWidth="1"/>
    <col min="11269" max="11269" width="10.875" style="151" customWidth="1"/>
    <col min="11270" max="11270" width="9.375" style="151" customWidth="1"/>
    <col min="11271" max="11272" width="13.5" style="151" customWidth="1"/>
    <col min="11273" max="11273" width="10.125" style="151" customWidth="1"/>
    <col min="11274" max="11274" width="10.25" style="151" customWidth="1"/>
    <col min="11275" max="11275" width="9" style="151"/>
    <col min="11276" max="11276" width="14.5" style="151" customWidth="1"/>
    <col min="11277" max="11277" width="11.125" style="151" customWidth="1"/>
    <col min="11278" max="11278" width="11" style="151" customWidth="1"/>
    <col min="11279" max="11519" width="9" style="151"/>
    <col min="11520" max="11520" width="11.75" style="151" customWidth="1"/>
    <col min="11521" max="11521" width="13.125" style="151" customWidth="1"/>
    <col min="11522" max="11522" width="13.875" style="151" customWidth="1"/>
    <col min="11523" max="11523" width="13.625" style="151" customWidth="1"/>
    <col min="11524" max="11524" width="10" style="151" customWidth="1"/>
    <col min="11525" max="11525" width="10.875" style="151" customWidth="1"/>
    <col min="11526" max="11526" width="9.375" style="151" customWidth="1"/>
    <col min="11527" max="11528" width="13.5" style="151" customWidth="1"/>
    <col min="11529" max="11529" width="10.125" style="151" customWidth="1"/>
    <col min="11530" max="11530" width="10.25" style="151" customWidth="1"/>
    <col min="11531" max="11531" width="9" style="151"/>
    <col min="11532" max="11532" width="14.5" style="151" customWidth="1"/>
    <col min="11533" max="11533" width="11.125" style="151" customWidth="1"/>
    <col min="11534" max="11534" width="11" style="151" customWidth="1"/>
    <col min="11535" max="11775" width="9" style="151"/>
    <col min="11776" max="11776" width="11.75" style="151" customWidth="1"/>
    <col min="11777" max="11777" width="13.125" style="151" customWidth="1"/>
    <col min="11778" max="11778" width="13.875" style="151" customWidth="1"/>
    <col min="11779" max="11779" width="13.625" style="151" customWidth="1"/>
    <col min="11780" max="11780" width="10" style="151" customWidth="1"/>
    <col min="11781" max="11781" width="10.875" style="151" customWidth="1"/>
    <col min="11782" max="11782" width="9.375" style="151" customWidth="1"/>
    <col min="11783" max="11784" width="13.5" style="151" customWidth="1"/>
    <col min="11785" max="11785" width="10.125" style="151" customWidth="1"/>
    <col min="11786" max="11786" width="10.25" style="151" customWidth="1"/>
    <col min="11787" max="11787" width="9" style="151"/>
    <col min="11788" max="11788" width="14.5" style="151" customWidth="1"/>
    <col min="11789" max="11789" width="11.125" style="151" customWidth="1"/>
    <col min="11790" max="11790" width="11" style="151" customWidth="1"/>
    <col min="11791" max="12031" width="9" style="151"/>
    <col min="12032" max="12032" width="11.75" style="151" customWidth="1"/>
    <col min="12033" max="12033" width="13.125" style="151" customWidth="1"/>
    <col min="12034" max="12034" width="13.875" style="151" customWidth="1"/>
    <col min="12035" max="12035" width="13.625" style="151" customWidth="1"/>
    <col min="12036" max="12036" width="10" style="151" customWidth="1"/>
    <col min="12037" max="12037" width="10.875" style="151" customWidth="1"/>
    <col min="12038" max="12038" width="9.375" style="151" customWidth="1"/>
    <col min="12039" max="12040" width="13.5" style="151" customWidth="1"/>
    <col min="12041" max="12041" width="10.125" style="151" customWidth="1"/>
    <col min="12042" max="12042" width="10.25" style="151" customWidth="1"/>
    <col min="12043" max="12043" width="9" style="151"/>
    <col min="12044" max="12044" width="14.5" style="151" customWidth="1"/>
    <col min="12045" max="12045" width="11.125" style="151" customWidth="1"/>
    <col min="12046" max="12046" width="11" style="151" customWidth="1"/>
    <col min="12047" max="12287" width="9" style="151"/>
    <col min="12288" max="12288" width="11.75" style="151" customWidth="1"/>
    <col min="12289" max="12289" width="13.125" style="151" customWidth="1"/>
    <col min="12290" max="12290" width="13.875" style="151" customWidth="1"/>
    <col min="12291" max="12291" width="13.625" style="151" customWidth="1"/>
    <col min="12292" max="12292" width="10" style="151" customWidth="1"/>
    <col min="12293" max="12293" width="10.875" style="151" customWidth="1"/>
    <col min="12294" max="12294" width="9.375" style="151" customWidth="1"/>
    <col min="12295" max="12296" width="13.5" style="151" customWidth="1"/>
    <col min="12297" max="12297" width="10.125" style="151" customWidth="1"/>
    <col min="12298" max="12298" width="10.25" style="151" customWidth="1"/>
    <col min="12299" max="12299" width="9" style="151"/>
    <col min="12300" max="12300" width="14.5" style="151" customWidth="1"/>
    <col min="12301" max="12301" width="11.125" style="151" customWidth="1"/>
    <col min="12302" max="12302" width="11" style="151" customWidth="1"/>
    <col min="12303" max="12543" width="9" style="151"/>
    <col min="12544" max="12544" width="11.75" style="151" customWidth="1"/>
    <col min="12545" max="12545" width="13.125" style="151" customWidth="1"/>
    <col min="12546" max="12546" width="13.875" style="151" customWidth="1"/>
    <col min="12547" max="12547" width="13.625" style="151" customWidth="1"/>
    <col min="12548" max="12548" width="10" style="151" customWidth="1"/>
    <col min="12549" max="12549" width="10.875" style="151" customWidth="1"/>
    <col min="12550" max="12550" width="9.375" style="151" customWidth="1"/>
    <col min="12551" max="12552" width="13.5" style="151" customWidth="1"/>
    <col min="12553" max="12553" width="10.125" style="151" customWidth="1"/>
    <col min="12554" max="12554" width="10.25" style="151" customWidth="1"/>
    <col min="12555" max="12555" width="9" style="151"/>
    <col min="12556" max="12556" width="14.5" style="151" customWidth="1"/>
    <col min="12557" max="12557" width="11.125" style="151" customWidth="1"/>
    <col min="12558" max="12558" width="11" style="151" customWidth="1"/>
    <col min="12559" max="12799" width="9" style="151"/>
    <col min="12800" max="12800" width="11.75" style="151" customWidth="1"/>
    <col min="12801" max="12801" width="13.125" style="151" customWidth="1"/>
    <col min="12802" max="12802" width="13.875" style="151" customWidth="1"/>
    <col min="12803" max="12803" width="13.625" style="151" customWidth="1"/>
    <col min="12804" max="12804" width="10" style="151" customWidth="1"/>
    <col min="12805" max="12805" width="10.875" style="151" customWidth="1"/>
    <col min="12806" max="12806" width="9.375" style="151" customWidth="1"/>
    <col min="12807" max="12808" width="13.5" style="151" customWidth="1"/>
    <col min="12809" max="12809" width="10.125" style="151" customWidth="1"/>
    <col min="12810" max="12810" width="10.25" style="151" customWidth="1"/>
    <col min="12811" max="12811" width="9" style="151"/>
    <col min="12812" max="12812" width="14.5" style="151" customWidth="1"/>
    <col min="12813" max="12813" width="11.125" style="151" customWidth="1"/>
    <col min="12814" max="12814" width="11" style="151" customWidth="1"/>
    <col min="12815" max="13055" width="9" style="151"/>
    <col min="13056" max="13056" width="11.75" style="151" customWidth="1"/>
    <col min="13057" max="13057" width="13.125" style="151" customWidth="1"/>
    <col min="13058" max="13058" width="13.875" style="151" customWidth="1"/>
    <col min="13059" max="13059" width="13.625" style="151" customWidth="1"/>
    <col min="13060" max="13060" width="10" style="151" customWidth="1"/>
    <col min="13061" max="13061" width="10.875" style="151" customWidth="1"/>
    <col min="13062" max="13062" width="9.375" style="151" customWidth="1"/>
    <col min="13063" max="13064" width="13.5" style="151" customWidth="1"/>
    <col min="13065" max="13065" width="10.125" style="151" customWidth="1"/>
    <col min="13066" max="13066" width="10.25" style="151" customWidth="1"/>
    <col min="13067" max="13067" width="9" style="151"/>
    <col min="13068" max="13068" width="14.5" style="151" customWidth="1"/>
    <col min="13069" max="13069" width="11.125" style="151" customWidth="1"/>
    <col min="13070" max="13070" width="11" style="151" customWidth="1"/>
    <col min="13071" max="13311" width="9" style="151"/>
    <col min="13312" max="13312" width="11.75" style="151" customWidth="1"/>
    <col min="13313" max="13313" width="13.125" style="151" customWidth="1"/>
    <col min="13314" max="13314" width="13.875" style="151" customWidth="1"/>
    <col min="13315" max="13315" width="13.625" style="151" customWidth="1"/>
    <col min="13316" max="13316" width="10" style="151" customWidth="1"/>
    <col min="13317" max="13317" width="10.875" style="151" customWidth="1"/>
    <col min="13318" max="13318" width="9.375" style="151" customWidth="1"/>
    <col min="13319" max="13320" width="13.5" style="151" customWidth="1"/>
    <col min="13321" max="13321" width="10.125" style="151" customWidth="1"/>
    <col min="13322" max="13322" width="10.25" style="151" customWidth="1"/>
    <col min="13323" max="13323" width="9" style="151"/>
    <col min="13324" max="13324" width="14.5" style="151" customWidth="1"/>
    <col min="13325" max="13325" width="11.125" style="151" customWidth="1"/>
    <col min="13326" max="13326" width="11" style="151" customWidth="1"/>
    <col min="13327" max="13567" width="9" style="151"/>
    <col min="13568" max="13568" width="11.75" style="151" customWidth="1"/>
    <col min="13569" max="13569" width="13.125" style="151" customWidth="1"/>
    <col min="13570" max="13570" width="13.875" style="151" customWidth="1"/>
    <col min="13571" max="13571" width="13.625" style="151" customWidth="1"/>
    <col min="13572" max="13572" width="10" style="151" customWidth="1"/>
    <col min="13573" max="13573" width="10.875" style="151" customWidth="1"/>
    <col min="13574" max="13574" width="9.375" style="151" customWidth="1"/>
    <col min="13575" max="13576" width="13.5" style="151" customWidth="1"/>
    <col min="13577" max="13577" width="10.125" style="151" customWidth="1"/>
    <col min="13578" max="13578" width="10.25" style="151" customWidth="1"/>
    <col min="13579" max="13579" width="9" style="151"/>
    <col min="13580" max="13580" width="14.5" style="151" customWidth="1"/>
    <col min="13581" max="13581" width="11.125" style="151" customWidth="1"/>
    <col min="13582" max="13582" width="11" style="151" customWidth="1"/>
    <col min="13583" max="13823" width="9" style="151"/>
    <col min="13824" max="13824" width="11.75" style="151" customWidth="1"/>
    <col min="13825" max="13825" width="13.125" style="151" customWidth="1"/>
    <col min="13826" max="13826" width="13.875" style="151" customWidth="1"/>
    <col min="13827" max="13827" width="13.625" style="151" customWidth="1"/>
    <col min="13828" max="13828" width="10" style="151" customWidth="1"/>
    <col min="13829" max="13829" width="10.875" style="151" customWidth="1"/>
    <col min="13830" max="13830" width="9.375" style="151" customWidth="1"/>
    <col min="13831" max="13832" width="13.5" style="151" customWidth="1"/>
    <col min="13833" max="13833" width="10.125" style="151" customWidth="1"/>
    <col min="13834" max="13834" width="10.25" style="151" customWidth="1"/>
    <col min="13835" max="13835" width="9" style="151"/>
    <col min="13836" max="13836" width="14.5" style="151" customWidth="1"/>
    <col min="13837" max="13837" width="11.125" style="151" customWidth="1"/>
    <col min="13838" max="13838" width="11" style="151" customWidth="1"/>
    <col min="13839" max="14079" width="9" style="151"/>
    <col min="14080" max="14080" width="11.75" style="151" customWidth="1"/>
    <col min="14081" max="14081" width="13.125" style="151" customWidth="1"/>
    <col min="14082" max="14082" width="13.875" style="151" customWidth="1"/>
    <col min="14083" max="14083" width="13.625" style="151" customWidth="1"/>
    <col min="14084" max="14084" width="10" style="151" customWidth="1"/>
    <col min="14085" max="14085" width="10.875" style="151" customWidth="1"/>
    <col min="14086" max="14086" width="9.375" style="151" customWidth="1"/>
    <col min="14087" max="14088" width="13.5" style="151" customWidth="1"/>
    <col min="14089" max="14089" width="10.125" style="151" customWidth="1"/>
    <col min="14090" max="14090" width="10.25" style="151" customWidth="1"/>
    <col min="14091" max="14091" width="9" style="151"/>
    <col min="14092" max="14092" width="14.5" style="151" customWidth="1"/>
    <col min="14093" max="14093" width="11.125" style="151" customWidth="1"/>
    <col min="14094" max="14094" width="11" style="151" customWidth="1"/>
    <col min="14095" max="14335" width="9" style="151"/>
    <col min="14336" max="14336" width="11.75" style="151" customWidth="1"/>
    <col min="14337" max="14337" width="13.125" style="151" customWidth="1"/>
    <col min="14338" max="14338" width="13.875" style="151" customWidth="1"/>
    <col min="14339" max="14339" width="13.625" style="151" customWidth="1"/>
    <col min="14340" max="14340" width="10" style="151" customWidth="1"/>
    <col min="14341" max="14341" width="10.875" style="151" customWidth="1"/>
    <col min="14342" max="14342" width="9.375" style="151" customWidth="1"/>
    <col min="14343" max="14344" width="13.5" style="151" customWidth="1"/>
    <col min="14345" max="14345" width="10.125" style="151" customWidth="1"/>
    <col min="14346" max="14346" width="10.25" style="151" customWidth="1"/>
    <col min="14347" max="14347" width="9" style="151"/>
    <col min="14348" max="14348" width="14.5" style="151" customWidth="1"/>
    <col min="14349" max="14349" width="11.125" style="151" customWidth="1"/>
    <col min="14350" max="14350" width="11" style="151" customWidth="1"/>
    <col min="14351" max="14591" width="9" style="151"/>
    <col min="14592" max="14592" width="11.75" style="151" customWidth="1"/>
    <col min="14593" max="14593" width="13.125" style="151" customWidth="1"/>
    <col min="14594" max="14594" width="13.875" style="151" customWidth="1"/>
    <col min="14595" max="14595" width="13.625" style="151" customWidth="1"/>
    <col min="14596" max="14596" width="10" style="151" customWidth="1"/>
    <col min="14597" max="14597" width="10.875" style="151" customWidth="1"/>
    <col min="14598" max="14598" width="9.375" style="151" customWidth="1"/>
    <col min="14599" max="14600" width="13.5" style="151" customWidth="1"/>
    <col min="14601" max="14601" width="10.125" style="151" customWidth="1"/>
    <col min="14602" max="14602" width="10.25" style="151" customWidth="1"/>
    <col min="14603" max="14603" width="9" style="151"/>
    <col min="14604" max="14604" width="14.5" style="151" customWidth="1"/>
    <col min="14605" max="14605" width="11.125" style="151" customWidth="1"/>
    <col min="14606" max="14606" width="11" style="151" customWidth="1"/>
    <col min="14607" max="14847" width="9" style="151"/>
    <col min="14848" max="14848" width="11.75" style="151" customWidth="1"/>
    <col min="14849" max="14849" width="13.125" style="151" customWidth="1"/>
    <col min="14850" max="14850" width="13.875" style="151" customWidth="1"/>
    <col min="14851" max="14851" width="13.625" style="151" customWidth="1"/>
    <col min="14852" max="14852" width="10" style="151" customWidth="1"/>
    <col min="14853" max="14853" width="10.875" style="151" customWidth="1"/>
    <col min="14854" max="14854" width="9.375" style="151" customWidth="1"/>
    <col min="14855" max="14856" width="13.5" style="151" customWidth="1"/>
    <col min="14857" max="14857" width="10.125" style="151" customWidth="1"/>
    <col min="14858" max="14858" width="10.25" style="151" customWidth="1"/>
    <col min="14859" max="14859" width="9" style="151"/>
    <col min="14860" max="14860" width="14.5" style="151" customWidth="1"/>
    <col min="14861" max="14861" width="11.125" style="151" customWidth="1"/>
    <col min="14862" max="14862" width="11" style="151" customWidth="1"/>
    <col min="14863" max="15103" width="9" style="151"/>
    <col min="15104" max="15104" width="11.75" style="151" customWidth="1"/>
    <col min="15105" max="15105" width="13.125" style="151" customWidth="1"/>
    <col min="15106" max="15106" width="13.875" style="151" customWidth="1"/>
    <col min="15107" max="15107" width="13.625" style="151" customWidth="1"/>
    <col min="15108" max="15108" width="10" style="151" customWidth="1"/>
    <col min="15109" max="15109" width="10.875" style="151" customWidth="1"/>
    <col min="15110" max="15110" width="9.375" style="151" customWidth="1"/>
    <col min="15111" max="15112" width="13.5" style="151" customWidth="1"/>
    <col min="15113" max="15113" width="10.125" style="151" customWidth="1"/>
    <col min="15114" max="15114" width="10.25" style="151" customWidth="1"/>
    <col min="15115" max="15115" width="9" style="151"/>
    <col min="15116" max="15116" width="14.5" style="151" customWidth="1"/>
    <col min="15117" max="15117" width="11.125" style="151" customWidth="1"/>
    <col min="15118" max="15118" width="11" style="151" customWidth="1"/>
    <col min="15119" max="15359" width="9" style="151"/>
    <col min="15360" max="15360" width="11.75" style="151" customWidth="1"/>
    <col min="15361" max="15361" width="13.125" style="151" customWidth="1"/>
    <col min="15362" max="15362" width="13.875" style="151" customWidth="1"/>
    <col min="15363" max="15363" width="13.625" style="151" customWidth="1"/>
    <col min="15364" max="15364" width="10" style="151" customWidth="1"/>
    <col min="15365" max="15365" width="10.875" style="151" customWidth="1"/>
    <col min="15366" max="15366" width="9.375" style="151" customWidth="1"/>
    <col min="15367" max="15368" width="13.5" style="151" customWidth="1"/>
    <col min="15369" max="15369" width="10.125" style="151" customWidth="1"/>
    <col min="15370" max="15370" width="10.25" style="151" customWidth="1"/>
    <col min="15371" max="15371" width="9" style="151"/>
    <col min="15372" max="15372" width="14.5" style="151" customWidth="1"/>
    <col min="15373" max="15373" width="11.125" style="151" customWidth="1"/>
    <col min="15374" max="15374" width="11" style="151" customWidth="1"/>
    <col min="15375" max="15615" width="9" style="151"/>
    <col min="15616" max="15616" width="11.75" style="151" customWidth="1"/>
    <col min="15617" max="15617" width="13.125" style="151" customWidth="1"/>
    <col min="15618" max="15618" width="13.875" style="151" customWidth="1"/>
    <col min="15619" max="15619" width="13.625" style="151" customWidth="1"/>
    <col min="15620" max="15620" width="10" style="151" customWidth="1"/>
    <col min="15621" max="15621" width="10.875" style="151" customWidth="1"/>
    <col min="15622" max="15622" width="9.375" style="151" customWidth="1"/>
    <col min="15623" max="15624" width="13.5" style="151" customWidth="1"/>
    <col min="15625" max="15625" width="10.125" style="151" customWidth="1"/>
    <col min="15626" max="15626" width="10.25" style="151" customWidth="1"/>
    <col min="15627" max="15627" width="9" style="151"/>
    <col min="15628" max="15628" width="14.5" style="151" customWidth="1"/>
    <col min="15629" max="15629" width="11.125" style="151" customWidth="1"/>
    <col min="15630" max="15630" width="11" style="151" customWidth="1"/>
    <col min="15631" max="15871" width="9" style="151"/>
    <col min="15872" max="15872" width="11.75" style="151" customWidth="1"/>
    <col min="15873" max="15873" width="13.125" style="151" customWidth="1"/>
    <col min="15874" max="15874" width="13.875" style="151" customWidth="1"/>
    <col min="15875" max="15875" width="13.625" style="151" customWidth="1"/>
    <col min="15876" max="15876" width="10" style="151" customWidth="1"/>
    <col min="15877" max="15877" width="10.875" style="151" customWidth="1"/>
    <col min="15878" max="15878" width="9.375" style="151" customWidth="1"/>
    <col min="15879" max="15880" width="13.5" style="151" customWidth="1"/>
    <col min="15881" max="15881" width="10.125" style="151" customWidth="1"/>
    <col min="15882" max="15882" width="10.25" style="151" customWidth="1"/>
    <col min="15883" max="15883" width="9" style="151"/>
    <col min="15884" max="15884" width="14.5" style="151" customWidth="1"/>
    <col min="15885" max="15885" width="11.125" style="151" customWidth="1"/>
    <col min="15886" max="15886" width="11" style="151" customWidth="1"/>
    <col min="15887" max="16127" width="9" style="151"/>
    <col min="16128" max="16128" width="11.75" style="151" customWidth="1"/>
    <col min="16129" max="16129" width="13.125" style="151" customWidth="1"/>
    <col min="16130" max="16130" width="13.875" style="151" customWidth="1"/>
    <col min="16131" max="16131" width="13.625" style="151" customWidth="1"/>
    <col min="16132" max="16132" width="10" style="151" customWidth="1"/>
    <col min="16133" max="16133" width="10.875" style="151" customWidth="1"/>
    <col min="16134" max="16134" width="9.375" style="151" customWidth="1"/>
    <col min="16135" max="16136" width="13.5" style="151" customWidth="1"/>
    <col min="16137" max="16137" width="10.125" style="151" customWidth="1"/>
    <col min="16138" max="16138" width="10.25" style="151" customWidth="1"/>
    <col min="16139" max="16139" width="9" style="151"/>
    <col min="16140" max="16140" width="14.5" style="151" customWidth="1"/>
    <col min="16141" max="16141" width="11.125" style="151" customWidth="1"/>
    <col min="16142" max="16142" width="11" style="151" customWidth="1"/>
    <col min="16143" max="16384" width="9" style="151"/>
  </cols>
  <sheetData>
    <row r="1" s="146" customFormat="1" ht="29.25" customHeight="1" spans="1:6">
      <c r="A1" s="153" t="s">
        <v>179</v>
      </c>
      <c r="E1" s="154"/>
      <c r="F1" s="154"/>
    </row>
    <row r="2" customHeight="1" spans="1:6">
      <c r="A2" s="155" t="str">
        <f>C46</f>
        <v>GAPDH</v>
      </c>
      <c r="F2" s="155" t="str">
        <f>D46</f>
        <v>MAPK12</v>
      </c>
    </row>
    <row r="15" s="147" customFormat="1" ht="27" customHeight="1" spans="1:6">
      <c r="A15" s="153" t="s">
        <v>180</v>
      </c>
      <c r="E15" s="156"/>
      <c r="F15" s="156"/>
    </row>
    <row r="16" s="148" customFormat="1" ht="21" customHeight="1" spans="1:6">
      <c r="A16" s="157"/>
      <c r="B16" s="157"/>
      <c r="E16" s="157"/>
      <c r="F16" s="157"/>
    </row>
    <row r="17" customHeight="1" spans="2:7">
      <c r="B17" s="158" t="s">
        <v>181</v>
      </c>
      <c r="C17" s="158" t="s">
        <v>182</v>
      </c>
      <c r="D17" s="158" t="s">
        <v>183</v>
      </c>
      <c r="E17" s="158" t="s">
        <v>184</v>
      </c>
      <c r="F17" s="158" t="s">
        <v>185</v>
      </c>
      <c r="G17" s="159"/>
    </row>
    <row r="18" customHeight="1" spans="2:7">
      <c r="B18" s="158" t="s">
        <v>91</v>
      </c>
      <c r="C18" s="158" t="b">
        <v>0</v>
      </c>
      <c r="D18" s="158" t="str">
        <f t="shared" ref="D18:D29" si="0">$B$47</f>
        <v>shNC</v>
      </c>
      <c r="E18" s="158" t="str">
        <f t="shared" ref="E18:E23" si="1">$C$46</f>
        <v>GAPDH</v>
      </c>
      <c r="F18" s="160">
        <v>16.501</v>
      </c>
      <c r="G18" s="161"/>
    </row>
    <row r="19" customHeight="1" spans="2:7">
      <c r="B19" s="158" t="s">
        <v>92</v>
      </c>
      <c r="C19" s="158" t="b">
        <v>0</v>
      </c>
      <c r="D19" s="158" t="str">
        <f t="shared" si="0"/>
        <v>shNC</v>
      </c>
      <c r="E19" s="158" t="str">
        <f t="shared" si="1"/>
        <v>GAPDH</v>
      </c>
      <c r="F19" s="160">
        <v>15.48</v>
      </c>
      <c r="G19" s="161"/>
    </row>
    <row r="20" customHeight="1" spans="2:7">
      <c r="B20" s="158" t="s">
        <v>186</v>
      </c>
      <c r="C20" s="158" t="b">
        <v>0</v>
      </c>
      <c r="D20" s="158" t="str">
        <f t="shared" si="0"/>
        <v>shNC</v>
      </c>
      <c r="E20" s="158" t="str">
        <f t="shared" si="1"/>
        <v>GAPDH</v>
      </c>
      <c r="F20" s="160">
        <v>16.203</v>
      </c>
      <c r="G20" s="161"/>
    </row>
    <row r="21" customHeight="1" spans="2:7">
      <c r="B21" s="158" t="s">
        <v>187</v>
      </c>
      <c r="C21" s="158" t="b">
        <v>0</v>
      </c>
      <c r="D21" s="158" t="str">
        <f t="shared" si="0"/>
        <v>shNC</v>
      </c>
      <c r="E21" s="158" t="str">
        <f t="shared" si="1"/>
        <v>GAPDH</v>
      </c>
      <c r="F21" s="160">
        <v>16.113</v>
      </c>
      <c r="G21" s="161"/>
    </row>
    <row r="22" customHeight="1" spans="2:7">
      <c r="B22" s="158" t="s">
        <v>188</v>
      </c>
      <c r="C22" s="158" t="b">
        <v>0</v>
      </c>
      <c r="D22" s="158" t="str">
        <f t="shared" si="0"/>
        <v>shNC</v>
      </c>
      <c r="E22" s="158" t="str">
        <f t="shared" si="1"/>
        <v>GAPDH</v>
      </c>
      <c r="F22" s="160">
        <v>16.1967</v>
      </c>
      <c r="G22" s="161"/>
    </row>
    <row r="23" customHeight="1" spans="2:7">
      <c r="B23" s="158" t="s">
        <v>189</v>
      </c>
      <c r="C23" s="158" t="b">
        <v>0</v>
      </c>
      <c r="D23" s="158" t="str">
        <f t="shared" si="0"/>
        <v>shNC</v>
      </c>
      <c r="E23" s="158" t="str">
        <f t="shared" si="1"/>
        <v>GAPDH</v>
      </c>
      <c r="F23" s="160">
        <v>15.6976</v>
      </c>
      <c r="G23" s="161"/>
    </row>
    <row r="24" customHeight="1" spans="2:7">
      <c r="B24" s="158" t="s">
        <v>190</v>
      </c>
      <c r="C24" s="158" t="b">
        <v>0</v>
      </c>
      <c r="D24" s="158" t="str">
        <f t="shared" si="0"/>
        <v>shNC</v>
      </c>
      <c r="E24" s="162" t="str">
        <f t="shared" ref="E24:E29" si="2">$D$46</f>
        <v>MAPK12</v>
      </c>
      <c r="F24" s="160">
        <v>22.021</v>
      </c>
      <c r="G24" s="161"/>
    </row>
    <row r="25" customHeight="1" spans="2:7">
      <c r="B25" s="158" t="s">
        <v>191</v>
      </c>
      <c r="C25" s="158" t="b">
        <v>0</v>
      </c>
      <c r="D25" s="158" t="str">
        <f t="shared" si="0"/>
        <v>shNC</v>
      </c>
      <c r="E25" s="162" t="str">
        <f t="shared" si="2"/>
        <v>MAPK12</v>
      </c>
      <c r="F25" s="160">
        <v>21.548</v>
      </c>
      <c r="G25" s="161"/>
    </row>
    <row r="26" customHeight="1" spans="2:7">
      <c r="B26" s="158" t="s">
        <v>192</v>
      </c>
      <c r="C26" s="158" t="b">
        <v>0</v>
      </c>
      <c r="D26" s="158" t="str">
        <f t="shared" si="0"/>
        <v>shNC</v>
      </c>
      <c r="E26" s="162" t="str">
        <f t="shared" si="2"/>
        <v>MAPK12</v>
      </c>
      <c r="F26" s="160">
        <v>21.846</v>
      </c>
      <c r="G26" s="161"/>
    </row>
    <row r="27" customHeight="1" spans="2:7">
      <c r="B27" s="158" t="s">
        <v>193</v>
      </c>
      <c r="C27" s="158" t="b">
        <v>0</v>
      </c>
      <c r="D27" s="158" t="str">
        <f t="shared" si="0"/>
        <v>shNC</v>
      </c>
      <c r="E27" s="162" t="str">
        <f t="shared" si="2"/>
        <v>MAPK12</v>
      </c>
      <c r="F27" s="160">
        <v>22.3686</v>
      </c>
      <c r="G27" s="161"/>
    </row>
    <row r="28" customHeight="1" spans="2:7">
      <c r="B28" s="158" t="s">
        <v>194</v>
      </c>
      <c r="C28" s="158" t="b">
        <v>0</v>
      </c>
      <c r="D28" s="158" t="str">
        <f t="shared" si="0"/>
        <v>shNC</v>
      </c>
      <c r="E28" s="162" t="str">
        <f t="shared" si="2"/>
        <v>MAPK12</v>
      </c>
      <c r="F28" s="160">
        <v>21.8218</v>
      </c>
      <c r="G28" s="161"/>
    </row>
    <row r="29" customHeight="1" spans="2:7">
      <c r="B29" s="158" t="s">
        <v>195</v>
      </c>
      <c r="C29" s="158" t="b">
        <v>0</v>
      </c>
      <c r="D29" s="158" t="str">
        <f t="shared" si="0"/>
        <v>shNC</v>
      </c>
      <c r="E29" s="162" t="str">
        <f t="shared" si="2"/>
        <v>MAPK12</v>
      </c>
      <c r="F29" s="160">
        <v>21.6319</v>
      </c>
      <c r="G29" s="161"/>
    </row>
    <row r="30" customHeight="1" spans="2:7">
      <c r="B30" s="158" t="s">
        <v>196</v>
      </c>
      <c r="C30" s="158" t="b">
        <v>0</v>
      </c>
      <c r="D30" s="158" t="str">
        <f t="shared" ref="D30:D41" si="3">$B$53</f>
        <v>shUSP7</v>
      </c>
      <c r="E30" s="158" t="str">
        <f t="shared" ref="E30:E35" si="4">$C$46</f>
        <v>GAPDH</v>
      </c>
      <c r="F30" s="160">
        <v>15.0648</v>
      </c>
      <c r="G30" s="161"/>
    </row>
    <row r="31" customHeight="1" spans="2:7">
      <c r="B31" s="158" t="s">
        <v>197</v>
      </c>
      <c r="C31" s="158" t="b">
        <v>0</v>
      </c>
      <c r="D31" s="158" t="str">
        <f t="shared" si="3"/>
        <v>shUSP7</v>
      </c>
      <c r="E31" s="158" t="str">
        <f t="shared" si="4"/>
        <v>GAPDH</v>
      </c>
      <c r="F31" s="160">
        <v>15.621</v>
      </c>
      <c r="G31" s="161"/>
    </row>
    <row r="32" customHeight="1" spans="2:7">
      <c r="B32" s="158" t="s">
        <v>198</v>
      </c>
      <c r="C32" s="158" t="b">
        <v>0</v>
      </c>
      <c r="D32" s="158" t="str">
        <f t="shared" si="3"/>
        <v>shUSP7</v>
      </c>
      <c r="E32" s="158" t="str">
        <f t="shared" si="4"/>
        <v>GAPDH</v>
      </c>
      <c r="F32" s="160">
        <v>15.32</v>
      </c>
      <c r="G32" s="161"/>
    </row>
    <row r="33" customHeight="1" spans="1:12">
      <c r="B33" s="158" t="s">
        <v>199</v>
      </c>
      <c r="C33" s="158" t="b">
        <v>0</v>
      </c>
      <c r="D33" s="158" t="str">
        <f t="shared" si="3"/>
        <v>shUSP7</v>
      </c>
      <c r="E33" s="158" t="str">
        <f t="shared" si="4"/>
        <v>GAPDH</v>
      </c>
      <c r="F33" s="160">
        <v>14.7654</v>
      </c>
      <c r="G33" s="161"/>
    </row>
    <row r="34" customHeight="1" spans="1:12">
      <c r="B34" s="158" t="s">
        <v>200</v>
      </c>
      <c r="C34" s="158" t="b">
        <v>0</v>
      </c>
      <c r="D34" s="158" t="str">
        <f t="shared" si="3"/>
        <v>shUSP7</v>
      </c>
      <c r="E34" s="158" t="str">
        <f t="shared" si="4"/>
        <v>GAPDH</v>
      </c>
      <c r="F34" s="160">
        <v>14.8454</v>
      </c>
      <c r="G34" s="161"/>
    </row>
    <row r="35" customHeight="1" spans="1:12">
      <c r="B35" s="158" t="s">
        <v>201</v>
      </c>
      <c r="C35" s="158" t="b">
        <v>0</v>
      </c>
      <c r="D35" s="158" t="str">
        <f t="shared" si="3"/>
        <v>shUSP7</v>
      </c>
      <c r="E35" s="158" t="str">
        <f t="shared" si="4"/>
        <v>GAPDH</v>
      </c>
      <c r="F35" s="160">
        <v>15.1623</v>
      </c>
      <c r="G35" s="161"/>
    </row>
    <row r="36" customHeight="1" spans="1:12">
      <c r="B36" s="158" t="s">
        <v>202</v>
      </c>
      <c r="C36" s="158" t="b">
        <v>0</v>
      </c>
      <c r="D36" s="158" t="str">
        <f t="shared" si="3"/>
        <v>shUSP7</v>
      </c>
      <c r="E36" s="162" t="str">
        <f t="shared" ref="E36:E41" si="5">$D$46</f>
        <v>MAPK12</v>
      </c>
      <c r="F36" s="160">
        <v>23.102</v>
      </c>
      <c r="G36" s="161"/>
    </row>
    <row r="37" customHeight="1" spans="1:12">
      <c r="B37" s="158" t="s">
        <v>203</v>
      </c>
      <c r="C37" s="158" t="b">
        <v>0</v>
      </c>
      <c r="D37" s="158" t="str">
        <f t="shared" si="3"/>
        <v>shUSP7</v>
      </c>
      <c r="E37" s="162" t="str">
        <f t="shared" si="5"/>
        <v>MAPK12</v>
      </c>
      <c r="F37" s="160">
        <v>22.154</v>
      </c>
      <c r="G37" s="161"/>
    </row>
    <row r="38" customHeight="1" spans="1:12">
      <c r="B38" s="158" t="s">
        <v>204</v>
      </c>
      <c r="C38" s="158" t="b">
        <v>0</v>
      </c>
      <c r="D38" s="158" t="str">
        <f t="shared" si="3"/>
        <v>shUSP7</v>
      </c>
      <c r="E38" s="162" t="str">
        <f t="shared" si="5"/>
        <v>MAPK12</v>
      </c>
      <c r="F38" s="160">
        <v>22.684</v>
      </c>
      <c r="G38" s="161"/>
    </row>
    <row r="39" customHeight="1" spans="1:12">
      <c r="B39" s="158" t="s">
        <v>205</v>
      </c>
      <c r="C39" s="158" t="b">
        <v>0</v>
      </c>
      <c r="D39" s="158" t="str">
        <f t="shared" si="3"/>
        <v>shUSP7</v>
      </c>
      <c r="E39" s="162" t="str">
        <f t="shared" si="5"/>
        <v>MAPK12</v>
      </c>
      <c r="F39" s="160">
        <v>22.8824</v>
      </c>
      <c r="G39" s="161"/>
    </row>
    <row r="40" customHeight="1" spans="1:12">
      <c r="B40" s="158" t="s">
        <v>206</v>
      </c>
      <c r="C40" s="158" t="b">
        <v>0</v>
      </c>
      <c r="D40" s="158" t="str">
        <f t="shared" si="3"/>
        <v>shUSP7</v>
      </c>
      <c r="E40" s="162" t="str">
        <f t="shared" si="5"/>
        <v>MAPK12</v>
      </c>
      <c r="F40" s="160">
        <v>23.1513</v>
      </c>
      <c r="G40" s="161"/>
    </row>
    <row r="41" customHeight="1" spans="1:12">
      <c r="B41" s="158" t="s">
        <v>207</v>
      </c>
      <c r="C41" s="158" t="b">
        <v>0</v>
      </c>
      <c r="D41" s="158" t="str">
        <f t="shared" si="3"/>
        <v>shUSP7</v>
      </c>
      <c r="E41" s="162" t="str">
        <f t="shared" si="5"/>
        <v>MAPK12</v>
      </c>
      <c r="F41" s="160">
        <v>22.26</v>
      </c>
      <c r="G41" s="161"/>
    </row>
    <row r="42" customHeight="1" spans="1:12">
      <c r="B42" s="163"/>
      <c r="C42" s="163"/>
      <c r="D42" s="163"/>
      <c r="E42" s="164"/>
      <c r="F42" s="164"/>
      <c r="G42" s="163"/>
      <c r="H42" s="163"/>
      <c r="I42" s="163"/>
      <c r="J42" s="163"/>
      <c r="K42" s="163"/>
    </row>
    <row r="43" s="147" customFormat="1" ht="27" customHeight="1" spans="1:12">
      <c r="A43" s="215" t="s">
        <v>208</v>
      </c>
      <c r="E43" s="156"/>
      <c r="F43" s="156"/>
    </row>
    <row r="44" ht="21" customHeight="1" spans="1:12">
      <c r="A44" s="157"/>
      <c r="B44" s="157"/>
    </row>
    <row r="45" ht="15.75" customHeight="1" spans="1:12">
      <c r="B45" s="165" t="s">
        <v>209</v>
      </c>
      <c r="C45" s="166" t="s">
        <v>210</v>
      </c>
      <c r="D45" s="167"/>
      <c r="E45" s="167"/>
      <c r="F45" s="167"/>
      <c r="G45" s="167"/>
      <c r="H45" s="167"/>
      <c r="I45" s="167"/>
      <c r="J45" s="166" t="s">
        <v>211</v>
      </c>
      <c r="K45" s="168"/>
    </row>
    <row r="46" s="149" customFormat="1" ht="16.5" customHeight="1" spans="1:12">
      <c r="B46" s="169"/>
      <c r="C46" s="162" t="s">
        <v>12</v>
      </c>
      <c r="D46" s="162" t="s">
        <v>10</v>
      </c>
      <c r="E46" s="170" t="s">
        <v>212</v>
      </c>
      <c r="F46" s="170" t="s">
        <v>213</v>
      </c>
      <c r="G46" s="170" t="s">
        <v>214</v>
      </c>
      <c r="H46" s="171" t="s">
        <v>215</v>
      </c>
      <c r="I46" s="170" t="s">
        <v>43</v>
      </c>
      <c r="J46" s="172" t="s">
        <v>216</v>
      </c>
      <c r="K46" s="172" t="s">
        <v>217</v>
      </c>
      <c r="L46" s="151"/>
    </row>
    <row r="47" customHeight="1" spans="1:12">
      <c r="B47" s="165" t="s">
        <v>172</v>
      </c>
      <c r="C47" s="173">
        <f t="shared" ref="C47:C52" si="6">F18</f>
        <v>16.501</v>
      </c>
      <c r="D47" s="173">
        <f t="shared" ref="D47:D52" si="7">F24</f>
        <v>22.021</v>
      </c>
      <c r="E47" s="174">
        <f t="shared" ref="E47:E58" si="8">D47-C47</f>
        <v>5.52</v>
      </c>
      <c r="F47" s="174">
        <f t="shared" ref="F47:F58" si="9">AVERAGE($E$47:$E$49)-E47</f>
        <v>0.223666666666666</v>
      </c>
      <c r="G47" s="174">
        <f t="shared" ref="G47:G58" si="10">POWER(2,F47)</f>
        <v>1.16769756801705</v>
      </c>
      <c r="H47" s="175">
        <f>AVERAGE(G47:G49)</f>
        <v>1.01287792442989</v>
      </c>
      <c r="I47" s="176">
        <f>STDEV(G47:G49)</f>
        <v>0.191549689846751</v>
      </c>
      <c r="J47" s="177">
        <f>MAX(C47:C49)-MIN(C47:C49)</f>
        <v>1.021</v>
      </c>
      <c r="K47" s="177">
        <f>MAX(D47:D49)-MIN(D47:D49)</f>
        <v>0.473000000000003</v>
      </c>
    </row>
    <row r="48" customHeight="1" spans="1:12">
      <c r="B48" s="178"/>
      <c r="C48" s="173">
        <f t="shared" si="6"/>
        <v>15.48</v>
      </c>
      <c r="D48" s="173">
        <f t="shared" si="7"/>
        <v>21.548</v>
      </c>
      <c r="E48" s="174">
        <f t="shared" si="8"/>
        <v>6.068</v>
      </c>
      <c r="F48" s="174">
        <f t="shared" si="9"/>
        <v>-0.324333333333332</v>
      </c>
      <c r="G48" s="174">
        <f t="shared" si="10"/>
        <v>0.798667363785806</v>
      </c>
      <c r="H48" s="179"/>
      <c r="I48" s="180"/>
      <c r="J48" s="216"/>
      <c r="K48" s="216"/>
    </row>
    <row r="49" customHeight="1" spans="1:11">
      <c r="B49" s="178"/>
      <c r="C49" s="173">
        <f t="shared" si="6"/>
        <v>16.203</v>
      </c>
      <c r="D49" s="173">
        <f t="shared" si="7"/>
        <v>21.846</v>
      </c>
      <c r="E49" s="174">
        <f t="shared" si="8"/>
        <v>5.643</v>
      </c>
      <c r="F49" s="174">
        <f t="shared" si="9"/>
        <v>0.100666666666665</v>
      </c>
      <c r="G49" s="174">
        <f t="shared" si="10"/>
        <v>1.07226884148682</v>
      </c>
      <c r="H49" s="179"/>
      <c r="I49" s="180"/>
      <c r="J49" s="216"/>
      <c r="K49" s="216"/>
    </row>
    <row r="50" customHeight="1" spans="1:11">
      <c r="B50" s="178"/>
      <c r="C50" s="173">
        <f t="shared" si="6"/>
        <v>16.113</v>
      </c>
      <c r="D50" s="173">
        <f t="shared" si="7"/>
        <v>22.3686</v>
      </c>
      <c r="E50" s="174">
        <f t="shared" si="8"/>
        <v>6.2556</v>
      </c>
      <c r="F50" s="174">
        <f t="shared" si="9"/>
        <v>-0.511933333333335</v>
      </c>
      <c r="G50" s="174">
        <f t="shared" si="10"/>
        <v>0.701282030683294</v>
      </c>
      <c r="H50" s="179"/>
      <c r="I50" s="180"/>
      <c r="J50" s="216"/>
      <c r="K50" s="216"/>
    </row>
    <row r="51" customHeight="1" spans="1:11">
      <c r="B51" s="178"/>
      <c r="C51" s="173">
        <f t="shared" si="6"/>
        <v>16.1967</v>
      </c>
      <c r="D51" s="173">
        <f t="shared" si="7"/>
        <v>21.8218</v>
      </c>
      <c r="E51" s="174">
        <f t="shared" si="8"/>
        <v>5.6251</v>
      </c>
      <c r="F51" s="174">
        <f t="shared" si="9"/>
        <v>0.118566666666666</v>
      </c>
      <c r="G51" s="174">
        <f t="shared" si="10"/>
        <v>1.08565571569169</v>
      </c>
      <c r="H51" s="179"/>
      <c r="I51" s="180"/>
      <c r="J51" s="216"/>
      <c r="K51" s="216"/>
    </row>
    <row r="52" customHeight="1" spans="1:11">
      <c r="B52" s="178"/>
      <c r="C52" s="173">
        <f t="shared" si="6"/>
        <v>15.6976</v>
      </c>
      <c r="D52" s="173">
        <f t="shared" si="7"/>
        <v>21.6319</v>
      </c>
      <c r="E52" s="174">
        <f t="shared" si="8"/>
        <v>5.9343</v>
      </c>
      <c r="F52" s="174">
        <f t="shared" si="9"/>
        <v>-0.190633333333336</v>
      </c>
      <c r="G52" s="174">
        <f t="shared" si="10"/>
        <v>0.876220981807907</v>
      </c>
      <c r="H52" s="217"/>
      <c r="I52" s="186"/>
      <c r="J52" s="218"/>
      <c r="K52" s="218"/>
    </row>
    <row r="53" customHeight="1" spans="1:11">
      <c r="B53" s="165" t="s">
        <v>178</v>
      </c>
      <c r="C53" s="173">
        <f t="shared" ref="C53:C58" si="11">F30</f>
        <v>15.0648</v>
      </c>
      <c r="D53" s="173">
        <f t="shared" ref="D53:D58" si="12">F36</f>
        <v>23.102</v>
      </c>
      <c r="E53" s="174">
        <f t="shared" si="8"/>
        <v>8.0372</v>
      </c>
      <c r="F53" s="174">
        <f t="shared" si="9"/>
        <v>-2.29353333333333</v>
      </c>
      <c r="G53" s="174">
        <f t="shared" si="10"/>
        <v>0.203975342300325</v>
      </c>
      <c r="H53" s="183">
        <f>AVERAGE(G53:G55)</f>
        <v>0.369282350606335</v>
      </c>
      <c r="I53" s="176">
        <f>STDEV(G53:G55)</f>
        <v>0.191158312358056</v>
      </c>
      <c r="J53" s="177">
        <f>MAX(C53:C55)-MIN(C53:C55)</f>
        <v>0.5562</v>
      </c>
      <c r="K53" s="177">
        <f>MAX(D53:D55)-MIN(D53:D55)</f>
        <v>0.948</v>
      </c>
    </row>
    <row r="54" customHeight="1" spans="1:11">
      <c r="B54" s="178"/>
      <c r="C54" s="173">
        <f t="shared" si="11"/>
        <v>15.621</v>
      </c>
      <c r="D54" s="173">
        <f t="shared" si="12"/>
        <v>22.154</v>
      </c>
      <c r="E54" s="174">
        <f t="shared" si="8"/>
        <v>6.533</v>
      </c>
      <c r="F54" s="174">
        <f t="shared" si="9"/>
        <v>-0.789333333333333</v>
      </c>
      <c r="G54" s="174">
        <f t="shared" si="10"/>
        <v>0.578611405428235</v>
      </c>
      <c r="H54" s="184"/>
      <c r="I54" s="180"/>
      <c r="J54" s="216"/>
      <c r="K54" s="216"/>
    </row>
    <row r="55" s="3" customFormat="1" customHeight="1" spans="1:11">
      <c r="B55" s="178"/>
      <c r="C55" s="173">
        <f t="shared" si="11"/>
        <v>15.32</v>
      </c>
      <c r="D55" s="173">
        <f t="shared" si="12"/>
        <v>22.684</v>
      </c>
      <c r="E55" s="174">
        <f t="shared" si="8"/>
        <v>7.364</v>
      </c>
      <c r="F55" s="174">
        <f t="shared" si="9"/>
        <v>-1.62033333333333</v>
      </c>
      <c r="G55" s="174">
        <f t="shared" si="10"/>
        <v>0.325260304090444</v>
      </c>
      <c r="H55" s="184"/>
      <c r="I55" s="180"/>
      <c r="J55" s="216"/>
      <c r="K55" s="216"/>
    </row>
    <row r="56" s="3" customFormat="1" customHeight="1" spans="1:11">
      <c r="B56" s="178"/>
      <c r="C56" s="173">
        <f t="shared" si="11"/>
        <v>14.7654</v>
      </c>
      <c r="D56" s="173">
        <f t="shared" si="12"/>
        <v>22.8824</v>
      </c>
      <c r="E56" s="174">
        <f t="shared" si="8"/>
        <v>8.117</v>
      </c>
      <c r="F56" s="174">
        <f t="shared" si="9"/>
        <v>-2.37333333333333</v>
      </c>
      <c r="G56" s="174">
        <f t="shared" si="10"/>
        <v>0.192999185840542</v>
      </c>
      <c r="H56" s="184"/>
      <c r="I56" s="180"/>
      <c r="J56" s="216"/>
      <c r="K56" s="216"/>
    </row>
    <row r="57" s="3" customFormat="1" customHeight="1" spans="1:11">
      <c r="B57" s="178"/>
      <c r="C57" s="173">
        <f t="shared" si="11"/>
        <v>14.8454</v>
      </c>
      <c r="D57" s="173">
        <f t="shared" si="12"/>
        <v>23.1513</v>
      </c>
      <c r="E57" s="174">
        <f t="shared" si="8"/>
        <v>8.3059</v>
      </c>
      <c r="F57" s="174">
        <f t="shared" si="9"/>
        <v>-2.56223333333333</v>
      </c>
      <c r="G57" s="174">
        <f t="shared" si="10"/>
        <v>0.169313236206232</v>
      </c>
      <c r="H57" s="184"/>
      <c r="I57" s="180"/>
      <c r="J57" s="216"/>
      <c r="K57" s="216"/>
    </row>
    <row r="58" s="3" customFormat="1" customHeight="1" spans="1:11">
      <c r="B58" s="169"/>
      <c r="C58" s="173">
        <f t="shared" si="11"/>
        <v>15.1623</v>
      </c>
      <c r="D58" s="173">
        <f t="shared" si="12"/>
        <v>22.26</v>
      </c>
      <c r="E58" s="174">
        <f t="shared" si="8"/>
        <v>7.0977</v>
      </c>
      <c r="F58" s="174">
        <f t="shared" si="9"/>
        <v>-1.35403333333334</v>
      </c>
      <c r="G58" s="174">
        <f t="shared" si="10"/>
        <v>0.391196852197332</v>
      </c>
      <c r="H58" s="185"/>
      <c r="I58" s="186"/>
      <c r="J58" s="218"/>
      <c r="K58" s="218"/>
    </row>
    <row r="59" customHeight="1" spans="1:11">
      <c r="E59" s="151"/>
      <c r="F59" s="151"/>
    </row>
    <row r="60" s="147" customFormat="1" ht="27" customHeight="1" spans="1:11">
      <c r="A60" s="153" t="s">
        <v>218</v>
      </c>
      <c r="E60" s="156"/>
      <c r="F60" s="156"/>
    </row>
    <row r="61" ht="14.1" customHeight="1" spans="1:11">
      <c r="A61" s="189" t="str">
        <f>C46</f>
        <v>GAPDH</v>
      </c>
      <c r="F61" s="152" t="str">
        <f>D46</f>
        <v>MAPK12</v>
      </c>
      <c r="J61" s="190"/>
    </row>
    <row r="62" ht="14.1" customHeight="1"/>
    <row r="63" ht="14.1" customHeight="1" spans="1:11">
      <c r="H63" s="191"/>
      <c r="I63" s="191"/>
      <c r="J63" s="191"/>
    </row>
    <row r="64" ht="14.1" customHeight="1" spans="1:11">
      <c r="H64" s="191"/>
      <c r="I64" s="191"/>
      <c r="J64" s="191"/>
    </row>
    <row r="65" ht="14.1" customHeight="1" spans="1:10">
      <c r="H65" s="191"/>
      <c r="I65" s="191"/>
      <c r="J65" s="191"/>
    </row>
    <row r="66" ht="14.1" customHeight="1" spans="1:10">
      <c r="H66" s="191"/>
      <c r="I66" s="191"/>
      <c r="J66" s="191"/>
    </row>
    <row r="67" ht="14.1" customHeight="1" spans="1:10">
      <c r="H67" s="191"/>
      <c r="I67" s="191"/>
      <c r="J67" s="191"/>
    </row>
    <row r="68" ht="14.1" customHeight="1" spans="1:10">
      <c r="H68" s="191"/>
      <c r="I68" s="191"/>
      <c r="J68" s="191"/>
    </row>
    <row r="69" ht="14.1" customHeight="1" spans="1:10">
      <c r="H69" s="191"/>
      <c r="I69" s="191"/>
      <c r="J69" s="191"/>
    </row>
    <row r="70" ht="14.1" customHeight="1" spans="1:10">
      <c r="H70" s="191"/>
      <c r="I70" s="191"/>
      <c r="J70" s="191"/>
    </row>
    <row r="71" ht="14.1" customHeight="1" spans="1:10">
      <c r="H71" s="191"/>
      <c r="I71" s="191"/>
      <c r="J71" s="191"/>
    </row>
    <row r="72" ht="14.1" customHeight="1" spans="1:10">
      <c r="H72" s="191"/>
      <c r="I72" s="191"/>
      <c r="J72" s="191"/>
    </row>
    <row r="73" ht="14.1" customHeight="1" spans="1:10">
      <c r="H73" s="191"/>
      <c r="I73" s="191"/>
      <c r="J73" s="191"/>
    </row>
    <row r="74" ht="14.1" customHeight="1" spans="1:10">
      <c r="H74" s="191"/>
      <c r="I74" s="191"/>
      <c r="J74" s="191"/>
    </row>
    <row r="75" ht="14.1" customHeight="1" spans="1:10">
      <c r="H75" s="191"/>
      <c r="I75" s="191"/>
      <c r="J75" s="191"/>
    </row>
    <row r="76" ht="14.1" customHeight="1" spans="1:10">
      <c r="H76" s="191"/>
      <c r="I76" s="191"/>
      <c r="J76" s="191"/>
    </row>
    <row r="77" ht="14.1" customHeight="1" spans="1:10">
      <c r="H77" s="191"/>
      <c r="I77" s="191"/>
      <c r="J77" s="191"/>
    </row>
    <row r="78" ht="14.1" customHeight="1" spans="1:10">
      <c r="A78" s="189"/>
      <c r="H78" s="191"/>
      <c r="I78" s="191"/>
      <c r="J78" s="191"/>
    </row>
    <row r="79" ht="14.1" customHeight="1" spans="1:10">
      <c r="H79" s="191"/>
      <c r="I79" s="191"/>
      <c r="J79" s="191"/>
    </row>
    <row r="80" ht="14.1" customHeight="1" spans="1:10">
      <c r="H80" s="191"/>
      <c r="I80" s="191"/>
      <c r="J80" s="191"/>
    </row>
    <row r="81" ht="14.1" customHeight="1" spans="5:10">
      <c r="H81" s="191"/>
      <c r="I81" s="191"/>
      <c r="J81" s="191"/>
    </row>
    <row r="82" ht="14.1" customHeight="1" spans="5:10">
      <c r="H82" s="191"/>
      <c r="I82" s="191"/>
      <c r="J82" s="191"/>
    </row>
    <row r="83" ht="14.1" customHeight="1" spans="5:10">
      <c r="H83" s="191"/>
      <c r="I83" s="191"/>
      <c r="J83" s="191"/>
    </row>
    <row r="84" ht="14.1" customHeight="1" spans="5:10">
      <c r="H84" s="191"/>
      <c r="I84" s="191"/>
      <c r="J84" s="191"/>
    </row>
    <row r="85" ht="14.1" customHeight="1" spans="5:10">
      <c r="H85" s="191"/>
      <c r="I85" s="191"/>
      <c r="J85" s="191"/>
    </row>
    <row r="86" ht="14.1" customHeight="1" spans="5:10">
      <c r="H86" s="191"/>
      <c r="I86" s="191"/>
      <c r="J86" s="191"/>
    </row>
    <row r="87" ht="14.1" customHeight="1" spans="5:10">
      <c r="H87" s="191"/>
      <c r="I87" s="191"/>
      <c r="J87" s="191"/>
    </row>
    <row r="88" ht="14.1" customHeight="1" spans="5:10">
      <c r="H88" s="191"/>
      <c r="I88" s="191"/>
      <c r="J88" s="191"/>
    </row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s="150" customFormat="1" ht="27" customHeight="1" spans="5:10">
      <c r="E95" s="192"/>
      <c r="F95" s="192"/>
    </row>
  </sheetData>
  <mergeCells count="15">
    <mergeCell ref="A16:B16"/>
    <mergeCell ref="A44:B44"/>
    <mergeCell ref="C45:I45"/>
    <mergeCell ref="J45:K45"/>
    <mergeCell ref="B45:B46"/>
    <mergeCell ref="B47:B49"/>
    <mergeCell ref="B53:B58"/>
    <mergeCell ref="H47:H52"/>
    <mergeCell ref="H53:H58"/>
    <mergeCell ref="I47:I52"/>
    <mergeCell ref="I53:I58"/>
    <mergeCell ref="J47:J52"/>
    <mergeCell ref="J53:J58"/>
    <mergeCell ref="K47:K52"/>
    <mergeCell ref="K53:K58"/>
  </mergeCells>
  <pageMargins left="0.7" right="0.7" top="0.75" bottom="0.75" header="0.3" footer="0.3"/>
  <pageSetup paperSize="9" orientation="portrait"/>
  <headerFooter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85" zoomScaleNormal="85" workbookViewId="0">
      <selection activeCell="L16" sqref="L16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4360</v>
      </c>
      <c r="C2" s="70">
        <v>137.577</v>
      </c>
      <c r="D2" s="70">
        <v>34</v>
      </c>
      <c r="E2" s="70">
        <v>255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4360</v>
      </c>
      <c r="C3" s="70">
        <v>181.946</v>
      </c>
      <c r="D3" s="70">
        <v>42</v>
      </c>
      <c r="E3" s="70">
        <v>255</v>
      </c>
      <c r="F3" s="58"/>
      <c r="G3" s="70"/>
      <c r="H3" s="70"/>
      <c r="I3" s="105" t="s">
        <v>172</v>
      </c>
      <c r="J3" s="106"/>
      <c r="K3" s="107"/>
      <c r="L3" s="108" t="s">
        <v>173</v>
      </c>
      <c r="M3" s="108"/>
      <c r="N3" s="108"/>
      <c r="O3" s="109"/>
      <c r="P3" s="60"/>
      <c r="Q3" s="60"/>
      <c r="R3" s="109"/>
      <c r="S3" s="60"/>
      <c r="T3" s="60"/>
      <c r="U3" s="60"/>
      <c r="V3" s="60"/>
      <c r="W3" s="60"/>
    </row>
    <row r="4" spans="1:23">
      <c r="A4" s="70">
        <v>3</v>
      </c>
      <c r="B4" s="70">
        <v>4360</v>
      </c>
      <c r="C4" s="70">
        <v>175.953</v>
      </c>
      <c r="D4" s="70">
        <v>47</v>
      </c>
      <c r="E4" s="70">
        <v>255</v>
      </c>
      <c r="F4" s="58"/>
      <c r="G4" s="110" t="s">
        <v>9</v>
      </c>
      <c r="H4" s="110" t="s">
        <v>10</v>
      </c>
      <c r="I4" s="70">
        <f>C2</f>
        <v>137.577</v>
      </c>
      <c r="J4" s="70">
        <f>C6</f>
        <v>146.948</v>
      </c>
      <c r="K4" s="70">
        <f>C10</f>
        <v>138.302</v>
      </c>
      <c r="L4" s="70">
        <f>C3</f>
        <v>181.946</v>
      </c>
      <c r="M4" s="70">
        <f>C7</f>
        <v>194.418</v>
      </c>
      <c r="N4" s="70">
        <f>C11</f>
        <v>182.812</v>
      </c>
      <c r="O4" s="60"/>
      <c r="P4" s="60"/>
      <c r="Q4" s="60"/>
      <c r="R4" s="60"/>
      <c r="S4" s="60"/>
      <c r="T4" s="60"/>
      <c r="U4" s="5"/>
      <c r="V4" s="5"/>
      <c r="W4" s="5"/>
    </row>
    <row r="5" spans="1:23">
      <c r="A5" s="70">
        <v>4</v>
      </c>
      <c r="B5" s="70">
        <v>4360</v>
      </c>
      <c r="C5" s="70">
        <v>165.041</v>
      </c>
      <c r="D5" s="70">
        <v>42</v>
      </c>
      <c r="E5" s="70">
        <v>255</v>
      </c>
      <c r="F5" s="58"/>
      <c r="G5" s="70" t="s">
        <v>11</v>
      </c>
      <c r="H5" s="70" t="s">
        <v>12</v>
      </c>
      <c r="I5" s="70">
        <f>C4</f>
        <v>175.953</v>
      </c>
      <c r="J5" s="70">
        <f>C8</f>
        <v>186.295</v>
      </c>
      <c r="K5" s="70">
        <f>C12</f>
        <v>174.675</v>
      </c>
      <c r="L5" s="70">
        <f>C5</f>
        <v>165.041</v>
      </c>
      <c r="M5" s="70">
        <f>C9</f>
        <v>176.442</v>
      </c>
      <c r="N5" s="70">
        <f>C13</f>
        <v>164.33</v>
      </c>
      <c r="O5" s="60"/>
      <c r="P5" s="60"/>
      <c r="Q5" s="60"/>
      <c r="R5" s="60"/>
      <c r="S5" s="60"/>
      <c r="T5" s="60"/>
      <c r="U5" s="5"/>
      <c r="V5" s="5"/>
      <c r="W5" s="5"/>
    </row>
    <row r="6" spans="1:23">
      <c r="A6" s="70">
        <v>5</v>
      </c>
      <c r="B6" s="70">
        <v>3885</v>
      </c>
      <c r="C6" s="70">
        <v>146.948</v>
      </c>
      <c r="D6" s="70">
        <v>40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0.768696814999544</v>
      </c>
      <c r="J6" s="110">
        <f t="shared" si="0"/>
        <v>0.821056278088292</v>
      </c>
      <c r="K6" s="110">
        <f t="shared" si="0"/>
        <v>0.77274767517875</v>
      </c>
      <c r="L6" s="70">
        <f t="shared" ref="L6:N6" si="1">L4/AVERAGE($L$5:$N$5)</f>
        <v>1.07913003422213</v>
      </c>
      <c r="M6" s="70">
        <f t="shared" si="1"/>
        <v>1.15310203573257</v>
      </c>
      <c r="N6" s="70">
        <f t="shared" si="1"/>
        <v>1.0842663197664</v>
      </c>
      <c r="O6" s="60"/>
      <c r="P6" s="60"/>
      <c r="Q6" s="60"/>
      <c r="R6" s="60"/>
      <c r="S6" s="60"/>
      <c r="T6" s="60"/>
      <c r="U6" s="5"/>
      <c r="V6" s="5"/>
      <c r="W6" s="5"/>
    </row>
    <row r="7" spans="1:23">
      <c r="A7" s="70">
        <v>6</v>
      </c>
      <c r="B7" s="70">
        <v>3885</v>
      </c>
      <c r="C7" s="70">
        <v>194.418</v>
      </c>
      <c r="D7" s="70">
        <v>58</v>
      </c>
      <c r="E7" s="70">
        <v>255</v>
      </c>
      <c r="F7" s="58"/>
      <c r="G7" s="110"/>
      <c r="H7" s="110" t="s">
        <v>14</v>
      </c>
      <c r="I7" s="110">
        <f t="shared" ref="I7:N7" si="2">I6/AVERAGE($I$6:$K$6)</f>
        <v>0.976122622254492</v>
      </c>
      <c r="J7" s="110">
        <f t="shared" si="2"/>
        <v>1.04261080772988</v>
      </c>
      <c r="K7" s="110">
        <f t="shared" si="2"/>
        <v>0.981266570015633</v>
      </c>
      <c r="L7" s="110">
        <f t="shared" si="2"/>
        <v>1.370323407362</v>
      </c>
      <c r="M7" s="110">
        <f t="shared" si="2"/>
        <v>1.46425607714654</v>
      </c>
      <c r="N7" s="110">
        <f t="shared" si="2"/>
        <v>1.3768456725988</v>
      </c>
      <c r="O7" s="111"/>
      <c r="P7" s="111"/>
      <c r="Q7" s="111"/>
      <c r="R7" s="111"/>
      <c r="S7" s="111"/>
      <c r="T7" s="111"/>
      <c r="U7" s="111"/>
      <c r="V7" s="111"/>
      <c r="W7" s="111"/>
    </row>
    <row r="8" spans="1:23">
      <c r="A8" s="70">
        <v>7</v>
      </c>
      <c r="B8" s="70">
        <v>3885</v>
      </c>
      <c r="C8" s="70">
        <v>186.295</v>
      </c>
      <c r="D8" s="70">
        <v>44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3885</v>
      </c>
      <c r="C9" s="70">
        <v>176.442</v>
      </c>
      <c r="D9" s="70">
        <v>50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4449</v>
      </c>
      <c r="C10" s="70">
        <v>138.302</v>
      </c>
      <c r="D10" s="70">
        <v>51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4449</v>
      </c>
      <c r="C11" s="70">
        <v>182.812</v>
      </c>
      <c r="D11" s="70">
        <v>64</v>
      </c>
      <c r="E11" s="70">
        <v>255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4449</v>
      </c>
      <c r="C12" s="70">
        <v>174.675</v>
      </c>
      <c r="D12" s="70">
        <v>60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4449</v>
      </c>
      <c r="C13" s="70">
        <v>164.33</v>
      </c>
      <c r="D13" s="70">
        <v>62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60"/>
      <c r="B14" s="60"/>
      <c r="C14" s="60"/>
      <c r="D14" s="60"/>
      <c r="E14" s="60"/>
      <c r="J14" s="60"/>
      <c r="K14" s="60"/>
      <c r="L14" s="60"/>
      <c r="M14" s="60"/>
      <c r="N14" s="60"/>
      <c r="O14" s="60"/>
      <c r="P14" s="60"/>
    </row>
    <row r="15" ht="15" customHeight="1" spans="1:23">
      <c r="A15" s="60"/>
      <c r="B15" s="60"/>
      <c r="C15" s="60"/>
      <c r="D15" s="60"/>
      <c r="E15" s="60"/>
      <c r="J15" s="60"/>
      <c r="K15" s="60"/>
      <c r="L15" s="60"/>
      <c r="M15" s="60"/>
      <c r="N15" s="60"/>
      <c r="O15" s="60"/>
      <c r="P15" s="60"/>
    </row>
    <row r="16" ht="15" customHeight="1" spans="1:23">
      <c r="A16" s="60"/>
      <c r="B16" s="60"/>
      <c r="C16" s="60"/>
      <c r="D16" s="60"/>
      <c r="E16" s="60"/>
      <c r="J16" s="60"/>
      <c r="K16" s="60"/>
      <c r="L16" s="60"/>
      <c r="M16" s="60"/>
      <c r="N16" s="60"/>
      <c r="O16" s="60"/>
      <c r="P16" s="60"/>
    </row>
    <row r="17" ht="15" customHeight="1" spans="1:16">
      <c r="A17" s="60"/>
      <c r="B17" s="60"/>
      <c r="C17" s="60"/>
      <c r="D17" s="60"/>
      <c r="E17" s="60"/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60"/>
      <c r="B18" s="60"/>
      <c r="C18" s="60"/>
      <c r="D18" s="60"/>
      <c r="E18" s="111"/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60"/>
      <c r="B19" s="60"/>
      <c r="C19" s="60"/>
      <c r="D19" s="60"/>
      <c r="E19" s="111"/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60"/>
      <c r="B20" s="60"/>
      <c r="C20" s="60"/>
      <c r="D20" s="60"/>
      <c r="E20" s="111"/>
      <c r="F20" s="113"/>
      <c r="G20" s="113"/>
      <c r="H20" s="113"/>
    </row>
    <row r="21" ht="15" customHeight="1" spans="1:16">
      <c r="A21" s="60"/>
      <c r="B21" s="60"/>
      <c r="C21" s="60"/>
      <c r="D21" s="60"/>
      <c r="E21" s="60"/>
    </row>
    <row r="22" ht="15" customHeight="1" spans="1:16">
      <c r="A22" s="60"/>
      <c r="B22" s="60"/>
      <c r="C22" s="60"/>
      <c r="D22" s="60"/>
      <c r="E22" s="60"/>
    </row>
    <row r="23" ht="15" customHeight="1" spans="1:16">
      <c r="A23" s="60"/>
      <c r="B23" s="60"/>
      <c r="C23" s="60"/>
      <c r="D23" s="60"/>
      <c r="E23" s="60"/>
    </row>
    <row r="24" ht="15" customHeight="1" spans="1:16">
      <c r="A24" s="60"/>
      <c r="B24" s="60"/>
      <c r="C24" s="60"/>
      <c r="D24" s="60"/>
      <c r="E24" s="60"/>
    </row>
    <row r="25" ht="15" customHeight="1" spans="1:16">
      <c r="A25" s="60"/>
      <c r="B25" s="60"/>
      <c r="C25" s="60"/>
      <c r="D25" s="60"/>
      <c r="E25" s="60"/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85" zoomScaleNormal="85" workbookViewId="0">
      <selection activeCell="I7" sqref="I7:N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490</v>
      </c>
      <c r="C2" s="70">
        <v>135.494</v>
      </c>
      <c r="D2" s="70">
        <v>25</v>
      </c>
      <c r="E2" s="70">
        <v>255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490</v>
      </c>
      <c r="C3" s="70">
        <v>75.089</v>
      </c>
      <c r="D3" s="70">
        <v>30</v>
      </c>
      <c r="E3" s="70">
        <v>250</v>
      </c>
      <c r="F3" s="58"/>
      <c r="G3" s="70"/>
      <c r="H3" s="70"/>
      <c r="I3" s="105" t="s">
        <v>172</v>
      </c>
      <c r="J3" s="106"/>
      <c r="K3" s="107"/>
      <c r="L3" s="108" t="s">
        <v>173</v>
      </c>
      <c r="M3" s="108"/>
      <c r="N3" s="108"/>
      <c r="O3" s="109"/>
      <c r="P3" s="60"/>
      <c r="Q3" s="60"/>
      <c r="R3" s="109"/>
      <c r="S3" s="60"/>
      <c r="T3" s="60"/>
      <c r="U3" s="60"/>
      <c r="V3" s="60"/>
      <c r="W3" s="60"/>
    </row>
    <row r="4" spans="1:23">
      <c r="A4" s="70">
        <v>3</v>
      </c>
      <c r="B4" s="70">
        <v>490</v>
      </c>
      <c r="C4" s="70">
        <v>117.967</v>
      </c>
      <c r="D4" s="70">
        <v>0</v>
      </c>
      <c r="E4" s="70">
        <v>255</v>
      </c>
      <c r="F4" s="58"/>
      <c r="G4" s="110" t="s">
        <v>9</v>
      </c>
      <c r="H4" s="110" t="s">
        <v>10</v>
      </c>
      <c r="I4" s="70">
        <f>C2</f>
        <v>135.494</v>
      </c>
      <c r="J4" s="70">
        <f>C6</f>
        <v>111.057</v>
      </c>
      <c r="K4" s="70">
        <f>C10</f>
        <v>101.214</v>
      </c>
      <c r="L4" s="70">
        <f>C3</f>
        <v>75.089</v>
      </c>
      <c r="M4" s="70">
        <f>C7</f>
        <v>79.049</v>
      </c>
      <c r="N4" s="70">
        <f>C11</f>
        <v>58.037</v>
      </c>
      <c r="O4" s="60"/>
      <c r="P4" s="60"/>
      <c r="Q4" s="60"/>
      <c r="R4" s="60"/>
      <c r="S4" s="60"/>
      <c r="T4" s="60"/>
      <c r="U4" s="5"/>
      <c r="V4" s="5"/>
      <c r="W4" s="5"/>
    </row>
    <row r="5" spans="1:23">
      <c r="A5" s="70">
        <v>4</v>
      </c>
      <c r="B5" s="70">
        <v>490</v>
      </c>
      <c r="C5" s="70">
        <v>137.557</v>
      </c>
      <c r="D5" s="70">
        <v>15</v>
      </c>
      <c r="E5" s="70">
        <v>255</v>
      </c>
      <c r="F5" s="58"/>
      <c r="G5" s="70" t="s">
        <v>11</v>
      </c>
      <c r="H5" s="70" t="s">
        <v>12</v>
      </c>
      <c r="I5" s="70">
        <f>C4</f>
        <v>117.967</v>
      </c>
      <c r="J5" s="70">
        <f>C8</f>
        <v>113.289</v>
      </c>
      <c r="K5" s="70">
        <f>C12</f>
        <v>100.867</v>
      </c>
      <c r="L5" s="70">
        <f>C5</f>
        <v>137.557</v>
      </c>
      <c r="M5" s="70">
        <f>C9</f>
        <v>115.087</v>
      </c>
      <c r="N5" s="70">
        <f>C13</f>
        <v>97.479</v>
      </c>
      <c r="O5" s="60"/>
      <c r="P5" s="60"/>
      <c r="Q5" s="60"/>
      <c r="R5" s="60"/>
      <c r="S5" s="60"/>
      <c r="T5" s="60"/>
      <c r="U5" s="5"/>
      <c r="V5" s="5"/>
      <c r="W5" s="5"/>
    </row>
    <row r="6" spans="1:23">
      <c r="A6" s="70">
        <v>5</v>
      </c>
      <c r="B6" s="70">
        <v>595</v>
      </c>
      <c r="C6" s="70">
        <v>111.057</v>
      </c>
      <c r="D6" s="70">
        <v>0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1.22388994438807</v>
      </c>
      <c r="J6" s="110">
        <f t="shared" si="0"/>
        <v>1.00315545746606</v>
      </c>
      <c r="K6" s="110">
        <f t="shared" si="0"/>
        <v>0.914245625867525</v>
      </c>
      <c r="L6" s="70">
        <f t="shared" ref="L6:N6" si="1">L4/AVERAGE($L$5:$N$5)</f>
        <v>0.643393893003316</v>
      </c>
      <c r="M6" s="70">
        <f t="shared" si="1"/>
        <v>0.677324825846917</v>
      </c>
      <c r="N6" s="70">
        <f t="shared" si="1"/>
        <v>0.497285239758599</v>
      </c>
      <c r="O6" s="60"/>
      <c r="P6" s="60"/>
      <c r="Q6" s="60"/>
      <c r="R6" s="60"/>
      <c r="S6" s="60"/>
      <c r="T6" s="60"/>
      <c r="U6" s="5"/>
      <c r="V6" s="5"/>
      <c r="W6" s="5"/>
    </row>
    <row r="7" spans="1:23">
      <c r="A7" s="70">
        <v>6</v>
      </c>
      <c r="B7" s="70">
        <v>595</v>
      </c>
      <c r="C7" s="70">
        <v>79.049</v>
      </c>
      <c r="D7" s="70">
        <v>25</v>
      </c>
      <c r="E7" s="70">
        <v>255</v>
      </c>
      <c r="F7" s="58"/>
      <c r="G7" s="110"/>
      <c r="H7" s="110" t="s">
        <v>14</v>
      </c>
      <c r="I7" s="110">
        <f t="shared" ref="I7:N7" si="2">I6/AVERAGE($I$6:$K$6)</f>
        <v>1.16884102770549</v>
      </c>
      <c r="J7" s="110">
        <f t="shared" si="2"/>
        <v>0.958034879875778</v>
      </c>
      <c r="K7" s="110">
        <f t="shared" si="2"/>
        <v>0.873124092418731</v>
      </c>
      <c r="L7" s="110">
        <f t="shared" si="2"/>
        <v>0.614454904679713</v>
      </c>
      <c r="M7" s="110">
        <f t="shared" si="2"/>
        <v>0.646859669991964</v>
      </c>
      <c r="N7" s="110">
        <f t="shared" si="2"/>
        <v>0.474918021319987</v>
      </c>
      <c r="O7" s="111"/>
      <c r="P7" s="111"/>
      <c r="Q7" s="111"/>
      <c r="R7" s="111"/>
      <c r="S7" s="111"/>
      <c r="T7" s="111"/>
      <c r="U7" s="111"/>
      <c r="V7" s="111"/>
      <c r="W7" s="111"/>
    </row>
    <row r="8" spans="1:23">
      <c r="A8" s="70">
        <v>7</v>
      </c>
      <c r="B8" s="70">
        <v>595</v>
      </c>
      <c r="C8" s="70">
        <v>113.289</v>
      </c>
      <c r="D8" s="70">
        <v>15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595</v>
      </c>
      <c r="C9" s="70">
        <v>115.087</v>
      </c>
      <c r="D9" s="70">
        <v>17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735</v>
      </c>
      <c r="C10" s="70">
        <v>101.214</v>
      </c>
      <c r="D10" s="70">
        <v>19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735</v>
      </c>
      <c r="C11" s="70">
        <v>58.037</v>
      </c>
      <c r="D11" s="70">
        <v>0</v>
      </c>
      <c r="E11" s="70">
        <v>255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735</v>
      </c>
      <c r="C12" s="70">
        <v>100.867</v>
      </c>
      <c r="D12" s="70">
        <v>16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735</v>
      </c>
      <c r="C13" s="70">
        <v>97.479</v>
      </c>
      <c r="D13" s="70">
        <v>12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60"/>
      <c r="B14" s="60"/>
      <c r="C14" s="60"/>
      <c r="D14" s="60"/>
      <c r="E14" s="60"/>
      <c r="J14" s="60"/>
      <c r="K14" s="60"/>
      <c r="L14" s="60"/>
      <c r="M14" s="60"/>
      <c r="N14" s="60"/>
      <c r="O14" s="60"/>
      <c r="P14" s="60"/>
    </row>
    <row r="15" ht="15" customHeight="1" spans="1:23">
      <c r="A15" s="60"/>
      <c r="B15" s="60"/>
      <c r="C15" s="60"/>
      <c r="D15" s="60"/>
      <c r="E15" s="60"/>
      <c r="J15" s="60"/>
      <c r="K15" s="60"/>
      <c r="L15" s="60"/>
      <c r="M15" s="60"/>
      <c r="N15" s="60"/>
      <c r="O15" s="60"/>
      <c r="P15" s="60"/>
    </row>
    <row r="16" ht="15" customHeight="1" spans="1:23">
      <c r="A16" s="60"/>
      <c r="B16" s="60"/>
      <c r="C16" s="60"/>
      <c r="D16" s="60"/>
      <c r="E16" s="60"/>
      <c r="J16" s="60"/>
      <c r="K16" s="60"/>
      <c r="L16" s="60"/>
      <c r="M16" s="60"/>
      <c r="N16" s="60"/>
      <c r="O16" s="60"/>
      <c r="P16" s="60"/>
    </row>
    <row r="17" ht="15" customHeight="1" spans="1:16">
      <c r="A17" s="60"/>
      <c r="B17" s="60"/>
      <c r="C17" s="60"/>
      <c r="D17" s="60"/>
      <c r="E17" s="60"/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60"/>
      <c r="B18" s="60"/>
      <c r="C18" s="60"/>
      <c r="D18" s="60"/>
      <c r="E18" s="111"/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60"/>
      <c r="B19" s="60"/>
      <c r="C19" s="60"/>
      <c r="D19" s="60"/>
      <c r="E19" s="111"/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60"/>
      <c r="B20" s="60"/>
      <c r="C20" s="60"/>
      <c r="D20" s="60"/>
      <c r="E20" s="111"/>
      <c r="F20" s="113"/>
      <c r="G20" s="113"/>
      <c r="H20" s="113"/>
    </row>
    <row r="21" ht="15" customHeight="1" spans="1:16">
      <c r="A21" s="60"/>
      <c r="B21" s="60"/>
      <c r="C21" s="60"/>
      <c r="D21" s="60"/>
      <c r="E21" s="60"/>
    </row>
    <row r="22" ht="15" customHeight="1" spans="1:16">
      <c r="A22" s="60"/>
      <c r="B22" s="60"/>
      <c r="C22" s="60"/>
      <c r="D22" s="60"/>
      <c r="E22" s="60"/>
    </row>
    <row r="23" ht="15" customHeight="1" spans="1:16">
      <c r="A23" s="60"/>
      <c r="B23" s="60"/>
      <c r="C23" s="60"/>
      <c r="D23" s="60"/>
      <c r="E23" s="60"/>
    </row>
    <row r="24" ht="15" customHeight="1" spans="1:16">
      <c r="A24" s="60"/>
      <c r="B24" s="60"/>
      <c r="C24" s="60"/>
      <c r="D24" s="60"/>
      <c r="E24" s="60"/>
    </row>
    <row r="25" ht="15" customHeight="1" spans="1:16">
      <c r="A25" s="60"/>
      <c r="B25" s="60"/>
      <c r="C25" s="60"/>
      <c r="D25" s="60"/>
      <c r="E25" s="60"/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70" zoomScaleNormal="70" topLeftCell="C1" workbookViewId="0">
      <selection activeCell="I7" sqref="I7:T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496</v>
      </c>
      <c r="C2" s="70">
        <v>160.391</v>
      </c>
      <c r="D2" s="70">
        <v>12</v>
      </c>
      <c r="E2" s="70">
        <v>255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496</v>
      </c>
      <c r="C3" s="70">
        <v>119.218</v>
      </c>
      <c r="D3" s="70">
        <v>12</v>
      </c>
      <c r="E3" s="70">
        <v>255</v>
      </c>
      <c r="F3" s="58"/>
      <c r="G3" s="70"/>
      <c r="H3" s="104" t="s">
        <v>219</v>
      </c>
      <c r="I3" s="105">
        <v>0</v>
      </c>
      <c r="J3" s="106"/>
      <c r="K3" s="107"/>
      <c r="L3" s="108">
        <v>10</v>
      </c>
      <c r="M3" s="108"/>
      <c r="N3" s="108"/>
      <c r="O3" s="193">
        <v>15</v>
      </c>
      <c r="P3" s="194"/>
      <c r="Q3" s="194"/>
      <c r="R3" s="195">
        <v>30</v>
      </c>
      <c r="S3" s="196"/>
      <c r="T3" s="196"/>
      <c r="U3" s="60"/>
      <c r="V3" s="60"/>
      <c r="W3" s="60"/>
    </row>
    <row r="4" spans="1:23">
      <c r="A4" s="70">
        <v>3</v>
      </c>
      <c r="B4" s="70">
        <v>496</v>
      </c>
      <c r="C4" s="70">
        <v>84.47</v>
      </c>
      <c r="D4" s="70">
        <v>4</v>
      </c>
      <c r="E4" s="70">
        <v>255</v>
      </c>
      <c r="F4" s="58"/>
      <c r="G4" s="110" t="s">
        <v>9</v>
      </c>
      <c r="H4" s="110" t="s">
        <v>10</v>
      </c>
      <c r="I4" s="70">
        <f>C2</f>
        <v>160.391</v>
      </c>
      <c r="J4" s="70">
        <f>C10</f>
        <v>143.029</v>
      </c>
      <c r="K4" s="70">
        <f>C18</f>
        <v>124.941</v>
      </c>
      <c r="L4" s="70">
        <f>C3</f>
        <v>119.218</v>
      </c>
      <c r="M4" s="70">
        <f>C11</f>
        <v>107.996</v>
      </c>
      <c r="N4" s="70">
        <f>C19</f>
        <v>98.274</v>
      </c>
      <c r="O4" s="70">
        <f>C4</f>
        <v>84.47</v>
      </c>
      <c r="P4" s="70">
        <f>C12</f>
        <v>89.148</v>
      </c>
      <c r="Q4" s="70">
        <f>C20</f>
        <v>60.177</v>
      </c>
      <c r="R4" s="70">
        <f>C5</f>
        <v>68.234</v>
      </c>
      <c r="S4" s="70">
        <f>C13</f>
        <v>49.005</v>
      </c>
      <c r="T4" s="70">
        <f>C21</f>
        <v>62.911</v>
      </c>
      <c r="U4" s="5"/>
      <c r="V4" s="5"/>
      <c r="W4" s="5"/>
    </row>
    <row r="5" spans="1:23">
      <c r="A5" s="70">
        <v>4</v>
      </c>
      <c r="B5" s="70">
        <v>496</v>
      </c>
      <c r="C5" s="70">
        <v>68.234</v>
      </c>
      <c r="D5" s="70">
        <v>0</v>
      </c>
      <c r="E5" s="70">
        <v>255</v>
      </c>
      <c r="F5" s="58"/>
      <c r="G5" s="70" t="s">
        <v>11</v>
      </c>
      <c r="H5" s="70" t="s">
        <v>12</v>
      </c>
      <c r="I5" s="70">
        <f>C6</f>
        <v>154.347</v>
      </c>
      <c r="J5" s="70">
        <f>C14</f>
        <v>168.264</v>
      </c>
      <c r="K5" s="70">
        <f>C22</f>
        <v>145.026</v>
      </c>
      <c r="L5" s="70">
        <f>C7</f>
        <v>174.093</v>
      </c>
      <c r="M5" s="70">
        <f>C15</f>
        <v>162.804</v>
      </c>
      <c r="N5" s="70">
        <f>C23</f>
        <v>147.089</v>
      </c>
      <c r="O5" s="70">
        <f>C8</f>
        <v>173.268</v>
      </c>
      <c r="P5" s="70">
        <f>C16</f>
        <v>176.298</v>
      </c>
      <c r="Q5" s="70">
        <f>C24</f>
        <v>153.26</v>
      </c>
      <c r="R5" s="70">
        <f>C9</f>
        <v>193.546</v>
      </c>
      <c r="S5" s="70">
        <f>C17</f>
        <v>173.92</v>
      </c>
      <c r="T5" s="70">
        <f>C25</f>
        <v>171.847</v>
      </c>
      <c r="U5" s="5"/>
      <c r="V5" s="5"/>
      <c r="W5" s="5"/>
    </row>
    <row r="6" spans="1:23">
      <c r="A6" s="70">
        <v>5</v>
      </c>
      <c r="B6" s="70">
        <v>496</v>
      </c>
      <c r="C6" s="70">
        <v>154.347</v>
      </c>
      <c r="D6" s="70">
        <v>31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1.02894552826231</v>
      </c>
      <c r="J6" s="110">
        <f t="shared" si="0"/>
        <v>0.917564264589842</v>
      </c>
      <c r="K6" s="110">
        <f t="shared" si="0"/>
        <v>0.801525542247513</v>
      </c>
      <c r="L6" s="70">
        <f t="shared" ref="L6:N6" si="1">L4/AVERAGE($L$5:$N$5)</f>
        <v>0.738975920791097</v>
      </c>
      <c r="M6" s="70">
        <f t="shared" si="1"/>
        <v>0.669416057489266</v>
      </c>
      <c r="N6" s="70">
        <f t="shared" si="1"/>
        <v>0.60915398379292</v>
      </c>
      <c r="O6" s="70">
        <f t="shared" ref="O6:Q6" si="2">O4/AVERAGE($O$5:$Q$5)</f>
        <v>0.503971552783667</v>
      </c>
      <c r="P6" s="70">
        <f t="shared" si="2"/>
        <v>0.531881804043546</v>
      </c>
      <c r="Q6" s="70">
        <f t="shared" si="2"/>
        <v>0.35903274691444</v>
      </c>
      <c r="R6" s="70">
        <f t="shared" ref="R6:T6" si="3">R4/AVERAGE($R$5:$T$5)</f>
        <v>0.379560663288295</v>
      </c>
      <c r="S6" s="70">
        <f t="shared" si="3"/>
        <v>0.272596803711388</v>
      </c>
      <c r="T6" s="70">
        <f t="shared" si="3"/>
        <v>0.349950770702727</v>
      </c>
      <c r="U6" s="5"/>
      <c r="V6" s="5"/>
      <c r="W6" s="5"/>
    </row>
    <row r="7" spans="1:23">
      <c r="A7" s="70">
        <v>6</v>
      </c>
      <c r="B7" s="70">
        <v>496</v>
      </c>
      <c r="C7" s="70">
        <v>174.093</v>
      </c>
      <c r="D7" s="70">
        <v>31</v>
      </c>
      <c r="E7" s="70">
        <v>255</v>
      </c>
      <c r="F7" s="58"/>
      <c r="G7" s="110"/>
      <c r="H7" s="110" t="s">
        <v>14</v>
      </c>
      <c r="I7" s="110">
        <f t="shared" ref="I7:T7" si="4">I6/AVERAGE($I$6:$K$6)</f>
        <v>1.12328853467052</v>
      </c>
      <c r="J7" s="110">
        <f t="shared" si="4"/>
        <v>1.00169483216259</v>
      </c>
      <c r="K7" s="110">
        <f t="shared" si="4"/>
        <v>0.875016633166885</v>
      </c>
      <c r="L7" s="110">
        <f t="shared" si="4"/>
        <v>0.806731898261014</v>
      </c>
      <c r="M7" s="110">
        <f t="shared" si="4"/>
        <v>0.730794159309806</v>
      </c>
      <c r="N7" s="110">
        <f t="shared" si="4"/>
        <v>0.665006715174746</v>
      </c>
      <c r="O7" s="110">
        <f t="shared" si="4"/>
        <v>0.550180210217773</v>
      </c>
      <c r="P7" s="110">
        <f t="shared" si="4"/>
        <v>0.580649525044324</v>
      </c>
      <c r="Q7" s="110">
        <f t="shared" si="4"/>
        <v>0.391952107378654</v>
      </c>
      <c r="R7" s="110">
        <f t="shared" si="4"/>
        <v>0.414362208273275</v>
      </c>
      <c r="S7" s="110">
        <f t="shared" si="4"/>
        <v>0.297590937310312</v>
      </c>
      <c r="T7" s="110">
        <f t="shared" si="4"/>
        <v>0.382037413674707</v>
      </c>
      <c r="U7" s="111"/>
      <c r="V7" s="111"/>
      <c r="W7" s="111"/>
    </row>
    <row r="8" spans="1:23">
      <c r="A8" s="70">
        <v>7</v>
      </c>
      <c r="B8" s="70">
        <v>496</v>
      </c>
      <c r="C8" s="70">
        <v>173.268</v>
      </c>
      <c r="D8" s="70">
        <v>33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496</v>
      </c>
      <c r="C9" s="70">
        <v>193.546</v>
      </c>
      <c r="D9" s="70">
        <v>0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560</v>
      </c>
      <c r="C10" s="70">
        <v>143.029</v>
      </c>
      <c r="D10" s="70">
        <v>13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560</v>
      </c>
      <c r="C11" s="70">
        <v>107.996</v>
      </c>
      <c r="D11" s="70">
        <v>10</v>
      </c>
      <c r="E11" s="70">
        <v>255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560</v>
      </c>
      <c r="C12" s="70">
        <v>89.148</v>
      </c>
      <c r="D12" s="70">
        <v>8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560</v>
      </c>
      <c r="C13" s="70">
        <v>49.005</v>
      </c>
      <c r="D13" s="70">
        <v>8</v>
      </c>
      <c r="E13" s="110">
        <v>254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70">
        <v>13</v>
      </c>
      <c r="B14" s="70">
        <v>560</v>
      </c>
      <c r="C14" s="70">
        <v>168.264</v>
      </c>
      <c r="D14" s="70">
        <v>32</v>
      </c>
      <c r="E14" s="70">
        <v>255</v>
      </c>
      <c r="J14" s="60"/>
      <c r="K14" s="60"/>
      <c r="L14" s="60"/>
      <c r="M14" s="60"/>
      <c r="N14" s="60"/>
      <c r="O14" s="60"/>
      <c r="P14" s="60"/>
    </row>
    <row r="15" ht="15" customHeight="1" spans="1:23">
      <c r="A15" s="70">
        <v>14</v>
      </c>
      <c r="B15" s="70">
        <v>560</v>
      </c>
      <c r="C15" s="70">
        <v>162.804</v>
      </c>
      <c r="D15" s="70">
        <v>32</v>
      </c>
      <c r="E15" s="70">
        <v>255</v>
      </c>
      <c r="J15" s="60"/>
      <c r="K15" s="60"/>
      <c r="L15" s="60"/>
      <c r="M15" s="60"/>
      <c r="N15" s="60"/>
      <c r="O15" s="60"/>
      <c r="P15" s="60"/>
    </row>
    <row r="16" ht="15" customHeight="1" spans="1:23">
      <c r="A16" s="70">
        <v>15</v>
      </c>
      <c r="B16" s="70">
        <v>560</v>
      </c>
      <c r="C16" s="70">
        <v>176.298</v>
      </c>
      <c r="D16" s="70">
        <v>34</v>
      </c>
      <c r="E16" s="70">
        <v>255</v>
      </c>
      <c r="J16" s="60"/>
      <c r="K16" s="60"/>
      <c r="L16" s="60"/>
      <c r="M16" s="60"/>
      <c r="N16" s="60"/>
      <c r="O16" s="60"/>
      <c r="P16" s="60"/>
    </row>
    <row r="17" ht="15" customHeight="1" spans="1:16">
      <c r="A17" s="70">
        <v>16</v>
      </c>
      <c r="B17" s="70">
        <v>560</v>
      </c>
      <c r="C17" s="70">
        <v>173.92</v>
      </c>
      <c r="D17" s="70">
        <v>36</v>
      </c>
      <c r="E17" s="70">
        <v>255</v>
      </c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70">
        <v>17</v>
      </c>
      <c r="B18" s="70">
        <v>665</v>
      </c>
      <c r="C18" s="70">
        <v>124.941</v>
      </c>
      <c r="D18" s="70">
        <v>7</v>
      </c>
      <c r="E18" s="110">
        <v>255</v>
      </c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70">
        <v>18</v>
      </c>
      <c r="B19" s="70">
        <v>665</v>
      </c>
      <c r="C19" s="70">
        <v>98.274</v>
      </c>
      <c r="D19" s="70">
        <v>8</v>
      </c>
      <c r="E19" s="110">
        <v>255</v>
      </c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70">
        <v>19</v>
      </c>
      <c r="B20" s="70">
        <v>665</v>
      </c>
      <c r="C20" s="70">
        <v>60.177</v>
      </c>
      <c r="D20" s="70">
        <v>3</v>
      </c>
      <c r="E20" s="110">
        <v>255</v>
      </c>
      <c r="F20" s="113"/>
      <c r="G20" s="113"/>
      <c r="H20" s="113"/>
    </row>
    <row r="21" ht="15" customHeight="1" spans="1:16">
      <c r="A21" s="70">
        <v>20</v>
      </c>
      <c r="B21" s="70">
        <v>665</v>
      </c>
      <c r="C21" s="70">
        <v>62.911</v>
      </c>
      <c r="D21" s="70">
        <v>0</v>
      </c>
      <c r="E21" s="70">
        <v>255</v>
      </c>
    </row>
    <row r="22" ht="15" customHeight="1" spans="1:16">
      <c r="A22" s="70">
        <v>21</v>
      </c>
      <c r="B22" s="70">
        <v>665</v>
      </c>
      <c r="C22" s="70">
        <v>145.026</v>
      </c>
      <c r="D22" s="70">
        <v>27</v>
      </c>
      <c r="E22" s="70">
        <v>255</v>
      </c>
    </row>
    <row r="23" ht="15" customHeight="1" spans="1:16">
      <c r="A23" s="70">
        <v>22</v>
      </c>
      <c r="B23" s="70">
        <v>665</v>
      </c>
      <c r="C23" s="70">
        <v>147.089</v>
      </c>
      <c r="D23" s="70">
        <v>28</v>
      </c>
      <c r="E23" s="70">
        <v>255</v>
      </c>
    </row>
    <row r="24" ht="15" customHeight="1" spans="1:16">
      <c r="A24" s="70">
        <v>23</v>
      </c>
      <c r="B24" s="70">
        <v>665</v>
      </c>
      <c r="C24" s="70">
        <v>153.26</v>
      </c>
      <c r="D24" s="70">
        <v>28</v>
      </c>
      <c r="E24" s="70">
        <v>255</v>
      </c>
    </row>
    <row r="25" ht="15" customHeight="1" spans="1:16">
      <c r="A25" s="70">
        <v>24</v>
      </c>
      <c r="B25" s="70">
        <v>665</v>
      </c>
      <c r="C25" s="70">
        <v>171.847</v>
      </c>
      <c r="D25" s="70">
        <v>34</v>
      </c>
      <c r="E25" s="70">
        <v>255</v>
      </c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70" zoomScaleNormal="70" topLeftCell="B1" workbookViewId="0">
      <selection activeCell="I7" sqref="I7:T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320</v>
      </c>
      <c r="C2" s="70">
        <v>106.903</v>
      </c>
      <c r="D2" s="70">
        <v>50</v>
      </c>
      <c r="E2" s="70">
        <v>224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320</v>
      </c>
      <c r="C3" s="70">
        <v>74.053</v>
      </c>
      <c r="D3" s="70">
        <v>34</v>
      </c>
      <c r="E3" s="70">
        <v>163</v>
      </c>
      <c r="F3" s="58"/>
      <c r="G3" s="70"/>
      <c r="H3" s="104" t="s">
        <v>219</v>
      </c>
      <c r="I3" s="105">
        <v>0</v>
      </c>
      <c r="J3" s="106"/>
      <c r="K3" s="107"/>
      <c r="L3" s="108">
        <v>10</v>
      </c>
      <c r="M3" s="108"/>
      <c r="N3" s="108"/>
      <c r="O3" s="193">
        <v>15</v>
      </c>
      <c r="P3" s="194"/>
      <c r="Q3" s="194"/>
      <c r="R3" s="195">
        <v>30</v>
      </c>
      <c r="S3" s="196"/>
      <c r="T3" s="196"/>
      <c r="U3" s="60"/>
      <c r="V3" s="60"/>
      <c r="W3" s="60"/>
    </row>
    <row r="4" spans="1:23">
      <c r="A4" s="70">
        <v>3</v>
      </c>
      <c r="B4" s="70">
        <v>320</v>
      </c>
      <c r="C4" s="70">
        <v>65.722</v>
      </c>
      <c r="D4" s="70">
        <v>33</v>
      </c>
      <c r="E4" s="70">
        <v>139</v>
      </c>
      <c r="F4" s="58"/>
      <c r="G4" s="110" t="s">
        <v>9</v>
      </c>
      <c r="H4" s="110" t="s">
        <v>10</v>
      </c>
      <c r="I4" s="70">
        <f>C2</f>
        <v>106.903</v>
      </c>
      <c r="J4" s="70">
        <f>C10</f>
        <v>104.02</v>
      </c>
      <c r="K4" s="70">
        <f>C18</f>
        <v>97.789</v>
      </c>
      <c r="L4" s="70">
        <f>C3</f>
        <v>74.053</v>
      </c>
      <c r="M4" s="70">
        <f>C11</f>
        <v>71.382</v>
      </c>
      <c r="N4" s="70">
        <f>C19</f>
        <v>64.768</v>
      </c>
      <c r="O4" s="70">
        <f>C4</f>
        <v>65.722</v>
      </c>
      <c r="P4" s="70">
        <f>C12</f>
        <v>61.571</v>
      </c>
      <c r="Q4" s="70">
        <f>C20</f>
        <v>59.334</v>
      </c>
      <c r="R4" s="70">
        <f>C5</f>
        <v>60.478</v>
      </c>
      <c r="S4" s="70">
        <f>C13</f>
        <v>56.621</v>
      </c>
      <c r="T4" s="70">
        <f>C21</f>
        <v>50.643</v>
      </c>
      <c r="U4" s="5"/>
      <c r="V4" s="5"/>
      <c r="W4" s="5"/>
    </row>
    <row r="5" spans="1:23">
      <c r="A5" s="70">
        <v>4</v>
      </c>
      <c r="B5" s="70">
        <v>320</v>
      </c>
      <c r="C5" s="70">
        <v>60.478</v>
      </c>
      <c r="D5" s="70">
        <v>0</v>
      </c>
      <c r="E5" s="70">
        <v>255</v>
      </c>
      <c r="F5" s="58"/>
      <c r="G5" s="70" t="s">
        <v>11</v>
      </c>
      <c r="H5" s="70" t="s">
        <v>12</v>
      </c>
      <c r="I5" s="70">
        <f>C6</f>
        <v>203.438</v>
      </c>
      <c r="J5" s="70">
        <f>C14</f>
        <v>192.388</v>
      </c>
      <c r="K5" s="70">
        <f>C22</f>
        <v>179.896</v>
      </c>
      <c r="L5" s="70">
        <f>C7</f>
        <v>197.516</v>
      </c>
      <c r="M5" s="70">
        <f>C15</f>
        <v>186.373</v>
      </c>
      <c r="N5" s="70">
        <f>C23</f>
        <v>176.898</v>
      </c>
      <c r="O5" s="70">
        <f>C8</f>
        <v>193.978</v>
      </c>
      <c r="P5" s="70">
        <f>C16</f>
        <v>183.116</v>
      </c>
      <c r="Q5" s="70">
        <f>C24</f>
        <v>174.438</v>
      </c>
      <c r="R5" s="70">
        <f>C9</f>
        <v>192.341</v>
      </c>
      <c r="S5" s="70">
        <f>C17</f>
        <v>182.475</v>
      </c>
      <c r="T5" s="70">
        <f>C25</f>
        <v>167.957</v>
      </c>
      <c r="U5" s="5"/>
      <c r="V5" s="5"/>
      <c r="W5" s="5"/>
    </row>
    <row r="6" spans="1:23">
      <c r="A6" s="70">
        <v>5</v>
      </c>
      <c r="B6" s="70">
        <v>320</v>
      </c>
      <c r="C6" s="70">
        <v>203.438</v>
      </c>
      <c r="D6" s="70">
        <v>42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0.557055314891562</v>
      </c>
      <c r="J6" s="110">
        <f t="shared" si="0"/>
        <v>0.542032439267563</v>
      </c>
      <c r="K6" s="110">
        <f t="shared" si="0"/>
        <v>0.509563643564081</v>
      </c>
      <c r="L6" s="70">
        <f t="shared" ref="L6:N6" si="1">L4/AVERAGE($L$5:$N$5)</f>
        <v>0.396155759673459</v>
      </c>
      <c r="M6" s="70">
        <f t="shared" si="1"/>
        <v>0.381866912036121</v>
      </c>
      <c r="N6" s="70">
        <f t="shared" si="1"/>
        <v>0.346484494112738</v>
      </c>
      <c r="O6" s="70">
        <f t="shared" ref="O6:Q6" si="2">O4/AVERAGE($O$5:$Q$5)</f>
        <v>0.35748787015078</v>
      </c>
      <c r="P6" s="70">
        <f t="shared" si="2"/>
        <v>0.334908944539936</v>
      </c>
      <c r="Q6" s="70">
        <f t="shared" si="2"/>
        <v>0.322741019560062</v>
      </c>
      <c r="R6" s="70">
        <f t="shared" ref="R6:T6" si="3">R4/AVERAGE($R$5:$T$5)</f>
        <v>0.334272338528261</v>
      </c>
      <c r="S6" s="70">
        <f t="shared" si="3"/>
        <v>0.312954034191089</v>
      </c>
      <c r="T6" s="70">
        <f t="shared" si="3"/>
        <v>0.279912596978847</v>
      </c>
      <c r="U6" s="5"/>
      <c r="V6" s="5"/>
      <c r="W6" s="5"/>
    </row>
    <row r="7" spans="1:23">
      <c r="A7" s="70">
        <v>6</v>
      </c>
      <c r="B7" s="70">
        <v>320</v>
      </c>
      <c r="C7" s="70">
        <v>197.516</v>
      </c>
      <c r="D7" s="70">
        <v>42</v>
      </c>
      <c r="E7" s="70">
        <v>255</v>
      </c>
      <c r="F7" s="58"/>
      <c r="G7" s="110"/>
      <c r="H7" s="110" t="s">
        <v>14</v>
      </c>
      <c r="I7" s="110">
        <f t="shared" ref="I7:T7" si="4">I6/AVERAGE($I$6:$K$6)</f>
        <v>1.03886146311125</v>
      </c>
      <c r="J7" s="110">
        <f t="shared" si="4"/>
        <v>1.01084505947291</v>
      </c>
      <c r="K7" s="110">
        <f t="shared" si="4"/>
        <v>0.950293477415844</v>
      </c>
      <c r="L7" s="110">
        <f t="shared" si="4"/>
        <v>0.738797281189986</v>
      </c>
      <c r="M7" s="110">
        <f t="shared" si="4"/>
        <v>0.7121497782116</v>
      </c>
      <c r="N7" s="110">
        <f t="shared" si="4"/>
        <v>0.646164534969725</v>
      </c>
      <c r="O7" s="110">
        <f t="shared" si="4"/>
        <v>0.666684908843671</v>
      </c>
      <c r="P7" s="110">
        <f t="shared" si="4"/>
        <v>0.624577105420006</v>
      </c>
      <c r="Q7" s="110">
        <f t="shared" si="4"/>
        <v>0.60188494539622</v>
      </c>
      <c r="R7" s="110">
        <f t="shared" si="4"/>
        <v>0.623389888576303</v>
      </c>
      <c r="S7" s="110">
        <f t="shared" si="4"/>
        <v>0.583633038147407</v>
      </c>
      <c r="T7" s="110">
        <f t="shared" si="4"/>
        <v>0.522013527682293</v>
      </c>
      <c r="U7" s="111"/>
      <c r="V7" s="111"/>
      <c r="W7" s="111"/>
    </row>
    <row r="8" spans="1:23">
      <c r="A8" s="70">
        <v>7</v>
      </c>
      <c r="B8" s="70">
        <v>320</v>
      </c>
      <c r="C8" s="70">
        <v>193.978</v>
      </c>
      <c r="D8" s="70">
        <v>40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320</v>
      </c>
      <c r="C9" s="70">
        <v>192.341</v>
      </c>
      <c r="D9" s="70">
        <v>41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448</v>
      </c>
      <c r="C10" s="70">
        <v>104.02</v>
      </c>
      <c r="D10" s="70">
        <v>59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448</v>
      </c>
      <c r="C11" s="70">
        <v>71.382</v>
      </c>
      <c r="D11" s="70">
        <v>34</v>
      </c>
      <c r="E11" s="70">
        <v>163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448</v>
      </c>
      <c r="C12" s="70">
        <v>61.571</v>
      </c>
      <c r="D12" s="70">
        <v>33</v>
      </c>
      <c r="E12" s="70">
        <v>139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448</v>
      </c>
      <c r="C13" s="70">
        <v>56.621</v>
      </c>
      <c r="D13" s="70">
        <v>0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70">
        <v>13</v>
      </c>
      <c r="B14" s="70">
        <v>448</v>
      </c>
      <c r="C14" s="70">
        <v>192.388</v>
      </c>
      <c r="D14" s="70">
        <v>42</v>
      </c>
      <c r="E14" s="70">
        <v>255</v>
      </c>
      <c r="J14" s="60"/>
      <c r="K14" s="60"/>
      <c r="L14" s="60"/>
      <c r="M14" s="60"/>
      <c r="N14" s="60"/>
      <c r="O14" s="60"/>
      <c r="P14" s="60"/>
    </row>
    <row r="15" ht="15" customHeight="1" spans="1:23">
      <c r="A15" s="70">
        <v>14</v>
      </c>
      <c r="B15" s="70">
        <v>448</v>
      </c>
      <c r="C15" s="70">
        <v>186.373</v>
      </c>
      <c r="D15" s="70">
        <v>40</v>
      </c>
      <c r="E15" s="70">
        <v>255</v>
      </c>
      <c r="J15" s="60"/>
      <c r="K15" s="60"/>
      <c r="L15" s="60"/>
      <c r="M15" s="60"/>
      <c r="N15" s="60"/>
      <c r="O15" s="60"/>
      <c r="P15" s="60"/>
    </row>
    <row r="16" ht="15" customHeight="1" spans="1:23">
      <c r="A16" s="70">
        <v>15</v>
      </c>
      <c r="B16" s="70">
        <v>448</v>
      </c>
      <c r="C16" s="70">
        <v>183.116</v>
      </c>
      <c r="D16" s="70">
        <v>38</v>
      </c>
      <c r="E16" s="70">
        <v>255</v>
      </c>
      <c r="J16" s="60"/>
      <c r="K16" s="60"/>
      <c r="L16" s="60"/>
      <c r="M16" s="60"/>
      <c r="N16" s="60"/>
      <c r="O16" s="60"/>
      <c r="P16" s="60"/>
    </row>
    <row r="17" ht="15" customHeight="1" spans="1:16">
      <c r="A17" s="70">
        <v>16</v>
      </c>
      <c r="B17" s="70">
        <v>448</v>
      </c>
      <c r="C17" s="70">
        <v>182.475</v>
      </c>
      <c r="D17" s="70">
        <v>0</v>
      </c>
      <c r="E17" s="70">
        <v>255</v>
      </c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70">
        <v>17</v>
      </c>
      <c r="B18" s="70">
        <v>512</v>
      </c>
      <c r="C18" s="70">
        <v>97.789</v>
      </c>
      <c r="D18" s="70">
        <v>0</v>
      </c>
      <c r="E18" s="110">
        <v>255</v>
      </c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70">
        <v>18</v>
      </c>
      <c r="B19" s="70">
        <v>512</v>
      </c>
      <c r="C19" s="70">
        <v>64.768</v>
      </c>
      <c r="D19" s="70">
        <v>34</v>
      </c>
      <c r="E19" s="110">
        <v>162</v>
      </c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70">
        <v>19</v>
      </c>
      <c r="B20" s="70">
        <v>512</v>
      </c>
      <c r="C20" s="70">
        <v>59.334</v>
      </c>
      <c r="D20" s="70">
        <v>33</v>
      </c>
      <c r="E20" s="110">
        <v>139</v>
      </c>
      <c r="F20" s="113"/>
      <c r="G20" s="113"/>
      <c r="H20" s="113"/>
    </row>
    <row r="21" ht="15" customHeight="1" spans="1:16">
      <c r="A21" s="70">
        <v>20</v>
      </c>
      <c r="B21" s="70">
        <v>512</v>
      </c>
      <c r="C21" s="70">
        <v>50.643</v>
      </c>
      <c r="D21" s="70">
        <v>28</v>
      </c>
      <c r="E21" s="70">
        <v>109</v>
      </c>
    </row>
    <row r="22" ht="15" customHeight="1" spans="1:16">
      <c r="A22" s="70">
        <v>21</v>
      </c>
      <c r="B22" s="70">
        <v>512</v>
      </c>
      <c r="C22" s="70">
        <v>179.896</v>
      </c>
      <c r="D22" s="70">
        <v>41</v>
      </c>
      <c r="E22" s="70">
        <v>255</v>
      </c>
    </row>
    <row r="23" ht="15" customHeight="1" spans="1:16">
      <c r="A23" s="70">
        <v>22</v>
      </c>
      <c r="B23" s="70">
        <v>512</v>
      </c>
      <c r="C23" s="70">
        <v>176.898</v>
      </c>
      <c r="D23" s="70">
        <v>40</v>
      </c>
      <c r="E23" s="70">
        <v>255</v>
      </c>
    </row>
    <row r="24" ht="15" customHeight="1" spans="1:16">
      <c r="A24" s="70">
        <v>23</v>
      </c>
      <c r="B24" s="70">
        <v>512</v>
      </c>
      <c r="C24" s="70">
        <v>174.438</v>
      </c>
      <c r="D24" s="70">
        <v>39</v>
      </c>
      <c r="E24" s="70">
        <v>255</v>
      </c>
    </row>
    <row r="25" ht="15" customHeight="1" spans="1:16">
      <c r="A25" s="70">
        <v>24</v>
      </c>
      <c r="B25" s="70">
        <v>512</v>
      </c>
      <c r="C25" s="70">
        <v>167.957</v>
      </c>
      <c r="D25" s="70">
        <v>40</v>
      </c>
      <c r="E25" s="70">
        <v>255</v>
      </c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70" zoomScaleNormal="70" workbookViewId="0">
      <selection activeCell="I7" sqref="I7:T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612</v>
      </c>
      <c r="C2" s="70">
        <v>93.508</v>
      </c>
      <c r="D2" s="70">
        <v>15</v>
      </c>
      <c r="E2" s="70">
        <v>222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612</v>
      </c>
      <c r="C3" s="70">
        <v>81.173</v>
      </c>
      <c r="D3" s="70">
        <v>15</v>
      </c>
      <c r="E3" s="70">
        <v>217</v>
      </c>
      <c r="F3" s="58"/>
      <c r="G3" s="70"/>
      <c r="H3" s="104" t="s">
        <v>219</v>
      </c>
      <c r="I3" s="105">
        <v>0</v>
      </c>
      <c r="J3" s="106"/>
      <c r="K3" s="107"/>
      <c r="L3" s="108">
        <v>10</v>
      </c>
      <c r="M3" s="108"/>
      <c r="N3" s="108"/>
      <c r="O3" s="193">
        <v>15</v>
      </c>
      <c r="P3" s="194"/>
      <c r="Q3" s="194"/>
      <c r="R3" s="195">
        <v>30</v>
      </c>
      <c r="S3" s="196"/>
      <c r="T3" s="196"/>
      <c r="U3" s="60"/>
      <c r="V3" s="60"/>
      <c r="W3" s="60"/>
    </row>
    <row r="4" spans="1:23">
      <c r="A4" s="70">
        <v>3</v>
      </c>
      <c r="B4" s="70">
        <v>612</v>
      </c>
      <c r="C4" s="70">
        <v>50.243</v>
      </c>
      <c r="D4" s="70">
        <v>6</v>
      </c>
      <c r="E4" s="70">
        <v>164</v>
      </c>
      <c r="F4" s="58"/>
      <c r="G4" s="110" t="s">
        <v>9</v>
      </c>
      <c r="H4" s="110" t="s">
        <v>10</v>
      </c>
      <c r="I4" s="70">
        <f>C2</f>
        <v>93.508</v>
      </c>
      <c r="J4" s="70">
        <f>C10</f>
        <v>85.224</v>
      </c>
      <c r="K4" s="70">
        <f>C18</f>
        <v>75.803</v>
      </c>
      <c r="L4" s="70">
        <f>C3</f>
        <v>81.173</v>
      </c>
      <c r="M4" s="70">
        <f>C11</f>
        <v>73.171</v>
      </c>
      <c r="N4" s="70">
        <f>C19</f>
        <v>64.875</v>
      </c>
      <c r="O4" s="70">
        <f>C4</f>
        <v>50.243</v>
      </c>
      <c r="P4" s="70">
        <f>C12</f>
        <v>52.846</v>
      </c>
      <c r="Q4" s="70">
        <f>C20</f>
        <v>46.661</v>
      </c>
      <c r="R4" s="70">
        <f>C5</f>
        <v>41.832</v>
      </c>
      <c r="S4" s="70">
        <f>C13</f>
        <v>47.543</v>
      </c>
      <c r="T4" s="70">
        <f>C21</f>
        <v>33.912</v>
      </c>
      <c r="U4" s="5"/>
      <c r="V4" s="5"/>
      <c r="W4" s="5"/>
    </row>
    <row r="5" spans="1:23">
      <c r="A5" s="70">
        <v>4</v>
      </c>
      <c r="B5" s="70">
        <v>612</v>
      </c>
      <c r="C5" s="70">
        <v>41.832</v>
      </c>
      <c r="D5" s="70">
        <v>5</v>
      </c>
      <c r="E5" s="70">
        <v>163</v>
      </c>
      <c r="F5" s="58"/>
      <c r="G5" s="70" t="s">
        <v>11</v>
      </c>
      <c r="H5" s="70" t="s">
        <v>12</v>
      </c>
      <c r="I5" s="70">
        <f>C6</f>
        <v>156.639</v>
      </c>
      <c r="J5" s="70">
        <f>C14</f>
        <v>157.74</v>
      </c>
      <c r="K5" s="70">
        <f>C22</f>
        <v>141.005</v>
      </c>
      <c r="L5" s="70">
        <f>C7</f>
        <v>151.173</v>
      </c>
      <c r="M5" s="70">
        <f>C15</f>
        <v>142.358</v>
      </c>
      <c r="N5" s="70">
        <f>C23</f>
        <v>132.635</v>
      </c>
      <c r="O5" s="70">
        <f>C8</f>
        <v>155.73</v>
      </c>
      <c r="P5" s="70">
        <f>C16</f>
        <v>145.073</v>
      </c>
      <c r="Q5" s="70">
        <f>C24</f>
        <v>134.137</v>
      </c>
      <c r="R5" s="70">
        <f>C9</f>
        <v>161.887</v>
      </c>
      <c r="S5" s="70">
        <f>C17</f>
        <v>152.022</v>
      </c>
      <c r="T5" s="70">
        <f>C25</f>
        <v>140.553</v>
      </c>
      <c r="U5" s="5"/>
      <c r="V5" s="5"/>
      <c r="W5" s="5"/>
    </row>
    <row r="6" spans="1:23">
      <c r="A6" s="70">
        <v>5</v>
      </c>
      <c r="B6" s="70">
        <v>612</v>
      </c>
      <c r="C6" s="70">
        <v>156.639</v>
      </c>
      <c r="D6" s="70">
        <v>27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0.616016372995099</v>
      </c>
      <c r="J6" s="110">
        <f t="shared" si="0"/>
        <v>0.561442650598176</v>
      </c>
      <c r="K6" s="110">
        <f t="shared" si="0"/>
        <v>0.499378546457495</v>
      </c>
      <c r="L6" s="70">
        <f t="shared" ref="L6:N6" si="1">L4/AVERAGE($L$5:$N$5)</f>
        <v>0.571418179770324</v>
      </c>
      <c r="M6" s="70">
        <f t="shared" si="1"/>
        <v>0.515088017345354</v>
      </c>
      <c r="N6" s="70">
        <f t="shared" si="1"/>
        <v>0.456688238855282</v>
      </c>
      <c r="O6" s="70">
        <f t="shared" ref="O6:Q6" si="2">O4/AVERAGE($O$5:$Q$5)</f>
        <v>0.346551248448062</v>
      </c>
      <c r="P6" s="70">
        <f t="shared" si="2"/>
        <v>0.364505449027452</v>
      </c>
      <c r="Q6" s="70">
        <f t="shared" si="2"/>
        <v>0.321844392329977</v>
      </c>
      <c r="R6" s="70">
        <f t="shared" ref="R6:T6" si="3">R4/AVERAGE($R$5:$T$5)</f>
        <v>0.276141899652776</v>
      </c>
      <c r="S6" s="70">
        <f t="shared" si="3"/>
        <v>0.313841421284948</v>
      </c>
      <c r="T6" s="70">
        <f t="shared" si="3"/>
        <v>0.223860300751218</v>
      </c>
      <c r="U6" s="5"/>
      <c r="V6" s="5"/>
      <c r="W6" s="5"/>
    </row>
    <row r="7" spans="1:23">
      <c r="A7" s="70">
        <v>6</v>
      </c>
      <c r="B7" s="70">
        <v>612</v>
      </c>
      <c r="C7" s="70">
        <v>151.173</v>
      </c>
      <c r="D7" s="70">
        <v>35</v>
      </c>
      <c r="E7" s="70">
        <v>255</v>
      </c>
      <c r="F7" s="58"/>
      <c r="G7" s="110"/>
      <c r="H7" s="110" t="s">
        <v>14</v>
      </c>
      <c r="I7" s="110">
        <f t="shared" ref="I7:T7" si="4">I6/AVERAGE($I$6:$K$6)</f>
        <v>1.10210383640757</v>
      </c>
      <c r="J7" s="110">
        <f t="shared" si="4"/>
        <v>1.00446696917909</v>
      </c>
      <c r="K7" s="110">
        <f t="shared" si="4"/>
        <v>0.893429194413342</v>
      </c>
      <c r="L7" s="110">
        <f t="shared" si="4"/>
        <v>1.02231400937604</v>
      </c>
      <c r="M7" s="110">
        <f t="shared" si="4"/>
        <v>0.921534726818695</v>
      </c>
      <c r="N7" s="110">
        <f t="shared" si="4"/>
        <v>0.817052731305611</v>
      </c>
      <c r="O7" s="110">
        <f t="shared" si="4"/>
        <v>0.620008618552546</v>
      </c>
      <c r="P7" s="110">
        <f t="shared" si="4"/>
        <v>0.652130156559676</v>
      </c>
      <c r="Q7" s="110">
        <f t="shared" si="4"/>
        <v>0.575806025720604</v>
      </c>
      <c r="R7" s="110">
        <f t="shared" si="4"/>
        <v>0.494040516359164</v>
      </c>
      <c r="S7" s="110">
        <f t="shared" si="4"/>
        <v>0.561488053864595</v>
      </c>
      <c r="T7" s="110">
        <f t="shared" si="4"/>
        <v>0.400504446136259</v>
      </c>
      <c r="U7" s="111"/>
      <c r="V7" s="111"/>
      <c r="W7" s="111"/>
    </row>
    <row r="8" spans="1:23">
      <c r="A8" s="70">
        <v>7</v>
      </c>
      <c r="B8" s="70">
        <v>612</v>
      </c>
      <c r="C8" s="70">
        <v>155.73</v>
      </c>
      <c r="D8" s="70">
        <v>34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612</v>
      </c>
      <c r="C9" s="70">
        <v>161.887</v>
      </c>
      <c r="D9" s="70">
        <v>39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738</v>
      </c>
      <c r="C10" s="70">
        <v>85.224</v>
      </c>
      <c r="D10" s="70">
        <v>10</v>
      </c>
      <c r="E10" s="70">
        <v>222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738</v>
      </c>
      <c r="C11" s="70">
        <v>73.171</v>
      </c>
      <c r="D11" s="70">
        <v>7</v>
      </c>
      <c r="E11" s="70">
        <v>217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738</v>
      </c>
      <c r="C12" s="70">
        <v>52.846</v>
      </c>
      <c r="D12" s="70">
        <v>6</v>
      </c>
      <c r="E12" s="70">
        <v>173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738</v>
      </c>
      <c r="C13" s="70">
        <v>47.543</v>
      </c>
      <c r="D13" s="70">
        <v>4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70">
        <v>13</v>
      </c>
      <c r="B14" s="70">
        <v>738</v>
      </c>
      <c r="C14" s="70">
        <v>157.74</v>
      </c>
      <c r="D14" s="70">
        <v>38</v>
      </c>
      <c r="E14" s="70">
        <v>255</v>
      </c>
      <c r="J14" s="60"/>
      <c r="K14" s="60"/>
      <c r="L14" s="60"/>
      <c r="M14" s="60"/>
      <c r="N14" s="60"/>
      <c r="O14" s="60"/>
      <c r="P14" s="60"/>
    </row>
    <row r="15" ht="15" customHeight="1" spans="1:23">
      <c r="A15" s="70">
        <v>14</v>
      </c>
      <c r="B15" s="70">
        <v>738</v>
      </c>
      <c r="C15" s="70">
        <v>142.358</v>
      </c>
      <c r="D15" s="70">
        <v>42</v>
      </c>
      <c r="E15" s="70">
        <v>255</v>
      </c>
      <c r="J15" s="60"/>
      <c r="K15" s="60"/>
      <c r="L15" s="60"/>
      <c r="M15" s="60"/>
      <c r="N15" s="60"/>
      <c r="O15" s="60"/>
      <c r="P15" s="60"/>
    </row>
    <row r="16" ht="15" customHeight="1" spans="1:23">
      <c r="A16" s="70">
        <v>15</v>
      </c>
      <c r="B16" s="70">
        <v>738</v>
      </c>
      <c r="C16" s="70">
        <v>145.073</v>
      </c>
      <c r="D16" s="70">
        <v>33</v>
      </c>
      <c r="E16" s="70">
        <v>255</v>
      </c>
      <c r="J16" s="60"/>
      <c r="K16" s="60"/>
      <c r="L16" s="60"/>
      <c r="M16" s="60"/>
      <c r="N16" s="60"/>
      <c r="O16" s="60"/>
      <c r="P16" s="60"/>
    </row>
    <row r="17" ht="15" customHeight="1" spans="1:16">
      <c r="A17" s="70">
        <v>16</v>
      </c>
      <c r="B17" s="70">
        <v>738</v>
      </c>
      <c r="C17" s="70">
        <v>152.022</v>
      </c>
      <c r="D17" s="70">
        <v>25</v>
      </c>
      <c r="E17" s="70">
        <v>255</v>
      </c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70">
        <v>17</v>
      </c>
      <c r="B18" s="70">
        <v>861</v>
      </c>
      <c r="C18" s="70">
        <v>75.803</v>
      </c>
      <c r="D18" s="70">
        <v>8</v>
      </c>
      <c r="E18" s="110">
        <v>222</v>
      </c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70">
        <v>18</v>
      </c>
      <c r="B19" s="70">
        <v>861</v>
      </c>
      <c r="C19" s="70">
        <v>64.875</v>
      </c>
      <c r="D19" s="70">
        <v>7</v>
      </c>
      <c r="E19" s="110">
        <v>217</v>
      </c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70">
        <v>19</v>
      </c>
      <c r="B20" s="70">
        <v>861</v>
      </c>
      <c r="C20" s="70">
        <v>46.661</v>
      </c>
      <c r="D20" s="70">
        <v>7</v>
      </c>
      <c r="E20" s="110">
        <v>173</v>
      </c>
      <c r="F20" s="113"/>
      <c r="G20" s="113"/>
      <c r="H20" s="113"/>
    </row>
    <row r="21" ht="15" customHeight="1" spans="1:16">
      <c r="A21" s="70">
        <v>20</v>
      </c>
      <c r="B21" s="70">
        <v>861</v>
      </c>
      <c r="C21" s="70">
        <v>33.912</v>
      </c>
      <c r="D21" s="70">
        <v>3</v>
      </c>
      <c r="E21" s="70">
        <v>163</v>
      </c>
    </row>
    <row r="22" ht="15" customHeight="1" spans="1:16">
      <c r="A22" s="70">
        <v>21</v>
      </c>
      <c r="B22" s="70">
        <v>861</v>
      </c>
      <c r="C22" s="70">
        <v>141.005</v>
      </c>
      <c r="D22" s="70">
        <v>33</v>
      </c>
      <c r="E22" s="70">
        <v>255</v>
      </c>
    </row>
    <row r="23" ht="15" customHeight="1" spans="1:16">
      <c r="A23" s="70">
        <v>22</v>
      </c>
      <c r="B23" s="70">
        <v>861</v>
      </c>
      <c r="C23" s="70">
        <v>132.635</v>
      </c>
      <c r="D23" s="70">
        <v>33</v>
      </c>
      <c r="E23" s="70">
        <v>255</v>
      </c>
    </row>
    <row r="24" ht="15" customHeight="1" spans="1:16">
      <c r="A24" s="70">
        <v>23</v>
      </c>
      <c r="B24" s="70">
        <v>861</v>
      </c>
      <c r="C24" s="70">
        <v>134.137</v>
      </c>
      <c r="D24" s="70">
        <v>29</v>
      </c>
      <c r="E24" s="70">
        <v>255</v>
      </c>
    </row>
    <row r="25" ht="15" customHeight="1" spans="1:16">
      <c r="A25" s="70">
        <v>24</v>
      </c>
      <c r="B25" s="70">
        <v>861</v>
      </c>
      <c r="C25" s="70">
        <v>140.553</v>
      </c>
      <c r="D25" s="70">
        <v>25</v>
      </c>
      <c r="E25" s="70">
        <v>255</v>
      </c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70" zoomScaleNormal="70" workbookViewId="0">
      <selection activeCell="I7" sqref="I7:T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684</v>
      </c>
      <c r="C2" s="70">
        <v>121.19</v>
      </c>
      <c r="D2" s="70">
        <v>11</v>
      </c>
      <c r="E2" s="70">
        <v>255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684</v>
      </c>
      <c r="C3" s="70">
        <v>96.522</v>
      </c>
      <c r="D3" s="70">
        <v>7</v>
      </c>
      <c r="E3" s="70">
        <v>255</v>
      </c>
      <c r="F3" s="58"/>
      <c r="G3" s="70"/>
      <c r="H3" s="104" t="s">
        <v>219</v>
      </c>
      <c r="I3" s="105">
        <v>0</v>
      </c>
      <c r="J3" s="106"/>
      <c r="K3" s="107"/>
      <c r="L3" s="108">
        <v>10</v>
      </c>
      <c r="M3" s="108"/>
      <c r="N3" s="108"/>
      <c r="O3" s="193">
        <v>15</v>
      </c>
      <c r="P3" s="194"/>
      <c r="Q3" s="194"/>
      <c r="R3" s="195">
        <v>30</v>
      </c>
      <c r="S3" s="196"/>
      <c r="T3" s="196"/>
      <c r="U3" s="60"/>
      <c r="V3" s="60"/>
      <c r="W3" s="60"/>
    </row>
    <row r="4" spans="1:23">
      <c r="A4" s="70">
        <v>3</v>
      </c>
      <c r="B4" s="70">
        <v>684</v>
      </c>
      <c r="C4" s="70">
        <v>69.247</v>
      </c>
      <c r="D4" s="70">
        <v>8</v>
      </c>
      <c r="E4" s="70">
        <v>255</v>
      </c>
      <c r="F4" s="58"/>
      <c r="G4" s="110" t="s">
        <v>9</v>
      </c>
      <c r="H4" s="110" t="s">
        <v>10</v>
      </c>
      <c r="I4" s="70">
        <f>C2</f>
        <v>121.19</v>
      </c>
      <c r="J4" s="70">
        <f>C10</f>
        <v>109.381</v>
      </c>
      <c r="K4" s="70">
        <f>C18</f>
        <v>107.305</v>
      </c>
      <c r="L4" s="70">
        <f>C3</f>
        <v>96.522</v>
      </c>
      <c r="M4" s="70">
        <f>C11</f>
        <v>88.064</v>
      </c>
      <c r="N4" s="70">
        <f>C19</f>
        <v>85.618</v>
      </c>
      <c r="O4" s="70">
        <f>C4</f>
        <v>69.247</v>
      </c>
      <c r="P4" s="70">
        <f>C12</f>
        <v>63.476</v>
      </c>
      <c r="Q4" s="70">
        <f>C20</f>
        <v>51.15</v>
      </c>
      <c r="R4" s="70">
        <f>C5</f>
        <v>57.518</v>
      </c>
      <c r="S4" s="70">
        <f>C13</f>
        <v>43.561</v>
      </c>
      <c r="T4" s="70">
        <f>C21</f>
        <v>36.882</v>
      </c>
      <c r="U4" s="5"/>
      <c r="V4" s="5"/>
      <c r="W4" s="5"/>
    </row>
    <row r="5" spans="1:23">
      <c r="A5" s="70">
        <v>4</v>
      </c>
      <c r="B5" s="70">
        <v>684</v>
      </c>
      <c r="C5" s="70">
        <v>57.518</v>
      </c>
      <c r="D5" s="70">
        <v>5</v>
      </c>
      <c r="E5" s="70">
        <v>255</v>
      </c>
      <c r="F5" s="58"/>
      <c r="G5" s="70" t="s">
        <v>11</v>
      </c>
      <c r="H5" s="70" t="s">
        <v>12</v>
      </c>
      <c r="I5" s="70">
        <f>C6</f>
        <v>153.599</v>
      </c>
      <c r="J5" s="70">
        <f>C14</f>
        <v>123.851</v>
      </c>
      <c r="K5" s="70">
        <f>C22</f>
        <v>126.429</v>
      </c>
      <c r="L5" s="70">
        <f>C7</f>
        <v>153.412</v>
      </c>
      <c r="M5" s="70">
        <f>C15</f>
        <v>138.566</v>
      </c>
      <c r="N5" s="70">
        <f>C23</f>
        <v>138.638</v>
      </c>
      <c r="O5" s="70">
        <f>C8</f>
        <v>146.137</v>
      </c>
      <c r="P5" s="70">
        <f>C16</f>
        <v>129.155</v>
      </c>
      <c r="Q5" s="70">
        <f>C24</f>
        <v>133.2</v>
      </c>
      <c r="R5" s="70">
        <f>C9</f>
        <v>149.322</v>
      </c>
      <c r="S5" s="70">
        <f>C17</f>
        <v>131.588</v>
      </c>
      <c r="T5" s="70">
        <f>C25</f>
        <v>133.639</v>
      </c>
      <c r="U5" s="5"/>
      <c r="V5" s="5"/>
      <c r="W5" s="5"/>
    </row>
    <row r="6" spans="1:23">
      <c r="A6" s="70">
        <v>5</v>
      </c>
      <c r="B6" s="70">
        <v>684</v>
      </c>
      <c r="C6" s="70">
        <v>153.599</v>
      </c>
      <c r="D6" s="70">
        <v>20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0.900195355539654</v>
      </c>
      <c r="J6" s="110">
        <f t="shared" si="0"/>
        <v>0.812478489844731</v>
      </c>
      <c r="K6" s="110">
        <f t="shared" si="0"/>
        <v>0.797058029756437</v>
      </c>
      <c r="L6" s="70">
        <f t="shared" ref="L6:N6" si="1">L4/AVERAGE($L$5:$N$5)</f>
        <v>0.672445984357293</v>
      </c>
      <c r="M6" s="70">
        <f t="shared" si="1"/>
        <v>0.613521095361064</v>
      </c>
      <c r="N6" s="70">
        <f t="shared" si="1"/>
        <v>0.596480390881899</v>
      </c>
      <c r="O6" s="70">
        <f t="shared" ref="O6:Q6" si="2">O4/AVERAGE($O$5:$Q$5)</f>
        <v>0.508555859111072</v>
      </c>
      <c r="P6" s="70">
        <f t="shared" si="2"/>
        <v>0.466173144149702</v>
      </c>
      <c r="Q6" s="70">
        <f t="shared" si="2"/>
        <v>0.375649951529038</v>
      </c>
      <c r="R6" s="70">
        <f t="shared" ref="R6:T6" si="3">R4/AVERAGE($R$5:$T$5)</f>
        <v>0.416245124219332</v>
      </c>
      <c r="S6" s="70">
        <f t="shared" si="3"/>
        <v>0.315241382803963</v>
      </c>
      <c r="T6" s="70">
        <f t="shared" si="3"/>
        <v>0.266906927769697</v>
      </c>
      <c r="U6" s="5"/>
      <c r="V6" s="5"/>
      <c r="W6" s="5"/>
    </row>
    <row r="7" spans="1:23">
      <c r="A7" s="70">
        <v>6</v>
      </c>
      <c r="B7" s="70">
        <v>684</v>
      </c>
      <c r="C7" s="70">
        <v>153.412</v>
      </c>
      <c r="D7" s="70">
        <v>30</v>
      </c>
      <c r="E7" s="70">
        <v>255</v>
      </c>
      <c r="F7" s="58"/>
      <c r="G7" s="110"/>
      <c r="H7" s="110" t="s">
        <v>14</v>
      </c>
      <c r="I7" s="110">
        <f t="shared" ref="I7:T7" si="4">I6/AVERAGE($I$6:$K$6)</f>
        <v>1.07604564988339</v>
      </c>
      <c r="J7" s="110">
        <f t="shared" si="4"/>
        <v>0.971193573973884</v>
      </c>
      <c r="K7" s="110">
        <f t="shared" si="4"/>
        <v>0.952760776142727</v>
      </c>
      <c r="L7" s="110">
        <f t="shared" si="4"/>
        <v>0.803806164735699</v>
      </c>
      <c r="M7" s="110">
        <f t="shared" si="4"/>
        <v>0.733370486430913</v>
      </c>
      <c r="N7" s="110">
        <f t="shared" si="4"/>
        <v>0.713000934629837</v>
      </c>
      <c r="O7" s="110">
        <f t="shared" si="4"/>
        <v>0.607900625738202</v>
      </c>
      <c r="P7" s="110">
        <f t="shared" si="4"/>
        <v>0.557238582456397</v>
      </c>
      <c r="Q7" s="110">
        <f t="shared" si="4"/>
        <v>0.449031972598221</v>
      </c>
      <c r="R7" s="110">
        <f t="shared" si="4"/>
        <v>0.497557282922077</v>
      </c>
      <c r="S7" s="110">
        <f t="shared" si="4"/>
        <v>0.37682278245712</v>
      </c>
      <c r="T7" s="110">
        <f t="shared" si="4"/>
        <v>0.31904634564366</v>
      </c>
      <c r="U7" s="111"/>
      <c r="V7" s="111"/>
      <c r="W7" s="111"/>
    </row>
    <row r="8" spans="1:23">
      <c r="A8" s="70">
        <v>7</v>
      </c>
      <c r="B8" s="70">
        <v>684</v>
      </c>
      <c r="C8" s="70">
        <v>146.137</v>
      </c>
      <c r="D8" s="70">
        <v>31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684</v>
      </c>
      <c r="C9" s="70">
        <v>149.322</v>
      </c>
      <c r="D9" s="70">
        <v>30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798</v>
      </c>
      <c r="C10" s="70">
        <v>109.381</v>
      </c>
      <c r="D10" s="70">
        <v>12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798</v>
      </c>
      <c r="C11" s="70">
        <v>88.064</v>
      </c>
      <c r="D11" s="70">
        <v>6</v>
      </c>
      <c r="E11" s="70">
        <v>255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798</v>
      </c>
      <c r="C12" s="70">
        <v>63.476</v>
      </c>
      <c r="D12" s="70">
        <v>6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798</v>
      </c>
      <c r="C13" s="70">
        <v>43.561</v>
      </c>
      <c r="D13" s="70">
        <v>5</v>
      </c>
      <c r="E13" s="110">
        <v>250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70">
        <v>13</v>
      </c>
      <c r="B14" s="70">
        <v>798</v>
      </c>
      <c r="C14" s="70">
        <v>123.851</v>
      </c>
      <c r="D14" s="70">
        <v>25</v>
      </c>
      <c r="E14" s="70">
        <v>255</v>
      </c>
      <c r="J14" s="60"/>
      <c r="K14" s="60"/>
      <c r="L14" s="60"/>
      <c r="M14" s="60"/>
      <c r="N14" s="60"/>
      <c r="O14" s="60"/>
      <c r="P14" s="60"/>
    </row>
    <row r="15" ht="15" customHeight="1" spans="1:23">
      <c r="A15" s="70">
        <v>14</v>
      </c>
      <c r="B15" s="70">
        <v>798</v>
      </c>
      <c r="C15" s="70">
        <v>138.566</v>
      </c>
      <c r="D15" s="70">
        <v>28</v>
      </c>
      <c r="E15" s="70">
        <v>255</v>
      </c>
      <c r="J15" s="60"/>
      <c r="K15" s="60"/>
      <c r="L15" s="60"/>
      <c r="M15" s="60"/>
      <c r="N15" s="60"/>
      <c r="O15" s="60"/>
      <c r="P15" s="60"/>
    </row>
    <row r="16" ht="15" customHeight="1" spans="1:23">
      <c r="A16" s="70">
        <v>15</v>
      </c>
      <c r="B16" s="70">
        <v>798</v>
      </c>
      <c r="C16" s="70">
        <v>129.155</v>
      </c>
      <c r="D16" s="70">
        <v>25</v>
      </c>
      <c r="E16" s="70">
        <v>255</v>
      </c>
      <c r="J16" s="60"/>
      <c r="K16" s="60"/>
      <c r="L16" s="60"/>
      <c r="M16" s="60"/>
      <c r="N16" s="60"/>
      <c r="O16" s="60"/>
      <c r="P16" s="60"/>
    </row>
    <row r="17" ht="15" customHeight="1" spans="1:16">
      <c r="A17" s="70">
        <v>16</v>
      </c>
      <c r="B17" s="70">
        <v>798</v>
      </c>
      <c r="C17" s="70">
        <v>131.588</v>
      </c>
      <c r="D17" s="70">
        <v>20</v>
      </c>
      <c r="E17" s="70">
        <v>255</v>
      </c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70">
        <v>17</v>
      </c>
      <c r="B18" s="70">
        <v>882</v>
      </c>
      <c r="C18" s="70">
        <v>107.305</v>
      </c>
      <c r="D18" s="70">
        <v>9</v>
      </c>
      <c r="E18" s="110">
        <v>255</v>
      </c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70">
        <v>18</v>
      </c>
      <c r="B19" s="70">
        <v>882</v>
      </c>
      <c r="C19" s="70">
        <v>85.618</v>
      </c>
      <c r="D19" s="70">
        <v>7</v>
      </c>
      <c r="E19" s="110">
        <v>255</v>
      </c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70">
        <v>19</v>
      </c>
      <c r="B20" s="70">
        <v>882</v>
      </c>
      <c r="C20" s="70">
        <v>51.15</v>
      </c>
      <c r="D20" s="70">
        <v>5</v>
      </c>
      <c r="E20" s="110">
        <v>255</v>
      </c>
      <c r="F20" s="113"/>
      <c r="G20" s="113"/>
      <c r="H20" s="113"/>
    </row>
    <row r="21" ht="15" customHeight="1" spans="1:16">
      <c r="A21" s="70">
        <v>20</v>
      </c>
      <c r="B21" s="70">
        <v>882</v>
      </c>
      <c r="C21" s="70">
        <v>36.882</v>
      </c>
      <c r="D21" s="70">
        <v>3</v>
      </c>
      <c r="E21" s="70">
        <v>255</v>
      </c>
    </row>
    <row r="22" ht="15" customHeight="1" spans="1:16">
      <c r="A22" s="70">
        <v>21</v>
      </c>
      <c r="B22" s="70">
        <v>882</v>
      </c>
      <c r="C22" s="70">
        <v>126.429</v>
      </c>
      <c r="D22" s="70">
        <v>17</v>
      </c>
      <c r="E22" s="70">
        <v>255</v>
      </c>
    </row>
    <row r="23" ht="15" customHeight="1" spans="1:16">
      <c r="A23" s="70">
        <v>22</v>
      </c>
      <c r="B23" s="70">
        <v>882</v>
      </c>
      <c r="C23" s="70">
        <v>138.638</v>
      </c>
      <c r="D23" s="70">
        <v>27</v>
      </c>
      <c r="E23" s="70">
        <v>255</v>
      </c>
    </row>
    <row r="24" ht="15" customHeight="1" spans="1:16">
      <c r="A24" s="70">
        <v>23</v>
      </c>
      <c r="B24" s="70">
        <v>882</v>
      </c>
      <c r="C24" s="70">
        <v>133.2</v>
      </c>
      <c r="D24" s="70">
        <v>31</v>
      </c>
      <c r="E24" s="70">
        <v>255</v>
      </c>
    </row>
    <row r="25" ht="15" customHeight="1" spans="1:16">
      <c r="A25" s="70">
        <v>24</v>
      </c>
      <c r="B25" s="70">
        <v>882</v>
      </c>
      <c r="C25" s="70">
        <v>133.639</v>
      </c>
      <c r="D25" s="70">
        <v>25</v>
      </c>
      <c r="E25" s="70">
        <v>255</v>
      </c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85" zoomScaleNormal="85" workbookViewId="0">
      <selection activeCell="I7" sqref="I7:N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4536</v>
      </c>
      <c r="C2" s="70">
        <v>94.065</v>
      </c>
      <c r="D2" s="70">
        <v>47</v>
      </c>
      <c r="E2" s="70">
        <v>255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4536</v>
      </c>
      <c r="C3" s="70">
        <v>129.855</v>
      </c>
      <c r="D3" s="70">
        <v>71</v>
      </c>
      <c r="E3" s="70">
        <v>255</v>
      </c>
      <c r="F3" s="58"/>
      <c r="G3" s="70"/>
      <c r="H3" s="70"/>
      <c r="I3" s="105" t="s">
        <v>48</v>
      </c>
      <c r="J3" s="106"/>
      <c r="K3" s="107"/>
      <c r="L3" s="108" t="s">
        <v>173</v>
      </c>
      <c r="M3" s="108"/>
      <c r="N3" s="108"/>
      <c r="O3" s="109"/>
      <c r="P3" s="60"/>
      <c r="Q3" s="60"/>
      <c r="R3" s="109"/>
      <c r="S3" s="60"/>
      <c r="T3" s="60"/>
      <c r="U3" s="60"/>
      <c r="V3" s="60"/>
      <c r="W3" s="60"/>
    </row>
    <row r="4" spans="1:23">
      <c r="A4" s="70">
        <v>3</v>
      </c>
      <c r="B4" s="70">
        <v>576</v>
      </c>
      <c r="C4" s="70">
        <v>67.576</v>
      </c>
      <c r="D4" s="70">
        <v>2</v>
      </c>
      <c r="E4" s="70">
        <v>255</v>
      </c>
      <c r="F4" s="58"/>
      <c r="G4" s="110" t="s">
        <v>9</v>
      </c>
      <c r="H4" s="110" t="s">
        <v>220</v>
      </c>
      <c r="I4" s="70">
        <f>C2</f>
        <v>94.065</v>
      </c>
      <c r="J4" s="70">
        <f>C6</f>
        <v>109.192</v>
      </c>
      <c r="K4" s="70">
        <f>C10</f>
        <v>109.725</v>
      </c>
      <c r="L4" s="70">
        <f>C3</f>
        <v>129.855</v>
      </c>
      <c r="M4" s="70">
        <f>C7</f>
        <v>131.771</v>
      </c>
      <c r="N4" s="70">
        <f>C11</f>
        <v>165.156</v>
      </c>
      <c r="O4" s="60"/>
      <c r="P4" s="60"/>
      <c r="Q4" s="60"/>
      <c r="R4" s="60"/>
      <c r="S4" s="60"/>
      <c r="T4" s="60"/>
      <c r="U4" s="5"/>
      <c r="V4" s="5"/>
      <c r="W4" s="5"/>
    </row>
    <row r="5" spans="1:23">
      <c r="A5" s="70">
        <v>4</v>
      </c>
      <c r="B5" s="70">
        <v>576</v>
      </c>
      <c r="C5" s="70">
        <v>50.667</v>
      </c>
      <c r="D5" s="70">
        <v>0</v>
      </c>
      <c r="E5" s="70">
        <v>200</v>
      </c>
      <c r="F5" s="58"/>
      <c r="G5" s="70" t="s">
        <v>11</v>
      </c>
      <c r="H5" s="104" t="s">
        <v>10</v>
      </c>
      <c r="I5" s="70">
        <f>C4</f>
        <v>67.576</v>
      </c>
      <c r="J5" s="70">
        <f>C8</f>
        <v>95.626</v>
      </c>
      <c r="K5" s="70">
        <f>C12</f>
        <v>110.915</v>
      </c>
      <c r="L5" s="70">
        <f>C5</f>
        <v>50.667</v>
      </c>
      <c r="M5" s="70">
        <f>C9</f>
        <v>58.625</v>
      </c>
      <c r="N5" s="70">
        <f>C13</f>
        <v>80.364</v>
      </c>
      <c r="O5" s="60"/>
      <c r="P5" s="60"/>
      <c r="Q5" s="60"/>
      <c r="R5" s="60"/>
      <c r="S5" s="60"/>
      <c r="T5" s="60"/>
      <c r="U5" s="5"/>
      <c r="V5" s="5"/>
      <c r="W5" s="5"/>
    </row>
    <row r="6" spans="1:23">
      <c r="A6" s="70">
        <v>5</v>
      </c>
      <c r="B6" s="70">
        <v>4216</v>
      </c>
      <c r="C6" s="70">
        <v>109.192</v>
      </c>
      <c r="D6" s="70">
        <v>47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1.02946916827486</v>
      </c>
      <c r="J6" s="110">
        <f t="shared" si="0"/>
        <v>1.19502256335798</v>
      </c>
      <c r="K6" s="110">
        <f t="shared" si="0"/>
        <v>1.20085583893009</v>
      </c>
      <c r="L6" s="70">
        <f t="shared" ref="L6:N6" si="1">L4/AVERAGE($L$5:$N$5)</f>
        <v>2.05406103682457</v>
      </c>
      <c r="M6" s="70">
        <f t="shared" si="1"/>
        <v>2.08436854093728</v>
      </c>
      <c r="N6" s="70">
        <f t="shared" si="1"/>
        <v>2.6124562365546</v>
      </c>
      <c r="O6" s="60"/>
      <c r="P6" s="60"/>
      <c r="Q6" s="60"/>
      <c r="R6" s="60"/>
      <c r="S6" s="60"/>
      <c r="T6" s="60"/>
      <c r="U6" s="5"/>
      <c r="V6" s="5"/>
      <c r="W6" s="5"/>
    </row>
    <row r="7" spans="1:23">
      <c r="A7" s="70">
        <v>6</v>
      </c>
      <c r="B7" s="70">
        <v>4216</v>
      </c>
      <c r="C7" s="70">
        <v>131.771</v>
      </c>
      <c r="D7" s="70">
        <v>75</v>
      </c>
      <c r="E7" s="70">
        <v>255</v>
      </c>
      <c r="F7" s="58"/>
      <c r="G7" s="110"/>
      <c r="H7" s="110" t="s">
        <v>14</v>
      </c>
      <c r="I7" s="110">
        <f t="shared" ref="I7:N7" si="2">I6/AVERAGE($I$6:$K$6)</f>
        <v>0.901633320766051</v>
      </c>
      <c r="J7" s="110">
        <f t="shared" si="2"/>
        <v>1.04662887961608</v>
      </c>
      <c r="K7" s="110">
        <f t="shared" si="2"/>
        <v>1.05173779961787</v>
      </c>
      <c r="L7" s="110">
        <f t="shared" si="2"/>
        <v>1.79899498767098</v>
      </c>
      <c r="M7" s="110">
        <f t="shared" si="2"/>
        <v>1.82553901290203</v>
      </c>
      <c r="N7" s="110">
        <f t="shared" si="2"/>
        <v>2.28805064251503</v>
      </c>
      <c r="O7" s="111"/>
      <c r="P7" s="111"/>
      <c r="Q7" s="111"/>
      <c r="R7" s="111"/>
      <c r="S7" s="111"/>
      <c r="T7" s="111"/>
      <c r="U7" s="111"/>
      <c r="V7" s="111"/>
      <c r="W7" s="111"/>
    </row>
    <row r="8" spans="1:23">
      <c r="A8" s="70">
        <v>7</v>
      </c>
      <c r="B8" s="70">
        <v>480</v>
      </c>
      <c r="C8" s="70">
        <v>95.626</v>
      </c>
      <c r="D8" s="70">
        <v>2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480</v>
      </c>
      <c r="C9" s="70">
        <v>58.625</v>
      </c>
      <c r="D9" s="70">
        <v>1</v>
      </c>
      <c r="E9" s="70">
        <v>200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4080</v>
      </c>
      <c r="C10" s="70">
        <v>109.725</v>
      </c>
      <c r="D10" s="70">
        <v>73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4080</v>
      </c>
      <c r="C11" s="70">
        <v>165.156</v>
      </c>
      <c r="D11" s="70">
        <v>73</v>
      </c>
      <c r="E11" s="70">
        <v>255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319</v>
      </c>
      <c r="C12" s="70">
        <v>110.915</v>
      </c>
      <c r="D12" s="70">
        <v>12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319</v>
      </c>
      <c r="C13" s="70">
        <v>80.364</v>
      </c>
      <c r="D13" s="70">
        <v>5</v>
      </c>
      <c r="E13" s="110">
        <v>200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60"/>
      <c r="B14" s="60"/>
      <c r="C14" s="60"/>
      <c r="D14" s="60"/>
      <c r="E14" s="60"/>
      <c r="J14" s="60"/>
      <c r="K14" s="60"/>
      <c r="L14" s="60"/>
      <c r="M14" s="60"/>
      <c r="N14" s="60"/>
      <c r="O14" s="60"/>
      <c r="P14" s="60"/>
    </row>
    <row r="15" ht="15" customHeight="1" spans="1:23">
      <c r="A15" s="60"/>
      <c r="B15" s="60"/>
      <c r="C15" s="60"/>
      <c r="D15" s="60"/>
      <c r="E15" s="60"/>
      <c r="J15" s="60"/>
      <c r="K15" s="60"/>
      <c r="L15" s="60"/>
      <c r="M15" s="60"/>
      <c r="N15" s="60"/>
      <c r="O15" s="60"/>
      <c r="P15" s="60"/>
    </row>
    <row r="16" ht="15" customHeight="1" spans="1:23">
      <c r="A16" s="60"/>
      <c r="B16" s="60"/>
      <c r="C16" s="60"/>
      <c r="D16" s="60"/>
      <c r="E16" s="60"/>
      <c r="J16" s="60"/>
      <c r="K16" s="60"/>
      <c r="L16" s="60"/>
      <c r="M16" s="60"/>
      <c r="N16" s="60"/>
      <c r="O16" s="60"/>
      <c r="P16" s="60"/>
    </row>
    <row r="17" ht="15" customHeight="1" spans="1:16">
      <c r="A17" s="60"/>
      <c r="B17" s="60"/>
      <c r="C17" s="60"/>
      <c r="D17" s="60"/>
      <c r="E17" s="60"/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60"/>
      <c r="B18" s="60"/>
      <c r="C18" s="60"/>
      <c r="D18" s="60"/>
      <c r="E18" s="111"/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60"/>
      <c r="B19" s="60"/>
      <c r="C19" s="60"/>
      <c r="D19" s="60"/>
      <c r="E19" s="111"/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60"/>
      <c r="B20" s="60"/>
      <c r="C20" s="60"/>
      <c r="D20" s="60"/>
      <c r="E20" s="111"/>
      <c r="F20" s="113"/>
      <c r="G20" s="113"/>
      <c r="H20" s="113"/>
    </row>
    <row r="21" ht="15" customHeight="1" spans="1:16">
      <c r="A21" s="60"/>
      <c r="B21" s="60"/>
      <c r="C21" s="60"/>
      <c r="D21" s="60"/>
      <c r="E21" s="60"/>
    </row>
    <row r="22" ht="15" customHeight="1" spans="1:16">
      <c r="A22" s="60"/>
      <c r="B22" s="60"/>
      <c r="C22" s="60"/>
      <c r="D22" s="60"/>
      <c r="E22" s="60"/>
    </row>
    <row r="23" ht="15" customHeight="1" spans="1:16">
      <c r="A23" s="60"/>
      <c r="B23" s="60"/>
      <c r="C23" s="60"/>
      <c r="D23" s="60"/>
      <c r="E23" s="60"/>
    </row>
    <row r="24" ht="15" customHeight="1" spans="1:16">
      <c r="A24" s="60"/>
      <c r="B24" s="60"/>
      <c r="C24" s="60"/>
      <c r="D24" s="60"/>
      <c r="E24" s="60"/>
    </row>
    <row r="25" ht="15" customHeight="1" spans="1:16">
      <c r="A25" s="60"/>
      <c r="B25" s="60"/>
      <c r="C25" s="60"/>
      <c r="D25" s="60"/>
      <c r="E25" s="60"/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85" zoomScaleNormal="85" workbookViewId="0">
      <selection activeCell="I7" sqref="I7:N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510</v>
      </c>
      <c r="C2" s="70">
        <v>92.68</v>
      </c>
      <c r="D2" s="70">
        <v>21</v>
      </c>
      <c r="E2" s="70">
        <v>208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510</v>
      </c>
      <c r="C3" s="70">
        <v>73.365</v>
      </c>
      <c r="D3" s="70">
        <v>17</v>
      </c>
      <c r="E3" s="70">
        <v>255</v>
      </c>
      <c r="F3" s="58"/>
      <c r="G3" s="70"/>
      <c r="H3" s="70"/>
      <c r="I3" s="105" t="s">
        <v>48</v>
      </c>
      <c r="J3" s="106"/>
      <c r="K3" s="107"/>
      <c r="L3" s="108" t="s">
        <v>173</v>
      </c>
      <c r="M3" s="108"/>
      <c r="N3" s="108"/>
      <c r="O3" s="109"/>
      <c r="P3" s="60"/>
      <c r="Q3" s="60"/>
      <c r="R3" s="109"/>
      <c r="S3" s="60"/>
      <c r="T3" s="60"/>
      <c r="U3" s="60"/>
      <c r="V3" s="60"/>
      <c r="W3" s="60"/>
    </row>
    <row r="4" spans="1:23">
      <c r="A4" s="70">
        <v>3</v>
      </c>
      <c r="B4" s="70">
        <v>510</v>
      </c>
      <c r="C4" s="70">
        <v>178.673</v>
      </c>
      <c r="D4" s="70">
        <v>29</v>
      </c>
      <c r="E4" s="70">
        <v>255</v>
      </c>
      <c r="F4" s="58"/>
      <c r="G4" s="110" t="s">
        <v>9</v>
      </c>
      <c r="H4" s="110" t="s">
        <v>221</v>
      </c>
      <c r="I4" s="70">
        <f>C2</f>
        <v>92.68</v>
      </c>
      <c r="J4" s="70">
        <f>C6</f>
        <v>75.287</v>
      </c>
      <c r="K4" s="70">
        <f>C10</f>
        <v>74.442</v>
      </c>
      <c r="L4" s="70">
        <f>C3</f>
        <v>73.365</v>
      </c>
      <c r="M4" s="70">
        <f>C7</f>
        <v>61.446</v>
      </c>
      <c r="N4" s="70">
        <f>C11</f>
        <v>61.159</v>
      </c>
      <c r="O4" s="60"/>
      <c r="P4" s="60"/>
      <c r="Q4" s="60"/>
      <c r="R4" s="60"/>
      <c r="S4" s="60"/>
      <c r="T4" s="60"/>
      <c r="U4" s="5"/>
      <c r="V4" s="5"/>
      <c r="W4" s="5"/>
    </row>
    <row r="5" spans="1:23">
      <c r="A5" s="70">
        <v>4</v>
      </c>
      <c r="B5" s="70">
        <v>510</v>
      </c>
      <c r="C5" s="70">
        <v>203.296</v>
      </c>
      <c r="D5" s="70">
        <v>57</v>
      </c>
      <c r="E5" s="70">
        <v>255</v>
      </c>
      <c r="F5" s="58"/>
      <c r="G5" s="70" t="s">
        <v>11</v>
      </c>
      <c r="H5" s="104" t="s">
        <v>12</v>
      </c>
      <c r="I5" s="70">
        <f>C4</f>
        <v>178.673</v>
      </c>
      <c r="J5" s="70">
        <f>C8</f>
        <v>162.146</v>
      </c>
      <c r="K5" s="70">
        <f>C12</f>
        <v>156.964</v>
      </c>
      <c r="L5" s="70">
        <f>C5</f>
        <v>203.296</v>
      </c>
      <c r="M5" s="70">
        <f>C9</f>
        <v>169.197</v>
      </c>
      <c r="N5" s="70">
        <f>C13</f>
        <v>172.397</v>
      </c>
      <c r="O5" s="60"/>
      <c r="P5" s="60"/>
      <c r="Q5" s="60"/>
      <c r="R5" s="60"/>
      <c r="S5" s="60"/>
      <c r="T5" s="60"/>
      <c r="U5" s="5"/>
      <c r="V5" s="5"/>
      <c r="W5" s="5"/>
    </row>
    <row r="6" spans="1:23">
      <c r="A6" s="70">
        <v>5</v>
      </c>
      <c r="B6" s="70">
        <v>680</v>
      </c>
      <c r="C6" s="70">
        <v>75.287</v>
      </c>
      <c r="D6" s="70">
        <v>17</v>
      </c>
      <c r="E6" s="70">
        <v>208</v>
      </c>
      <c r="F6" s="58"/>
      <c r="G6" s="70"/>
      <c r="H6" s="70" t="s">
        <v>13</v>
      </c>
      <c r="I6" s="110">
        <f t="shared" ref="I6:K6" si="0">I4/AVERAGE($I$5:$K$5)</f>
        <v>0.558556640142391</v>
      </c>
      <c r="J6" s="110">
        <f t="shared" si="0"/>
        <v>0.453733855917137</v>
      </c>
      <c r="K6" s="110">
        <f t="shared" si="0"/>
        <v>0.448641275415191</v>
      </c>
      <c r="L6" s="70">
        <f t="shared" ref="L6:N6" si="1">L4/AVERAGE($L$5:$N$5)</f>
        <v>0.403925562957661</v>
      </c>
      <c r="M6" s="70">
        <f t="shared" si="1"/>
        <v>0.338303143753785</v>
      </c>
      <c r="N6" s="70">
        <f t="shared" si="1"/>
        <v>0.336723008313605</v>
      </c>
      <c r="O6" s="60"/>
      <c r="P6" s="60"/>
      <c r="Q6" s="60"/>
      <c r="R6" s="60"/>
      <c r="S6" s="60"/>
      <c r="T6" s="60"/>
      <c r="U6" s="5"/>
      <c r="V6" s="5"/>
      <c r="W6" s="5"/>
    </row>
    <row r="7" spans="1:23">
      <c r="A7" s="70">
        <v>6</v>
      </c>
      <c r="B7" s="70">
        <v>680</v>
      </c>
      <c r="C7" s="70">
        <v>61.446</v>
      </c>
      <c r="D7" s="70">
        <v>0</v>
      </c>
      <c r="E7" s="70">
        <v>255</v>
      </c>
      <c r="F7" s="58"/>
      <c r="G7" s="110"/>
      <c r="H7" s="110" t="s">
        <v>14</v>
      </c>
      <c r="I7" s="110">
        <f t="shared" ref="I7:N7" si="2">I6/AVERAGE($I$6:$K$6)</f>
        <v>1.14698711681497</v>
      </c>
      <c r="J7" s="110">
        <f t="shared" si="2"/>
        <v>0.931735207851194</v>
      </c>
      <c r="K7" s="110">
        <f t="shared" si="2"/>
        <v>0.921277675333836</v>
      </c>
      <c r="L7" s="110">
        <f t="shared" si="2"/>
        <v>0.829454675798974</v>
      </c>
      <c r="M7" s="110">
        <f t="shared" si="2"/>
        <v>0.694700088722739</v>
      </c>
      <c r="N7" s="110">
        <f t="shared" si="2"/>
        <v>0.691455305897764</v>
      </c>
      <c r="O7" s="111"/>
      <c r="P7" s="111"/>
      <c r="Q7" s="111"/>
      <c r="R7" s="111"/>
      <c r="S7" s="111"/>
      <c r="T7" s="111"/>
      <c r="U7" s="111"/>
      <c r="V7" s="111"/>
      <c r="W7" s="111"/>
    </row>
    <row r="8" spans="1:23">
      <c r="A8" s="70">
        <v>7</v>
      </c>
      <c r="B8" s="70">
        <v>680</v>
      </c>
      <c r="C8" s="70">
        <v>162.146</v>
      </c>
      <c r="D8" s="70">
        <v>20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680</v>
      </c>
      <c r="C9" s="70">
        <v>169.197</v>
      </c>
      <c r="D9" s="70">
        <v>38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740</v>
      </c>
      <c r="C10" s="70">
        <v>74.442</v>
      </c>
      <c r="D10" s="70">
        <v>0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740</v>
      </c>
      <c r="C11" s="70">
        <v>61.159</v>
      </c>
      <c r="D11" s="70">
        <v>0</v>
      </c>
      <c r="E11" s="70">
        <v>255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740</v>
      </c>
      <c r="C12" s="70">
        <v>156.964</v>
      </c>
      <c r="D12" s="70">
        <v>23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740</v>
      </c>
      <c r="C13" s="70">
        <v>172.397</v>
      </c>
      <c r="D13" s="70">
        <v>38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60"/>
      <c r="B14" s="60"/>
      <c r="C14" s="60"/>
      <c r="D14" s="60"/>
      <c r="E14" s="60"/>
      <c r="J14" s="60"/>
      <c r="K14" s="60"/>
      <c r="L14" s="60"/>
      <c r="M14" s="60"/>
      <c r="N14" s="60"/>
      <c r="O14" s="60"/>
      <c r="P14" s="60"/>
    </row>
    <row r="15" ht="15" customHeight="1" spans="1:23">
      <c r="A15" s="60"/>
      <c r="B15" s="60"/>
      <c r="C15" s="60"/>
      <c r="D15" s="60"/>
      <c r="E15" s="60"/>
      <c r="J15" s="60"/>
      <c r="K15" s="60"/>
      <c r="L15" s="60"/>
      <c r="M15" s="60"/>
      <c r="N15" s="60"/>
      <c r="O15" s="60"/>
      <c r="P15" s="60"/>
    </row>
    <row r="16" ht="15" customHeight="1" spans="1:23">
      <c r="A16" s="60"/>
      <c r="B16" s="60"/>
      <c r="C16" s="60"/>
      <c r="D16" s="60"/>
      <c r="E16" s="60"/>
      <c r="J16" s="60"/>
      <c r="K16" s="60"/>
      <c r="L16" s="60"/>
      <c r="M16" s="60"/>
      <c r="N16" s="60"/>
      <c r="O16" s="60"/>
      <c r="P16" s="60"/>
    </row>
    <row r="17" ht="15" customHeight="1" spans="1:16">
      <c r="A17" s="60"/>
      <c r="B17" s="60"/>
      <c r="C17" s="60"/>
      <c r="D17" s="60"/>
      <c r="E17" s="60"/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60"/>
      <c r="B18" s="60"/>
      <c r="C18" s="60"/>
      <c r="D18" s="60"/>
      <c r="E18" s="111"/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60"/>
      <c r="B19" s="60"/>
      <c r="C19" s="60"/>
      <c r="D19" s="60"/>
      <c r="E19" s="111"/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60"/>
      <c r="B20" s="60"/>
      <c r="C20" s="60"/>
      <c r="D20" s="60"/>
      <c r="E20" s="111"/>
      <c r="F20" s="113"/>
      <c r="G20" s="113"/>
      <c r="H20" s="113"/>
    </row>
    <row r="21" ht="15" customHeight="1" spans="1:16">
      <c r="A21" s="60"/>
      <c r="B21" s="60"/>
      <c r="C21" s="60"/>
      <c r="D21" s="60"/>
      <c r="E21" s="60"/>
    </row>
    <row r="22" ht="15" customHeight="1" spans="1:16">
      <c r="A22" s="60"/>
      <c r="B22" s="60"/>
      <c r="C22" s="60"/>
      <c r="D22" s="60"/>
      <c r="E22" s="60"/>
    </row>
    <row r="23" ht="15" customHeight="1" spans="1:16">
      <c r="A23" s="60"/>
      <c r="B23" s="60"/>
      <c r="C23" s="60"/>
      <c r="D23" s="60"/>
      <c r="E23" s="60"/>
    </row>
    <row r="24" ht="15" customHeight="1" spans="1:16">
      <c r="A24" s="60"/>
      <c r="B24" s="60"/>
      <c r="C24" s="60"/>
      <c r="D24" s="60"/>
      <c r="E24" s="60"/>
    </row>
    <row r="25" ht="15" customHeight="1" spans="1:16">
      <c r="A25" s="60"/>
      <c r="B25" s="60"/>
      <c r="C25" s="60"/>
      <c r="D25" s="60"/>
      <c r="E25" s="60"/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Q34"/>
  <sheetViews>
    <sheetView zoomScale="85" zoomScaleNormal="85" topLeftCell="C1" workbookViewId="0">
      <selection activeCell="I12" sqref="I12:Q13"/>
    </sheetView>
  </sheetViews>
  <sheetFormatPr defaultColWidth="12.25" defaultRowHeight="13.5"/>
  <cols>
    <col min="1" max="1" width="8.75" style="61" customWidth="1"/>
    <col min="2" max="2" width="10.5" style="61" customWidth="1"/>
    <col min="3" max="5" width="12.25" style="61" customWidth="1"/>
    <col min="6" max="6" width="11.375" style="61" customWidth="1"/>
    <col min="7" max="7" width="8.625" style="61" customWidth="1"/>
    <col min="8" max="8" width="11.875" style="61" customWidth="1"/>
    <col min="9" max="22" width="8.75" style="61" customWidth="1"/>
    <col min="23" max="16384" width="12.25" style="61"/>
  </cols>
  <sheetData>
    <row r="1" spans="1:17">
      <c r="A1" s="121"/>
      <c r="B1" s="121" t="s">
        <v>0</v>
      </c>
      <c r="C1" s="121" t="s">
        <v>1</v>
      </c>
      <c r="D1" s="121" t="s">
        <v>2</v>
      </c>
      <c r="E1" s="121" t="s">
        <v>3</v>
      </c>
    </row>
    <row r="2" ht="15" customHeight="1" spans="1:17">
      <c r="A2" s="121">
        <v>1</v>
      </c>
      <c r="B2" s="121">
        <v>540</v>
      </c>
      <c r="C2" s="121">
        <v>114.654</v>
      </c>
      <c r="D2" s="121">
        <v>8</v>
      </c>
      <c r="E2" s="121">
        <v>255</v>
      </c>
    </row>
    <row r="3" spans="1:17">
      <c r="A3" s="121">
        <v>2</v>
      </c>
      <c r="B3" s="121">
        <v>540</v>
      </c>
      <c r="C3" s="121">
        <v>53.378</v>
      </c>
      <c r="D3" s="121">
        <v>2</v>
      </c>
      <c r="E3" s="121">
        <v>207</v>
      </c>
    </row>
    <row r="4" spans="1:17">
      <c r="A4" s="121">
        <v>3</v>
      </c>
      <c r="B4" s="121">
        <v>540</v>
      </c>
      <c r="C4" s="121">
        <v>73.415</v>
      </c>
      <c r="D4" s="121">
        <v>7</v>
      </c>
      <c r="E4" s="121">
        <v>255</v>
      </c>
      <c r="H4" s="113"/>
      <c r="I4" s="129" t="s">
        <v>172</v>
      </c>
      <c r="J4" s="130"/>
      <c r="K4" s="131"/>
      <c r="L4" s="132" t="s">
        <v>173</v>
      </c>
      <c r="M4" s="133"/>
      <c r="N4" s="134"/>
      <c r="O4" s="212" t="s">
        <v>222</v>
      </c>
      <c r="P4" s="213"/>
      <c r="Q4" s="214"/>
    </row>
    <row r="5" spans="1:17">
      <c r="A5" s="121">
        <v>4</v>
      </c>
      <c r="B5" s="121">
        <v>540</v>
      </c>
      <c r="C5" s="121">
        <v>128.798</v>
      </c>
      <c r="D5" s="121">
        <v>75</v>
      </c>
      <c r="E5" s="121">
        <v>223</v>
      </c>
      <c r="G5" s="113" t="s">
        <v>9</v>
      </c>
      <c r="H5" s="113" t="s">
        <v>10</v>
      </c>
      <c r="I5" s="135">
        <f>C2</f>
        <v>114.654</v>
      </c>
      <c r="J5" s="5">
        <f>C11</f>
        <v>98.93</v>
      </c>
      <c r="K5" s="136">
        <f>C20</f>
        <v>84.181</v>
      </c>
      <c r="L5" s="135">
        <f>C3</f>
        <v>53.378</v>
      </c>
      <c r="M5" s="5">
        <f>C12</f>
        <v>52.912</v>
      </c>
      <c r="N5" s="136">
        <f>C21</f>
        <v>47.437</v>
      </c>
      <c r="O5" s="135">
        <f>C4</f>
        <v>73.415</v>
      </c>
      <c r="P5" s="5">
        <f>C13</f>
        <v>77.573</v>
      </c>
      <c r="Q5" s="136">
        <f>C22</f>
        <v>73.303</v>
      </c>
    </row>
    <row r="6" spans="1:17">
      <c r="A6" s="121">
        <v>5</v>
      </c>
      <c r="B6" s="121">
        <v>540</v>
      </c>
      <c r="C6" s="121">
        <v>98.407</v>
      </c>
      <c r="D6" s="121">
        <v>48</v>
      </c>
      <c r="E6" s="121">
        <v>163</v>
      </c>
      <c r="H6" s="113" t="s">
        <v>221</v>
      </c>
      <c r="I6" s="135">
        <f>C5</f>
        <v>128.798</v>
      </c>
      <c r="J6" s="5">
        <f>C14</f>
        <v>122.717</v>
      </c>
      <c r="K6" s="136">
        <f>C23</f>
        <v>117.353</v>
      </c>
      <c r="L6" s="135">
        <f>C6</f>
        <v>98.407</v>
      </c>
      <c r="M6" s="5">
        <f>C15</f>
        <v>93.575</v>
      </c>
      <c r="N6" s="136">
        <f>C24</f>
        <v>89.359</v>
      </c>
      <c r="O6" s="135">
        <f>C7</f>
        <v>121.596</v>
      </c>
      <c r="P6" s="5">
        <f>C16</f>
        <v>100.903</v>
      </c>
      <c r="Q6" s="136">
        <f>C25</f>
        <v>114.368</v>
      </c>
    </row>
    <row r="7" spans="1:17">
      <c r="A7" s="121">
        <v>6</v>
      </c>
      <c r="B7" s="121">
        <v>540</v>
      </c>
      <c r="C7" s="121">
        <v>121.596</v>
      </c>
      <c r="D7" s="121">
        <v>69</v>
      </c>
      <c r="E7" s="121">
        <v>210</v>
      </c>
      <c r="G7" s="113" t="s">
        <v>11</v>
      </c>
      <c r="H7" s="113" t="s">
        <v>12</v>
      </c>
      <c r="I7" s="137">
        <f>C8</f>
        <v>192.689</v>
      </c>
      <c r="J7" s="138">
        <f>C17</f>
        <v>176.915</v>
      </c>
      <c r="K7" s="139">
        <f>C26</f>
        <v>175.404</v>
      </c>
      <c r="L7" s="137">
        <f>C9</f>
        <v>191.359</v>
      </c>
      <c r="M7" s="138">
        <f>C18</f>
        <v>189.865</v>
      </c>
      <c r="N7" s="139">
        <f>C27</f>
        <v>176.54</v>
      </c>
      <c r="O7" s="137">
        <f>C10</f>
        <v>183.293</v>
      </c>
      <c r="P7" s="138">
        <f>C19</f>
        <v>174.817</v>
      </c>
      <c r="Q7" s="139">
        <f>C28</f>
        <v>168.879</v>
      </c>
    </row>
    <row r="8" spans="1:17">
      <c r="A8" s="121">
        <v>7</v>
      </c>
      <c r="B8" s="121">
        <v>540</v>
      </c>
      <c r="C8" s="121">
        <v>192.689</v>
      </c>
      <c r="D8" s="121">
        <v>52</v>
      </c>
      <c r="E8" s="121">
        <v>255</v>
      </c>
      <c r="G8" s="113"/>
    </row>
    <row r="9" spans="1:17">
      <c r="A9" s="121">
        <v>8</v>
      </c>
      <c r="B9" s="121">
        <v>540</v>
      </c>
      <c r="C9" s="121">
        <v>191.359</v>
      </c>
      <c r="D9" s="121">
        <v>42</v>
      </c>
      <c r="E9" s="121">
        <v>255</v>
      </c>
      <c r="H9" s="113" t="s">
        <v>13</v>
      </c>
      <c r="I9" s="140">
        <f t="shared" ref="I9:K9" si="0">I5/AVERAGE($I$7:$K$7)</f>
        <v>0.631113671725919</v>
      </c>
      <c r="J9" s="141">
        <f t="shared" si="0"/>
        <v>0.54456081378622</v>
      </c>
      <c r="K9" s="142">
        <f t="shared" si="0"/>
        <v>0.463374849543493</v>
      </c>
      <c r="L9" s="140">
        <f t="shared" ref="L9:N9" si="1">L5/AVERAGE($L$7:$N$7)</f>
        <v>0.28709992039644</v>
      </c>
      <c r="M9" s="141">
        <f t="shared" si="1"/>
        <v>0.284593483982473</v>
      </c>
      <c r="N9" s="141">
        <f t="shared" si="1"/>
        <v>0.255145545427815</v>
      </c>
      <c r="O9" s="140">
        <f t="shared" ref="O9:Q9" si="2">O5/AVERAGE($O$7:$Q$7)</f>
        <v>0.417930924554402</v>
      </c>
      <c r="P9" s="141">
        <f t="shared" si="2"/>
        <v>0.441601247843883</v>
      </c>
      <c r="Q9" s="142">
        <f t="shared" si="2"/>
        <v>0.417293340088693</v>
      </c>
    </row>
    <row r="10" ht="15" customHeight="1" spans="1:17">
      <c r="A10" s="121">
        <v>9</v>
      </c>
      <c r="B10" s="121">
        <v>540</v>
      </c>
      <c r="C10" s="121">
        <v>183.293</v>
      </c>
      <c r="D10" s="121">
        <v>38</v>
      </c>
      <c r="E10" s="121">
        <v>255</v>
      </c>
      <c r="I10" s="137">
        <f t="shared" ref="I10:K10" si="3">I6/AVERAGE($I$7:$K$7)</f>
        <v>0.708969409623345</v>
      </c>
      <c r="J10" s="138">
        <f t="shared" si="3"/>
        <v>0.675496506473299</v>
      </c>
      <c r="K10" s="139">
        <f t="shared" si="3"/>
        <v>0.645970334380413</v>
      </c>
      <c r="L10" s="137">
        <f t="shared" ref="L10:N10" si="4">L6/AVERAGE($L$7:$N$7)</f>
        <v>0.52929375147912</v>
      </c>
      <c r="M10" s="138">
        <f t="shared" si="4"/>
        <v>0.503304264886224</v>
      </c>
      <c r="N10" s="138">
        <f t="shared" si="4"/>
        <v>0.480628007544409</v>
      </c>
      <c r="O10" s="137">
        <f t="shared" ref="O10:Q10" si="5">O6/AVERAGE($O$7:$Q$7)</f>
        <v>0.692211791896985</v>
      </c>
      <c r="P10" s="138">
        <f t="shared" si="5"/>
        <v>0.574412369138635</v>
      </c>
      <c r="Q10" s="139">
        <f t="shared" si="5"/>
        <v>0.65106482298492</v>
      </c>
    </row>
    <row r="11" ht="15" customHeight="1" spans="1:17">
      <c r="A11" s="121">
        <v>10</v>
      </c>
      <c r="B11" s="121">
        <v>600</v>
      </c>
      <c r="C11" s="121">
        <v>98.93</v>
      </c>
      <c r="D11" s="121">
        <v>2</v>
      </c>
      <c r="E11" s="121">
        <v>255</v>
      </c>
      <c r="H11" s="113"/>
    </row>
    <row r="12" ht="15" customHeight="1" spans="1:17">
      <c r="A12" s="121">
        <v>11</v>
      </c>
      <c r="B12" s="121">
        <v>600</v>
      </c>
      <c r="C12" s="121">
        <v>52.912</v>
      </c>
      <c r="D12" s="121">
        <v>0</v>
      </c>
      <c r="E12" s="121">
        <v>207</v>
      </c>
      <c r="H12" s="113" t="s">
        <v>14</v>
      </c>
      <c r="I12" s="140">
        <f t="shared" ref="I12:Q12" si="6">I9/AVERAGE($I$9:$K$9)</f>
        <v>1.15514583648179</v>
      </c>
      <c r="J12" s="141">
        <f t="shared" si="6"/>
        <v>0.996725605762934</v>
      </c>
      <c r="K12" s="142">
        <f t="shared" si="6"/>
        <v>0.848128557755277</v>
      </c>
      <c r="L12" s="141">
        <f t="shared" si="6"/>
        <v>0.52548739245856</v>
      </c>
      <c r="M12" s="141">
        <f t="shared" si="6"/>
        <v>0.520899788485281</v>
      </c>
      <c r="N12" s="141">
        <f t="shared" si="6"/>
        <v>0.467000364121112</v>
      </c>
      <c r="O12" s="140">
        <f t="shared" si="6"/>
        <v>0.764951210953422</v>
      </c>
      <c r="P12" s="141">
        <f t="shared" si="6"/>
        <v>0.808275696891505</v>
      </c>
      <c r="Q12" s="142">
        <f t="shared" si="6"/>
        <v>0.763784221433205</v>
      </c>
    </row>
    <row r="13" ht="15" customHeight="1" spans="1:17">
      <c r="A13" s="121">
        <v>12</v>
      </c>
      <c r="B13" s="121">
        <v>600</v>
      </c>
      <c r="C13" s="121">
        <v>77.573</v>
      </c>
      <c r="D13" s="121">
        <v>9</v>
      </c>
      <c r="E13" s="121">
        <v>255</v>
      </c>
      <c r="I13" s="137">
        <f t="shared" ref="I13:Q13" si="7">I10/AVERAGE($I10:$K10)</f>
        <v>1.04751293145515</v>
      </c>
      <c r="J13" s="138">
        <f t="shared" si="7"/>
        <v>0.998056215231465</v>
      </c>
      <c r="K13" s="139">
        <f t="shared" si="7"/>
        <v>0.95443085331338</v>
      </c>
      <c r="L13" s="138">
        <f t="shared" si="7"/>
        <v>0.782039452883233</v>
      </c>
      <c r="M13" s="138">
        <f t="shared" si="7"/>
        <v>0.743639596812712</v>
      </c>
      <c r="N13" s="138">
        <f t="shared" si="7"/>
        <v>0.710135086631976</v>
      </c>
      <c r="O13" s="137">
        <f t="shared" si="7"/>
        <v>1.02275330003739</v>
      </c>
      <c r="P13" s="138">
        <f t="shared" si="7"/>
        <v>0.848702886885035</v>
      </c>
      <c r="Q13" s="139">
        <f t="shared" si="7"/>
        <v>0.96195803660216</v>
      </c>
    </row>
    <row r="14" ht="15" customHeight="1" spans="1:17">
      <c r="A14" s="121">
        <v>13</v>
      </c>
      <c r="B14" s="121">
        <v>600</v>
      </c>
      <c r="C14" s="121">
        <v>122.717</v>
      </c>
      <c r="D14" s="121">
        <v>60</v>
      </c>
      <c r="E14" s="143">
        <v>223</v>
      </c>
      <c r="F14" s="113"/>
    </row>
    <row r="15" ht="15" customHeight="1" spans="1:17">
      <c r="A15" s="121">
        <v>14</v>
      </c>
      <c r="B15" s="121">
        <v>600</v>
      </c>
      <c r="C15" s="121">
        <v>93.575</v>
      </c>
      <c r="D15" s="121">
        <v>41</v>
      </c>
      <c r="E15" s="121">
        <v>163</v>
      </c>
    </row>
    <row r="16" ht="15" customHeight="1" spans="1:17">
      <c r="A16" s="121">
        <v>15</v>
      </c>
      <c r="B16" s="121">
        <v>600</v>
      </c>
      <c r="C16" s="121">
        <v>100.903</v>
      </c>
      <c r="D16" s="121">
        <v>0</v>
      </c>
      <c r="E16" s="121">
        <v>255</v>
      </c>
    </row>
    <row r="17" ht="15" customHeight="1" spans="1:7">
      <c r="A17" s="121">
        <v>16</v>
      </c>
      <c r="B17" s="121">
        <v>600</v>
      </c>
      <c r="C17" s="121">
        <v>176.915</v>
      </c>
      <c r="D17" s="121">
        <v>39</v>
      </c>
      <c r="E17" s="121">
        <v>255</v>
      </c>
    </row>
    <row r="18" ht="15" customHeight="1" spans="1:7">
      <c r="A18" s="121">
        <v>17</v>
      </c>
      <c r="B18" s="121">
        <v>600</v>
      </c>
      <c r="C18" s="121">
        <v>189.865</v>
      </c>
      <c r="D18" s="121">
        <v>43</v>
      </c>
      <c r="E18" s="121">
        <v>255</v>
      </c>
    </row>
    <row r="19" ht="15" customHeight="1" spans="1:7">
      <c r="A19" s="121">
        <v>18</v>
      </c>
      <c r="B19" s="121">
        <v>600</v>
      </c>
      <c r="C19" s="121">
        <v>174.817</v>
      </c>
      <c r="D19" s="121">
        <v>37</v>
      </c>
      <c r="E19" s="143">
        <v>255</v>
      </c>
      <c r="F19" s="113"/>
      <c r="G19" s="113"/>
    </row>
    <row r="20" ht="15" customHeight="1" spans="1:7">
      <c r="A20" s="121">
        <v>19</v>
      </c>
      <c r="B20" s="121">
        <v>680</v>
      </c>
      <c r="C20" s="121">
        <v>84.181</v>
      </c>
      <c r="D20" s="121">
        <v>0</v>
      </c>
      <c r="E20" s="143">
        <v>255</v>
      </c>
      <c r="F20" s="113"/>
      <c r="G20" s="113"/>
    </row>
    <row r="21" ht="15" customHeight="1" spans="1:7">
      <c r="A21" s="121">
        <v>20</v>
      </c>
      <c r="B21" s="121">
        <v>680</v>
      </c>
      <c r="C21" s="121">
        <v>47.437</v>
      </c>
      <c r="D21" s="121">
        <v>2</v>
      </c>
      <c r="E21" s="143">
        <v>207</v>
      </c>
      <c r="F21" s="113"/>
      <c r="G21" s="113"/>
    </row>
    <row r="22" ht="15" customHeight="1" spans="1:7">
      <c r="A22" s="121">
        <v>21</v>
      </c>
      <c r="B22" s="121">
        <v>680</v>
      </c>
      <c r="C22" s="121">
        <v>73.303</v>
      </c>
      <c r="D22" s="121">
        <v>9</v>
      </c>
      <c r="E22" s="121">
        <v>255</v>
      </c>
    </row>
    <row r="23" ht="15" customHeight="1" spans="1:7">
      <c r="A23" s="121">
        <v>22</v>
      </c>
      <c r="B23" s="121">
        <v>680</v>
      </c>
      <c r="C23" s="121">
        <v>117.353</v>
      </c>
      <c r="D23" s="121">
        <v>57</v>
      </c>
      <c r="E23" s="121">
        <v>223</v>
      </c>
    </row>
    <row r="24" ht="15" customHeight="1" spans="1:7">
      <c r="A24" s="121">
        <v>23</v>
      </c>
      <c r="B24" s="121">
        <v>680</v>
      </c>
      <c r="C24" s="121">
        <v>89.359</v>
      </c>
      <c r="D24" s="121">
        <v>41</v>
      </c>
      <c r="E24" s="121">
        <v>163</v>
      </c>
    </row>
    <row r="25" ht="15" customHeight="1" spans="1:7">
      <c r="A25" s="121">
        <v>24</v>
      </c>
      <c r="B25" s="121">
        <v>680</v>
      </c>
      <c r="C25" s="121">
        <v>114.368</v>
      </c>
      <c r="D25" s="121">
        <v>0</v>
      </c>
      <c r="E25" s="121">
        <v>255</v>
      </c>
    </row>
    <row r="26" ht="15" customHeight="1" spans="1:7">
      <c r="A26" s="121">
        <v>25</v>
      </c>
      <c r="B26" s="121">
        <v>680</v>
      </c>
      <c r="C26" s="121">
        <v>175.404</v>
      </c>
      <c r="D26" s="121">
        <v>42</v>
      </c>
      <c r="E26" s="121">
        <v>255</v>
      </c>
    </row>
    <row r="27" ht="15" customHeight="1" spans="1:7">
      <c r="A27" s="121">
        <v>26</v>
      </c>
      <c r="B27" s="121">
        <v>680</v>
      </c>
      <c r="C27" s="121">
        <v>176.54</v>
      </c>
      <c r="D27" s="121">
        <v>34</v>
      </c>
      <c r="E27" s="121">
        <v>255</v>
      </c>
    </row>
    <row r="28" ht="15" customHeight="1" spans="1:7">
      <c r="A28" s="121">
        <v>27</v>
      </c>
      <c r="B28" s="121">
        <v>680</v>
      </c>
      <c r="C28" s="121">
        <v>168.879</v>
      </c>
      <c r="D28" s="121">
        <v>47</v>
      </c>
      <c r="E28" s="121">
        <v>255</v>
      </c>
    </row>
    <row r="29" ht="15" customHeight="1" spans="1:7">
      <c r="B29" s="113"/>
      <c r="C29" s="113"/>
      <c r="D29" s="144"/>
      <c r="E29" s="113"/>
      <c r="F29" s="113"/>
    </row>
    <row r="30" ht="15" customHeight="1" spans="1:7">
      <c r="B30" s="113"/>
      <c r="C30" s="113"/>
      <c r="D30" s="113"/>
      <c r="E30" s="113"/>
      <c r="F30" s="113"/>
    </row>
    <row r="31" ht="15" customHeight="1" spans="1:7">
      <c r="B31" s="113"/>
      <c r="C31" s="113"/>
      <c r="D31" s="113"/>
      <c r="E31" s="113"/>
      <c r="F31" s="113"/>
    </row>
    <row r="32" ht="15" customHeight="1" spans="1:7">
      <c r="B32" s="113"/>
      <c r="C32" s="113"/>
      <c r="D32" s="113"/>
      <c r="E32" s="113"/>
      <c r="F32" s="113"/>
    </row>
    <row r="33" ht="15" customHeight="1" spans="2:6">
      <c r="B33" s="113"/>
      <c r="C33" s="113"/>
      <c r="D33" s="113"/>
      <c r="E33" s="113"/>
      <c r="F33" s="113"/>
    </row>
    <row r="34" ht="15" customHeight="1" spans="2:6">
      <c r="B34" s="113"/>
      <c r="C34" s="113"/>
      <c r="D34" s="113"/>
      <c r="E34" s="113"/>
      <c r="F34" s="113"/>
    </row>
  </sheetData>
  <mergeCells count="3">
    <mergeCell ref="I4:K4"/>
    <mergeCell ref="L4:N4"/>
    <mergeCell ref="O4:Q4"/>
  </mergeCells>
  <pageMargins left="0.7" right="0.7" top="0.75" bottom="0.75" header="0.3" footer="0.3"/>
  <pageSetup paperSize="9" orientation="portrait"/>
  <headerFooter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85" zoomScaleNormal="85" workbookViewId="0">
      <selection activeCell="L4" sqref="L4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5940</v>
      </c>
      <c r="C2" s="70">
        <v>162.023</v>
      </c>
      <c r="D2" s="70">
        <v>74</v>
      </c>
      <c r="E2" s="70">
        <v>254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5940</v>
      </c>
      <c r="C3" s="70">
        <v>110.281</v>
      </c>
      <c r="D3" s="70">
        <v>71</v>
      </c>
      <c r="E3" s="70">
        <v>255</v>
      </c>
      <c r="F3" s="58"/>
      <c r="G3" s="70"/>
      <c r="H3" s="70"/>
      <c r="I3" s="105" t="s">
        <v>32</v>
      </c>
      <c r="J3" s="106"/>
      <c r="K3" s="107"/>
      <c r="L3" s="108" t="s">
        <v>221</v>
      </c>
      <c r="M3" s="108"/>
      <c r="N3" s="108"/>
      <c r="O3" s="109"/>
      <c r="P3" s="60"/>
      <c r="Q3" s="60"/>
      <c r="R3" s="109"/>
      <c r="S3" s="60"/>
      <c r="T3" s="60"/>
      <c r="U3" s="60"/>
      <c r="V3" s="60"/>
      <c r="W3" s="60"/>
    </row>
    <row r="4" spans="1:23">
      <c r="A4" s="70">
        <v>3</v>
      </c>
      <c r="B4" s="70">
        <v>760</v>
      </c>
      <c r="C4" s="70">
        <v>105.858</v>
      </c>
      <c r="D4" s="70">
        <v>34</v>
      </c>
      <c r="E4" s="70">
        <v>255</v>
      </c>
      <c r="F4" s="58"/>
      <c r="G4" s="110" t="s">
        <v>9</v>
      </c>
      <c r="H4" s="110" t="s">
        <v>220</v>
      </c>
      <c r="I4" s="70">
        <f>C2</f>
        <v>162.023</v>
      </c>
      <c r="J4" s="70">
        <f>C6</f>
        <v>134.158</v>
      </c>
      <c r="K4" s="70">
        <f>C10</f>
        <v>148.168</v>
      </c>
      <c r="L4" s="70">
        <f>C3</f>
        <v>110.281</v>
      </c>
      <c r="M4" s="70">
        <f>C7</f>
        <v>104.049</v>
      </c>
      <c r="N4" s="70">
        <f>C11</f>
        <v>126.095</v>
      </c>
      <c r="O4" s="60"/>
      <c r="P4" s="60"/>
      <c r="Q4" s="60"/>
      <c r="R4" s="60"/>
      <c r="S4" s="60"/>
      <c r="T4" s="60"/>
      <c r="U4" s="5"/>
      <c r="V4" s="5"/>
      <c r="W4" s="5"/>
    </row>
    <row r="5" spans="1:23">
      <c r="A5" s="70">
        <v>4</v>
      </c>
      <c r="B5" s="70">
        <v>760</v>
      </c>
      <c r="C5" s="70">
        <v>142.737</v>
      </c>
      <c r="D5" s="70">
        <v>43</v>
      </c>
      <c r="E5" s="70">
        <v>255</v>
      </c>
      <c r="F5" s="58"/>
      <c r="G5" s="70" t="s">
        <v>11</v>
      </c>
      <c r="H5" s="104" t="s">
        <v>10</v>
      </c>
      <c r="I5" s="70">
        <f>C4</f>
        <v>105.858</v>
      </c>
      <c r="J5" s="70">
        <f>C8</f>
        <v>110.014</v>
      </c>
      <c r="K5" s="70">
        <f>C12</f>
        <v>128.673</v>
      </c>
      <c r="L5" s="70">
        <f>C5</f>
        <v>142.737</v>
      </c>
      <c r="M5" s="70">
        <f>C9</f>
        <v>149.435</v>
      </c>
      <c r="N5" s="70">
        <f>C13</f>
        <v>172.294</v>
      </c>
      <c r="O5" s="60"/>
      <c r="P5" s="60"/>
      <c r="Q5" s="60"/>
      <c r="R5" s="60"/>
      <c r="S5" s="60"/>
      <c r="T5" s="60"/>
      <c r="U5" s="5"/>
      <c r="V5" s="5"/>
      <c r="W5" s="5"/>
    </row>
    <row r="6" spans="1:23">
      <c r="A6" s="70">
        <v>5</v>
      </c>
      <c r="B6" s="70">
        <v>5712</v>
      </c>
      <c r="C6" s="70">
        <v>134.158</v>
      </c>
      <c r="D6" s="70">
        <v>76</v>
      </c>
      <c r="E6" s="70">
        <v>254</v>
      </c>
      <c r="F6" s="58"/>
      <c r="G6" s="70"/>
      <c r="H6" s="70" t="s">
        <v>13</v>
      </c>
      <c r="I6" s="110">
        <f t="shared" ref="I6:K6" si="0">I4/AVERAGE($I$5:$K$5)</f>
        <v>1.41075621471796</v>
      </c>
      <c r="J6" s="110">
        <f t="shared" si="0"/>
        <v>1.168131884079</v>
      </c>
      <c r="K6" s="110">
        <f t="shared" si="0"/>
        <v>1.29011885239954</v>
      </c>
      <c r="L6" s="70">
        <f t="shared" ref="L6:N6" si="1">L4/AVERAGE($L$5:$N$5)</f>
        <v>0.71230832827376</v>
      </c>
      <c r="M6" s="70">
        <f t="shared" si="1"/>
        <v>0.672055651005671</v>
      </c>
      <c r="N6" s="70">
        <f t="shared" si="1"/>
        <v>0.814451434550645</v>
      </c>
      <c r="O6" s="60"/>
      <c r="P6" s="60"/>
      <c r="Q6" s="60"/>
      <c r="R6" s="60"/>
      <c r="S6" s="60"/>
      <c r="T6" s="60"/>
      <c r="U6" s="5"/>
      <c r="V6" s="5"/>
      <c r="W6" s="5"/>
    </row>
    <row r="7" spans="1:23">
      <c r="A7" s="70">
        <v>6</v>
      </c>
      <c r="B7" s="70">
        <v>5712</v>
      </c>
      <c r="C7" s="70">
        <v>104.049</v>
      </c>
      <c r="D7" s="70">
        <v>74</v>
      </c>
      <c r="E7" s="70">
        <v>255</v>
      </c>
      <c r="F7" s="58"/>
      <c r="G7" s="110"/>
      <c r="H7" s="110" t="s">
        <v>14</v>
      </c>
      <c r="I7" s="110">
        <f t="shared" ref="I7:N7" si="2">I6/AVERAGE($I$6:$K$6)</f>
        <v>1.09389016291249</v>
      </c>
      <c r="J7" s="110">
        <f t="shared" si="2"/>
        <v>0.905761012177365</v>
      </c>
      <c r="K7" s="110">
        <f t="shared" si="2"/>
        <v>1.00034882491015</v>
      </c>
      <c r="L7" s="110">
        <f t="shared" si="2"/>
        <v>0.552318724617547</v>
      </c>
      <c r="M7" s="110">
        <f t="shared" si="2"/>
        <v>0.521107089867984</v>
      </c>
      <c r="N7" s="110">
        <f t="shared" si="2"/>
        <v>0.63151975028019</v>
      </c>
      <c r="O7" s="111"/>
      <c r="P7" s="111"/>
      <c r="Q7" s="111"/>
      <c r="R7" s="111"/>
      <c r="S7" s="111"/>
      <c r="T7" s="111"/>
      <c r="U7" s="111"/>
      <c r="V7" s="111"/>
      <c r="W7" s="111"/>
    </row>
    <row r="8" spans="1:23">
      <c r="A8" s="70">
        <v>7</v>
      </c>
      <c r="B8" s="70">
        <v>666</v>
      </c>
      <c r="C8" s="70">
        <v>110.014</v>
      </c>
      <c r="D8" s="70">
        <v>32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666</v>
      </c>
      <c r="C9" s="70">
        <v>149.435</v>
      </c>
      <c r="D9" s="70">
        <v>33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5069</v>
      </c>
      <c r="C10" s="70">
        <v>148.168</v>
      </c>
      <c r="D10" s="70">
        <v>81</v>
      </c>
      <c r="E10" s="70">
        <v>254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5069</v>
      </c>
      <c r="C11" s="70">
        <v>126.095</v>
      </c>
      <c r="D11" s="70">
        <v>76</v>
      </c>
      <c r="E11" s="70">
        <v>255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504</v>
      </c>
      <c r="C12" s="70">
        <v>128.673</v>
      </c>
      <c r="D12" s="70">
        <v>40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504</v>
      </c>
      <c r="C13" s="70">
        <v>172.294</v>
      </c>
      <c r="D13" s="70">
        <v>45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60"/>
      <c r="B14" s="60"/>
      <c r="C14" s="60"/>
      <c r="D14" s="60"/>
      <c r="E14" s="60"/>
      <c r="J14" s="60"/>
      <c r="K14" s="60"/>
      <c r="L14" s="60"/>
      <c r="M14" s="60"/>
      <c r="N14" s="60"/>
      <c r="O14" s="60"/>
      <c r="P14" s="60"/>
    </row>
    <row r="15" ht="15" customHeight="1" spans="1:23">
      <c r="A15" s="60"/>
      <c r="B15" s="60"/>
      <c r="C15" s="60"/>
      <c r="D15" s="60"/>
      <c r="E15" s="60"/>
      <c r="J15" s="60"/>
      <c r="K15" s="60"/>
      <c r="L15" s="60"/>
      <c r="M15" s="60"/>
      <c r="N15" s="60"/>
      <c r="O15" s="60"/>
      <c r="P15" s="60"/>
    </row>
    <row r="16" ht="15" customHeight="1" spans="1:23">
      <c r="A16" s="60"/>
      <c r="B16" s="60"/>
      <c r="C16" s="60"/>
      <c r="D16" s="60"/>
      <c r="E16" s="60"/>
      <c r="J16" s="60"/>
      <c r="K16" s="60"/>
      <c r="L16" s="60"/>
      <c r="M16" s="60"/>
      <c r="N16" s="60"/>
      <c r="O16" s="60"/>
      <c r="P16" s="60"/>
    </row>
    <row r="17" ht="15" customHeight="1" spans="1:16">
      <c r="A17" s="60"/>
      <c r="B17" s="60"/>
      <c r="C17" s="60"/>
      <c r="D17" s="60"/>
      <c r="E17" s="60"/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60"/>
      <c r="B18" s="60"/>
      <c r="C18" s="60"/>
      <c r="D18" s="60"/>
      <c r="E18" s="111"/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60"/>
      <c r="B19" s="60"/>
      <c r="C19" s="60"/>
      <c r="D19" s="60"/>
      <c r="E19" s="111"/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60"/>
      <c r="B20" s="60"/>
      <c r="C20" s="60"/>
      <c r="D20" s="60"/>
      <c r="E20" s="111"/>
      <c r="F20" s="113"/>
      <c r="G20" s="113"/>
      <c r="H20" s="113"/>
    </row>
    <row r="21" ht="15" customHeight="1" spans="1:16">
      <c r="A21" s="60"/>
      <c r="B21" s="60"/>
      <c r="C21" s="60"/>
      <c r="D21" s="60"/>
      <c r="E21" s="60"/>
    </row>
    <row r="22" ht="15" customHeight="1" spans="1:16">
      <c r="A22" s="60"/>
      <c r="B22" s="60"/>
      <c r="C22" s="60"/>
      <c r="D22" s="60"/>
      <c r="E22" s="60"/>
    </row>
    <row r="23" ht="15" customHeight="1" spans="1:16">
      <c r="A23" s="60"/>
      <c r="B23" s="60"/>
      <c r="C23" s="60"/>
      <c r="D23" s="60"/>
      <c r="E23" s="60"/>
    </row>
    <row r="24" ht="15" customHeight="1" spans="1:16">
      <c r="A24" s="60"/>
      <c r="B24" s="60"/>
      <c r="C24" s="60"/>
      <c r="D24" s="60"/>
      <c r="E24" s="60"/>
    </row>
    <row r="25" ht="15" customHeight="1" spans="1:16">
      <c r="A25" s="60"/>
      <c r="B25" s="60"/>
      <c r="C25" s="60"/>
      <c r="D25" s="60"/>
      <c r="E25" s="60"/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85" zoomScaleNormal="85" workbookViewId="0">
      <selection activeCell="I7" sqref="I7:N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578</v>
      </c>
      <c r="C2" s="70">
        <v>184.049</v>
      </c>
      <c r="D2" s="70">
        <v>128</v>
      </c>
      <c r="E2" s="70">
        <v>255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578</v>
      </c>
      <c r="C3" s="70">
        <v>201.957</v>
      </c>
      <c r="D3" s="70">
        <v>81</v>
      </c>
      <c r="E3" s="70">
        <v>255</v>
      </c>
      <c r="F3" s="58"/>
      <c r="G3" s="70"/>
      <c r="H3" s="70"/>
      <c r="I3" s="105" t="s">
        <v>32</v>
      </c>
      <c r="J3" s="106"/>
      <c r="K3" s="107"/>
      <c r="L3" s="108" t="s">
        <v>221</v>
      </c>
      <c r="M3" s="108"/>
      <c r="N3" s="108"/>
      <c r="O3" s="109"/>
      <c r="P3" s="60"/>
      <c r="Q3" s="60"/>
      <c r="R3" s="109"/>
      <c r="S3" s="60"/>
      <c r="T3" s="60"/>
      <c r="U3" s="60"/>
      <c r="V3" s="60"/>
      <c r="W3" s="60"/>
    </row>
    <row r="4" spans="1:23">
      <c r="A4" s="70">
        <v>3</v>
      </c>
      <c r="B4" s="70">
        <v>578</v>
      </c>
      <c r="C4" s="70">
        <v>94.997</v>
      </c>
      <c r="D4" s="70">
        <v>8</v>
      </c>
      <c r="E4" s="70">
        <v>255</v>
      </c>
      <c r="F4" s="58"/>
      <c r="G4" s="110" t="s">
        <v>9</v>
      </c>
      <c r="H4" s="110" t="s">
        <v>221</v>
      </c>
      <c r="I4" s="70">
        <f>C2</f>
        <v>184.049</v>
      </c>
      <c r="J4" s="70">
        <f>C6</f>
        <v>189.887</v>
      </c>
      <c r="K4" s="70">
        <f>C10</f>
        <v>177.149</v>
      </c>
      <c r="L4" s="70">
        <f>C3</f>
        <v>201.957</v>
      </c>
      <c r="M4" s="70">
        <f>C7</f>
        <v>220.321</v>
      </c>
      <c r="N4" s="70">
        <f>C11</f>
        <v>208.405</v>
      </c>
      <c r="O4" s="60"/>
      <c r="P4" s="60"/>
      <c r="Q4" s="60"/>
      <c r="R4" s="60"/>
      <c r="S4" s="60"/>
      <c r="T4" s="60"/>
      <c r="U4" s="5"/>
      <c r="V4" s="5"/>
      <c r="W4" s="5"/>
    </row>
    <row r="5" spans="1:23">
      <c r="A5" s="70">
        <v>4</v>
      </c>
      <c r="B5" s="70">
        <v>578</v>
      </c>
      <c r="C5" s="70">
        <v>94.052</v>
      </c>
      <c r="D5" s="70">
        <v>9</v>
      </c>
      <c r="E5" s="70">
        <v>255</v>
      </c>
      <c r="F5" s="58"/>
      <c r="G5" s="70" t="s">
        <v>11</v>
      </c>
      <c r="H5" s="104" t="s">
        <v>12</v>
      </c>
      <c r="I5" s="70">
        <f>C4</f>
        <v>94.997</v>
      </c>
      <c r="J5" s="70">
        <f>C8</f>
        <v>96.344</v>
      </c>
      <c r="K5" s="70">
        <f>C12</f>
        <v>111.537</v>
      </c>
      <c r="L5" s="70">
        <f>C5</f>
        <v>94.052</v>
      </c>
      <c r="M5" s="70">
        <f>C9</f>
        <v>84.043</v>
      </c>
      <c r="N5" s="70">
        <f>C13</f>
        <v>102.932</v>
      </c>
      <c r="O5" s="60"/>
      <c r="P5" s="60"/>
      <c r="Q5" s="60"/>
      <c r="R5" s="60"/>
      <c r="S5" s="60"/>
      <c r="T5" s="60"/>
      <c r="U5" s="5"/>
      <c r="V5" s="5"/>
      <c r="W5" s="5"/>
    </row>
    <row r="6" spans="1:23">
      <c r="A6" s="70">
        <v>5</v>
      </c>
      <c r="B6" s="70">
        <v>680</v>
      </c>
      <c r="C6" s="70">
        <v>189.887</v>
      </c>
      <c r="D6" s="70">
        <v>79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1.82300134047372</v>
      </c>
      <c r="J6" s="110">
        <f t="shared" si="0"/>
        <v>1.88082660345089</v>
      </c>
      <c r="K6" s="110">
        <f t="shared" si="0"/>
        <v>1.75465699060348</v>
      </c>
      <c r="L6" s="70">
        <f t="shared" ref="L6:N6" si="1">L4/AVERAGE($L$5:$N$5)</f>
        <v>2.15591740295416</v>
      </c>
      <c r="M6" s="70">
        <f t="shared" si="1"/>
        <v>2.35195550605458</v>
      </c>
      <c r="N6" s="70">
        <f t="shared" si="1"/>
        <v>2.22475064673501</v>
      </c>
      <c r="O6" s="60"/>
      <c r="P6" s="60"/>
      <c r="Q6" s="60"/>
      <c r="R6" s="60"/>
      <c r="S6" s="60"/>
      <c r="T6" s="60"/>
      <c r="U6" s="5"/>
      <c r="V6" s="5"/>
      <c r="W6" s="5"/>
    </row>
    <row r="7" spans="1:23">
      <c r="A7" s="70">
        <v>6</v>
      </c>
      <c r="B7" s="70">
        <v>680</v>
      </c>
      <c r="C7" s="70">
        <v>220.321</v>
      </c>
      <c r="D7" s="70">
        <v>0</v>
      </c>
      <c r="E7" s="70">
        <v>255</v>
      </c>
      <c r="F7" s="58"/>
      <c r="G7" s="110"/>
      <c r="H7" s="110" t="s">
        <v>14</v>
      </c>
      <c r="I7" s="110">
        <f t="shared" ref="I7:N7" si="2">I6/AVERAGE($I$6:$K$6)</f>
        <v>1.00192710743352</v>
      </c>
      <c r="J7" s="110">
        <f t="shared" si="2"/>
        <v>1.03370804866763</v>
      </c>
      <c r="K7" s="110">
        <f t="shared" si="2"/>
        <v>0.964364843898854</v>
      </c>
      <c r="L7" s="110">
        <f t="shared" si="2"/>
        <v>1.18489879269432</v>
      </c>
      <c r="M7" s="110">
        <f t="shared" si="2"/>
        <v>1.29264193320957</v>
      </c>
      <c r="N7" s="110">
        <f t="shared" si="2"/>
        <v>1.22272975381621</v>
      </c>
      <c r="O7" s="111"/>
      <c r="P7" s="111"/>
      <c r="Q7" s="111"/>
      <c r="R7" s="111"/>
      <c r="S7" s="111"/>
      <c r="T7" s="111"/>
      <c r="U7" s="111"/>
      <c r="V7" s="111"/>
      <c r="W7" s="111"/>
    </row>
    <row r="8" spans="1:23">
      <c r="A8" s="70">
        <v>7</v>
      </c>
      <c r="B8" s="70">
        <v>680</v>
      </c>
      <c r="C8" s="70">
        <v>96.344</v>
      </c>
      <c r="D8" s="70">
        <v>8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680</v>
      </c>
      <c r="C9" s="70">
        <v>84.043</v>
      </c>
      <c r="D9" s="70">
        <v>7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560</v>
      </c>
      <c r="C10" s="70">
        <v>177.149</v>
      </c>
      <c r="D10" s="70">
        <v>71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560</v>
      </c>
      <c r="C11" s="70">
        <v>208.405</v>
      </c>
      <c r="D11" s="70">
        <v>77</v>
      </c>
      <c r="E11" s="70">
        <v>255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560</v>
      </c>
      <c r="C12" s="70">
        <v>111.537</v>
      </c>
      <c r="D12" s="70">
        <v>0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560</v>
      </c>
      <c r="C13" s="70">
        <v>102.932</v>
      </c>
      <c r="D13" s="70">
        <v>7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60"/>
      <c r="B14" s="60"/>
      <c r="C14" s="60"/>
      <c r="D14" s="60"/>
      <c r="E14" s="60"/>
      <c r="J14" s="60"/>
      <c r="K14" s="60"/>
      <c r="L14" s="60"/>
      <c r="M14" s="60"/>
      <c r="N14" s="60"/>
      <c r="O14" s="60"/>
      <c r="P14" s="60"/>
    </row>
    <row r="15" ht="15" customHeight="1" spans="1:23">
      <c r="A15" s="60"/>
      <c r="B15" s="60"/>
      <c r="C15" s="60"/>
      <c r="D15" s="60"/>
      <c r="E15" s="60"/>
      <c r="J15" s="60"/>
      <c r="K15" s="60"/>
      <c r="L15" s="60"/>
      <c r="M15" s="60"/>
      <c r="N15" s="60"/>
      <c r="O15" s="60"/>
      <c r="P15" s="60"/>
    </row>
    <row r="16" ht="15" customHeight="1" spans="1:23">
      <c r="A16" s="60"/>
      <c r="B16" s="60"/>
      <c r="C16" s="60"/>
      <c r="D16" s="60"/>
      <c r="E16" s="60"/>
      <c r="J16" s="60"/>
      <c r="K16" s="60"/>
      <c r="L16" s="60"/>
      <c r="M16" s="60"/>
      <c r="N16" s="60"/>
      <c r="O16" s="60"/>
      <c r="P16" s="60"/>
    </row>
    <row r="17" ht="15" customHeight="1" spans="1:16">
      <c r="A17" s="60"/>
      <c r="B17" s="60"/>
      <c r="C17" s="60"/>
      <c r="D17" s="60"/>
      <c r="E17" s="60"/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60"/>
      <c r="B18" s="60"/>
      <c r="C18" s="60"/>
      <c r="D18" s="60"/>
      <c r="E18" s="111"/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60"/>
      <c r="B19" s="60"/>
      <c r="C19" s="60"/>
      <c r="D19" s="60"/>
      <c r="E19" s="111"/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60"/>
      <c r="B20" s="60"/>
      <c r="C20" s="60"/>
      <c r="D20" s="60"/>
      <c r="E20" s="111"/>
      <c r="F20" s="113"/>
      <c r="G20" s="113"/>
      <c r="H20" s="113"/>
    </row>
    <row r="21" ht="15" customHeight="1" spans="1:16">
      <c r="A21" s="60"/>
      <c r="B21" s="60"/>
      <c r="C21" s="60"/>
      <c r="D21" s="60"/>
      <c r="E21" s="60"/>
    </row>
    <row r="22" ht="15" customHeight="1" spans="1:16">
      <c r="A22" s="60"/>
      <c r="B22" s="60"/>
      <c r="C22" s="60"/>
      <c r="D22" s="60"/>
      <c r="E22" s="60"/>
    </row>
    <row r="23" ht="15" customHeight="1" spans="1:16">
      <c r="A23" s="60"/>
      <c r="B23" s="60"/>
      <c r="C23" s="60"/>
      <c r="D23" s="60"/>
      <c r="E23" s="60"/>
    </row>
    <row r="24" ht="15" customHeight="1" spans="1:16">
      <c r="A24" s="60"/>
      <c r="B24" s="60"/>
      <c r="C24" s="60"/>
      <c r="D24" s="60"/>
      <c r="E24" s="60"/>
    </row>
    <row r="25" ht="15" customHeight="1" spans="1:16">
      <c r="A25" s="60"/>
      <c r="B25" s="60"/>
      <c r="C25" s="60"/>
      <c r="D25" s="60"/>
      <c r="E25" s="60"/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70" zoomScaleNormal="70" workbookViewId="0">
      <selection activeCell="I7" sqref="I7:Q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14384</v>
      </c>
      <c r="C2" s="70">
        <v>62.826</v>
      </c>
      <c r="D2" s="70">
        <v>24</v>
      </c>
      <c r="E2" s="70">
        <v>255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14384</v>
      </c>
      <c r="C3" s="70">
        <v>58.424</v>
      </c>
      <c r="D3" s="70">
        <v>26</v>
      </c>
      <c r="E3" s="70">
        <v>212</v>
      </c>
      <c r="F3" s="58"/>
      <c r="G3" s="70"/>
      <c r="H3" s="70"/>
      <c r="I3" s="105" t="s">
        <v>223</v>
      </c>
      <c r="J3" s="106"/>
      <c r="K3" s="107"/>
      <c r="L3" s="108" t="s">
        <v>224</v>
      </c>
      <c r="M3" s="108"/>
      <c r="N3" s="108"/>
      <c r="O3" s="145" t="s">
        <v>225</v>
      </c>
      <c r="P3" s="145"/>
      <c r="Q3" s="145"/>
      <c r="R3" s="109"/>
      <c r="S3" s="60"/>
      <c r="T3" s="60"/>
      <c r="U3" s="60"/>
      <c r="V3" s="60"/>
      <c r="W3" s="60"/>
    </row>
    <row r="4" spans="1:23">
      <c r="A4" s="70">
        <v>3</v>
      </c>
      <c r="B4" s="70">
        <v>14384</v>
      </c>
      <c r="C4" s="70">
        <v>67.673</v>
      </c>
      <c r="D4" s="70">
        <v>24</v>
      </c>
      <c r="E4" s="70">
        <v>255</v>
      </c>
      <c r="F4" s="58"/>
      <c r="G4" s="110" t="s">
        <v>9</v>
      </c>
      <c r="H4" s="110" t="s">
        <v>226</v>
      </c>
      <c r="I4" s="70">
        <f>C2</f>
        <v>62.826</v>
      </c>
      <c r="J4" s="70">
        <f>C8</f>
        <v>68.271</v>
      </c>
      <c r="K4" s="70">
        <f>C14</f>
        <v>68.628</v>
      </c>
      <c r="L4" s="70">
        <f>C3</f>
        <v>58.424</v>
      </c>
      <c r="M4" s="70">
        <f>C9</f>
        <v>63.025</v>
      </c>
      <c r="N4" s="70">
        <f>C15</f>
        <v>54.014</v>
      </c>
      <c r="O4" s="70">
        <f>C4</f>
        <v>67.673</v>
      </c>
      <c r="P4" s="70">
        <f>C10</f>
        <v>73.309</v>
      </c>
      <c r="Q4" s="70">
        <f>C16</f>
        <v>76.385</v>
      </c>
      <c r="R4" s="60"/>
      <c r="S4" s="60"/>
      <c r="T4" s="60"/>
      <c r="U4" s="5"/>
      <c r="V4" s="5"/>
      <c r="W4" s="5"/>
    </row>
    <row r="5" spans="1:23">
      <c r="A5" s="70">
        <v>4</v>
      </c>
      <c r="B5" s="70">
        <v>1710</v>
      </c>
      <c r="C5" s="70">
        <v>66.3</v>
      </c>
      <c r="D5" s="70">
        <v>21</v>
      </c>
      <c r="E5" s="70">
        <v>192</v>
      </c>
      <c r="F5" s="58"/>
      <c r="G5" s="70" t="s">
        <v>11</v>
      </c>
      <c r="H5" s="104" t="s">
        <v>227</v>
      </c>
      <c r="I5" s="70">
        <f>C5</f>
        <v>66.3</v>
      </c>
      <c r="J5" s="70">
        <f>C11</f>
        <v>88.334</v>
      </c>
      <c r="K5" s="70">
        <f>C17</f>
        <v>107.344</v>
      </c>
      <c r="L5" s="70">
        <f>C6</f>
        <v>98.32</v>
      </c>
      <c r="M5" s="70">
        <f>C12</f>
        <v>129.677</v>
      </c>
      <c r="N5" s="70">
        <f>C18</f>
        <v>170.828</v>
      </c>
      <c r="O5" s="70">
        <f>C7</f>
        <v>70.26</v>
      </c>
      <c r="P5" s="70">
        <f>C13</f>
        <v>89.074</v>
      </c>
      <c r="Q5" s="70">
        <f>C19</f>
        <v>114.136</v>
      </c>
      <c r="R5" s="60"/>
      <c r="S5" s="60"/>
      <c r="T5" s="60"/>
      <c r="U5" s="5"/>
      <c r="V5" s="5"/>
      <c r="W5" s="5"/>
    </row>
    <row r="6" spans="1:23">
      <c r="A6" s="70">
        <v>5</v>
      </c>
      <c r="B6" s="70">
        <v>1710</v>
      </c>
      <c r="C6" s="70">
        <v>98.32</v>
      </c>
      <c r="D6" s="70">
        <v>22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0.719442090557222</v>
      </c>
      <c r="J6" s="110">
        <f t="shared" si="0"/>
        <v>0.781794654512974</v>
      </c>
      <c r="K6" s="110">
        <f t="shared" si="0"/>
        <v>0.785882784050569</v>
      </c>
      <c r="L6" s="70">
        <f t="shared" ref="L6:N6" si="1">L4/AVERAGE($L$5:$N$5)</f>
        <v>0.439470945903592</v>
      </c>
      <c r="M6" s="70">
        <f t="shared" si="1"/>
        <v>0.474080110324077</v>
      </c>
      <c r="N6" s="70">
        <f t="shared" si="1"/>
        <v>0.406298501849182</v>
      </c>
      <c r="O6" s="70">
        <f t="shared" ref="O6:Q6" si="2">O4/AVERAGE($O$5:$Q$5)</f>
        <v>0.74238124840019</v>
      </c>
      <c r="P6" s="70">
        <f t="shared" si="2"/>
        <v>0.804208871174169</v>
      </c>
      <c r="Q6" s="70">
        <f t="shared" si="2"/>
        <v>0.837952974732146</v>
      </c>
      <c r="R6" s="60"/>
      <c r="S6" s="60"/>
      <c r="T6" s="60"/>
      <c r="U6" s="5"/>
      <c r="V6" s="5"/>
      <c r="W6" s="5"/>
    </row>
    <row r="7" spans="1:23">
      <c r="A7" s="70">
        <v>6</v>
      </c>
      <c r="B7" s="70">
        <v>1710</v>
      </c>
      <c r="C7" s="70">
        <v>70.26</v>
      </c>
      <c r="D7" s="70">
        <v>20</v>
      </c>
      <c r="E7" s="70">
        <v>255</v>
      </c>
      <c r="F7" s="58"/>
      <c r="G7" s="110"/>
      <c r="H7" s="110" t="s">
        <v>14</v>
      </c>
      <c r="I7" s="110">
        <f t="shared" ref="I7:Q7" si="3">I6/AVERAGE($I$6:$K$6)</f>
        <v>0.943687570409313</v>
      </c>
      <c r="J7" s="110">
        <f t="shared" si="3"/>
        <v>1.02547502816373</v>
      </c>
      <c r="K7" s="110">
        <f t="shared" si="3"/>
        <v>1.03083740142696</v>
      </c>
      <c r="L7" s="110">
        <f t="shared" si="3"/>
        <v>0.576451217754068</v>
      </c>
      <c r="M7" s="110">
        <f t="shared" si="3"/>
        <v>0.621847836487576</v>
      </c>
      <c r="N7" s="110">
        <f t="shared" si="3"/>
        <v>0.532939135899086</v>
      </c>
      <c r="O7" s="110">
        <f t="shared" si="3"/>
        <v>0.973776716452047</v>
      </c>
      <c r="P7" s="110">
        <f t="shared" si="3"/>
        <v>1.05487561222915</v>
      </c>
      <c r="Q7" s="110">
        <f t="shared" si="3"/>
        <v>1.09913753618414</v>
      </c>
      <c r="R7" s="111"/>
      <c r="S7" s="111"/>
      <c r="T7" s="111"/>
      <c r="U7" s="111"/>
      <c r="V7" s="111"/>
      <c r="W7" s="111"/>
    </row>
    <row r="8" spans="1:23">
      <c r="A8" s="70">
        <v>7</v>
      </c>
      <c r="B8" s="70">
        <v>11400</v>
      </c>
      <c r="C8" s="70">
        <v>68.271</v>
      </c>
      <c r="D8" s="70">
        <v>28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11400</v>
      </c>
      <c r="C9" s="70">
        <v>63.025</v>
      </c>
      <c r="D9" s="70">
        <v>27</v>
      </c>
      <c r="E9" s="70">
        <v>212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11400</v>
      </c>
      <c r="C10" s="70">
        <v>73.309</v>
      </c>
      <c r="D10" s="70">
        <v>24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987</v>
      </c>
      <c r="C11" s="70">
        <v>88.334</v>
      </c>
      <c r="D11" s="70">
        <v>23</v>
      </c>
      <c r="E11" s="70">
        <v>192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987</v>
      </c>
      <c r="C12" s="70">
        <v>129.677</v>
      </c>
      <c r="D12" s="70">
        <v>26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987</v>
      </c>
      <c r="C13" s="70">
        <v>89.074</v>
      </c>
      <c r="D13" s="70">
        <v>26</v>
      </c>
      <c r="E13" s="110">
        <v>197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70">
        <v>13</v>
      </c>
      <c r="B14" s="70">
        <v>10152</v>
      </c>
      <c r="C14" s="70">
        <v>68.628</v>
      </c>
      <c r="D14" s="70">
        <v>28</v>
      </c>
      <c r="E14" s="70">
        <v>255</v>
      </c>
      <c r="J14" s="60"/>
      <c r="K14" s="60"/>
      <c r="L14" s="60"/>
      <c r="M14" s="60"/>
      <c r="N14" s="60"/>
      <c r="O14" s="60"/>
      <c r="P14" s="60"/>
    </row>
    <row r="15" ht="15" customHeight="1" spans="1:23">
      <c r="A15" s="70">
        <v>14</v>
      </c>
      <c r="B15" s="70">
        <v>10152</v>
      </c>
      <c r="C15" s="70">
        <v>54.014</v>
      </c>
      <c r="D15" s="70">
        <v>28</v>
      </c>
      <c r="E15" s="70">
        <v>151</v>
      </c>
      <c r="J15" s="60"/>
      <c r="K15" s="60"/>
      <c r="L15" s="60"/>
      <c r="M15" s="60"/>
      <c r="N15" s="60"/>
      <c r="O15" s="60"/>
      <c r="P15" s="60"/>
    </row>
    <row r="16" ht="15" customHeight="1" spans="1:23">
      <c r="A16" s="70">
        <v>15</v>
      </c>
      <c r="B16" s="70">
        <v>10152</v>
      </c>
      <c r="C16" s="70">
        <v>76.385</v>
      </c>
      <c r="D16" s="70">
        <v>24</v>
      </c>
      <c r="E16" s="70">
        <v>255</v>
      </c>
      <c r="J16" s="60"/>
      <c r="K16" s="60"/>
      <c r="L16" s="60"/>
      <c r="M16" s="60"/>
      <c r="N16" s="60"/>
      <c r="O16" s="60"/>
      <c r="P16" s="60"/>
    </row>
    <row r="17" ht="15" customHeight="1" spans="1:16">
      <c r="A17" s="70">
        <v>16</v>
      </c>
      <c r="B17" s="70">
        <v>616</v>
      </c>
      <c r="C17" s="70">
        <v>107.344</v>
      </c>
      <c r="D17" s="70">
        <v>32</v>
      </c>
      <c r="E17" s="70">
        <v>192</v>
      </c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70">
        <v>17</v>
      </c>
      <c r="B18" s="70">
        <v>616</v>
      </c>
      <c r="C18" s="70">
        <v>170.828</v>
      </c>
      <c r="D18" s="70">
        <v>45</v>
      </c>
      <c r="E18" s="110">
        <v>255</v>
      </c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70">
        <v>18</v>
      </c>
      <c r="B19" s="70">
        <v>616</v>
      </c>
      <c r="C19" s="70">
        <v>114.136</v>
      </c>
      <c r="D19" s="70">
        <v>33</v>
      </c>
      <c r="E19" s="110">
        <v>197</v>
      </c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60"/>
      <c r="B20" s="60"/>
      <c r="C20" s="60"/>
      <c r="D20" s="60"/>
      <c r="E20" s="111"/>
      <c r="F20" s="113"/>
      <c r="G20" s="113"/>
      <c r="H20" s="113"/>
    </row>
    <row r="21" ht="15" customHeight="1" spans="1:16">
      <c r="A21" s="60"/>
      <c r="B21" s="60"/>
      <c r="C21" s="60"/>
      <c r="D21" s="60"/>
      <c r="E21" s="60"/>
    </row>
    <row r="22" ht="15" customHeight="1" spans="1:16">
      <c r="A22" s="60"/>
      <c r="B22" s="60"/>
      <c r="C22" s="60"/>
      <c r="D22" s="60"/>
      <c r="E22" s="60"/>
    </row>
    <row r="23" ht="15" customHeight="1" spans="1:16">
      <c r="A23" s="60"/>
      <c r="B23" s="60"/>
      <c r="C23" s="60"/>
      <c r="D23" s="60"/>
      <c r="E23" s="60"/>
    </row>
    <row r="24" ht="15" customHeight="1" spans="1:16">
      <c r="A24" s="60"/>
      <c r="B24" s="60"/>
      <c r="C24" s="60"/>
      <c r="D24" s="60"/>
      <c r="E24" s="60"/>
    </row>
    <row r="25" ht="15" customHeight="1" spans="1:16">
      <c r="A25" s="60"/>
      <c r="B25" s="60"/>
      <c r="C25" s="60"/>
      <c r="D25" s="60"/>
      <c r="E25" s="60"/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70" zoomScaleNormal="70" topLeftCell="C1" workbookViewId="0">
      <selection activeCell="I7" sqref="I7:T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8460</v>
      </c>
      <c r="C2" s="70">
        <v>131.051</v>
      </c>
      <c r="D2" s="70">
        <v>66</v>
      </c>
      <c r="E2" s="70">
        <v>255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8460</v>
      </c>
      <c r="C3" s="70">
        <v>118.431</v>
      </c>
      <c r="D3" s="70">
        <v>35</v>
      </c>
      <c r="E3" s="70">
        <v>255</v>
      </c>
      <c r="F3" s="58"/>
      <c r="G3" s="70"/>
      <c r="H3" s="70"/>
      <c r="I3" s="105" t="s">
        <v>228</v>
      </c>
      <c r="J3" s="106"/>
      <c r="K3" s="107"/>
      <c r="L3" s="108" t="s">
        <v>229</v>
      </c>
      <c r="M3" s="108"/>
      <c r="N3" s="108"/>
      <c r="O3" s="193" t="s">
        <v>230</v>
      </c>
      <c r="P3" s="194"/>
      <c r="Q3" s="194"/>
      <c r="R3" s="195" t="s">
        <v>231</v>
      </c>
      <c r="S3" s="196"/>
      <c r="T3" s="196"/>
      <c r="U3" s="60"/>
      <c r="V3" s="60"/>
      <c r="W3" s="60"/>
    </row>
    <row r="4" spans="1:23">
      <c r="A4" s="70">
        <v>3</v>
      </c>
      <c r="B4" s="70">
        <v>8460</v>
      </c>
      <c r="C4" s="70">
        <v>84.756</v>
      </c>
      <c r="D4" s="70">
        <v>19</v>
      </c>
      <c r="E4" s="70">
        <v>206</v>
      </c>
      <c r="F4" s="58"/>
      <c r="G4" s="110" t="s">
        <v>9</v>
      </c>
      <c r="H4" s="110" t="s">
        <v>220</v>
      </c>
      <c r="I4" s="70">
        <f>C2</f>
        <v>131.051</v>
      </c>
      <c r="J4" s="70">
        <f>C10</f>
        <v>142.592</v>
      </c>
      <c r="K4" s="70">
        <f>C18</f>
        <v>170.279</v>
      </c>
      <c r="L4" s="70">
        <f>C3</f>
        <v>118.431</v>
      </c>
      <c r="M4" s="70">
        <f>C11</f>
        <v>113.025</v>
      </c>
      <c r="N4" s="70">
        <f>C19</f>
        <v>124.772</v>
      </c>
      <c r="O4" s="70">
        <f>C4</f>
        <v>84.756</v>
      </c>
      <c r="P4" s="70">
        <f>C12</f>
        <v>90.839</v>
      </c>
      <c r="Q4" s="70">
        <f>C20</f>
        <v>108.048</v>
      </c>
      <c r="R4" s="70">
        <f>C5</f>
        <v>49.407</v>
      </c>
      <c r="S4" s="70">
        <f>C13</f>
        <v>50.908</v>
      </c>
      <c r="T4" s="70">
        <f>C21</f>
        <v>31.034</v>
      </c>
      <c r="U4" s="5"/>
      <c r="V4" s="5"/>
      <c r="W4" s="5"/>
    </row>
    <row r="5" spans="1:23">
      <c r="A5" s="70">
        <v>4</v>
      </c>
      <c r="B5" s="70">
        <v>8460</v>
      </c>
      <c r="C5" s="70">
        <v>49.407</v>
      </c>
      <c r="D5" s="70">
        <v>12</v>
      </c>
      <c r="E5" s="70">
        <v>149</v>
      </c>
      <c r="F5" s="58"/>
      <c r="G5" s="70" t="s">
        <v>11</v>
      </c>
      <c r="H5" s="104" t="s">
        <v>10</v>
      </c>
      <c r="I5" s="70">
        <f>C6</f>
        <v>60.043</v>
      </c>
      <c r="J5" s="70">
        <f>C14</f>
        <v>69.538</v>
      </c>
      <c r="K5" s="70">
        <f>C22</f>
        <v>88.938</v>
      </c>
      <c r="L5" s="70">
        <f>C7</f>
        <v>80.513</v>
      </c>
      <c r="M5" s="70">
        <f>C15</f>
        <v>89.853</v>
      </c>
      <c r="N5" s="70">
        <f>C23</f>
        <v>113.238</v>
      </c>
      <c r="O5" s="70">
        <f>C8</f>
        <v>111.218</v>
      </c>
      <c r="P5" s="70">
        <f>C16</f>
        <v>122.346</v>
      </c>
      <c r="Q5" s="70">
        <f>C24</f>
        <v>160.037</v>
      </c>
      <c r="R5" s="70">
        <f>C9</f>
        <v>121.301</v>
      </c>
      <c r="S5" s="70">
        <f>C17</f>
        <v>136.604</v>
      </c>
      <c r="T5" s="70">
        <f>C25</f>
        <v>174.094</v>
      </c>
      <c r="U5" s="5"/>
      <c r="V5" s="5"/>
      <c r="W5" s="5"/>
    </row>
    <row r="6" spans="1:23">
      <c r="A6" s="70">
        <v>5</v>
      </c>
      <c r="B6" s="70">
        <v>1040</v>
      </c>
      <c r="C6" s="70">
        <v>60.043</v>
      </c>
      <c r="D6" s="70">
        <v>5</v>
      </c>
      <c r="E6" s="70">
        <v>240</v>
      </c>
      <c r="F6" s="58"/>
      <c r="G6" s="70"/>
      <c r="H6" s="70" t="s">
        <v>13</v>
      </c>
      <c r="I6" s="110">
        <f t="shared" ref="I6:K6" si="0">I4/AVERAGE($I$5:$K$5)</f>
        <v>1.79917078148811</v>
      </c>
      <c r="J6" s="110">
        <f t="shared" si="0"/>
        <v>1.95761466966259</v>
      </c>
      <c r="K6" s="110">
        <f t="shared" si="0"/>
        <v>2.33772349315162</v>
      </c>
      <c r="L6" s="70">
        <f t="shared" ref="L6:N6" si="1">L4/AVERAGE($L$5:$N$5)</f>
        <v>1.25277852216471</v>
      </c>
      <c r="M6" s="70">
        <f t="shared" si="1"/>
        <v>1.19559315101338</v>
      </c>
      <c r="N6" s="70">
        <f t="shared" si="1"/>
        <v>1.31985444493025</v>
      </c>
      <c r="O6" s="70">
        <f t="shared" ref="O6:Q6" si="2">O4/AVERAGE($O$5:$Q$5)</f>
        <v>0.646004456289491</v>
      </c>
      <c r="P6" s="70">
        <f t="shared" si="2"/>
        <v>0.692368667762531</v>
      </c>
      <c r="Q6" s="70">
        <f t="shared" si="2"/>
        <v>0.823534493052609</v>
      </c>
      <c r="R6" s="70">
        <f t="shared" ref="R6:T6" si="3">R4/AVERAGE($R$5:$T$5)</f>
        <v>0.343104960891113</v>
      </c>
      <c r="S6" s="70">
        <f t="shared" si="3"/>
        <v>0.35352859613101</v>
      </c>
      <c r="T6" s="70">
        <f t="shared" si="3"/>
        <v>0.215514387764786</v>
      </c>
      <c r="U6" s="5"/>
      <c r="V6" s="5"/>
      <c r="W6" s="5"/>
    </row>
    <row r="7" spans="1:23">
      <c r="A7" s="70">
        <v>6</v>
      </c>
      <c r="B7" s="70">
        <v>1040</v>
      </c>
      <c r="C7" s="70">
        <v>80.513</v>
      </c>
      <c r="D7" s="70">
        <v>8</v>
      </c>
      <c r="E7" s="70">
        <v>255</v>
      </c>
      <c r="F7" s="58"/>
      <c r="G7" s="110"/>
      <c r="H7" s="110" t="s">
        <v>14</v>
      </c>
      <c r="I7" s="110">
        <f t="shared" ref="I7:T7" si="4">I6/AVERAGE($I$6:$K$6)</f>
        <v>0.885635314311974</v>
      </c>
      <c r="J7" s="110">
        <f t="shared" si="4"/>
        <v>0.963628745590442</v>
      </c>
      <c r="K7" s="110">
        <f t="shared" si="4"/>
        <v>1.15073594009758</v>
      </c>
      <c r="L7" s="110">
        <f t="shared" si="4"/>
        <v>0.61667569952584</v>
      </c>
      <c r="M7" s="110">
        <f t="shared" si="4"/>
        <v>0.588526407265902</v>
      </c>
      <c r="N7" s="110">
        <f t="shared" si="4"/>
        <v>0.649693580069729</v>
      </c>
      <c r="O7" s="110">
        <f t="shared" si="4"/>
        <v>0.317993358706988</v>
      </c>
      <c r="P7" s="110">
        <f t="shared" si="4"/>
        <v>0.340815974227005</v>
      </c>
      <c r="Q7" s="110">
        <f t="shared" si="4"/>
        <v>0.405381877643737</v>
      </c>
      <c r="R7" s="110">
        <f t="shared" si="4"/>
        <v>0.168892176889105</v>
      </c>
      <c r="S7" s="110">
        <f t="shared" si="4"/>
        <v>0.174023173661031</v>
      </c>
      <c r="T7" s="110">
        <f t="shared" si="4"/>
        <v>0.106086178427682</v>
      </c>
      <c r="U7" s="111"/>
      <c r="V7" s="111"/>
      <c r="W7" s="111"/>
    </row>
    <row r="8" spans="1:23">
      <c r="A8" s="70">
        <v>7</v>
      </c>
      <c r="B8" s="70">
        <v>1040</v>
      </c>
      <c r="C8" s="70">
        <v>111.218</v>
      </c>
      <c r="D8" s="70">
        <v>15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1040</v>
      </c>
      <c r="C9" s="70">
        <v>121.301</v>
      </c>
      <c r="D9" s="70">
        <v>24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7240</v>
      </c>
      <c r="C10" s="70">
        <v>142.592</v>
      </c>
      <c r="D10" s="70">
        <v>68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7240</v>
      </c>
      <c r="C11" s="70">
        <v>113.025</v>
      </c>
      <c r="D11" s="70">
        <v>48</v>
      </c>
      <c r="E11" s="70">
        <v>255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7240</v>
      </c>
      <c r="C12" s="70">
        <v>90.839</v>
      </c>
      <c r="D12" s="70">
        <v>20</v>
      </c>
      <c r="E12" s="70">
        <v>206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7240</v>
      </c>
      <c r="C13" s="70">
        <v>50.908</v>
      </c>
      <c r="D13" s="70">
        <v>13</v>
      </c>
      <c r="E13" s="110">
        <v>149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70">
        <v>13</v>
      </c>
      <c r="B14" s="70">
        <v>836</v>
      </c>
      <c r="C14" s="70">
        <v>69.538</v>
      </c>
      <c r="D14" s="70">
        <v>8</v>
      </c>
      <c r="E14" s="70">
        <v>240</v>
      </c>
      <c r="J14" s="60"/>
      <c r="K14" s="60"/>
      <c r="L14" s="60"/>
      <c r="M14" s="60"/>
      <c r="N14" s="60"/>
      <c r="O14" s="60"/>
      <c r="P14" s="60"/>
    </row>
    <row r="15" ht="15" customHeight="1" spans="1:23">
      <c r="A15" s="70">
        <v>14</v>
      </c>
      <c r="B15" s="70">
        <v>836</v>
      </c>
      <c r="C15" s="70">
        <v>89.853</v>
      </c>
      <c r="D15" s="70">
        <v>13</v>
      </c>
      <c r="E15" s="70">
        <v>255</v>
      </c>
      <c r="J15" s="60"/>
      <c r="K15" s="60"/>
      <c r="L15" s="60"/>
      <c r="M15" s="60"/>
      <c r="N15" s="60"/>
      <c r="O15" s="60"/>
      <c r="P15" s="60"/>
    </row>
    <row r="16" ht="15" customHeight="1" spans="1:23">
      <c r="A16" s="70">
        <v>15</v>
      </c>
      <c r="B16" s="70">
        <v>836</v>
      </c>
      <c r="C16" s="70">
        <v>122.346</v>
      </c>
      <c r="D16" s="70">
        <v>15</v>
      </c>
      <c r="E16" s="70">
        <v>255</v>
      </c>
      <c r="J16" s="60"/>
      <c r="K16" s="60"/>
      <c r="L16" s="60"/>
      <c r="M16" s="60"/>
      <c r="N16" s="60"/>
      <c r="O16" s="60"/>
      <c r="P16" s="60"/>
    </row>
    <row r="17" ht="15" customHeight="1" spans="1:16">
      <c r="A17" s="70">
        <v>16</v>
      </c>
      <c r="B17" s="70">
        <v>836</v>
      </c>
      <c r="C17" s="70">
        <v>136.604</v>
      </c>
      <c r="D17" s="70">
        <v>23</v>
      </c>
      <c r="E17" s="70">
        <v>255</v>
      </c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70">
        <v>17</v>
      </c>
      <c r="B18" s="70">
        <v>6992</v>
      </c>
      <c r="C18" s="70">
        <v>170.279</v>
      </c>
      <c r="D18" s="70">
        <v>67</v>
      </c>
      <c r="E18" s="110">
        <v>255</v>
      </c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70">
        <v>18</v>
      </c>
      <c r="B19" s="70">
        <v>6992</v>
      </c>
      <c r="C19" s="70">
        <v>124.772</v>
      </c>
      <c r="D19" s="70">
        <v>48</v>
      </c>
      <c r="E19" s="110">
        <v>255</v>
      </c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70">
        <v>19</v>
      </c>
      <c r="B20" s="70">
        <v>6992</v>
      </c>
      <c r="C20" s="70">
        <v>108.048</v>
      </c>
      <c r="D20" s="70">
        <v>20</v>
      </c>
      <c r="E20" s="110">
        <v>206</v>
      </c>
      <c r="F20" s="113"/>
      <c r="G20" s="113"/>
      <c r="H20" s="113"/>
    </row>
    <row r="21" ht="15" customHeight="1" spans="1:16">
      <c r="A21" s="70">
        <v>20</v>
      </c>
      <c r="B21" s="70">
        <v>6992</v>
      </c>
      <c r="C21" s="70">
        <v>31.034</v>
      </c>
      <c r="D21" s="70">
        <v>13</v>
      </c>
      <c r="E21" s="70">
        <v>149</v>
      </c>
    </row>
    <row r="22" ht="15" customHeight="1" spans="1:16">
      <c r="A22" s="70">
        <v>21</v>
      </c>
      <c r="B22" s="70">
        <v>600</v>
      </c>
      <c r="C22" s="70">
        <v>88.938</v>
      </c>
      <c r="D22" s="70">
        <v>20</v>
      </c>
      <c r="E22" s="70">
        <v>240</v>
      </c>
    </row>
    <row r="23" ht="15" customHeight="1" spans="1:16">
      <c r="A23" s="70">
        <v>22</v>
      </c>
      <c r="B23" s="70">
        <v>600</v>
      </c>
      <c r="C23" s="70">
        <v>113.238</v>
      </c>
      <c r="D23" s="70">
        <v>16</v>
      </c>
      <c r="E23" s="70">
        <v>255</v>
      </c>
    </row>
    <row r="24" ht="15" customHeight="1" spans="1:16">
      <c r="A24" s="70">
        <v>23</v>
      </c>
      <c r="B24" s="70">
        <v>600</v>
      </c>
      <c r="C24" s="70">
        <v>160.037</v>
      </c>
      <c r="D24" s="70">
        <v>45</v>
      </c>
      <c r="E24" s="70">
        <v>255</v>
      </c>
    </row>
    <row r="25" ht="15" customHeight="1" spans="1:16">
      <c r="A25" s="70">
        <v>24</v>
      </c>
      <c r="B25" s="70">
        <v>600</v>
      </c>
      <c r="C25" s="70">
        <v>174.094</v>
      </c>
      <c r="D25" s="70">
        <v>44</v>
      </c>
      <c r="E25" s="70">
        <v>255</v>
      </c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70" zoomScaleNormal="70" workbookViewId="0">
      <selection activeCell="I7" sqref="I7:T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570</v>
      </c>
      <c r="C2" s="70">
        <v>81.719</v>
      </c>
      <c r="D2" s="70">
        <v>26</v>
      </c>
      <c r="E2" s="70">
        <v>255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570</v>
      </c>
      <c r="C3" s="70">
        <v>121.004</v>
      </c>
      <c r="D3" s="70">
        <v>27</v>
      </c>
      <c r="E3" s="70">
        <v>255</v>
      </c>
      <c r="F3" s="58"/>
      <c r="G3" s="70"/>
      <c r="H3" s="70"/>
      <c r="I3" s="105" t="s">
        <v>228</v>
      </c>
      <c r="J3" s="106"/>
      <c r="K3" s="107"/>
      <c r="L3" s="108" t="s">
        <v>229</v>
      </c>
      <c r="M3" s="108"/>
      <c r="N3" s="108"/>
      <c r="O3" s="193" t="s">
        <v>230</v>
      </c>
      <c r="P3" s="194"/>
      <c r="Q3" s="194"/>
      <c r="R3" s="195" t="s">
        <v>231</v>
      </c>
      <c r="S3" s="196"/>
      <c r="T3" s="196"/>
      <c r="U3" s="60"/>
      <c r="V3" s="60"/>
      <c r="W3" s="60"/>
    </row>
    <row r="4" spans="1:23">
      <c r="A4" s="70">
        <v>3</v>
      </c>
      <c r="B4" s="70">
        <v>570</v>
      </c>
      <c r="C4" s="70">
        <v>136.772</v>
      </c>
      <c r="D4" s="70">
        <v>32</v>
      </c>
      <c r="E4" s="70">
        <v>255</v>
      </c>
      <c r="F4" s="58"/>
      <c r="G4" s="110" t="s">
        <v>9</v>
      </c>
      <c r="H4" s="110" t="s">
        <v>221</v>
      </c>
      <c r="I4" s="70">
        <f>C2</f>
        <v>81.719</v>
      </c>
      <c r="J4" s="70">
        <f>C10</f>
        <v>67.043</v>
      </c>
      <c r="K4" s="70">
        <f>C18</f>
        <v>61.568</v>
      </c>
      <c r="L4" s="70">
        <f>C3</f>
        <v>121.004</v>
      </c>
      <c r="M4" s="70">
        <f>C11</f>
        <v>104.327</v>
      </c>
      <c r="N4" s="70">
        <f>C19</f>
        <v>99.319</v>
      </c>
      <c r="O4" s="70">
        <f>C4</f>
        <v>136.772</v>
      </c>
      <c r="P4" s="70">
        <f>C12</f>
        <v>131.216</v>
      </c>
      <c r="Q4" s="70">
        <f>C20</f>
        <v>123.556</v>
      </c>
      <c r="R4" s="70">
        <f>C5</f>
        <v>179.867</v>
      </c>
      <c r="S4" s="70">
        <f>C13</f>
        <v>160.046</v>
      </c>
      <c r="T4" s="70">
        <f>C21</f>
        <v>156.461</v>
      </c>
      <c r="U4" s="5"/>
      <c r="V4" s="5"/>
      <c r="W4" s="5"/>
    </row>
    <row r="5" spans="1:23">
      <c r="A5" s="70">
        <v>4</v>
      </c>
      <c r="B5" s="70">
        <v>570</v>
      </c>
      <c r="C5" s="70">
        <v>179.867</v>
      </c>
      <c r="D5" s="70">
        <v>33</v>
      </c>
      <c r="E5" s="70">
        <v>255</v>
      </c>
      <c r="F5" s="58"/>
      <c r="G5" s="70" t="s">
        <v>11</v>
      </c>
      <c r="H5" s="104" t="s">
        <v>12</v>
      </c>
      <c r="I5" s="70">
        <f>C6</f>
        <v>142.951</v>
      </c>
      <c r="J5" s="70">
        <f>C14</f>
        <v>124.395</v>
      </c>
      <c r="K5" s="70">
        <f>C22</f>
        <v>112.933</v>
      </c>
      <c r="L5" s="70">
        <f>C7</f>
        <v>141.677</v>
      </c>
      <c r="M5" s="70">
        <f>C15</f>
        <v>121.03</v>
      </c>
      <c r="N5" s="70">
        <f>C23</f>
        <v>111.891</v>
      </c>
      <c r="O5" s="70">
        <f>C8</f>
        <v>140.546</v>
      </c>
      <c r="P5" s="70">
        <f>C16</f>
        <v>115.294</v>
      </c>
      <c r="Q5" s="70">
        <f>C24</f>
        <v>111.116</v>
      </c>
      <c r="R5" s="70">
        <f>C9</f>
        <v>136.896</v>
      </c>
      <c r="S5" s="70">
        <f>C17</f>
        <v>121.208</v>
      </c>
      <c r="T5" s="70">
        <f>C25</f>
        <v>116.671</v>
      </c>
      <c r="U5" s="5"/>
      <c r="V5" s="5"/>
      <c r="W5" s="5"/>
    </row>
    <row r="6" spans="1:23">
      <c r="A6" s="70">
        <v>5</v>
      </c>
      <c r="B6" s="70">
        <v>570</v>
      </c>
      <c r="C6" s="70">
        <v>142.951</v>
      </c>
      <c r="D6" s="70">
        <v>25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0.64467667160164</v>
      </c>
      <c r="J6" s="110">
        <f t="shared" si="0"/>
        <v>0.528898519245081</v>
      </c>
      <c r="K6" s="110">
        <f t="shared" si="0"/>
        <v>0.485706547035203</v>
      </c>
      <c r="L6" s="70">
        <f t="shared" ref="L6:N6" si="1">L4/AVERAGE($L$5:$N$5)</f>
        <v>0.969070843944709</v>
      </c>
      <c r="M6" s="70">
        <f t="shared" si="1"/>
        <v>0.835511668508641</v>
      </c>
      <c r="N6" s="70">
        <f t="shared" si="1"/>
        <v>0.795404673810325</v>
      </c>
      <c r="O6" s="70">
        <f t="shared" ref="O6:Q6" si="2">O4/AVERAGE($O$5:$Q$5)</f>
        <v>1.11816130544261</v>
      </c>
      <c r="P6" s="70">
        <f t="shared" si="2"/>
        <v>1.07273896597957</v>
      </c>
      <c r="Q6" s="70">
        <f t="shared" si="2"/>
        <v>1.01011565419287</v>
      </c>
      <c r="R6" s="70">
        <f t="shared" ref="R6:T6" si="3">R4/AVERAGE($R$5:$T$5)</f>
        <v>1.43979987992796</v>
      </c>
      <c r="S6" s="70">
        <f t="shared" si="3"/>
        <v>1.28113668200921</v>
      </c>
      <c r="T6" s="70">
        <f t="shared" si="3"/>
        <v>1.25243946367821</v>
      </c>
      <c r="U6" s="5"/>
      <c r="V6" s="5"/>
      <c r="W6" s="5"/>
    </row>
    <row r="7" spans="1:23">
      <c r="A7" s="70">
        <v>6</v>
      </c>
      <c r="B7" s="70">
        <v>570</v>
      </c>
      <c r="C7" s="70">
        <v>141.677</v>
      </c>
      <c r="D7" s="70">
        <v>23</v>
      </c>
      <c r="E7" s="70">
        <v>255</v>
      </c>
      <c r="F7" s="58"/>
      <c r="G7" s="110"/>
      <c r="H7" s="110" t="s">
        <v>14</v>
      </c>
      <c r="I7" s="110">
        <f t="shared" ref="I7:T7" si="4">I6/AVERAGE($I$6:$K$6)</f>
        <v>1.16558265582656</v>
      </c>
      <c r="J7" s="110">
        <f t="shared" si="4"/>
        <v>0.956254457281415</v>
      </c>
      <c r="K7" s="110">
        <f t="shared" si="4"/>
        <v>0.878162886892027</v>
      </c>
      <c r="L7" s="110">
        <f t="shared" si="4"/>
        <v>1.75209095927566</v>
      </c>
      <c r="M7" s="110">
        <f t="shared" si="4"/>
        <v>1.51061447149145</v>
      </c>
      <c r="N7" s="110">
        <f t="shared" si="4"/>
        <v>1.43810057505784</v>
      </c>
      <c r="O7" s="110">
        <f t="shared" si="4"/>
        <v>2.02164818652789</v>
      </c>
      <c r="P7" s="110">
        <f t="shared" si="4"/>
        <v>1.93952408711903</v>
      </c>
      <c r="Q7" s="110">
        <f t="shared" si="4"/>
        <v>1.82630043674612</v>
      </c>
      <c r="R7" s="110">
        <f t="shared" si="4"/>
        <v>2.60317433813114</v>
      </c>
      <c r="S7" s="110">
        <f t="shared" si="4"/>
        <v>2.31630949601949</v>
      </c>
      <c r="T7" s="110">
        <f t="shared" si="4"/>
        <v>2.26442460328096</v>
      </c>
      <c r="U7" s="111"/>
      <c r="V7" s="111"/>
      <c r="W7" s="111"/>
    </row>
    <row r="8" spans="1:23">
      <c r="A8" s="70">
        <v>7</v>
      </c>
      <c r="B8" s="70">
        <v>570</v>
      </c>
      <c r="C8" s="70">
        <v>140.546</v>
      </c>
      <c r="D8" s="70">
        <v>19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570</v>
      </c>
      <c r="C9" s="70">
        <v>136.896</v>
      </c>
      <c r="D9" s="70">
        <v>20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722</v>
      </c>
      <c r="C10" s="70">
        <v>67.043</v>
      </c>
      <c r="D10" s="70">
        <v>20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722</v>
      </c>
      <c r="C11" s="70">
        <v>104.327</v>
      </c>
      <c r="D11" s="70">
        <v>31</v>
      </c>
      <c r="E11" s="70">
        <v>255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722</v>
      </c>
      <c r="C12" s="70">
        <v>131.216</v>
      </c>
      <c r="D12" s="70">
        <v>31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722</v>
      </c>
      <c r="C13" s="70">
        <v>160.046</v>
      </c>
      <c r="D13" s="70">
        <v>32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70">
        <v>13</v>
      </c>
      <c r="B14" s="70">
        <v>722</v>
      </c>
      <c r="C14" s="70">
        <v>124.395</v>
      </c>
      <c r="D14" s="70">
        <v>16</v>
      </c>
      <c r="E14" s="70">
        <v>255</v>
      </c>
      <c r="J14" s="60"/>
      <c r="K14" s="60"/>
      <c r="L14" s="60"/>
      <c r="M14" s="60"/>
      <c r="N14" s="60"/>
      <c r="O14" s="60"/>
      <c r="P14" s="60"/>
    </row>
    <row r="15" ht="15" customHeight="1" spans="1:23">
      <c r="A15" s="70">
        <v>14</v>
      </c>
      <c r="B15" s="70">
        <v>722</v>
      </c>
      <c r="C15" s="70">
        <v>121.03</v>
      </c>
      <c r="D15" s="70">
        <v>16</v>
      </c>
      <c r="E15" s="70">
        <v>255</v>
      </c>
      <c r="J15" s="60"/>
      <c r="K15" s="60"/>
      <c r="L15" s="60"/>
      <c r="M15" s="60"/>
      <c r="N15" s="60"/>
      <c r="O15" s="60"/>
      <c r="P15" s="60"/>
    </row>
    <row r="16" ht="15" customHeight="1" spans="1:23">
      <c r="A16" s="70">
        <v>15</v>
      </c>
      <c r="B16" s="70">
        <v>722</v>
      </c>
      <c r="C16" s="70">
        <v>115.294</v>
      </c>
      <c r="D16" s="70">
        <v>15</v>
      </c>
      <c r="E16" s="70">
        <v>255</v>
      </c>
      <c r="J16" s="60"/>
      <c r="K16" s="60"/>
      <c r="L16" s="60"/>
      <c r="M16" s="60"/>
      <c r="N16" s="60"/>
      <c r="O16" s="60"/>
      <c r="P16" s="60"/>
    </row>
    <row r="17" ht="15" customHeight="1" spans="1:16">
      <c r="A17" s="70">
        <v>16</v>
      </c>
      <c r="B17" s="70">
        <v>722</v>
      </c>
      <c r="C17" s="70">
        <v>121.208</v>
      </c>
      <c r="D17" s="70">
        <v>16</v>
      </c>
      <c r="E17" s="70">
        <v>255</v>
      </c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70">
        <v>17</v>
      </c>
      <c r="B18" s="70">
        <v>836</v>
      </c>
      <c r="C18" s="70">
        <v>61.568</v>
      </c>
      <c r="D18" s="70">
        <v>19</v>
      </c>
      <c r="E18" s="110">
        <v>255</v>
      </c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70">
        <v>18</v>
      </c>
      <c r="B19" s="70">
        <v>836</v>
      </c>
      <c r="C19" s="70">
        <v>99.319</v>
      </c>
      <c r="D19" s="70">
        <v>21</v>
      </c>
      <c r="E19" s="110">
        <v>255</v>
      </c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70">
        <v>19</v>
      </c>
      <c r="B20" s="70">
        <v>836</v>
      </c>
      <c r="C20" s="70">
        <v>123.556</v>
      </c>
      <c r="D20" s="70">
        <v>29</v>
      </c>
      <c r="E20" s="110">
        <v>255</v>
      </c>
      <c r="F20" s="113"/>
      <c r="G20" s="113"/>
      <c r="H20" s="113"/>
    </row>
    <row r="21" ht="15" customHeight="1" spans="1:16">
      <c r="A21" s="70">
        <v>20</v>
      </c>
      <c r="B21" s="70">
        <v>836</v>
      </c>
      <c r="C21" s="70">
        <v>156.461</v>
      </c>
      <c r="D21" s="70">
        <v>25</v>
      </c>
      <c r="E21" s="70">
        <v>255</v>
      </c>
    </row>
    <row r="22" ht="15" customHeight="1" spans="1:16">
      <c r="A22" s="70">
        <v>21</v>
      </c>
      <c r="B22" s="70">
        <v>836</v>
      </c>
      <c r="C22" s="70">
        <v>112.933</v>
      </c>
      <c r="D22" s="70">
        <v>16</v>
      </c>
      <c r="E22" s="70">
        <v>255</v>
      </c>
    </row>
    <row r="23" ht="15" customHeight="1" spans="1:16">
      <c r="A23" s="70">
        <v>22</v>
      </c>
      <c r="B23" s="70">
        <v>836</v>
      </c>
      <c r="C23" s="70">
        <v>111.891</v>
      </c>
      <c r="D23" s="70">
        <v>16</v>
      </c>
      <c r="E23" s="70">
        <v>255</v>
      </c>
    </row>
    <row r="24" ht="15" customHeight="1" spans="1:16">
      <c r="A24" s="70">
        <v>23</v>
      </c>
      <c r="B24" s="70">
        <v>836</v>
      </c>
      <c r="C24" s="70">
        <v>111.116</v>
      </c>
      <c r="D24" s="70">
        <v>19</v>
      </c>
      <c r="E24" s="70">
        <v>255</v>
      </c>
    </row>
    <row r="25" ht="15" customHeight="1" spans="1:16">
      <c r="A25" s="70">
        <v>24</v>
      </c>
      <c r="B25" s="70">
        <v>836</v>
      </c>
      <c r="C25" s="70">
        <v>116.671</v>
      </c>
      <c r="D25" s="70">
        <v>13</v>
      </c>
      <c r="E25" s="70">
        <v>255</v>
      </c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85" zoomScaleNormal="85" workbookViewId="0">
      <selection activeCell="I7" sqref="I7:N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6444</v>
      </c>
      <c r="C2" s="70">
        <v>160.215</v>
      </c>
      <c r="D2" s="70">
        <v>40</v>
      </c>
      <c r="E2" s="70">
        <v>255</v>
      </c>
      <c r="F2" s="58"/>
      <c r="G2" s="58"/>
      <c r="H2" s="58"/>
      <c r="U2" s="5"/>
      <c r="V2" s="5"/>
      <c r="W2" s="5"/>
    </row>
    <row r="3" ht="14.25" spans="1:23">
      <c r="A3" s="70">
        <v>2</v>
      </c>
      <c r="B3" s="70">
        <v>6444</v>
      </c>
      <c r="C3" s="70">
        <v>149.993</v>
      </c>
      <c r="D3" s="70">
        <v>49</v>
      </c>
      <c r="E3" s="70">
        <v>255</v>
      </c>
      <c r="F3" s="58"/>
      <c r="G3" s="70"/>
      <c r="H3" s="70"/>
      <c r="I3" s="105" t="s">
        <v>232</v>
      </c>
      <c r="J3" s="106"/>
      <c r="K3" s="107"/>
      <c r="L3" s="108" t="s">
        <v>233</v>
      </c>
      <c r="M3" s="108"/>
      <c r="N3" s="108"/>
      <c r="O3" s="109"/>
      <c r="P3" s="60"/>
      <c r="Q3" s="60"/>
      <c r="R3" s="109"/>
      <c r="S3" s="60"/>
      <c r="T3" s="60"/>
      <c r="U3" s="60"/>
      <c r="V3" s="60"/>
      <c r="W3" s="60"/>
    </row>
    <row r="4" spans="1:23">
      <c r="A4" s="70">
        <v>3</v>
      </c>
      <c r="B4" s="70">
        <v>798</v>
      </c>
      <c r="C4" s="70">
        <v>108.021</v>
      </c>
      <c r="D4" s="70">
        <v>18</v>
      </c>
      <c r="E4" s="70">
        <v>208</v>
      </c>
      <c r="F4" s="58"/>
      <c r="G4" s="110" t="s">
        <v>9</v>
      </c>
      <c r="H4" s="110" t="s">
        <v>220</v>
      </c>
      <c r="I4" s="70">
        <f>C2</f>
        <v>160.215</v>
      </c>
      <c r="J4" s="70">
        <f>C6</f>
        <v>133.451</v>
      </c>
      <c r="K4" s="70">
        <f>C10</f>
        <v>129.314</v>
      </c>
      <c r="L4" s="70">
        <f>C3</f>
        <v>149.993</v>
      </c>
      <c r="M4" s="70">
        <f>C7</f>
        <v>143.865</v>
      </c>
      <c r="N4" s="70">
        <f>C11</f>
        <v>138.331</v>
      </c>
      <c r="O4" s="60"/>
      <c r="P4" s="60"/>
      <c r="Q4" s="60"/>
      <c r="R4" s="60"/>
      <c r="S4" s="60"/>
      <c r="T4" s="60"/>
      <c r="U4" s="5"/>
      <c r="V4" s="5"/>
      <c r="W4" s="5"/>
    </row>
    <row r="5" spans="1:23">
      <c r="A5" s="70">
        <v>4</v>
      </c>
      <c r="B5" s="70">
        <v>798</v>
      </c>
      <c r="C5" s="70">
        <v>95.806</v>
      </c>
      <c r="D5" s="70">
        <v>21</v>
      </c>
      <c r="E5" s="70">
        <v>246</v>
      </c>
      <c r="F5" s="58"/>
      <c r="G5" s="70" t="s">
        <v>11</v>
      </c>
      <c r="H5" s="104" t="s">
        <v>10</v>
      </c>
      <c r="I5" s="70">
        <f>C4</f>
        <v>108.021</v>
      </c>
      <c r="J5" s="70">
        <f>C8</f>
        <v>76.276</v>
      </c>
      <c r="K5" s="70">
        <f>C12</f>
        <v>81.747</v>
      </c>
      <c r="L5" s="70">
        <f>C5</f>
        <v>95.806</v>
      </c>
      <c r="M5" s="70">
        <f>C9</f>
        <v>63.014</v>
      </c>
      <c r="N5" s="70">
        <f>C13</f>
        <v>90.034</v>
      </c>
      <c r="O5" s="60"/>
      <c r="P5" s="60"/>
      <c r="Q5" s="60"/>
      <c r="R5" s="60"/>
      <c r="S5" s="60"/>
      <c r="T5" s="60"/>
      <c r="U5" s="5"/>
      <c r="V5" s="5"/>
      <c r="W5" s="5"/>
    </row>
    <row r="6" spans="1:23">
      <c r="A6" s="70">
        <v>5</v>
      </c>
      <c r="B6" s="70">
        <v>7482</v>
      </c>
      <c r="C6" s="70">
        <v>133.451</v>
      </c>
      <c r="D6" s="70">
        <v>35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1.80663724797402</v>
      </c>
      <c r="J6" s="110">
        <f t="shared" si="0"/>
        <v>1.50483754566914</v>
      </c>
      <c r="K6" s="110">
        <f t="shared" si="0"/>
        <v>1.45818736750312</v>
      </c>
      <c r="L6" s="70">
        <f t="shared" ref="L6:N6" si="1">L4/AVERAGE($L$5:$N$5)</f>
        <v>1.80820481085295</v>
      </c>
      <c r="M6" s="70">
        <f t="shared" si="1"/>
        <v>1.73433016949697</v>
      </c>
      <c r="N6" s="70">
        <f t="shared" si="1"/>
        <v>1.66761635336382</v>
      </c>
      <c r="O6" s="60"/>
      <c r="P6" s="60"/>
      <c r="Q6" s="60"/>
      <c r="R6" s="60"/>
      <c r="S6" s="60"/>
      <c r="T6" s="60"/>
      <c r="U6" s="5"/>
      <c r="V6" s="5"/>
      <c r="W6" s="5"/>
    </row>
    <row r="7" spans="1:23">
      <c r="A7" s="70">
        <v>6</v>
      </c>
      <c r="B7" s="70">
        <v>7482</v>
      </c>
      <c r="C7" s="70">
        <v>143.865</v>
      </c>
      <c r="D7" s="70">
        <v>44</v>
      </c>
      <c r="E7" s="70">
        <v>255</v>
      </c>
      <c r="F7" s="58"/>
      <c r="G7" s="110"/>
      <c r="H7" s="110" t="s">
        <v>14</v>
      </c>
      <c r="I7" s="110">
        <f t="shared" ref="I7:N7" si="2">I6/AVERAGE($I$6:$K$6)</f>
        <v>1.13633032294671</v>
      </c>
      <c r="J7" s="110">
        <f t="shared" si="2"/>
        <v>0.94650574495248</v>
      </c>
      <c r="K7" s="110">
        <f t="shared" si="2"/>
        <v>0.917163932100808</v>
      </c>
      <c r="L7" s="110">
        <f t="shared" si="2"/>
        <v>1.13731628138106</v>
      </c>
      <c r="M7" s="110">
        <f t="shared" si="2"/>
        <v>1.09085095185033</v>
      </c>
      <c r="N7" s="110">
        <f t="shared" si="2"/>
        <v>1.04888960497972</v>
      </c>
      <c r="O7" s="111"/>
      <c r="P7" s="111"/>
      <c r="Q7" s="111"/>
      <c r="R7" s="111"/>
      <c r="S7" s="111"/>
      <c r="T7" s="111"/>
      <c r="U7" s="111"/>
      <c r="V7" s="111"/>
      <c r="W7" s="111"/>
    </row>
    <row r="8" spans="1:23">
      <c r="A8" s="70">
        <v>7</v>
      </c>
      <c r="B8" s="70">
        <v>1032</v>
      </c>
      <c r="C8" s="70">
        <v>76.276</v>
      </c>
      <c r="D8" s="70">
        <v>10</v>
      </c>
      <c r="E8" s="70">
        <v>208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1032</v>
      </c>
      <c r="C9" s="70">
        <v>63.014</v>
      </c>
      <c r="D9" s="70">
        <v>8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8208</v>
      </c>
      <c r="C10" s="70">
        <v>129.314</v>
      </c>
      <c r="D10" s="70">
        <v>32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8208</v>
      </c>
      <c r="C11" s="70">
        <v>138.331</v>
      </c>
      <c r="D11" s="70">
        <v>40</v>
      </c>
      <c r="E11" s="70">
        <v>255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900</v>
      </c>
      <c r="C12" s="70">
        <v>81.747</v>
      </c>
      <c r="D12" s="70">
        <v>10</v>
      </c>
      <c r="E12" s="70">
        <v>208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900</v>
      </c>
      <c r="C13" s="70">
        <v>90.034</v>
      </c>
      <c r="D13" s="70">
        <v>14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60"/>
      <c r="B14" s="60"/>
      <c r="C14" s="60"/>
      <c r="D14" s="60"/>
      <c r="E14" s="60"/>
      <c r="J14" s="60"/>
      <c r="K14" s="60"/>
      <c r="L14" s="60"/>
      <c r="M14" s="60"/>
      <c r="N14" s="60"/>
      <c r="O14" s="60"/>
      <c r="P14" s="60"/>
    </row>
    <row r="15" ht="15" customHeight="1" spans="1:23">
      <c r="A15" s="60"/>
      <c r="B15" s="60"/>
      <c r="C15" s="60"/>
      <c r="D15" s="60"/>
      <c r="E15" s="60"/>
      <c r="J15" s="60"/>
      <c r="K15" s="60"/>
      <c r="L15" s="60"/>
      <c r="M15" s="60"/>
      <c r="N15" s="60"/>
      <c r="O15" s="60"/>
      <c r="P15" s="60"/>
    </row>
    <row r="16" ht="15" customHeight="1" spans="1:23">
      <c r="A16" s="60"/>
      <c r="B16" s="60"/>
      <c r="C16" s="60"/>
      <c r="D16" s="60"/>
      <c r="E16" s="60"/>
      <c r="J16" s="60"/>
      <c r="K16" s="60"/>
      <c r="L16" s="60"/>
      <c r="M16" s="60"/>
      <c r="N16" s="60"/>
      <c r="O16" s="60"/>
      <c r="P16" s="60"/>
    </row>
    <row r="17" ht="15" customHeight="1" spans="1:16">
      <c r="A17" s="60"/>
      <c r="B17" s="60"/>
      <c r="C17" s="60"/>
      <c r="D17" s="60"/>
      <c r="E17" s="60"/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60"/>
      <c r="B18" s="60"/>
      <c r="C18" s="60"/>
      <c r="D18" s="60"/>
      <c r="E18" s="111"/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60"/>
      <c r="B19" s="60"/>
      <c r="C19" s="60"/>
      <c r="D19" s="60"/>
      <c r="E19" s="111"/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60"/>
      <c r="B20" s="60"/>
      <c r="C20" s="60"/>
      <c r="D20" s="60"/>
      <c r="E20" s="111"/>
      <c r="F20" s="113"/>
      <c r="G20" s="113"/>
      <c r="H20" s="113"/>
    </row>
    <row r="21" ht="15" customHeight="1" spans="1:16">
      <c r="A21" s="60"/>
      <c r="B21" s="60"/>
      <c r="C21" s="60"/>
      <c r="D21" s="60"/>
      <c r="E21" s="60"/>
    </row>
    <row r="22" ht="15" customHeight="1" spans="1:16">
      <c r="A22" s="60"/>
      <c r="B22" s="60"/>
      <c r="C22" s="60"/>
      <c r="D22" s="60"/>
      <c r="E22" s="60"/>
    </row>
    <row r="23" ht="15" customHeight="1" spans="1:16">
      <c r="A23" s="60"/>
      <c r="B23" s="60"/>
      <c r="C23" s="60"/>
      <c r="D23" s="60"/>
      <c r="E23" s="60"/>
    </row>
    <row r="24" ht="15" customHeight="1" spans="1:16">
      <c r="A24" s="60"/>
      <c r="B24" s="60"/>
      <c r="C24" s="60"/>
      <c r="D24" s="60"/>
      <c r="E24" s="60"/>
    </row>
    <row r="25" ht="15" customHeight="1" spans="1:16">
      <c r="A25" s="60"/>
      <c r="B25" s="60"/>
      <c r="C25" s="60"/>
      <c r="D25" s="60"/>
      <c r="E25" s="60"/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85" zoomScaleNormal="85" workbookViewId="0">
      <selection activeCell="I7" sqref="I7:N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960</v>
      </c>
      <c r="C2" s="70">
        <v>95.371</v>
      </c>
      <c r="D2" s="70">
        <v>15</v>
      </c>
      <c r="E2" s="70">
        <v>255</v>
      </c>
      <c r="F2" s="58"/>
      <c r="G2" s="58"/>
      <c r="H2" s="58"/>
      <c r="U2" s="5"/>
      <c r="V2" s="5"/>
      <c r="W2" s="5"/>
    </row>
    <row r="3" ht="14.25" spans="1:23">
      <c r="A3" s="70">
        <v>2</v>
      </c>
      <c r="B3" s="70">
        <v>960</v>
      </c>
      <c r="C3" s="70">
        <v>93.865</v>
      </c>
      <c r="D3" s="70">
        <v>10</v>
      </c>
      <c r="E3" s="70">
        <v>255</v>
      </c>
      <c r="F3" s="58"/>
      <c r="G3" s="70"/>
      <c r="H3" s="70"/>
      <c r="I3" s="105" t="s">
        <v>232</v>
      </c>
      <c r="J3" s="106"/>
      <c r="K3" s="107"/>
      <c r="L3" s="108" t="s">
        <v>233</v>
      </c>
      <c r="M3" s="108"/>
      <c r="N3" s="108"/>
      <c r="O3" s="109"/>
      <c r="P3" s="60"/>
      <c r="Q3" s="60"/>
      <c r="R3" s="109"/>
      <c r="S3" s="60"/>
      <c r="T3" s="60"/>
      <c r="U3" s="60"/>
      <c r="V3" s="60"/>
      <c r="W3" s="60"/>
    </row>
    <row r="4" spans="1:23">
      <c r="A4" s="70">
        <v>3</v>
      </c>
      <c r="B4" s="70">
        <v>960</v>
      </c>
      <c r="C4" s="70">
        <v>142.16</v>
      </c>
      <c r="D4" s="70">
        <v>23</v>
      </c>
      <c r="E4" s="70">
        <v>255</v>
      </c>
      <c r="F4" s="58"/>
      <c r="G4" s="110" t="s">
        <v>9</v>
      </c>
      <c r="H4" s="110" t="s">
        <v>221</v>
      </c>
      <c r="I4" s="70">
        <f>C2</f>
        <v>95.371</v>
      </c>
      <c r="J4" s="70">
        <f>C6</f>
        <v>111.875</v>
      </c>
      <c r="K4" s="70">
        <f>C10</f>
        <v>126.5</v>
      </c>
      <c r="L4" s="70">
        <f>C3</f>
        <v>93.865</v>
      </c>
      <c r="M4" s="70">
        <f>C7</f>
        <v>120.395</v>
      </c>
      <c r="N4" s="70">
        <f>C11</f>
        <v>125.319</v>
      </c>
      <c r="O4" s="60"/>
      <c r="P4" s="60"/>
      <c r="Q4" s="60"/>
      <c r="R4" s="60"/>
      <c r="S4" s="60"/>
      <c r="T4" s="60"/>
      <c r="U4" s="5"/>
      <c r="V4" s="5"/>
      <c r="W4" s="5"/>
    </row>
    <row r="5" spans="1:23">
      <c r="A5" s="70">
        <v>4</v>
      </c>
      <c r="B5" s="70">
        <v>960</v>
      </c>
      <c r="C5" s="70">
        <v>145.104</v>
      </c>
      <c r="D5" s="70">
        <v>24</v>
      </c>
      <c r="E5" s="70">
        <v>255</v>
      </c>
      <c r="F5" s="58"/>
      <c r="G5" s="70" t="s">
        <v>11</v>
      </c>
      <c r="H5" s="104" t="s">
        <v>12</v>
      </c>
      <c r="I5" s="70">
        <f>C4</f>
        <v>142.16</v>
      </c>
      <c r="J5" s="70">
        <f>C8</f>
        <v>160.397</v>
      </c>
      <c r="K5" s="70">
        <f>C12</f>
        <v>168.692</v>
      </c>
      <c r="L5" s="70">
        <f>C5</f>
        <v>145.104</v>
      </c>
      <c r="M5" s="70">
        <f>C9</f>
        <v>170.625</v>
      </c>
      <c r="N5" s="70">
        <f>C13</f>
        <v>181.975</v>
      </c>
      <c r="O5" s="60"/>
      <c r="P5" s="60"/>
      <c r="Q5" s="60"/>
      <c r="R5" s="60"/>
      <c r="S5" s="60"/>
      <c r="T5" s="60"/>
      <c r="U5" s="5"/>
      <c r="V5" s="5"/>
      <c r="W5" s="5"/>
    </row>
    <row r="6" spans="1:23">
      <c r="A6" s="70">
        <v>5</v>
      </c>
      <c r="B6" s="70">
        <v>768</v>
      </c>
      <c r="C6" s="70">
        <v>111.875</v>
      </c>
      <c r="D6" s="70">
        <v>16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0.607137627878255</v>
      </c>
      <c r="J6" s="110">
        <f t="shared" si="0"/>
        <v>0.712203102818255</v>
      </c>
      <c r="K6" s="110">
        <f t="shared" si="0"/>
        <v>0.805306748661536</v>
      </c>
      <c r="L6" s="70">
        <f t="shared" ref="L6:N6" si="1">L4/AVERAGE($L$5:$N$5)</f>
        <v>0.56578809895038</v>
      </c>
      <c r="M6" s="70">
        <f t="shared" si="1"/>
        <v>0.725702425538071</v>
      </c>
      <c r="N6" s="70">
        <f t="shared" si="1"/>
        <v>0.755382717438477</v>
      </c>
      <c r="O6" s="60"/>
      <c r="P6" s="60"/>
      <c r="Q6" s="60"/>
      <c r="R6" s="60"/>
      <c r="S6" s="60"/>
      <c r="T6" s="60"/>
      <c r="U6" s="5"/>
      <c r="V6" s="5"/>
      <c r="W6" s="5"/>
    </row>
    <row r="7" spans="1:23">
      <c r="A7" s="70">
        <v>6</v>
      </c>
      <c r="B7" s="70">
        <v>768</v>
      </c>
      <c r="C7" s="70">
        <v>120.395</v>
      </c>
      <c r="D7" s="70">
        <v>16</v>
      </c>
      <c r="E7" s="70">
        <v>255</v>
      </c>
      <c r="F7" s="58"/>
      <c r="G7" s="110"/>
      <c r="H7" s="110" t="s">
        <v>14</v>
      </c>
      <c r="I7" s="110">
        <f t="shared" ref="I7:N7" si="2">I6/AVERAGE($I$6:$K$6)</f>
        <v>0.857277690219508</v>
      </c>
      <c r="J7" s="110">
        <f t="shared" si="2"/>
        <v>1.00563003002283</v>
      </c>
      <c r="K7" s="110">
        <f t="shared" si="2"/>
        <v>1.13709227975766</v>
      </c>
      <c r="L7" s="110">
        <f t="shared" si="2"/>
        <v>0.79889219898446</v>
      </c>
      <c r="M7" s="110">
        <f t="shared" si="2"/>
        <v>1.02469105946555</v>
      </c>
      <c r="N7" s="110">
        <f t="shared" si="2"/>
        <v>1.06659960032529</v>
      </c>
      <c r="O7" s="111"/>
      <c r="P7" s="111"/>
      <c r="Q7" s="111"/>
      <c r="R7" s="111"/>
      <c r="S7" s="111"/>
      <c r="T7" s="111"/>
      <c r="U7" s="111"/>
      <c r="V7" s="111"/>
      <c r="W7" s="111"/>
    </row>
    <row r="8" spans="1:23">
      <c r="A8" s="70">
        <v>7</v>
      </c>
      <c r="B8" s="70">
        <v>768</v>
      </c>
      <c r="C8" s="70">
        <v>160.397</v>
      </c>
      <c r="D8" s="70">
        <v>23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768</v>
      </c>
      <c r="C9" s="70">
        <v>170.625</v>
      </c>
      <c r="D9" s="70">
        <v>25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640</v>
      </c>
      <c r="C10" s="70">
        <v>126.5</v>
      </c>
      <c r="D10" s="70">
        <v>23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640</v>
      </c>
      <c r="C11" s="70">
        <v>125.319</v>
      </c>
      <c r="D11" s="70">
        <v>21</v>
      </c>
      <c r="E11" s="70">
        <v>255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640</v>
      </c>
      <c r="C12" s="70">
        <v>168.692</v>
      </c>
      <c r="D12" s="70">
        <v>26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640</v>
      </c>
      <c r="C13" s="70">
        <v>181.975</v>
      </c>
      <c r="D13" s="70">
        <v>33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60"/>
      <c r="B14" s="60"/>
      <c r="C14" s="60"/>
      <c r="D14" s="60"/>
      <c r="E14" s="60"/>
      <c r="J14" s="60"/>
      <c r="K14" s="60"/>
      <c r="L14" s="60"/>
      <c r="M14" s="60"/>
      <c r="N14" s="60"/>
      <c r="O14" s="60"/>
      <c r="P14" s="60"/>
    </row>
    <row r="15" ht="15" customHeight="1" spans="1:23">
      <c r="A15" s="60"/>
      <c r="B15" s="60"/>
      <c r="C15" s="60"/>
      <c r="D15" s="60"/>
      <c r="E15" s="60"/>
      <c r="J15" s="60"/>
      <c r="K15" s="60"/>
      <c r="L15" s="60"/>
      <c r="M15" s="60"/>
      <c r="N15" s="60"/>
      <c r="O15" s="60"/>
      <c r="P15" s="60"/>
    </row>
    <row r="16" ht="15" customHeight="1" spans="1:23">
      <c r="A16" s="60"/>
      <c r="B16" s="60"/>
      <c r="C16" s="60"/>
      <c r="D16" s="60"/>
      <c r="E16" s="60"/>
      <c r="J16" s="60"/>
      <c r="K16" s="60"/>
      <c r="L16" s="60"/>
      <c r="M16" s="60"/>
      <c r="N16" s="60"/>
      <c r="O16" s="60"/>
      <c r="P16" s="60"/>
    </row>
    <row r="17" ht="15" customHeight="1" spans="1:16">
      <c r="A17" s="60"/>
      <c r="B17" s="60"/>
      <c r="C17" s="60"/>
      <c r="D17" s="60"/>
      <c r="E17" s="60"/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60"/>
      <c r="B18" s="60"/>
      <c r="C18" s="60"/>
      <c r="D18" s="60"/>
      <c r="E18" s="111"/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60"/>
      <c r="B19" s="60"/>
      <c r="C19" s="60"/>
      <c r="D19" s="60"/>
      <c r="E19" s="111"/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60"/>
      <c r="B20" s="60"/>
      <c r="C20" s="60"/>
      <c r="D20" s="60"/>
      <c r="E20" s="111"/>
      <c r="F20" s="113"/>
      <c r="G20" s="113"/>
      <c r="H20" s="113"/>
    </row>
    <row r="21" ht="15" customHeight="1" spans="1:16">
      <c r="A21" s="60"/>
      <c r="B21" s="60"/>
      <c r="C21" s="60"/>
      <c r="D21" s="60"/>
      <c r="E21" s="60"/>
    </row>
    <row r="22" ht="15" customHeight="1" spans="1:16">
      <c r="A22" s="60"/>
      <c r="B22" s="60"/>
      <c r="C22" s="60"/>
      <c r="D22" s="60"/>
      <c r="E22" s="60"/>
    </row>
    <row r="23" ht="15" customHeight="1" spans="1:16">
      <c r="A23" s="60"/>
      <c r="B23" s="60"/>
      <c r="C23" s="60"/>
      <c r="D23" s="60"/>
      <c r="E23" s="60"/>
    </row>
    <row r="24" ht="15" customHeight="1" spans="1:16">
      <c r="A24" s="60"/>
      <c r="B24" s="60"/>
      <c r="C24" s="60"/>
      <c r="D24" s="60"/>
      <c r="E24" s="60"/>
    </row>
    <row r="25" ht="15" customHeight="1" spans="1:16">
      <c r="A25" s="60"/>
      <c r="B25" s="60"/>
      <c r="C25" s="60"/>
      <c r="D25" s="60"/>
      <c r="E25" s="60"/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70" zoomScaleNormal="70" workbookViewId="0">
      <selection activeCell="L39" sqref="L39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384</v>
      </c>
      <c r="C2" s="70">
        <v>167.302</v>
      </c>
      <c r="D2" s="70">
        <v>30</v>
      </c>
      <c r="E2" s="70">
        <v>255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384</v>
      </c>
      <c r="C3" s="70">
        <v>105.823</v>
      </c>
      <c r="D3" s="70">
        <v>13</v>
      </c>
      <c r="E3" s="70">
        <v>255</v>
      </c>
      <c r="F3" s="58"/>
      <c r="G3" s="70"/>
      <c r="H3" s="104" t="s">
        <v>219</v>
      </c>
      <c r="I3" s="105">
        <v>0</v>
      </c>
      <c r="J3" s="106"/>
      <c r="K3" s="107"/>
      <c r="L3" s="108">
        <v>10</v>
      </c>
      <c r="M3" s="108"/>
      <c r="N3" s="108"/>
      <c r="O3" s="193">
        <v>15</v>
      </c>
      <c r="P3" s="194"/>
      <c r="Q3" s="194"/>
      <c r="R3" s="195">
        <v>30</v>
      </c>
      <c r="S3" s="196"/>
      <c r="T3" s="196"/>
      <c r="U3" s="60"/>
      <c r="V3" s="60"/>
      <c r="W3" s="60"/>
    </row>
    <row r="4" spans="1:23">
      <c r="A4" s="70">
        <v>3</v>
      </c>
      <c r="B4" s="70">
        <v>384</v>
      </c>
      <c r="C4" s="70">
        <v>95.536</v>
      </c>
      <c r="D4" s="70">
        <v>7</v>
      </c>
      <c r="E4" s="70">
        <v>255</v>
      </c>
      <c r="F4" s="58"/>
      <c r="G4" s="110" t="s">
        <v>9</v>
      </c>
      <c r="H4" s="110" t="s">
        <v>10</v>
      </c>
      <c r="I4" s="70">
        <f>C2</f>
        <v>167.302</v>
      </c>
      <c r="J4" s="70">
        <f>C10</f>
        <v>156.479</v>
      </c>
      <c r="K4" s="70">
        <f>C18</f>
        <v>144.218</v>
      </c>
      <c r="L4" s="70">
        <f>C3</f>
        <v>105.823</v>
      </c>
      <c r="M4" s="70">
        <f>C11</f>
        <v>137.47</v>
      </c>
      <c r="N4" s="70">
        <f>C19</f>
        <v>122.724</v>
      </c>
      <c r="O4" s="70">
        <f>C4</f>
        <v>95.536</v>
      </c>
      <c r="P4" s="70">
        <f>C12</f>
        <v>92.986</v>
      </c>
      <c r="Q4" s="70">
        <f>C20</f>
        <v>88.587</v>
      </c>
      <c r="R4" s="70">
        <f>C5</f>
        <v>42.992</v>
      </c>
      <c r="S4" s="70">
        <f>C13</f>
        <v>40.664</v>
      </c>
      <c r="T4" s="70">
        <f>C21</f>
        <v>48.883</v>
      </c>
      <c r="U4" s="5"/>
      <c r="V4" s="5"/>
      <c r="W4" s="5"/>
    </row>
    <row r="5" spans="1:23">
      <c r="A5" s="70">
        <v>4</v>
      </c>
      <c r="B5" s="70">
        <v>384</v>
      </c>
      <c r="C5" s="70">
        <v>42.992</v>
      </c>
      <c r="D5" s="70">
        <v>0</v>
      </c>
      <c r="E5" s="70">
        <v>255</v>
      </c>
      <c r="F5" s="58"/>
      <c r="G5" s="70" t="s">
        <v>11</v>
      </c>
      <c r="H5" s="70" t="s">
        <v>12</v>
      </c>
      <c r="I5" s="70">
        <f>C6</f>
        <v>88.128</v>
      </c>
      <c r="J5" s="70">
        <f>C14</f>
        <v>80.13</v>
      </c>
      <c r="K5" s="70">
        <f>C22</f>
        <v>82.31</v>
      </c>
      <c r="L5" s="70">
        <f>C7</f>
        <v>95.273</v>
      </c>
      <c r="M5" s="70">
        <f>C15</f>
        <v>91.227</v>
      </c>
      <c r="N5" s="70">
        <f>C23</f>
        <v>85.653</v>
      </c>
      <c r="O5" s="70">
        <f>C8</f>
        <v>73.062</v>
      </c>
      <c r="P5" s="70">
        <f>C16</f>
        <v>75.562</v>
      </c>
      <c r="Q5" s="70">
        <f>C24</f>
        <v>70.363</v>
      </c>
      <c r="R5" s="70">
        <f>C9</f>
        <v>67.505</v>
      </c>
      <c r="S5" s="70">
        <f>C17</f>
        <v>67.725</v>
      </c>
      <c r="T5" s="70">
        <f>C25</f>
        <v>65.071</v>
      </c>
      <c r="U5" s="5"/>
      <c r="V5" s="5"/>
      <c r="W5" s="5"/>
    </row>
    <row r="6" spans="1:23">
      <c r="A6" s="70">
        <v>5</v>
      </c>
      <c r="B6" s="70">
        <v>384</v>
      </c>
      <c r="C6" s="70">
        <v>88.128</v>
      </c>
      <c r="D6" s="70">
        <v>10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2.00307301810287</v>
      </c>
      <c r="J6" s="110">
        <f t="shared" si="0"/>
        <v>1.87349142747677</v>
      </c>
      <c r="K6" s="110">
        <f t="shared" si="0"/>
        <v>1.7266929536094</v>
      </c>
      <c r="L6" s="70">
        <f t="shared" ref="L6:N6" si="1">L4/AVERAGE($L$5:$N$5)</f>
        <v>1.16650927970664</v>
      </c>
      <c r="M6" s="70">
        <f t="shared" si="1"/>
        <v>1.51536084481891</v>
      </c>
      <c r="N6" s="70">
        <f t="shared" si="1"/>
        <v>1.35281257233982</v>
      </c>
      <c r="O6" s="70">
        <f t="shared" ref="O6:Q6" si="2">O4/AVERAGE($O$5:$Q$5)</f>
        <v>1.30879001949887</v>
      </c>
      <c r="P6" s="70">
        <f t="shared" si="2"/>
        <v>1.2738564389667</v>
      </c>
      <c r="Q6" s="70">
        <f t="shared" si="2"/>
        <v>1.21359258768785</v>
      </c>
      <c r="R6" s="70">
        <f t="shared" ref="R6:T6" si="3">R4/AVERAGE($R$5:$T$5)</f>
        <v>0.643910914074318</v>
      </c>
      <c r="S6" s="70">
        <f t="shared" si="3"/>
        <v>0.609043389698504</v>
      </c>
      <c r="T6" s="70">
        <f t="shared" si="3"/>
        <v>0.732143124597481</v>
      </c>
      <c r="U6" s="5"/>
      <c r="V6" s="5"/>
      <c r="W6" s="5"/>
    </row>
    <row r="7" spans="1:23">
      <c r="A7" s="70">
        <v>6</v>
      </c>
      <c r="B7" s="70">
        <v>384</v>
      </c>
      <c r="C7" s="70">
        <v>95.273</v>
      </c>
      <c r="D7" s="70">
        <v>9</v>
      </c>
      <c r="E7" s="70">
        <v>255</v>
      </c>
      <c r="F7" s="58"/>
      <c r="G7" s="110"/>
      <c r="H7" s="110" t="s">
        <v>14</v>
      </c>
      <c r="I7" s="110">
        <f t="shared" ref="I7:T7" si="4">I6/AVERAGE($I$6:$K$6)</f>
        <v>1.0724510095107</v>
      </c>
      <c r="J7" s="110">
        <f t="shared" si="4"/>
        <v>1.00307265613815</v>
      </c>
      <c r="K7" s="110">
        <f t="shared" si="4"/>
        <v>0.924476334351142</v>
      </c>
      <c r="L7" s="110">
        <f t="shared" si="4"/>
        <v>0.624552396901558</v>
      </c>
      <c r="M7" s="110">
        <f t="shared" si="4"/>
        <v>0.81132852028441</v>
      </c>
      <c r="N7" s="110">
        <f t="shared" si="4"/>
        <v>0.724299711379821</v>
      </c>
      <c r="O7" s="110">
        <f t="shared" si="4"/>
        <v>0.700729910973728</v>
      </c>
      <c r="P7" s="110">
        <f t="shared" si="4"/>
        <v>0.682026372276452</v>
      </c>
      <c r="Q7" s="110">
        <f t="shared" si="4"/>
        <v>0.649760934343386</v>
      </c>
      <c r="R7" s="110">
        <f t="shared" si="4"/>
        <v>0.344751740746826</v>
      </c>
      <c r="S7" s="110">
        <f t="shared" si="4"/>
        <v>0.326083568704153</v>
      </c>
      <c r="T7" s="110">
        <f t="shared" si="4"/>
        <v>0.391991518024914</v>
      </c>
      <c r="U7" s="111"/>
      <c r="V7" s="111"/>
      <c r="W7" s="111"/>
    </row>
    <row r="8" spans="1:23">
      <c r="A8" s="70">
        <v>7</v>
      </c>
      <c r="B8" s="70">
        <v>384</v>
      </c>
      <c r="C8" s="70">
        <v>73.062</v>
      </c>
      <c r="D8" s="70">
        <v>9</v>
      </c>
      <c r="E8" s="70">
        <v>243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384</v>
      </c>
      <c r="C9" s="70">
        <v>67.505</v>
      </c>
      <c r="D9" s="70">
        <v>5</v>
      </c>
      <c r="E9" s="70">
        <v>219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432</v>
      </c>
      <c r="C10" s="70">
        <v>156.479</v>
      </c>
      <c r="D10" s="70">
        <v>12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432</v>
      </c>
      <c r="C11" s="70">
        <v>137.47</v>
      </c>
      <c r="D11" s="70">
        <v>16</v>
      </c>
      <c r="E11" s="70">
        <v>255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432</v>
      </c>
      <c r="C12" s="70">
        <v>92.986</v>
      </c>
      <c r="D12" s="70">
        <v>6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432</v>
      </c>
      <c r="C13" s="70">
        <v>40.664</v>
      </c>
      <c r="D13" s="70">
        <v>2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70">
        <v>13</v>
      </c>
      <c r="B14" s="70">
        <v>432</v>
      </c>
      <c r="C14" s="70">
        <v>80.13</v>
      </c>
      <c r="D14" s="70">
        <v>0</v>
      </c>
      <c r="E14" s="70">
        <v>255</v>
      </c>
      <c r="J14" s="60"/>
      <c r="K14" s="60"/>
      <c r="L14" s="60"/>
      <c r="M14" s="60"/>
      <c r="N14" s="60"/>
      <c r="O14" s="60"/>
      <c r="P14" s="60"/>
    </row>
    <row r="15" ht="15" customHeight="1" spans="1:23">
      <c r="A15" s="70">
        <v>14</v>
      </c>
      <c r="B15" s="70">
        <v>432</v>
      </c>
      <c r="C15" s="70">
        <v>91.227</v>
      </c>
      <c r="D15" s="70">
        <v>13</v>
      </c>
      <c r="E15" s="70">
        <v>255</v>
      </c>
      <c r="J15" s="60"/>
      <c r="K15" s="60"/>
      <c r="L15" s="60"/>
      <c r="M15" s="60"/>
      <c r="N15" s="60"/>
      <c r="O15" s="60"/>
      <c r="P15" s="60"/>
    </row>
    <row r="16" ht="15" customHeight="1" spans="1:23">
      <c r="A16" s="70">
        <v>15</v>
      </c>
      <c r="B16" s="70">
        <v>432</v>
      </c>
      <c r="C16" s="70">
        <v>75.562</v>
      </c>
      <c r="D16" s="70">
        <v>11</v>
      </c>
      <c r="E16" s="70">
        <v>243</v>
      </c>
      <c r="J16" s="60"/>
      <c r="K16" s="60"/>
      <c r="L16" s="60"/>
      <c r="M16" s="60"/>
      <c r="N16" s="60"/>
      <c r="O16" s="60"/>
      <c r="P16" s="60"/>
    </row>
    <row r="17" ht="15" customHeight="1" spans="1:16">
      <c r="A17" s="70">
        <v>16</v>
      </c>
      <c r="B17" s="70">
        <v>432</v>
      </c>
      <c r="C17" s="70">
        <v>67.725</v>
      </c>
      <c r="D17" s="70">
        <v>6</v>
      </c>
      <c r="E17" s="70">
        <v>219</v>
      </c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70">
        <v>17</v>
      </c>
      <c r="B18" s="70">
        <v>496</v>
      </c>
      <c r="C18" s="70">
        <v>144.218</v>
      </c>
      <c r="D18" s="70">
        <v>19</v>
      </c>
      <c r="E18" s="110">
        <v>255</v>
      </c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70">
        <v>18</v>
      </c>
      <c r="B19" s="70">
        <v>496</v>
      </c>
      <c r="C19" s="70">
        <v>122.724</v>
      </c>
      <c r="D19" s="70">
        <v>13</v>
      </c>
      <c r="E19" s="110">
        <v>255</v>
      </c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70">
        <v>19</v>
      </c>
      <c r="B20" s="70">
        <v>496</v>
      </c>
      <c r="C20" s="70">
        <v>88.587</v>
      </c>
      <c r="D20" s="70">
        <v>10</v>
      </c>
      <c r="E20" s="110">
        <v>255</v>
      </c>
      <c r="F20" s="113"/>
      <c r="G20" s="113"/>
      <c r="H20" s="113"/>
    </row>
    <row r="21" ht="15" customHeight="1" spans="1:16">
      <c r="A21" s="70">
        <v>20</v>
      </c>
      <c r="B21" s="70">
        <v>496</v>
      </c>
      <c r="C21" s="70">
        <v>48.883</v>
      </c>
      <c r="D21" s="70">
        <v>0</v>
      </c>
      <c r="E21" s="70">
        <v>255</v>
      </c>
    </row>
    <row r="22" ht="15" customHeight="1" spans="1:16">
      <c r="A22" s="70">
        <v>21</v>
      </c>
      <c r="B22" s="70">
        <v>496</v>
      </c>
      <c r="C22" s="70">
        <v>82.31</v>
      </c>
      <c r="D22" s="70">
        <v>0</v>
      </c>
      <c r="E22" s="70">
        <v>255</v>
      </c>
    </row>
    <row r="23" ht="15" customHeight="1" spans="1:16">
      <c r="A23" s="70">
        <v>22</v>
      </c>
      <c r="B23" s="70">
        <v>496</v>
      </c>
      <c r="C23" s="70">
        <v>85.653</v>
      </c>
      <c r="D23" s="70">
        <v>10</v>
      </c>
      <c r="E23" s="70">
        <v>255</v>
      </c>
    </row>
    <row r="24" ht="15" customHeight="1" spans="1:16">
      <c r="A24" s="70">
        <v>23</v>
      </c>
      <c r="B24" s="70">
        <v>496</v>
      </c>
      <c r="C24" s="70">
        <v>70.363</v>
      </c>
      <c r="D24" s="70">
        <v>11</v>
      </c>
      <c r="E24" s="70">
        <v>243</v>
      </c>
    </row>
    <row r="25" ht="15" customHeight="1" spans="1:16">
      <c r="A25" s="70">
        <v>24</v>
      </c>
      <c r="B25" s="70">
        <v>496</v>
      </c>
      <c r="C25" s="70">
        <v>65.071</v>
      </c>
      <c r="D25" s="70">
        <v>9</v>
      </c>
      <c r="E25" s="70">
        <v>219</v>
      </c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70" zoomScaleNormal="70" workbookViewId="0">
      <selection activeCell="I7" sqref="I7:T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432</v>
      </c>
      <c r="C2" s="70">
        <v>173.301</v>
      </c>
      <c r="D2" s="70">
        <v>27</v>
      </c>
      <c r="E2" s="70">
        <v>255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432</v>
      </c>
      <c r="C3" s="70">
        <v>133.748</v>
      </c>
      <c r="D3" s="70">
        <v>15</v>
      </c>
      <c r="E3" s="70">
        <v>255</v>
      </c>
      <c r="F3" s="58"/>
      <c r="G3" s="70"/>
      <c r="H3" s="104" t="s">
        <v>219</v>
      </c>
      <c r="I3" s="105">
        <v>0</v>
      </c>
      <c r="J3" s="106"/>
      <c r="K3" s="107"/>
      <c r="L3" s="108">
        <v>10</v>
      </c>
      <c r="M3" s="108"/>
      <c r="N3" s="108"/>
      <c r="O3" s="193">
        <v>15</v>
      </c>
      <c r="P3" s="194"/>
      <c r="Q3" s="194"/>
      <c r="R3" s="195">
        <v>30</v>
      </c>
      <c r="S3" s="196"/>
      <c r="T3" s="196"/>
      <c r="U3" s="60"/>
      <c r="V3" s="60"/>
      <c r="W3" s="60"/>
    </row>
    <row r="4" spans="1:23">
      <c r="A4" s="70">
        <v>3</v>
      </c>
      <c r="B4" s="70">
        <v>432</v>
      </c>
      <c r="C4" s="70">
        <v>109.382</v>
      </c>
      <c r="D4" s="70">
        <v>15</v>
      </c>
      <c r="E4" s="70">
        <v>255</v>
      </c>
      <c r="F4" s="58"/>
      <c r="G4" s="110" t="s">
        <v>9</v>
      </c>
      <c r="H4" s="110" t="s">
        <v>10</v>
      </c>
      <c r="I4" s="70">
        <f>C2</f>
        <v>173.301</v>
      </c>
      <c r="J4" s="70">
        <f>C10</f>
        <v>154.835</v>
      </c>
      <c r="K4" s="70">
        <f>C18</f>
        <v>143.046</v>
      </c>
      <c r="L4" s="70">
        <f>C3</f>
        <v>133.748</v>
      </c>
      <c r="M4" s="70">
        <f>C11</f>
        <v>135.652</v>
      </c>
      <c r="N4" s="70">
        <f>C19</f>
        <v>124.472</v>
      </c>
      <c r="O4" s="70">
        <f>C4</f>
        <v>109.382</v>
      </c>
      <c r="P4" s="70">
        <f>C12</f>
        <v>103.681</v>
      </c>
      <c r="Q4" s="70">
        <f>C20</f>
        <v>94.896</v>
      </c>
      <c r="R4" s="70">
        <f>C5</f>
        <v>53.771</v>
      </c>
      <c r="S4" s="70">
        <f>C13</f>
        <v>39.86</v>
      </c>
      <c r="T4" s="70">
        <f>C21</f>
        <v>45.35</v>
      </c>
      <c r="U4" s="5"/>
      <c r="V4" s="5"/>
      <c r="W4" s="5"/>
    </row>
    <row r="5" spans="1:23">
      <c r="A5" s="70">
        <v>4</v>
      </c>
      <c r="B5" s="70">
        <v>432</v>
      </c>
      <c r="C5" s="70">
        <v>53.771</v>
      </c>
      <c r="D5" s="70">
        <v>0</v>
      </c>
      <c r="E5" s="70">
        <v>255</v>
      </c>
      <c r="F5" s="58"/>
      <c r="G5" s="70" t="s">
        <v>11</v>
      </c>
      <c r="H5" s="70" t="s">
        <v>12</v>
      </c>
      <c r="I5" s="70">
        <f>C6</f>
        <v>184.06</v>
      </c>
      <c r="J5" s="70">
        <f>C14</f>
        <v>161.021</v>
      </c>
      <c r="K5" s="70">
        <f>C22</f>
        <v>174.998</v>
      </c>
      <c r="L5" s="70">
        <f>C7</f>
        <v>190.859</v>
      </c>
      <c r="M5" s="70">
        <f>C15</f>
        <v>178.046</v>
      </c>
      <c r="N5" s="70">
        <f>C23</f>
        <v>169.219</v>
      </c>
      <c r="O5" s="70">
        <f>C8</f>
        <v>175.299</v>
      </c>
      <c r="P5" s="70">
        <f>C16</f>
        <v>172.392</v>
      </c>
      <c r="Q5" s="70">
        <f>C24</f>
        <v>162.494</v>
      </c>
      <c r="R5" s="70">
        <f>C9</f>
        <v>189.435</v>
      </c>
      <c r="S5" s="70">
        <f>C17</f>
        <v>177.067</v>
      </c>
      <c r="T5" s="70">
        <f>C25</f>
        <v>165.906</v>
      </c>
      <c r="U5" s="5"/>
      <c r="V5" s="5"/>
      <c r="W5" s="5"/>
    </row>
    <row r="6" spans="1:23">
      <c r="A6" s="70">
        <v>5</v>
      </c>
      <c r="B6" s="70">
        <v>432</v>
      </c>
      <c r="C6" s="70">
        <v>184.06</v>
      </c>
      <c r="D6" s="70">
        <v>39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0.999661589873846</v>
      </c>
      <c r="J6" s="110">
        <f t="shared" si="0"/>
        <v>0.893143157097287</v>
      </c>
      <c r="K6" s="110">
        <f t="shared" si="0"/>
        <v>0.82514002680362</v>
      </c>
      <c r="L6" s="70">
        <f t="shared" ref="L6:N6" si="1">L4/AVERAGE($L$5:$N$5)</f>
        <v>0.74563483509377</v>
      </c>
      <c r="M6" s="70">
        <f t="shared" si="1"/>
        <v>0.756249488965368</v>
      </c>
      <c r="N6" s="70">
        <f t="shared" si="1"/>
        <v>0.693921847009239</v>
      </c>
      <c r="O6" s="70">
        <f t="shared" ref="O6:Q6" si="2">O4/AVERAGE($O$5:$Q$5)</f>
        <v>0.643190215314053</v>
      </c>
      <c r="P6" s="70">
        <f t="shared" si="2"/>
        <v>0.60966708154885</v>
      </c>
      <c r="Q6" s="70">
        <f t="shared" si="2"/>
        <v>0.558009349549673</v>
      </c>
      <c r="R6" s="70">
        <f t="shared" ref="R6:T6" si="3">R4/AVERAGE($R$5:$T$5)</f>
        <v>0.302987558413848</v>
      </c>
      <c r="S6" s="70">
        <f t="shared" si="3"/>
        <v>0.224602184790612</v>
      </c>
      <c r="T6" s="70">
        <f t="shared" si="3"/>
        <v>0.255537106880438</v>
      </c>
      <c r="U6" s="5"/>
      <c r="V6" s="5"/>
      <c r="W6" s="5"/>
    </row>
    <row r="7" spans="1:23">
      <c r="A7" s="70">
        <v>6</v>
      </c>
      <c r="B7" s="70">
        <v>432</v>
      </c>
      <c r="C7" s="70">
        <v>190.859</v>
      </c>
      <c r="D7" s="70">
        <v>45</v>
      </c>
      <c r="E7" s="70">
        <v>255</v>
      </c>
      <c r="F7" s="58"/>
      <c r="G7" s="110"/>
      <c r="H7" s="110" t="s">
        <v>14</v>
      </c>
      <c r="I7" s="110">
        <f t="shared" ref="I7:T7" si="4">I6/AVERAGE($I$6:$K$6)</f>
        <v>1.10340165795807</v>
      </c>
      <c r="J7" s="110">
        <f t="shared" si="4"/>
        <v>0.985829254937583</v>
      </c>
      <c r="K7" s="110">
        <f t="shared" si="4"/>
        <v>0.910769087104346</v>
      </c>
      <c r="L7" s="110">
        <f t="shared" si="4"/>
        <v>0.823013229284507</v>
      </c>
      <c r="M7" s="110">
        <f t="shared" si="4"/>
        <v>0.834729420842944</v>
      </c>
      <c r="N7" s="110">
        <f t="shared" si="4"/>
        <v>0.76593371620885</v>
      </c>
      <c r="O7" s="110">
        <f t="shared" si="4"/>
        <v>0.709937399965018</v>
      </c>
      <c r="P7" s="110">
        <f t="shared" si="4"/>
        <v>0.672935396735962</v>
      </c>
      <c r="Q7" s="110">
        <f t="shared" si="4"/>
        <v>0.61591687395623</v>
      </c>
      <c r="R7" s="110">
        <f t="shared" si="4"/>
        <v>0.334430148843368</v>
      </c>
      <c r="S7" s="110">
        <f t="shared" si="4"/>
        <v>0.247910318441105</v>
      </c>
      <c r="T7" s="110">
        <f t="shared" si="4"/>
        <v>0.28205551784506</v>
      </c>
      <c r="U7" s="111"/>
      <c r="V7" s="111"/>
      <c r="W7" s="111"/>
    </row>
    <row r="8" spans="1:23">
      <c r="A8" s="70">
        <v>7</v>
      </c>
      <c r="B8" s="70">
        <v>432</v>
      </c>
      <c r="C8" s="70">
        <v>175.299</v>
      </c>
      <c r="D8" s="70">
        <v>41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432</v>
      </c>
      <c r="C9" s="70">
        <v>189.435</v>
      </c>
      <c r="D9" s="70">
        <v>43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480</v>
      </c>
      <c r="C10" s="70">
        <v>154.835</v>
      </c>
      <c r="D10" s="70">
        <v>18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480</v>
      </c>
      <c r="C11" s="70">
        <v>135.652</v>
      </c>
      <c r="D11" s="70">
        <v>24</v>
      </c>
      <c r="E11" s="70">
        <v>255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480</v>
      </c>
      <c r="C12" s="70">
        <v>103.681</v>
      </c>
      <c r="D12" s="70">
        <v>14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480</v>
      </c>
      <c r="C13" s="70">
        <v>39.86</v>
      </c>
      <c r="D13" s="70">
        <v>5</v>
      </c>
      <c r="E13" s="110">
        <v>214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70">
        <v>13</v>
      </c>
      <c r="B14" s="70">
        <v>480</v>
      </c>
      <c r="C14" s="70">
        <v>161.021</v>
      </c>
      <c r="D14" s="70">
        <v>38</v>
      </c>
      <c r="E14" s="70">
        <v>255</v>
      </c>
      <c r="J14" s="60"/>
      <c r="K14" s="60"/>
      <c r="L14" s="60"/>
      <c r="M14" s="60"/>
      <c r="N14" s="60"/>
      <c r="O14" s="60"/>
      <c r="P14" s="60"/>
    </row>
    <row r="15" ht="15" customHeight="1" spans="1:23">
      <c r="A15" s="70">
        <v>14</v>
      </c>
      <c r="B15" s="70">
        <v>480</v>
      </c>
      <c r="C15" s="70">
        <v>178.046</v>
      </c>
      <c r="D15" s="70">
        <v>45</v>
      </c>
      <c r="E15" s="70">
        <v>255</v>
      </c>
      <c r="J15" s="60"/>
      <c r="K15" s="60"/>
      <c r="L15" s="60"/>
      <c r="M15" s="60"/>
      <c r="N15" s="60"/>
      <c r="O15" s="60"/>
      <c r="P15" s="60"/>
    </row>
    <row r="16" ht="15" customHeight="1" spans="1:23">
      <c r="A16" s="70">
        <v>15</v>
      </c>
      <c r="B16" s="70">
        <v>480</v>
      </c>
      <c r="C16" s="70">
        <v>172.392</v>
      </c>
      <c r="D16" s="70">
        <v>40</v>
      </c>
      <c r="E16" s="70">
        <v>255</v>
      </c>
      <c r="J16" s="60"/>
      <c r="K16" s="60"/>
      <c r="L16" s="60"/>
      <c r="M16" s="60"/>
      <c r="N16" s="60"/>
      <c r="O16" s="60"/>
      <c r="P16" s="60"/>
    </row>
    <row r="17" ht="15" customHeight="1" spans="1:16">
      <c r="A17" s="70">
        <v>16</v>
      </c>
      <c r="B17" s="70">
        <v>480</v>
      </c>
      <c r="C17" s="70">
        <v>177.067</v>
      </c>
      <c r="D17" s="70">
        <v>41</v>
      </c>
      <c r="E17" s="70">
        <v>255</v>
      </c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70">
        <v>17</v>
      </c>
      <c r="B18" s="70">
        <v>540</v>
      </c>
      <c r="C18" s="70">
        <v>143.046</v>
      </c>
      <c r="D18" s="70">
        <v>20</v>
      </c>
      <c r="E18" s="110">
        <v>255</v>
      </c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70">
        <v>18</v>
      </c>
      <c r="B19" s="70">
        <v>540</v>
      </c>
      <c r="C19" s="70">
        <v>124.472</v>
      </c>
      <c r="D19" s="70">
        <v>15</v>
      </c>
      <c r="E19" s="110">
        <v>255</v>
      </c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70">
        <v>19</v>
      </c>
      <c r="B20" s="70">
        <v>540</v>
      </c>
      <c r="C20" s="70">
        <v>94.896</v>
      </c>
      <c r="D20" s="70">
        <v>8</v>
      </c>
      <c r="E20" s="110">
        <v>255</v>
      </c>
      <c r="F20" s="113"/>
      <c r="G20" s="113"/>
      <c r="H20" s="113"/>
    </row>
    <row r="21" ht="15" customHeight="1" spans="1:16">
      <c r="A21" s="70">
        <v>20</v>
      </c>
      <c r="B21" s="70">
        <v>540</v>
      </c>
      <c r="C21" s="70">
        <v>45.35</v>
      </c>
      <c r="D21" s="70">
        <v>0</v>
      </c>
      <c r="E21" s="70">
        <v>255</v>
      </c>
    </row>
    <row r="22" ht="15" customHeight="1" spans="1:16">
      <c r="A22" s="70">
        <v>21</v>
      </c>
      <c r="B22" s="70">
        <v>540</v>
      </c>
      <c r="C22" s="70">
        <v>174.998</v>
      </c>
      <c r="D22" s="70">
        <v>39</v>
      </c>
      <c r="E22" s="70">
        <v>255</v>
      </c>
    </row>
    <row r="23" ht="15" customHeight="1" spans="1:16">
      <c r="A23" s="70">
        <v>22</v>
      </c>
      <c r="B23" s="70">
        <v>540</v>
      </c>
      <c r="C23" s="70">
        <v>169.219</v>
      </c>
      <c r="D23" s="70">
        <v>39</v>
      </c>
      <c r="E23" s="70">
        <v>255</v>
      </c>
    </row>
    <row r="24" ht="15" customHeight="1" spans="1:16">
      <c r="A24" s="70">
        <v>23</v>
      </c>
      <c r="B24" s="70">
        <v>540</v>
      </c>
      <c r="C24" s="70">
        <v>162.494</v>
      </c>
      <c r="D24" s="70">
        <v>39</v>
      </c>
      <c r="E24" s="70">
        <v>255</v>
      </c>
    </row>
    <row r="25" ht="15" customHeight="1" spans="1:16">
      <c r="A25" s="70">
        <v>24</v>
      </c>
      <c r="B25" s="70">
        <v>540</v>
      </c>
      <c r="C25" s="70">
        <v>165.906</v>
      </c>
      <c r="D25" s="70">
        <v>36</v>
      </c>
      <c r="E25" s="70">
        <v>255</v>
      </c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85" zoomScaleNormal="85" workbookViewId="0">
      <selection activeCell="I7" sqref="I7:N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7200</v>
      </c>
      <c r="C2" s="70">
        <v>62.32</v>
      </c>
      <c r="D2" s="70">
        <v>22</v>
      </c>
      <c r="E2" s="70">
        <v>255</v>
      </c>
      <c r="F2" s="58"/>
      <c r="G2" s="70"/>
      <c r="H2" s="104" t="s">
        <v>223</v>
      </c>
      <c r="I2" s="105" t="s">
        <v>234</v>
      </c>
      <c r="J2" s="106"/>
      <c r="K2" s="107"/>
      <c r="L2" s="108" t="s">
        <v>234</v>
      </c>
      <c r="M2" s="108"/>
      <c r="N2" s="108"/>
      <c r="U2" s="5"/>
      <c r="V2" s="5"/>
      <c r="W2" s="5"/>
    </row>
    <row r="3" spans="1:23">
      <c r="A3" s="70">
        <v>2</v>
      </c>
      <c r="B3" s="70">
        <v>7200</v>
      </c>
      <c r="C3" s="70">
        <v>29.546</v>
      </c>
      <c r="D3" s="70">
        <v>18</v>
      </c>
      <c r="E3" s="70">
        <v>71</v>
      </c>
      <c r="F3" s="58"/>
      <c r="G3" s="70"/>
      <c r="H3" s="104" t="s">
        <v>235</v>
      </c>
      <c r="I3" s="105" t="s">
        <v>236</v>
      </c>
      <c r="J3" s="106"/>
      <c r="K3" s="107"/>
      <c r="L3" s="108" t="s">
        <v>234</v>
      </c>
      <c r="M3" s="108"/>
      <c r="N3" s="108"/>
      <c r="O3" s="109"/>
      <c r="P3" s="60"/>
      <c r="Q3" s="60"/>
      <c r="R3" s="109"/>
      <c r="S3" s="60"/>
      <c r="T3" s="60"/>
      <c r="U3" s="60"/>
      <c r="V3" s="60"/>
      <c r="W3" s="60"/>
    </row>
    <row r="4" spans="1:23">
      <c r="A4" s="70">
        <v>3</v>
      </c>
      <c r="B4" s="70">
        <v>943</v>
      </c>
      <c r="C4" s="70">
        <v>69.773</v>
      </c>
      <c r="D4" s="70">
        <v>9</v>
      </c>
      <c r="E4" s="70">
        <v>255</v>
      </c>
      <c r="F4" s="58"/>
      <c r="G4" s="110" t="s">
        <v>9</v>
      </c>
      <c r="H4" s="110" t="s">
        <v>237</v>
      </c>
      <c r="I4" s="70">
        <f>C2</f>
        <v>62.32</v>
      </c>
      <c r="J4" s="70">
        <f>C6</f>
        <v>73.29</v>
      </c>
      <c r="K4" s="70">
        <f>C10</f>
        <v>73.643</v>
      </c>
      <c r="L4" s="70">
        <f>C3</f>
        <v>29.546</v>
      </c>
      <c r="M4" s="70">
        <f>C7</f>
        <v>34.2</v>
      </c>
      <c r="N4" s="70">
        <f>C11</f>
        <v>28.884</v>
      </c>
      <c r="O4" s="60"/>
      <c r="P4" s="60"/>
      <c r="Q4" s="60"/>
      <c r="R4" s="60"/>
      <c r="S4" s="60"/>
      <c r="T4" s="60"/>
      <c r="U4" s="5"/>
      <c r="V4" s="5"/>
      <c r="W4" s="5"/>
    </row>
    <row r="5" spans="1:23">
      <c r="A5" s="70">
        <v>4</v>
      </c>
      <c r="B5" s="70">
        <v>943</v>
      </c>
      <c r="C5" s="70">
        <v>76.736</v>
      </c>
      <c r="D5" s="70">
        <v>9</v>
      </c>
      <c r="E5" s="70">
        <v>255</v>
      </c>
      <c r="F5" s="58"/>
      <c r="G5" s="70" t="s">
        <v>11</v>
      </c>
      <c r="H5" s="104" t="s">
        <v>227</v>
      </c>
      <c r="I5" s="70">
        <f>C4</f>
        <v>69.773</v>
      </c>
      <c r="J5" s="70">
        <f>C8</f>
        <v>103.311</v>
      </c>
      <c r="K5" s="70">
        <f>C12</f>
        <v>100.382</v>
      </c>
      <c r="L5" s="70">
        <f>C5</f>
        <v>76.736</v>
      </c>
      <c r="M5" s="70">
        <f>C9</f>
        <v>108.491</v>
      </c>
      <c r="N5" s="70">
        <f>C13</f>
        <v>106.536</v>
      </c>
      <c r="O5" s="60"/>
      <c r="P5" s="60"/>
      <c r="Q5" s="60"/>
      <c r="R5" s="60"/>
      <c r="S5" s="60"/>
      <c r="T5" s="60"/>
      <c r="U5" s="5"/>
      <c r="V5" s="5"/>
      <c r="W5" s="5"/>
    </row>
    <row r="6" spans="1:23">
      <c r="A6" s="70">
        <v>5</v>
      </c>
      <c r="B6" s="70">
        <v>6996</v>
      </c>
      <c r="C6" s="70">
        <v>73.29</v>
      </c>
      <c r="D6" s="70">
        <v>20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0.683668170814653</v>
      </c>
      <c r="J6" s="110">
        <f t="shared" si="0"/>
        <v>0.804012198957092</v>
      </c>
      <c r="K6" s="110">
        <f t="shared" si="0"/>
        <v>0.807884709616552</v>
      </c>
      <c r="L6" s="70">
        <f t="shared" ref="L6:N6" si="1">L4/AVERAGE($L$5:$N$5)</f>
        <v>0.303801373032221</v>
      </c>
      <c r="M6" s="70">
        <f t="shared" si="1"/>
        <v>0.351655281855479</v>
      </c>
      <c r="N6" s="70">
        <f t="shared" si="1"/>
        <v>0.296994478395136</v>
      </c>
      <c r="O6" s="60"/>
      <c r="P6" s="60"/>
      <c r="Q6" s="60"/>
      <c r="R6" s="60"/>
      <c r="S6" s="60"/>
      <c r="T6" s="60"/>
      <c r="U6" s="5"/>
      <c r="V6" s="5"/>
      <c r="W6" s="5"/>
    </row>
    <row r="7" spans="1:23">
      <c r="A7" s="70">
        <v>6</v>
      </c>
      <c r="B7" s="70">
        <v>6996</v>
      </c>
      <c r="C7" s="70">
        <v>34.2</v>
      </c>
      <c r="D7" s="70">
        <v>16</v>
      </c>
      <c r="E7" s="70">
        <v>255</v>
      </c>
      <c r="F7" s="58"/>
      <c r="G7" s="110"/>
      <c r="H7" s="110" t="s">
        <v>14</v>
      </c>
      <c r="I7" s="110">
        <f t="shared" ref="I7:N7" si="2">I6/AVERAGE($I$6:$K$6)</f>
        <v>0.893463892990782</v>
      </c>
      <c r="J7" s="110">
        <f t="shared" si="2"/>
        <v>1.05073762383335</v>
      </c>
      <c r="K7" s="110">
        <f t="shared" si="2"/>
        <v>1.05579848317587</v>
      </c>
      <c r="L7" s="110">
        <f t="shared" si="2"/>
        <v>0.397028220754921</v>
      </c>
      <c r="M7" s="110">
        <f t="shared" si="2"/>
        <v>0.459566951527052</v>
      </c>
      <c r="N7" s="110">
        <f t="shared" si="2"/>
        <v>0.388132509587935</v>
      </c>
      <c r="O7" s="111"/>
      <c r="P7" s="111"/>
      <c r="Q7" s="111"/>
      <c r="R7" s="111"/>
      <c r="S7" s="111"/>
      <c r="T7" s="111"/>
      <c r="U7" s="111"/>
      <c r="V7" s="111"/>
      <c r="W7" s="111"/>
    </row>
    <row r="8" spans="1:23">
      <c r="A8" s="70">
        <v>7</v>
      </c>
      <c r="B8" s="70">
        <v>560</v>
      </c>
      <c r="C8" s="70">
        <v>103.311</v>
      </c>
      <c r="D8" s="70">
        <v>16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560</v>
      </c>
      <c r="C9" s="70">
        <v>108.491</v>
      </c>
      <c r="D9" s="70">
        <v>16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7128</v>
      </c>
      <c r="C10" s="70">
        <v>73.643</v>
      </c>
      <c r="D10" s="70">
        <v>17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7128</v>
      </c>
      <c r="C11" s="70">
        <v>28.884</v>
      </c>
      <c r="D11" s="70">
        <v>15</v>
      </c>
      <c r="E11" s="70">
        <v>71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576</v>
      </c>
      <c r="C12" s="70">
        <v>100.382</v>
      </c>
      <c r="D12" s="70">
        <v>13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576</v>
      </c>
      <c r="C13" s="70">
        <v>106.536</v>
      </c>
      <c r="D13" s="70">
        <v>16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60"/>
      <c r="B14" s="60"/>
      <c r="C14" s="60"/>
      <c r="D14" s="60"/>
      <c r="E14" s="60"/>
      <c r="J14" s="60"/>
      <c r="K14" s="60"/>
      <c r="L14" s="60"/>
      <c r="M14" s="60"/>
      <c r="N14" s="60"/>
      <c r="O14" s="60"/>
      <c r="P14" s="60"/>
    </row>
    <row r="15" ht="15" customHeight="1" spans="1:23">
      <c r="A15" s="60"/>
      <c r="B15" s="60"/>
      <c r="C15" s="60"/>
      <c r="D15" s="60"/>
      <c r="E15" s="60"/>
      <c r="J15" s="60"/>
      <c r="K15" s="60"/>
      <c r="L15" s="60"/>
      <c r="M15" s="60"/>
      <c r="N15" s="60"/>
      <c r="O15" s="60"/>
      <c r="P15" s="60"/>
    </row>
    <row r="16" ht="15" customHeight="1" spans="1:23">
      <c r="A16" s="60"/>
      <c r="B16" s="60"/>
      <c r="C16" s="60"/>
      <c r="D16" s="60"/>
      <c r="E16" s="60"/>
      <c r="J16" s="60"/>
      <c r="K16" s="60"/>
      <c r="L16" s="60"/>
      <c r="M16" s="60"/>
      <c r="N16" s="60"/>
      <c r="O16" s="60"/>
      <c r="P16" s="60"/>
    </row>
    <row r="17" ht="15" customHeight="1" spans="1:16">
      <c r="A17" s="60"/>
      <c r="B17" s="60"/>
      <c r="C17" s="60"/>
      <c r="D17" s="60"/>
      <c r="E17" s="60"/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60"/>
      <c r="B18" s="60"/>
      <c r="C18" s="60"/>
      <c r="D18" s="60"/>
      <c r="E18" s="111"/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60"/>
      <c r="B19" s="60"/>
      <c r="C19" s="60"/>
      <c r="D19" s="60"/>
      <c r="E19" s="111"/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60"/>
      <c r="B20" s="60"/>
      <c r="C20" s="60"/>
      <c r="D20" s="60"/>
      <c r="E20" s="111"/>
      <c r="F20" s="113"/>
      <c r="G20" s="113"/>
      <c r="H20" s="113"/>
    </row>
    <row r="21" ht="15" customHeight="1" spans="1:16">
      <c r="A21" s="60"/>
      <c r="B21" s="60"/>
      <c r="C21" s="60"/>
      <c r="D21" s="60"/>
      <c r="E21" s="60"/>
    </row>
    <row r="22" ht="15" customHeight="1" spans="1:16">
      <c r="A22" s="60"/>
      <c r="B22" s="60"/>
      <c r="C22" s="60"/>
      <c r="D22" s="60"/>
      <c r="E22" s="60"/>
    </row>
    <row r="23" ht="15" customHeight="1" spans="1:16">
      <c r="A23" s="60"/>
      <c r="B23" s="60"/>
      <c r="C23" s="60"/>
      <c r="D23" s="60"/>
      <c r="E23" s="60"/>
    </row>
    <row r="24" ht="15" customHeight="1" spans="1:16">
      <c r="A24" s="60"/>
      <c r="B24" s="60"/>
      <c r="C24" s="60"/>
      <c r="D24" s="60"/>
      <c r="E24" s="60"/>
    </row>
    <row r="25" ht="15" customHeight="1" spans="1:16">
      <c r="A25" s="60"/>
      <c r="B25" s="60"/>
      <c r="C25" s="60"/>
      <c r="D25" s="60"/>
      <c r="E25" s="60"/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7">
    <mergeCell ref="I2:K2"/>
    <mergeCell ref="L2:N2"/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85" zoomScaleNormal="85" workbookViewId="0">
      <selection activeCell="I7" sqref="I7:N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7452</v>
      </c>
      <c r="C2" s="70">
        <v>147.154</v>
      </c>
      <c r="D2" s="70">
        <v>84</v>
      </c>
      <c r="E2" s="70">
        <v>255</v>
      </c>
      <c r="F2" s="58"/>
      <c r="G2" s="70"/>
      <c r="H2" s="104" t="s">
        <v>223</v>
      </c>
      <c r="I2" s="105" t="s">
        <v>234</v>
      </c>
      <c r="J2" s="106"/>
      <c r="K2" s="107"/>
      <c r="L2" s="108" t="s">
        <v>234</v>
      </c>
      <c r="M2" s="108"/>
      <c r="N2" s="108"/>
      <c r="U2" s="5"/>
      <c r="V2" s="5"/>
      <c r="W2" s="5"/>
    </row>
    <row r="3" spans="1:23">
      <c r="A3" s="70">
        <v>2</v>
      </c>
      <c r="B3" s="70">
        <v>7452</v>
      </c>
      <c r="C3" s="70">
        <v>132.6</v>
      </c>
      <c r="D3" s="70">
        <v>86</v>
      </c>
      <c r="E3" s="70">
        <v>255</v>
      </c>
      <c r="F3" s="58"/>
      <c r="G3" s="70"/>
      <c r="H3" s="104" t="s">
        <v>235</v>
      </c>
      <c r="I3" s="105" t="s">
        <v>236</v>
      </c>
      <c r="J3" s="106"/>
      <c r="K3" s="107"/>
      <c r="L3" s="108" t="s">
        <v>234</v>
      </c>
      <c r="M3" s="108"/>
      <c r="N3" s="108"/>
      <c r="O3" s="109"/>
      <c r="P3" s="60"/>
      <c r="Q3" s="60"/>
      <c r="R3" s="109"/>
      <c r="S3" s="60"/>
      <c r="T3" s="60"/>
      <c r="U3" s="60"/>
      <c r="V3" s="60"/>
      <c r="W3" s="60"/>
    </row>
    <row r="4" spans="1:23">
      <c r="A4" s="70">
        <v>3</v>
      </c>
      <c r="B4" s="70">
        <v>1176</v>
      </c>
      <c r="C4" s="70">
        <v>53.015</v>
      </c>
      <c r="D4" s="70">
        <v>11</v>
      </c>
      <c r="E4" s="70">
        <v>255</v>
      </c>
      <c r="F4" s="58"/>
      <c r="G4" s="110" t="s">
        <v>9</v>
      </c>
      <c r="H4" s="110" t="s">
        <v>237</v>
      </c>
      <c r="I4" s="70">
        <f>C2</f>
        <v>147.154</v>
      </c>
      <c r="J4" s="70">
        <f>C6</f>
        <v>148.865</v>
      </c>
      <c r="K4" s="70">
        <f>C10</f>
        <v>154.888</v>
      </c>
      <c r="L4" s="70">
        <f>C3</f>
        <v>132.6</v>
      </c>
      <c r="M4" s="70">
        <f>C7</f>
        <v>149.694</v>
      </c>
      <c r="N4" s="70">
        <f>C11</f>
        <v>153.818</v>
      </c>
      <c r="O4" s="60"/>
      <c r="P4" s="60"/>
      <c r="Q4" s="60"/>
      <c r="R4" s="60"/>
      <c r="S4" s="60"/>
      <c r="T4" s="60"/>
      <c r="U4" s="5"/>
      <c r="V4" s="5"/>
      <c r="W4" s="5"/>
    </row>
    <row r="5" spans="1:23">
      <c r="A5" s="70">
        <v>4</v>
      </c>
      <c r="B5" s="70">
        <v>1176</v>
      </c>
      <c r="C5" s="70">
        <v>70.387</v>
      </c>
      <c r="D5" s="70">
        <v>11</v>
      </c>
      <c r="E5" s="70">
        <v>255</v>
      </c>
      <c r="F5" s="58"/>
      <c r="G5" s="70" t="s">
        <v>11</v>
      </c>
      <c r="H5" s="104" t="s">
        <v>227</v>
      </c>
      <c r="I5" s="70">
        <f>C4</f>
        <v>53.015</v>
      </c>
      <c r="J5" s="70">
        <f>C8</f>
        <v>66.29</v>
      </c>
      <c r="K5" s="70">
        <f>C12</f>
        <v>90.64</v>
      </c>
      <c r="L5" s="70">
        <f>C5</f>
        <v>70.387</v>
      </c>
      <c r="M5" s="70">
        <f>C9</f>
        <v>85.22</v>
      </c>
      <c r="N5" s="70">
        <f>C13</f>
        <v>119.247</v>
      </c>
      <c r="O5" s="60"/>
      <c r="P5" s="60"/>
      <c r="Q5" s="60"/>
      <c r="R5" s="60"/>
      <c r="S5" s="60"/>
      <c r="T5" s="60"/>
      <c r="U5" s="5"/>
      <c r="V5" s="5"/>
      <c r="W5" s="5"/>
    </row>
    <row r="6" spans="1:23">
      <c r="A6" s="70">
        <v>5</v>
      </c>
      <c r="B6" s="70">
        <v>6624</v>
      </c>
      <c r="C6" s="70">
        <v>148.865</v>
      </c>
      <c r="D6" s="70">
        <v>93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2.10275072042678</v>
      </c>
      <c r="J6" s="110">
        <f t="shared" si="0"/>
        <v>2.12719998094739</v>
      </c>
      <c r="K6" s="110">
        <f t="shared" si="0"/>
        <v>2.21326537902784</v>
      </c>
      <c r="L6" s="70">
        <f t="shared" ref="L6:N6" si="1">L4/AVERAGE($L$5:$N$5)</f>
        <v>1.44731384662403</v>
      </c>
      <c r="M6" s="70">
        <f t="shared" si="1"/>
        <v>1.6338929031413</v>
      </c>
      <c r="N6" s="70">
        <f t="shared" si="1"/>
        <v>1.67890589185531</v>
      </c>
      <c r="O6" s="60"/>
      <c r="P6" s="60"/>
      <c r="Q6" s="60"/>
      <c r="R6" s="60"/>
      <c r="S6" s="60"/>
      <c r="T6" s="60"/>
      <c r="U6" s="5"/>
      <c r="V6" s="5"/>
      <c r="W6" s="5"/>
    </row>
    <row r="7" spans="1:23">
      <c r="A7" s="70">
        <v>6</v>
      </c>
      <c r="B7" s="70">
        <v>6624</v>
      </c>
      <c r="C7" s="70">
        <v>149.694</v>
      </c>
      <c r="D7" s="70">
        <v>96</v>
      </c>
      <c r="E7" s="70">
        <v>241</v>
      </c>
      <c r="F7" s="58"/>
      <c r="G7" s="110"/>
      <c r="H7" s="110" t="s">
        <v>14</v>
      </c>
      <c r="I7" s="110">
        <f t="shared" ref="I7:N7" si="2">I6/AVERAGE($I$6:$K$6)</f>
        <v>0.97905333028762</v>
      </c>
      <c r="J7" s="110">
        <f t="shared" si="2"/>
        <v>0.99043705242988</v>
      </c>
      <c r="K7" s="110">
        <f t="shared" si="2"/>
        <v>1.0305096172825</v>
      </c>
      <c r="L7" s="110">
        <f t="shared" si="2"/>
        <v>0.673877995971411</v>
      </c>
      <c r="M7" s="110">
        <f t="shared" si="2"/>
        <v>0.7607503222394</v>
      </c>
      <c r="N7" s="110">
        <f t="shared" si="2"/>
        <v>0.781708639399174</v>
      </c>
      <c r="O7" s="111"/>
      <c r="P7" s="111"/>
      <c r="Q7" s="111"/>
      <c r="R7" s="111"/>
      <c r="S7" s="111"/>
      <c r="T7" s="111"/>
      <c r="U7" s="111"/>
      <c r="V7" s="111"/>
      <c r="W7" s="111"/>
    </row>
    <row r="8" spans="1:23">
      <c r="A8" s="70">
        <v>7</v>
      </c>
      <c r="B8" s="70">
        <v>858</v>
      </c>
      <c r="C8" s="70">
        <v>66.29</v>
      </c>
      <c r="D8" s="70">
        <v>10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858</v>
      </c>
      <c r="C9" s="70">
        <v>85.22</v>
      </c>
      <c r="D9" s="70">
        <v>16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5425</v>
      </c>
      <c r="C10" s="70">
        <v>154.888</v>
      </c>
      <c r="D10" s="70">
        <v>103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5425</v>
      </c>
      <c r="C11" s="70">
        <v>153.818</v>
      </c>
      <c r="D11" s="70">
        <v>91</v>
      </c>
      <c r="E11" s="70">
        <v>241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522</v>
      </c>
      <c r="C12" s="70">
        <v>90.64</v>
      </c>
      <c r="D12" s="70">
        <v>15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522</v>
      </c>
      <c r="C13" s="70">
        <v>119.247</v>
      </c>
      <c r="D13" s="70">
        <v>17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60"/>
      <c r="B14" s="60"/>
      <c r="C14" s="60"/>
      <c r="D14" s="60"/>
      <c r="E14" s="60"/>
      <c r="J14" s="60"/>
      <c r="K14" s="60"/>
      <c r="L14" s="60"/>
      <c r="M14" s="60"/>
      <c r="N14" s="60"/>
      <c r="O14" s="60"/>
      <c r="P14" s="60"/>
    </row>
    <row r="15" ht="15" customHeight="1" spans="1:23">
      <c r="A15" s="60"/>
      <c r="B15" s="60"/>
      <c r="C15" s="60"/>
      <c r="D15" s="60"/>
      <c r="E15" s="60"/>
      <c r="J15" s="60"/>
      <c r="K15" s="60"/>
      <c r="L15" s="60"/>
      <c r="M15" s="60"/>
      <c r="N15" s="60"/>
      <c r="O15" s="60"/>
      <c r="P15" s="60"/>
    </row>
    <row r="16" ht="15" customHeight="1" spans="1:23">
      <c r="A16" s="60"/>
      <c r="B16" s="60"/>
      <c r="C16" s="60"/>
      <c r="D16" s="60"/>
      <c r="E16" s="60"/>
      <c r="J16" s="60"/>
      <c r="K16" s="60"/>
      <c r="L16" s="60"/>
      <c r="M16" s="60"/>
      <c r="N16" s="60"/>
      <c r="O16" s="60"/>
      <c r="P16" s="60"/>
    </row>
    <row r="17" ht="15" customHeight="1" spans="1:16">
      <c r="A17" s="60"/>
      <c r="B17" s="60"/>
      <c r="C17" s="60"/>
      <c r="D17" s="60"/>
      <c r="E17" s="60"/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60"/>
      <c r="B18" s="60"/>
      <c r="C18" s="60"/>
      <c r="D18" s="60"/>
      <c r="E18" s="111"/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60"/>
      <c r="B19" s="60"/>
      <c r="C19" s="60"/>
      <c r="D19" s="60"/>
      <c r="E19" s="111"/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60"/>
      <c r="B20" s="60"/>
      <c r="C20" s="60"/>
      <c r="D20" s="60"/>
      <c r="E20" s="111"/>
      <c r="F20" s="113"/>
      <c r="G20" s="113"/>
      <c r="H20" s="113"/>
    </row>
    <row r="21" ht="15" customHeight="1" spans="1:16">
      <c r="A21" s="60"/>
      <c r="B21" s="60"/>
      <c r="C21" s="60"/>
      <c r="D21" s="60"/>
      <c r="E21" s="60"/>
    </row>
    <row r="22" ht="15" customHeight="1" spans="1:16">
      <c r="A22" s="60"/>
      <c r="B22" s="60"/>
      <c r="C22" s="60"/>
      <c r="D22" s="60"/>
      <c r="E22" s="60"/>
    </row>
    <row r="23" ht="15" customHeight="1" spans="1:16">
      <c r="A23" s="60"/>
      <c r="B23" s="60"/>
      <c r="C23" s="60"/>
      <c r="D23" s="60"/>
      <c r="E23" s="60"/>
    </row>
    <row r="24" ht="15" customHeight="1" spans="1:16">
      <c r="A24" s="60"/>
      <c r="B24" s="60"/>
      <c r="C24" s="60"/>
      <c r="D24" s="60"/>
      <c r="E24" s="60"/>
    </row>
    <row r="25" ht="15" customHeight="1" spans="1:16">
      <c r="A25" s="60"/>
      <c r="B25" s="60"/>
      <c r="C25" s="60"/>
      <c r="D25" s="60"/>
      <c r="E25" s="60"/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7">
    <mergeCell ref="I2:K2"/>
    <mergeCell ref="L2:N2"/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85" zoomScaleNormal="85" workbookViewId="0">
      <selection activeCell="I7" sqref="I7:N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7656</v>
      </c>
      <c r="C2" s="70">
        <v>108.367</v>
      </c>
      <c r="D2" s="70">
        <v>25</v>
      </c>
      <c r="E2" s="70">
        <v>255</v>
      </c>
      <c r="F2" s="58"/>
      <c r="G2" s="70"/>
      <c r="H2" s="104" t="s">
        <v>223</v>
      </c>
      <c r="I2" s="105" t="s">
        <v>234</v>
      </c>
      <c r="J2" s="106"/>
      <c r="K2" s="107"/>
      <c r="L2" s="108" t="s">
        <v>234</v>
      </c>
      <c r="M2" s="108"/>
      <c r="N2" s="108"/>
      <c r="U2" s="5"/>
      <c r="V2" s="5"/>
      <c r="W2" s="5"/>
    </row>
    <row r="3" spans="1:23">
      <c r="A3" s="70">
        <v>2</v>
      </c>
      <c r="B3" s="70">
        <v>7656</v>
      </c>
      <c r="C3" s="70">
        <v>92.813</v>
      </c>
      <c r="D3" s="70">
        <v>25</v>
      </c>
      <c r="E3" s="70">
        <v>255</v>
      </c>
      <c r="F3" s="58"/>
      <c r="G3" s="70"/>
      <c r="H3" s="104" t="s">
        <v>235</v>
      </c>
      <c r="I3" s="105" t="s">
        <v>236</v>
      </c>
      <c r="J3" s="106"/>
      <c r="K3" s="107"/>
      <c r="L3" s="108" t="s">
        <v>234</v>
      </c>
      <c r="M3" s="108"/>
      <c r="N3" s="108"/>
      <c r="O3" s="109"/>
      <c r="P3" s="60"/>
      <c r="Q3" s="60"/>
      <c r="R3" s="109"/>
      <c r="S3" s="60"/>
      <c r="T3" s="60"/>
      <c r="U3" s="60"/>
      <c r="V3" s="60"/>
      <c r="W3" s="60"/>
    </row>
    <row r="4" spans="1:23">
      <c r="A4" s="70">
        <v>3</v>
      </c>
      <c r="B4" s="70">
        <v>1216</v>
      </c>
      <c r="C4" s="70">
        <v>48.646</v>
      </c>
      <c r="D4" s="70">
        <v>1</v>
      </c>
      <c r="E4" s="70">
        <v>255</v>
      </c>
      <c r="F4" s="58"/>
      <c r="G4" s="110" t="s">
        <v>9</v>
      </c>
      <c r="H4" s="110" t="s">
        <v>237</v>
      </c>
      <c r="I4" s="70">
        <f>C2</f>
        <v>108.367</v>
      </c>
      <c r="J4" s="70">
        <f>C6</f>
        <v>105.415</v>
      </c>
      <c r="K4" s="70">
        <f>C10</f>
        <v>108.94</v>
      </c>
      <c r="L4" s="70">
        <f>C3</f>
        <v>92.813</v>
      </c>
      <c r="M4" s="70">
        <f>C7</f>
        <v>94.594</v>
      </c>
      <c r="N4" s="70">
        <f>C11</f>
        <v>85.817</v>
      </c>
      <c r="O4" s="60"/>
      <c r="P4" s="60"/>
      <c r="Q4" s="60"/>
      <c r="R4" s="60"/>
      <c r="S4" s="60"/>
      <c r="T4" s="60"/>
      <c r="U4" s="5"/>
      <c r="V4" s="5"/>
      <c r="W4" s="5"/>
    </row>
    <row r="5" spans="1:23">
      <c r="A5" s="70">
        <v>4</v>
      </c>
      <c r="B5" s="70">
        <v>1216</v>
      </c>
      <c r="C5" s="70">
        <v>61.487</v>
      </c>
      <c r="D5" s="70">
        <v>4</v>
      </c>
      <c r="E5" s="70">
        <v>255</v>
      </c>
      <c r="F5" s="58"/>
      <c r="G5" s="70" t="s">
        <v>11</v>
      </c>
      <c r="H5" s="104" t="s">
        <v>227</v>
      </c>
      <c r="I5" s="70">
        <f>C4</f>
        <v>48.646</v>
      </c>
      <c r="J5" s="70">
        <f>C8</f>
        <v>70.578</v>
      </c>
      <c r="K5" s="70">
        <f>C12</f>
        <v>68.684</v>
      </c>
      <c r="L5" s="70">
        <f>C5</f>
        <v>61.487</v>
      </c>
      <c r="M5" s="70">
        <f>C9</f>
        <v>94.834</v>
      </c>
      <c r="N5" s="70">
        <f>C13</f>
        <v>89.771</v>
      </c>
      <c r="O5" s="60"/>
      <c r="P5" s="60"/>
      <c r="Q5" s="60"/>
      <c r="R5" s="60"/>
      <c r="S5" s="60"/>
      <c r="T5" s="60"/>
      <c r="U5" s="5"/>
      <c r="V5" s="5"/>
      <c r="W5" s="5"/>
    </row>
    <row r="6" spans="1:23">
      <c r="A6" s="70">
        <v>5</v>
      </c>
      <c r="B6" s="70">
        <v>6952</v>
      </c>
      <c r="C6" s="70">
        <v>105.415</v>
      </c>
      <c r="D6" s="70">
        <v>25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1.73010728654448</v>
      </c>
      <c r="J6" s="110">
        <f t="shared" si="0"/>
        <v>1.68297784021968</v>
      </c>
      <c r="K6" s="110">
        <f t="shared" si="0"/>
        <v>1.73925538029248</v>
      </c>
      <c r="L6" s="70">
        <f t="shared" ref="L6:N6" si="1">L4/AVERAGE($L$5:$N$5)</f>
        <v>1.13144271248151</v>
      </c>
      <c r="M6" s="70">
        <f t="shared" si="1"/>
        <v>1.15315410496887</v>
      </c>
      <c r="N6" s="70">
        <f t="shared" si="1"/>
        <v>1.04615753458056</v>
      </c>
      <c r="O6" s="60"/>
      <c r="P6" s="60"/>
      <c r="Q6" s="60"/>
      <c r="R6" s="60"/>
      <c r="S6" s="60"/>
      <c r="T6" s="60"/>
      <c r="U6" s="5"/>
      <c r="V6" s="5"/>
      <c r="W6" s="5"/>
    </row>
    <row r="7" spans="1:23">
      <c r="A7" s="70">
        <v>6</v>
      </c>
      <c r="B7" s="70">
        <v>6952</v>
      </c>
      <c r="C7" s="70">
        <v>94.594</v>
      </c>
      <c r="D7" s="70">
        <v>27</v>
      </c>
      <c r="E7" s="70">
        <v>252</v>
      </c>
      <c r="F7" s="58"/>
      <c r="G7" s="110"/>
      <c r="H7" s="110" t="s">
        <v>14</v>
      </c>
      <c r="I7" s="110">
        <f t="shared" ref="I7:N7" si="2">I6/AVERAGE($I$6:$K$6)</f>
        <v>1.00737166973432</v>
      </c>
      <c r="J7" s="110">
        <f t="shared" si="2"/>
        <v>0.979930094632532</v>
      </c>
      <c r="K7" s="110">
        <f t="shared" si="2"/>
        <v>1.01269823563315</v>
      </c>
      <c r="L7" s="110">
        <f t="shared" si="2"/>
        <v>0.658793442086303</v>
      </c>
      <c r="M7" s="110">
        <f t="shared" si="2"/>
        <v>0.671435109959938</v>
      </c>
      <c r="N7" s="110">
        <f t="shared" si="2"/>
        <v>0.609135323925746</v>
      </c>
      <c r="O7" s="111"/>
      <c r="P7" s="111"/>
      <c r="Q7" s="111"/>
      <c r="R7" s="111"/>
      <c r="S7" s="111"/>
      <c r="T7" s="111"/>
      <c r="U7" s="111"/>
      <c r="V7" s="111"/>
      <c r="W7" s="111"/>
    </row>
    <row r="8" spans="1:23">
      <c r="A8" s="70">
        <v>7</v>
      </c>
      <c r="B8" s="70">
        <v>760</v>
      </c>
      <c r="C8" s="70">
        <v>70.578</v>
      </c>
      <c r="D8" s="70">
        <v>7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760</v>
      </c>
      <c r="C9" s="70">
        <v>94.834</v>
      </c>
      <c r="D9" s="70">
        <v>15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6970</v>
      </c>
      <c r="C10" s="70">
        <v>108.94</v>
      </c>
      <c r="D10" s="70">
        <v>25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6970</v>
      </c>
      <c r="C11" s="70">
        <v>85.817</v>
      </c>
      <c r="D11" s="70">
        <v>0</v>
      </c>
      <c r="E11" s="70">
        <v>255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756</v>
      </c>
      <c r="C12" s="70">
        <v>68.684</v>
      </c>
      <c r="D12" s="70">
        <v>5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756</v>
      </c>
      <c r="C13" s="70">
        <v>89.771</v>
      </c>
      <c r="D13" s="70">
        <v>16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60"/>
      <c r="B14" s="60"/>
      <c r="C14" s="60"/>
      <c r="D14" s="60"/>
      <c r="E14" s="60"/>
      <c r="J14" s="60"/>
      <c r="K14" s="60"/>
      <c r="L14" s="60"/>
      <c r="M14" s="60"/>
      <c r="N14" s="60"/>
      <c r="O14" s="60"/>
      <c r="P14" s="60"/>
    </row>
    <row r="15" ht="15" customHeight="1" spans="1:23">
      <c r="A15" s="60"/>
      <c r="B15" s="60"/>
      <c r="C15" s="60"/>
      <c r="D15" s="60"/>
      <c r="E15" s="60"/>
      <c r="J15" s="60"/>
      <c r="K15" s="60"/>
      <c r="L15" s="60"/>
      <c r="M15" s="60"/>
      <c r="N15" s="60"/>
      <c r="O15" s="60"/>
      <c r="P15" s="60"/>
    </row>
    <row r="16" ht="15" customHeight="1" spans="1:23">
      <c r="A16" s="60"/>
      <c r="B16" s="60"/>
      <c r="C16" s="60"/>
      <c r="D16" s="60"/>
      <c r="E16" s="60"/>
      <c r="J16" s="60"/>
      <c r="K16" s="60"/>
      <c r="L16" s="60"/>
      <c r="M16" s="60"/>
      <c r="N16" s="60"/>
      <c r="O16" s="60"/>
      <c r="P16" s="60"/>
    </row>
    <row r="17" ht="15" customHeight="1" spans="1:16">
      <c r="A17" s="60"/>
      <c r="B17" s="60"/>
      <c r="C17" s="60"/>
      <c r="D17" s="60"/>
      <c r="E17" s="60"/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60"/>
      <c r="B18" s="60"/>
      <c r="C18" s="60"/>
      <c r="D18" s="60"/>
      <c r="E18" s="111"/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60"/>
      <c r="B19" s="60"/>
      <c r="C19" s="60"/>
      <c r="D19" s="60"/>
      <c r="E19" s="111"/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60"/>
      <c r="B20" s="60"/>
      <c r="C20" s="60"/>
      <c r="D20" s="60"/>
      <c r="E20" s="111"/>
      <c r="F20" s="113"/>
      <c r="G20" s="113"/>
      <c r="H20" s="113"/>
    </row>
    <row r="21" ht="15" customHeight="1" spans="1:16">
      <c r="A21" s="60"/>
      <c r="B21" s="60"/>
      <c r="C21" s="60"/>
      <c r="D21" s="60"/>
      <c r="E21" s="60"/>
    </row>
    <row r="22" ht="15" customHeight="1" spans="1:16">
      <c r="A22" s="60"/>
      <c r="B22" s="60"/>
      <c r="C22" s="60"/>
      <c r="D22" s="60"/>
      <c r="E22" s="60"/>
    </row>
    <row r="23" ht="15" customHeight="1" spans="1:16">
      <c r="A23" s="60"/>
      <c r="B23" s="60"/>
      <c r="C23" s="60"/>
      <c r="D23" s="60"/>
      <c r="E23" s="60"/>
    </row>
    <row r="24" ht="15" customHeight="1" spans="1:16">
      <c r="A24" s="60"/>
      <c r="B24" s="60"/>
      <c r="C24" s="60"/>
      <c r="D24" s="60"/>
      <c r="E24" s="60"/>
    </row>
    <row r="25" ht="15" customHeight="1" spans="1:16">
      <c r="A25" s="60"/>
      <c r="B25" s="60"/>
      <c r="C25" s="60"/>
      <c r="D25" s="60"/>
      <c r="E25" s="60"/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7">
    <mergeCell ref="I2:K2"/>
    <mergeCell ref="L2:N2"/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70" zoomScaleNormal="70" workbookViewId="0">
      <selection activeCell="I7" sqref="I7:T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527</v>
      </c>
      <c r="C2" s="70">
        <v>108.994</v>
      </c>
      <c r="D2" s="70">
        <v>27</v>
      </c>
      <c r="E2" s="70">
        <v>255</v>
      </c>
      <c r="F2" s="58"/>
      <c r="G2" s="58"/>
      <c r="H2" s="58"/>
      <c r="I2" s="208" t="s">
        <v>238</v>
      </c>
      <c r="J2" s="211"/>
      <c r="K2" s="211"/>
      <c r="L2" s="211"/>
      <c r="M2" s="211"/>
      <c r="N2" s="211"/>
      <c r="O2" s="208" t="s">
        <v>239</v>
      </c>
      <c r="P2" s="211"/>
      <c r="Q2" s="211"/>
      <c r="R2" s="211"/>
      <c r="S2" s="211"/>
      <c r="T2" s="211"/>
      <c r="U2" s="5"/>
      <c r="V2" s="5"/>
      <c r="W2" s="5"/>
    </row>
    <row r="3" spans="1:23">
      <c r="A3" s="70">
        <v>2</v>
      </c>
      <c r="B3" s="70">
        <v>527</v>
      </c>
      <c r="C3" s="70">
        <v>69.71</v>
      </c>
      <c r="D3" s="70">
        <v>26</v>
      </c>
      <c r="E3" s="70">
        <v>247</v>
      </c>
      <c r="F3" s="58"/>
      <c r="G3" s="70"/>
      <c r="H3" s="70"/>
      <c r="I3" s="105" t="s">
        <v>172</v>
      </c>
      <c r="J3" s="106"/>
      <c r="K3" s="107"/>
      <c r="L3" s="108" t="s">
        <v>173</v>
      </c>
      <c r="M3" s="108"/>
      <c r="N3" s="108"/>
      <c r="O3" s="193" t="s">
        <v>172</v>
      </c>
      <c r="P3" s="194"/>
      <c r="Q3" s="194"/>
      <c r="R3" s="195" t="s">
        <v>173</v>
      </c>
      <c r="S3" s="196"/>
      <c r="T3" s="196"/>
      <c r="U3" s="60"/>
      <c r="V3" s="60"/>
      <c r="W3" s="60"/>
    </row>
    <row r="4" spans="1:23">
      <c r="A4" s="70">
        <v>3</v>
      </c>
      <c r="B4" s="70">
        <v>527</v>
      </c>
      <c r="C4" s="70">
        <v>132.994</v>
      </c>
      <c r="D4" s="70">
        <v>36</v>
      </c>
      <c r="E4" s="70">
        <v>255</v>
      </c>
      <c r="F4" s="58"/>
      <c r="G4" s="110" t="s">
        <v>9</v>
      </c>
      <c r="H4" s="110" t="s">
        <v>10</v>
      </c>
      <c r="I4" s="70">
        <f>C2</f>
        <v>108.994</v>
      </c>
      <c r="J4" s="70">
        <f>C10</f>
        <v>112.803</v>
      </c>
      <c r="K4" s="70">
        <f>C18</f>
        <v>124.175</v>
      </c>
      <c r="L4" s="70">
        <f>C3</f>
        <v>69.71</v>
      </c>
      <c r="M4" s="70">
        <f>C11</f>
        <v>84.16</v>
      </c>
      <c r="N4" s="70">
        <f>C19</f>
        <v>69.471</v>
      </c>
      <c r="O4" s="70">
        <f>C4</f>
        <v>132.994</v>
      </c>
      <c r="P4" s="70">
        <f>C12</f>
        <v>131.527</v>
      </c>
      <c r="Q4" s="70">
        <f>C20</f>
        <v>148.513</v>
      </c>
      <c r="R4" s="70">
        <f>C5</f>
        <v>102.569</v>
      </c>
      <c r="S4" s="70">
        <f>C13</f>
        <v>89.779</v>
      </c>
      <c r="T4" s="70">
        <f>C21</f>
        <v>106.4</v>
      </c>
      <c r="U4" s="5"/>
      <c r="V4" s="5"/>
      <c r="W4" s="5"/>
    </row>
    <row r="5" spans="1:23">
      <c r="A5" s="70">
        <v>4</v>
      </c>
      <c r="B5" s="70">
        <v>527</v>
      </c>
      <c r="C5" s="70">
        <v>102.569</v>
      </c>
      <c r="D5" s="70">
        <v>30</v>
      </c>
      <c r="E5" s="70">
        <v>255</v>
      </c>
      <c r="F5" s="58"/>
      <c r="G5" s="70" t="s">
        <v>11</v>
      </c>
      <c r="H5" s="70" t="s">
        <v>12</v>
      </c>
      <c r="I5" s="70">
        <f>C6</f>
        <v>122.719</v>
      </c>
      <c r="J5" s="70">
        <f>C14</f>
        <v>141.525</v>
      </c>
      <c r="K5" s="70">
        <f>C22</f>
        <v>150.163</v>
      </c>
      <c r="L5" s="70">
        <f>C7</f>
        <v>134.529</v>
      </c>
      <c r="M5" s="70">
        <f>C15</f>
        <v>142.394</v>
      </c>
      <c r="N5" s="70">
        <f>C23</f>
        <v>145.345</v>
      </c>
      <c r="O5" s="70">
        <f>C8</f>
        <v>135.425</v>
      </c>
      <c r="P5" s="70">
        <f>C16</f>
        <v>139.919</v>
      </c>
      <c r="Q5" s="70">
        <f>C24</f>
        <v>148.239</v>
      </c>
      <c r="R5" s="70">
        <f>C9</f>
        <v>136.837</v>
      </c>
      <c r="S5" s="70">
        <f>C17</f>
        <v>146.503</v>
      </c>
      <c r="T5" s="70">
        <f>C25</f>
        <v>154.03</v>
      </c>
      <c r="U5" s="5"/>
      <c r="V5" s="5"/>
      <c r="W5" s="5"/>
    </row>
    <row r="6" spans="1:23">
      <c r="A6" s="70">
        <v>5</v>
      </c>
      <c r="B6" s="70">
        <v>527</v>
      </c>
      <c r="C6" s="70">
        <v>122.719</v>
      </c>
      <c r="D6" s="70">
        <v>8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0.789035899490115</v>
      </c>
      <c r="J6" s="110">
        <f t="shared" si="0"/>
        <v>0.816610240657132</v>
      </c>
      <c r="K6" s="110">
        <f t="shared" si="0"/>
        <v>0.89893510486068</v>
      </c>
      <c r="L6" s="70">
        <f t="shared" ref="L6:N6" si="1">L4/AVERAGE($L$5:$N$5)</f>
        <v>0.495254198755293</v>
      </c>
      <c r="M6" s="70">
        <f t="shared" si="1"/>
        <v>0.597914120890051</v>
      </c>
      <c r="N6" s="70">
        <f t="shared" si="1"/>
        <v>0.493556224956663</v>
      </c>
      <c r="O6" s="70">
        <f t="shared" ref="O6:Q6" si="2">O4/AVERAGE($O$5:$Q$5)</f>
        <v>0.941921654079602</v>
      </c>
      <c r="P6" s="70">
        <f t="shared" si="2"/>
        <v>0.931531718695037</v>
      </c>
      <c r="Q6" s="70">
        <f t="shared" si="2"/>
        <v>1.05183399711509</v>
      </c>
      <c r="R6" s="70">
        <f t="shared" ref="R6:T6" si="3">R4/AVERAGE($R$5:$T$5)</f>
        <v>0.703539337403114</v>
      </c>
      <c r="S6" s="70">
        <f t="shared" si="3"/>
        <v>0.615810412236779</v>
      </c>
      <c r="T6" s="70">
        <f t="shared" si="3"/>
        <v>0.729816859866932</v>
      </c>
      <c r="U6" s="5"/>
      <c r="V6" s="5"/>
      <c r="W6" s="5"/>
    </row>
    <row r="7" spans="1:23">
      <c r="A7" s="70">
        <v>6</v>
      </c>
      <c r="B7" s="70">
        <v>527</v>
      </c>
      <c r="C7" s="70">
        <v>134.529</v>
      </c>
      <c r="D7" s="70">
        <v>13</v>
      </c>
      <c r="E7" s="70">
        <v>255</v>
      </c>
      <c r="F7" s="58"/>
      <c r="G7" s="110"/>
      <c r="H7" s="110" t="s">
        <v>14</v>
      </c>
      <c r="I7" s="110">
        <f t="shared" ref="I7:T7" si="4">I6/AVERAGE($I$6:$K$6)</f>
        <v>0.945111165065381</v>
      </c>
      <c r="J7" s="110">
        <f t="shared" si="4"/>
        <v>0.978139849467587</v>
      </c>
      <c r="K7" s="110">
        <f t="shared" si="4"/>
        <v>1.07674898546703</v>
      </c>
      <c r="L7" s="110">
        <f t="shared" si="4"/>
        <v>0.593217967764977</v>
      </c>
      <c r="M7" s="110">
        <f t="shared" si="4"/>
        <v>0.716184538331666</v>
      </c>
      <c r="N7" s="110">
        <f t="shared" si="4"/>
        <v>0.591184126217196</v>
      </c>
      <c r="O7" s="110">
        <f t="shared" si="4"/>
        <v>1.12823849011529</v>
      </c>
      <c r="P7" s="110">
        <f t="shared" si="4"/>
        <v>1.11579337330551</v>
      </c>
      <c r="Q7" s="110">
        <f t="shared" si="4"/>
        <v>1.25989204687799</v>
      </c>
      <c r="R7" s="110">
        <f t="shared" si="4"/>
        <v>0.842702953404357</v>
      </c>
      <c r="S7" s="110">
        <f t="shared" si="4"/>
        <v>0.737620806029987</v>
      </c>
      <c r="T7" s="110">
        <f t="shared" si="4"/>
        <v>0.874178301847767</v>
      </c>
      <c r="U7" s="111"/>
      <c r="V7" s="111"/>
      <c r="W7" s="111"/>
    </row>
    <row r="8" spans="1:23">
      <c r="A8" s="70">
        <v>7</v>
      </c>
      <c r="B8" s="70">
        <v>527</v>
      </c>
      <c r="C8" s="70">
        <v>135.425</v>
      </c>
      <c r="D8" s="70">
        <v>20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527</v>
      </c>
      <c r="C9" s="70">
        <v>136.837</v>
      </c>
      <c r="D9" s="70">
        <v>15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493</v>
      </c>
      <c r="C10" s="70">
        <v>112.803</v>
      </c>
      <c r="D10" s="70">
        <v>20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493</v>
      </c>
      <c r="C11" s="70">
        <v>84.16</v>
      </c>
      <c r="D11" s="70">
        <v>27</v>
      </c>
      <c r="E11" s="70">
        <v>247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493</v>
      </c>
      <c r="C12" s="70">
        <v>131.527</v>
      </c>
      <c r="D12" s="70">
        <v>25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493</v>
      </c>
      <c r="C13" s="70">
        <v>89.779</v>
      </c>
      <c r="D13" s="70">
        <v>19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70">
        <v>13</v>
      </c>
      <c r="B14" s="70">
        <v>493</v>
      </c>
      <c r="C14" s="70">
        <v>141.525</v>
      </c>
      <c r="D14" s="70">
        <v>29</v>
      </c>
      <c r="E14" s="70">
        <v>255</v>
      </c>
      <c r="J14" s="60"/>
      <c r="K14" s="60"/>
      <c r="L14" s="60"/>
      <c r="M14" s="60"/>
      <c r="N14" s="60"/>
      <c r="O14" s="60"/>
      <c r="P14" s="60"/>
    </row>
    <row r="15" ht="15" customHeight="1" spans="1:23">
      <c r="A15" s="70">
        <v>14</v>
      </c>
      <c r="B15" s="70">
        <v>493</v>
      </c>
      <c r="C15" s="70">
        <v>142.394</v>
      </c>
      <c r="D15" s="70">
        <v>21</v>
      </c>
      <c r="E15" s="70">
        <v>255</v>
      </c>
      <c r="J15" s="60"/>
      <c r="K15" s="60"/>
      <c r="L15" s="60"/>
      <c r="M15" s="60"/>
      <c r="N15" s="60"/>
      <c r="O15" s="60"/>
      <c r="P15" s="60"/>
    </row>
    <row r="16" ht="15" customHeight="1" spans="1:23">
      <c r="A16" s="70">
        <v>15</v>
      </c>
      <c r="B16" s="70">
        <v>493</v>
      </c>
      <c r="C16" s="70">
        <v>139.919</v>
      </c>
      <c r="D16" s="70">
        <v>20</v>
      </c>
      <c r="E16" s="70">
        <v>255</v>
      </c>
      <c r="J16" s="60"/>
      <c r="K16" s="60"/>
      <c r="L16" s="60"/>
      <c r="M16" s="60"/>
      <c r="N16" s="60"/>
      <c r="O16" s="60"/>
      <c r="P16" s="60"/>
    </row>
    <row r="17" ht="15" customHeight="1" spans="1:16">
      <c r="A17" s="70">
        <v>16</v>
      </c>
      <c r="B17" s="70">
        <v>493</v>
      </c>
      <c r="C17" s="70">
        <v>146.503</v>
      </c>
      <c r="D17" s="70">
        <v>15</v>
      </c>
      <c r="E17" s="70">
        <v>255</v>
      </c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70">
        <v>17</v>
      </c>
      <c r="B18" s="70">
        <v>435</v>
      </c>
      <c r="C18" s="70">
        <v>124.175</v>
      </c>
      <c r="D18" s="70">
        <v>33</v>
      </c>
      <c r="E18" s="110">
        <v>255</v>
      </c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70">
        <v>18</v>
      </c>
      <c r="B19" s="70">
        <v>435</v>
      </c>
      <c r="C19" s="70">
        <v>69.471</v>
      </c>
      <c r="D19" s="70">
        <v>27</v>
      </c>
      <c r="E19" s="110">
        <v>247</v>
      </c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70">
        <v>19</v>
      </c>
      <c r="B20" s="70">
        <v>435</v>
      </c>
      <c r="C20" s="70">
        <v>148.513</v>
      </c>
      <c r="D20" s="70">
        <v>37</v>
      </c>
      <c r="E20" s="110">
        <v>255</v>
      </c>
      <c r="F20" s="113"/>
      <c r="G20" s="113"/>
      <c r="H20" s="113"/>
    </row>
    <row r="21" ht="15" customHeight="1" spans="1:16">
      <c r="A21" s="70">
        <v>20</v>
      </c>
      <c r="B21" s="70">
        <v>435</v>
      </c>
      <c r="C21" s="70">
        <v>106.4</v>
      </c>
      <c r="D21" s="70">
        <v>35</v>
      </c>
      <c r="E21" s="70">
        <v>255</v>
      </c>
    </row>
    <row r="22" ht="15" customHeight="1" spans="1:16">
      <c r="A22" s="70">
        <v>21</v>
      </c>
      <c r="B22" s="70">
        <v>435</v>
      </c>
      <c r="C22" s="70">
        <v>150.163</v>
      </c>
      <c r="D22" s="70">
        <v>40</v>
      </c>
      <c r="E22" s="70">
        <v>255</v>
      </c>
    </row>
    <row r="23" ht="15" customHeight="1" spans="1:16">
      <c r="A23" s="70">
        <v>22</v>
      </c>
      <c r="B23" s="70">
        <v>435</v>
      </c>
      <c r="C23" s="70">
        <v>145.345</v>
      </c>
      <c r="D23" s="70">
        <v>18</v>
      </c>
      <c r="E23" s="70">
        <v>255</v>
      </c>
    </row>
    <row r="24" ht="15" customHeight="1" spans="1:16">
      <c r="A24" s="70">
        <v>23</v>
      </c>
      <c r="B24" s="70">
        <v>435</v>
      </c>
      <c r="C24" s="70">
        <v>148.239</v>
      </c>
      <c r="D24" s="70">
        <v>27</v>
      </c>
      <c r="E24" s="70">
        <v>255</v>
      </c>
    </row>
    <row r="25" ht="15" customHeight="1" spans="1:16">
      <c r="A25" s="70">
        <v>24</v>
      </c>
      <c r="B25" s="70">
        <v>435</v>
      </c>
      <c r="C25" s="70">
        <v>154.03</v>
      </c>
      <c r="D25" s="70">
        <v>15</v>
      </c>
      <c r="E25" s="70">
        <v>255</v>
      </c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7">
    <mergeCell ref="I2:N2"/>
    <mergeCell ref="O2:T2"/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70" zoomScaleNormal="70" workbookViewId="0">
      <selection activeCell="I7" sqref="I7:T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435</v>
      </c>
      <c r="C2" s="70">
        <v>164.2</v>
      </c>
      <c r="D2" s="70">
        <v>35</v>
      </c>
      <c r="E2" s="70">
        <v>255</v>
      </c>
      <c r="F2" s="58"/>
      <c r="G2" s="58"/>
      <c r="H2" s="58"/>
      <c r="I2" s="208" t="s">
        <v>238</v>
      </c>
      <c r="J2" s="211"/>
      <c r="K2" s="211"/>
      <c r="L2" s="211"/>
      <c r="M2" s="211"/>
      <c r="N2" s="211"/>
      <c r="O2" s="208" t="s">
        <v>239</v>
      </c>
      <c r="P2" s="211"/>
      <c r="Q2" s="211"/>
      <c r="R2" s="211"/>
      <c r="S2" s="211"/>
      <c r="T2" s="211"/>
      <c r="U2" s="5"/>
      <c r="V2" s="5"/>
      <c r="W2" s="5"/>
    </row>
    <row r="3" spans="1:23">
      <c r="A3" s="70">
        <v>2</v>
      </c>
      <c r="B3" s="70">
        <v>435</v>
      </c>
      <c r="C3" s="70">
        <v>105.32</v>
      </c>
      <c r="D3" s="70">
        <v>46</v>
      </c>
      <c r="E3" s="70">
        <v>174</v>
      </c>
      <c r="F3" s="58"/>
      <c r="G3" s="70"/>
      <c r="H3" s="70"/>
      <c r="I3" s="105" t="s">
        <v>172</v>
      </c>
      <c r="J3" s="106"/>
      <c r="K3" s="107"/>
      <c r="L3" s="108" t="s">
        <v>173</v>
      </c>
      <c r="M3" s="108"/>
      <c r="N3" s="108"/>
      <c r="O3" s="193" t="s">
        <v>172</v>
      </c>
      <c r="P3" s="194"/>
      <c r="Q3" s="194"/>
      <c r="R3" s="195" t="s">
        <v>173</v>
      </c>
      <c r="S3" s="196"/>
      <c r="T3" s="196"/>
      <c r="U3" s="60"/>
      <c r="V3" s="60"/>
      <c r="W3" s="60"/>
    </row>
    <row r="4" spans="1:23">
      <c r="A4" s="70">
        <v>3</v>
      </c>
      <c r="B4" s="70">
        <v>435</v>
      </c>
      <c r="C4" s="70">
        <v>171.037</v>
      </c>
      <c r="D4" s="70">
        <v>48</v>
      </c>
      <c r="E4" s="70">
        <v>255</v>
      </c>
      <c r="F4" s="58"/>
      <c r="G4" s="110" t="s">
        <v>9</v>
      </c>
      <c r="H4" s="110" t="s">
        <v>221</v>
      </c>
      <c r="I4" s="70">
        <f>C2</f>
        <v>164.2</v>
      </c>
      <c r="J4" s="70">
        <f>C10</f>
        <v>165.725</v>
      </c>
      <c r="K4" s="70">
        <f>C18</f>
        <v>161.426</v>
      </c>
      <c r="L4" s="70">
        <f>C3</f>
        <v>105.32</v>
      </c>
      <c r="M4" s="70">
        <f>C11</f>
        <v>101.368</v>
      </c>
      <c r="N4" s="70">
        <f>C19</f>
        <v>88.207</v>
      </c>
      <c r="O4" s="70">
        <f>C4</f>
        <v>171.037</v>
      </c>
      <c r="P4" s="70">
        <f>C12</f>
        <v>184.05</v>
      </c>
      <c r="Q4" s="70">
        <f>C20</f>
        <v>149.062</v>
      </c>
      <c r="R4" s="70">
        <f>C5</f>
        <v>114.161</v>
      </c>
      <c r="S4" s="70">
        <f>C13</f>
        <v>106.147</v>
      </c>
      <c r="T4" s="70">
        <f>C21</f>
        <v>101.225</v>
      </c>
      <c r="U4" s="5"/>
      <c r="V4" s="5"/>
      <c r="W4" s="5"/>
    </row>
    <row r="5" spans="1:23">
      <c r="A5" s="70">
        <v>4</v>
      </c>
      <c r="B5" s="70">
        <v>435</v>
      </c>
      <c r="C5" s="70">
        <v>114.161</v>
      </c>
      <c r="D5" s="70">
        <v>25</v>
      </c>
      <c r="E5" s="70">
        <v>232</v>
      </c>
      <c r="F5" s="58"/>
      <c r="G5" s="70" t="s">
        <v>11</v>
      </c>
      <c r="H5" s="70" t="s">
        <v>12</v>
      </c>
      <c r="I5" s="70">
        <f>C6</f>
        <v>148.782</v>
      </c>
      <c r="J5" s="70">
        <f>C14</f>
        <v>147.929</v>
      </c>
      <c r="K5" s="70">
        <f>C22</f>
        <v>118.784</v>
      </c>
      <c r="L5" s="70">
        <f>C7</f>
        <v>154.575</v>
      </c>
      <c r="M5" s="70">
        <f>C15</f>
        <v>147.392</v>
      </c>
      <c r="N5" s="70">
        <f>C23</f>
        <v>133.125</v>
      </c>
      <c r="O5" s="70">
        <f>C8</f>
        <v>148.239</v>
      </c>
      <c r="P5" s="70">
        <f>C16</f>
        <v>146.301</v>
      </c>
      <c r="Q5" s="70">
        <f>C24</f>
        <v>128.923</v>
      </c>
      <c r="R5" s="70">
        <f>C9</f>
        <v>151.897</v>
      </c>
      <c r="S5" s="70">
        <f>C17</f>
        <v>150.675</v>
      </c>
      <c r="T5" s="70">
        <f>C25</f>
        <v>132.841</v>
      </c>
      <c r="U5" s="5"/>
      <c r="V5" s="5"/>
      <c r="W5" s="5"/>
    </row>
    <row r="6" spans="1:23">
      <c r="A6" s="70">
        <v>5</v>
      </c>
      <c r="B6" s="70">
        <v>435</v>
      </c>
      <c r="C6" s="70">
        <v>148.782</v>
      </c>
      <c r="D6" s="70">
        <v>17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1.18557383362014</v>
      </c>
      <c r="J6" s="110">
        <f t="shared" si="0"/>
        <v>1.19658479644761</v>
      </c>
      <c r="K6" s="110">
        <f t="shared" si="0"/>
        <v>1.16554471172938</v>
      </c>
      <c r="L6" s="70">
        <f t="shared" ref="L6:N6" si="1">L4/AVERAGE($L$5:$N$5)</f>
        <v>0.726191242311971</v>
      </c>
      <c r="M6" s="70">
        <f t="shared" si="1"/>
        <v>0.698941832991643</v>
      </c>
      <c r="N6" s="70">
        <f t="shared" si="1"/>
        <v>0.608195508076453</v>
      </c>
      <c r="O6" s="70">
        <f t="shared" ref="O6:Q6" si="2">O4/AVERAGE($O$5:$Q$5)</f>
        <v>1.21170208495193</v>
      </c>
      <c r="P6" s="70">
        <f t="shared" si="2"/>
        <v>1.30389195750278</v>
      </c>
      <c r="Q6" s="70">
        <f t="shared" si="2"/>
        <v>1.0560214233593</v>
      </c>
      <c r="R6" s="70">
        <f t="shared" ref="R6:T6" si="3">R4/AVERAGE($R$5:$T$5)</f>
        <v>0.786570451502367</v>
      </c>
      <c r="S6" s="70">
        <f t="shared" si="3"/>
        <v>0.73135390996594</v>
      </c>
      <c r="T6" s="70">
        <f t="shared" si="3"/>
        <v>0.69744127988829</v>
      </c>
      <c r="U6" s="5"/>
      <c r="V6" s="5"/>
      <c r="W6" s="5"/>
    </row>
    <row r="7" spans="1:23">
      <c r="A7" s="70">
        <v>6</v>
      </c>
      <c r="B7" s="70">
        <v>435</v>
      </c>
      <c r="C7" s="70">
        <v>154.575</v>
      </c>
      <c r="D7" s="70">
        <v>31</v>
      </c>
      <c r="E7" s="70">
        <v>255</v>
      </c>
      <c r="F7" s="58"/>
      <c r="G7" s="110"/>
      <c r="H7" s="110" t="s">
        <v>14</v>
      </c>
      <c r="I7" s="110">
        <f t="shared" ref="I7:T7" si="4">I6/AVERAGE($I$6:$K$6)</f>
        <v>1.00254197101461</v>
      </c>
      <c r="J7" s="110">
        <f t="shared" si="4"/>
        <v>1.0118530337783</v>
      </c>
      <c r="K7" s="110">
        <f t="shared" si="4"/>
        <v>0.985604995207092</v>
      </c>
      <c r="L7" s="110">
        <f t="shared" si="4"/>
        <v>0.614080016575548</v>
      </c>
      <c r="M7" s="110">
        <f t="shared" si="4"/>
        <v>0.591037439424897</v>
      </c>
      <c r="N7" s="110">
        <f t="shared" si="4"/>
        <v>0.514300759799463</v>
      </c>
      <c r="O7" s="110">
        <f t="shared" si="4"/>
        <v>1.02463647735957</v>
      </c>
      <c r="P7" s="110">
        <f t="shared" si="4"/>
        <v>1.10259384611534</v>
      </c>
      <c r="Q7" s="110">
        <f t="shared" si="4"/>
        <v>0.892990186849469</v>
      </c>
      <c r="R7" s="110">
        <f t="shared" si="4"/>
        <v>0.665137731981773</v>
      </c>
      <c r="S7" s="110">
        <f t="shared" si="4"/>
        <v>0.618445658645853</v>
      </c>
      <c r="T7" s="110">
        <f t="shared" si="4"/>
        <v>0.589768545473979</v>
      </c>
      <c r="U7" s="111"/>
      <c r="V7" s="111"/>
      <c r="W7" s="111"/>
    </row>
    <row r="8" spans="1:23">
      <c r="A8" s="70">
        <v>7</v>
      </c>
      <c r="B8" s="70">
        <v>435</v>
      </c>
      <c r="C8" s="70">
        <v>148.239</v>
      </c>
      <c r="D8" s="70">
        <v>27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435</v>
      </c>
      <c r="C9" s="70">
        <v>151.897</v>
      </c>
      <c r="D9" s="70">
        <v>26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495</v>
      </c>
      <c r="C10" s="70">
        <v>165.725</v>
      </c>
      <c r="D10" s="70">
        <v>31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495</v>
      </c>
      <c r="C11" s="70">
        <v>101.368</v>
      </c>
      <c r="D11" s="70">
        <v>34</v>
      </c>
      <c r="E11" s="70">
        <v>174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495</v>
      </c>
      <c r="C12" s="70">
        <v>184.05</v>
      </c>
      <c r="D12" s="70">
        <v>36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495</v>
      </c>
      <c r="C13" s="70">
        <v>106.147</v>
      </c>
      <c r="D13" s="70">
        <v>25</v>
      </c>
      <c r="E13" s="110">
        <v>232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70">
        <v>13</v>
      </c>
      <c r="B14" s="70">
        <v>495</v>
      </c>
      <c r="C14" s="70">
        <v>147.929</v>
      </c>
      <c r="D14" s="70">
        <v>25</v>
      </c>
      <c r="E14" s="70">
        <v>255</v>
      </c>
      <c r="J14" s="60"/>
      <c r="K14" s="60"/>
      <c r="L14" s="60"/>
      <c r="M14" s="60"/>
      <c r="N14" s="60"/>
      <c r="O14" s="60"/>
      <c r="P14" s="60"/>
    </row>
    <row r="15" ht="15" customHeight="1" spans="1:23">
      <c r="A15" s="70">
        <v>14</v>
      </c>
      <c r="B15" s="70">
        <v>495</v>
      </c>
      <c r="C15" s="70">
        <v>147.392</v>
      </c>
      <c r="D15" s="70">
        <v>18</v>
      </c>
      <c r="E15" s="70">
        <v>255</v>
      </c>
      <c r="J15" s="60"/>
      <c r="K15" s="60"/>
      <c r="L15" s="60"/>
      <c r="M15" s="60"/>
      <c r="N15" s="60"/>
      <c r="O15" s="60"/>
      <c r="P15" s="60"/>
    </row>
    <row r="16" ht="15" customHeight="1" spans="1:23">
      <c r="A16" s="70">
        <v>15</v>
      </c>
      <c r="B16" s="70">
        <v>495</v>
      </c>
      <c r="C16" s="70">
        <v>146.301</v>
      </c>
      <c r="D16" s="70">
        <v>20</v>
      </c>
      <c r="E16" s="70">
        <v>255</v>
      </c>
      <c r="J16" s="60"/>
      <c r="K16" s="60"/>
      <c r="L16" s="60"/>
      <c r="M16" s="60"/>
      <c r="N16" s="60"/>
      <c r="O16" s="60"/>
      <c r="P16" s="60"/>
    </row>
    <row r="17" ht="15" customHeight="1" spans="1:16">
      <c r="A17" s="70">
        <v>16</v>
      </c>
      <c r="B17" s="70">
        <v>495</v>
      </c>
      <c r="C17" s="70">
        <v>150.675</v>
      </c>
      <c r="D17" s="70">
        <v>21</v>
      </c>
      <c r="E17" s="70">
        <v>255</v>
      </c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70">
        <v>17</v>
      </c>
      <c r="B18" s="70">
        <v>561</v>
      </c>
      <c r="C18" s="70">
        <v>161.426</v>
      </c>
      <c r="D18" s="70">
        <v>0</v>
      </c>
      <c r="E18" s="110">
        <v>255</v>
      </c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70">
        <v>18</v>
      </c>
      <c r="B19" s="70">
        <v>561</v>
      </c>
      <c r="C19" s="70">
        <v>88.207</v>
      </c>
      <c r="D19" s="70">
        <v>33</v>
      </c>
      <c r="E19" s="110">
        <v>174</v>
      </c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70">
        <v>19</v>
      </c>
      <c r="B20" s="70">
        <v>561</v>
      </c>
      <c r="C20" s="70">
        <v>149.062</v>
      </c>
      <c r="D20" s="70">
        <v>28</v>
      </c>
      <c r="E20" s="110">
        <v>255</v>
      </c>
      <c r="F20" s="113"/>
      <c r="G20" s="113"/>
      <c r="H20" s="113"/>
    </row>
    <row r="21" ht="15" customHeight="1" spans="1:16">
      <c r="A21" s="70">
        <v>20</v>
      </c>
      <c r="B21" s="70">
        <v>561</v>
      </c>
      <c r="C21" s="70">
        <v>101.225</v>
      </c>
      <c r="D21" s="70">
        <v>16</v>
      </c>
      <c r="E21" s="70">
        <v>255</v>
      </c>
    </row>
    <row r="22" ht="15" customHeight="1" spans="1:16">
      <c r="A22" s="70">
        <v>21</v>
      </c>
      <c r="B22" s="70">
        <v>561</v>
      </c>
      <c r="C22" s="70">
        <v>118.784</v>
      </c>
      <c r="D22" s="70">
        <v>11</v>
      </c>
      <c r="E22" s="70">
        <v>255</v>
      </c>
    </row>
    <row r="23" ht="15" customHeight="1" spans="1:16">
      <c r="A23" s="70">
        <v>22</v>
      </c>
      <c r="B23" s="70">
        <v>561</v>
      </c>
      <c r="C23" s="70">
        <v>133.125</v>
      </c>
      <c r="D23" s="70">
        <v>13</v>
      </c>
      <c r="E23" s="70">
        <v>255</v>
      </c>
    </row>
    <row r="24" ht="15" customHeight="1" spans="1:16">
      <c r="A24" s="70">
        <v>23</v>
      </c>
      <c r="B24" s="70">
        <v>561</v>
      </c>
      <c r="C24" s="70">
        <v>128.923</v>
      </c>
      <c r="D24" s="70">
        <v>10</v>
      </c>
      <c r="E24" s="70">
        <v>255</v>
      </c>
    </row>
    <row r="25" ht="15" customHeight="1" spans="1:16">
      <c r="A25" s="70">
        <v>24</v>
      </c>
      <c r="B25" s="70">
        <v>561</v>
      </c>
      <c r="C25" s="70">
        <v>132.841</v>
      </c>
      <c r="D25" s="70">
        <v>12</v>
      </c>
      <c r="E25" s="70">
        <v>255</v>
      </c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7">
    <mergeCell ref="I2:N2"/>
    <mergeCell ref="O2:T2"/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F49"/>
  <sheetViews>
    <sheetView zoomScale="70" zoomScaleNormal="70" workbookViewId="0">
      <selection activeCell="J22" sqref="J22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6" width="8.75" style="61" customWidth="1"/>
    <col min="27" max="16384" width="12.25" style="61"/>
  </cols>
  <sheetData>
    <row r="1" ht="15" customHeight="1" spans="1:32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  <c r="I1" s="58"/>
      <c r="J1" s="58"/>
      <c r="K1" s="58"/>
      <c r="L1" s="58"/>
      <c r="M1" s="58"/>
    </row>
    <row r="2" spans="1:32">
      <c r="A2" s="70">
        <v>1</v>
      </c>
      <c r="B2" s="70">
        <v>1035</v>
      </c>
      <c r="C2" s="70">
        <v>62.316</v>
      </c>
      <c r="D2" s="70">
        <v>19</v>
      </c>
      <c r="E2" s="70">
        <v>209</v>
      </c>
      <c r="F2" s="58"/>
      <c r="G2" s="58"/>
      <c r="H2" s="58"/>
      <c r="I2" s="208" t="s">
        <v>4</v>
      </c>
      <c r="J2" s="208"/>
      <c r="K2" s="208"/>
      <c r="L2" s="208"/>
      <c r="M2" s="208"/>
      <c r="N2" s="208"/>
      <c r="O2" s="208" t="s">
        <v>5</v>
      </c>
      <c r="P2" s="208"/>
      <c r="Q2" s="208"/>
      <c r="R2" s="208"/>
      <c r="S2" s="208"/>
      <c r="T2" s="208"/>
      <c r="U2" s="208" t="s">
        <v>6</v>
      </c>
      <c r="V2" s="208"/>
      <c r="W2" s="208"/>
      <c r="X2" s="208"/>
      <c r="Y2" s="208"/>
      <c r="Z2" s="208"/>
      <c r="AA2" s="208" t="s">
        <v>240</v>
      </c>
      <c r="AB2" s="208"/>
      <c r="AC2" s="208"/>
      <c r="AD2" s="208"/>
      <c r="AE2" s="208"/>
      <c r="AF2" s="208"/>
    </row>
    <row r="3" spans="1:32">
      <c r="A3" s="70">
        <v>2</v>
      </c>
      <c r="B3" s="70">
        <v>1035</v>
      </c>
      <c r="C3" s="70">
        <v>119.416</v>
      </c>
      <c r="D3" s="70">
        <v>23</v>
      </c>
      <c r="E3" s="70">
        <v>247</v>
      </c>
      <c r="F3" s="58"/>
      <c r="G3" s="70"/>
      <c r="H3" s="70"/>
      <c r="I3" s="203" t="s">
        <v>7</v>
      </c>
      <c r="J3" s="203"/>
      <c r="K3" s="203"/>
      <c r="L3" s="108" t="s">
        <v>8</v>
      </c>
      <c r="M3" s="108"/>
      <c r="N3" s="108"/>
      <c r="O3" s="203" t="s">
        <v>7</v>
      </c>
      <c r="P3" s="203"/>
      <c r="Q3" s="203"/>
      <c r="R3" s="108" t="s">
        <v>8</v>
      </c>
      <c r="S3" s="108"/>
      <c r="T3" s="108"/>
      <c r="U3" s="203" t="s">
        <v>7</v>
      </c>
      <c r="V3" s="203"/>
      <c r="W3" s="203"/>
      <c r="X3" s="108" t="s">
        <v>8</v>
      </c>
      <c r="Y3" s="108"/>
      <c r="Z3" s="108"/>
      <c r="AA3" s="203" t="s">
        <v>7</v>
      </c>
      <c r="AB3" s="203"/>
      <c r="AC3" s="203"/>
      <c r="AD3" s="108" t="s">
        <v>8</v>
      </c>
      <c r="AE3" s="108"/>
      <c r="AF3" s="108"/>
    </row>
    <row r="4" spans="1:32">
      <c r="A4" s="70">
        <v>3</v>
      </c>
      <c r="B4" s="70">
        <v>1035</v>
      </c>
      <c r="C4" s="70">
        <v>81.722</v>
      </c>
      <c r="D4" s="70">
        <v>19</v>
      </c>
      <c r="E4" s="70">
        <v>183</v>
      </c>
      <c r="F4" s="58"/>
      <c r="G4" s="110" t="s">
        <v>9</v>
      </c>
      <c r="H4" s="110" t="s">
        <v>221</v>
      </c>
      <c r="I4" s="70">
        <f>C2</f>
        <v>62.316</v>
      </c>
      <c r="J4" s="70">
        <f>C18</f>
        <v>66.237</v>
      </c>
      <c r="K4" s="70">
        <f>C34</f>
        <v>51.408</v>
      </c>
      <c r="L4" s="70">
        <f>C3</f>
        <v>119.416</v>
      </c>
      <c r="M4" s="70">
        <f>C19</f>
        <v>112.579</v>
      </c>
      <c r="N4" s="121">
        <f>C35</f>
        <v>99.838</v>
      </c>
      <c r="O4" s="121">
        <f>C4</f>
        <v>81.722</v>
      </c>
      <c r="P4" s="121">
        <f>C20</f>
        <v>79.981</v>
      </c>
      <c r="Q4" s="121">
        <f>C36</f>
        <v>71.576</v>
      </c>
      <c r="R4" s="121">
        <f>C5</f>
        <v>127.165</v>
      </c>
      <c r="S4" s="121">
        <f>C21</f>
        <v>112.166</v>
      </c>
      <c r="T4" s="121">
        <f>C37</f>
        <v>102.478</v>
      </c>
      <c r="U4" s="121">
        <f>C6</f>
        <v>62.689</v>
      </c>
      <c r="V4" s="121">
        <f>C22</f>
        <v>62.774</v>
      </c>
      <c r="W4" s="121">
        <f>C38</f>
        <v>44.924</v>
      </c>
      <c r="X4" s="121">
        <f>C7</f>
        <v>106.94</v>
      </c>
      <c r="Y4" s="121">
        <f>C23</f>
        <v>100.624</v>
      </c>
      <c r="Z4" s="121">
        <f>C39</f>
        <v>80.279</v>
      </c>
      <c r="AA4" s="121">
        <f>C8</f>
        <v>133.915</v>
      </c>
      <c r="AB4" s="121">
        <f>C24</f>
        <v>132.833</v>
      </c>
      <c r="AC4" s="121">
        <f>C40</f>
        <v>122.395</v>
      </c>
      <c r="AD4" s="121">
        <f>C9</f>
        <v>197.159</v>
      </c>
      <c r="AE4" s="121">
        <f>C25</f>
        <v>181.629</v>
      </c>
      <c r="AF4" s="121">
        <f>C41</f>
        <v>167.679</v>
      </c>
    </row>
    <row r="5" spans="1:32">
      <c r="A5" s="70">
        <v>4</v>
      </c>
      <c r="B5" s="70">
        <v>1035</v>
      </c>
      <c r="C5" s="70">
        <v>127.165</v>
      </c>
      <c r="D5" s="70">
        <v>16</v>
      </c>
      <c r="E5" s="70">
        <v>255</v>
      </c>
      <c r="F5" s="58"/>
      <c r="G5" s="70" t="s">
        <v>11</v>
      </c>
      <c r="H5" s="70" t="s">
        <v>12</v>
      </c>
      <c r="I5" s="70">
        <f>C10</f>
        <v>145.305</v>
      </c>
      <c r="J5" s="70">
        <f>C26</f>
        <v>115.039</v>
      </c>
      <c r="K5" s="70">
        <f>C42</f>
        <v>123.052</v>
      </c>
      <c r="L5" s="70">
        <f>C11</f>
        <v>155.441</v>
      </c>
      <c r="M5" s="70">
        <f>C27</f>
        <v>150.224</v>
      </c>
      <c r="N5" s="121">
        <f>C43</f>
        <v>128.521</v>
      </c>
      <c r="O5" s="121">
        <f>C12</f>
        <v>160.978</v>
      </c>
      <c r="P5" s="121">
        <f>C28</f>
        <v>143.321</v>
      </c>
      <c r="Q5" s="121">
        <f>C44</f>
        <v>130.907</v>
      </c>
      <c r="R5" s="121">
        <f>C13</f>
        <v>154.317</v>
      </c>
      <c r="S5" s="121">
        <f>C29</f>
        <v>145.331</v>
      </c>
      <c r="T5" s="121">
        <f>C45</f>
        <v>125.408</v>
      </c>
      <c r="U5" s="121">
        <f>C14</f>
        <v>170.003</v>
      </c>
      <c r="V5" s="121">
        <f>C30</f>
        <v>172.225</v>
      </c>
      <c r="W5" s="121">
        <f>C46</f>
        <v>156.608</v>
      </c>
      <c r="X5" s="121">
        <f>C15</f>
        <v>176.329</v>
      </c>
      <c r="Y5" s="121">
        <f>C31</f>
        <v>171.201</v>
      </c>
      <c r="Z5" s="121">
        <f>C47</f>
        <v>156.519</v>
      </c>
      <c r="AA5" s="121">
        <f>C16</f>
        <v>169.583</v>
      </c>
      <c r="AB5" s="121">
        <f>C32</f>
        <v>154.161</v>
      </c>
      <c r="AC5" s="121">
        <f>C48</f>
        <v>146.139</v>
      </c>
      <c r="AD5" s="121">
        <f>C17</f>
        <v>154.37</v>
      </c>
      <c r="AE5" s="121">
        <f>C33</f>
        <v>143.108</v>
      </c>
      <c r="AF5" s="121">
        <f>C49</f>
        <v>133.25</v>
      </c>
    </row>
    <row r="6" spans="1:32">
      <c r="A6" s="70">
        <v>5</v>
      </c>
      <c r="B6" s="70">
        <v>1035</v>
      </c>
      <c r="C6" s="70">
        <v>62.689</v>
      </c>
      <c r="D6" s="70">
        <v>0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0.487610721029953</v>
      </c>
      <c r="J6" s="110">
        <f t="shared" si="0"/>
        <v>0.518291792298302</v>
      </c>
      <c r="K6" s="110">
        <f t="shared" si="0"/>
        <v>0.402257717868731</v>
      </c>
      <c r="L6" s="70">
        <f t="shared" ref="L6:N6" si="1">L4/AVERAGE($L$5:$N$5)</f>
        <v>0.825102605795673</v>
      </c>
      <c r="M6" s="70">
        <f t="shared" si="1"/>
        <v>0.777862482899034</v>
      </c>
      <c r="N6" s="70">
        <f t="shared" si="1"/>
        <v>0.68982878305611</v>
      </c>
      <c r="O6" s="121">
        <f t="shared" ref="O6:Q6" si="2">O4/AVERAGE($O$5:$Q$5)</f>
        <v>0.563333226104419</v>
      </c>
      <c r="P6" s="121">
        <f t="shared" si="2"/>
        <v>0.551332012885852</v>
      </c>
      <c r="Q6" s="121">
        <f t="shared" si="2"/>
        <v>0.493393932988056</v>
      </c>
      <c r="R6" s="121">
        <f t="shared" ref="R6:T6" si="3">R4/AVERAGE($R$5:$T$5)</f>
        <v>0.897517033049763</v>
      </c>
      <c r="S6" s="121">
        <f t="shared" si="3"/>
        <v>0.791655687721147</v>
      </c>
      <c r="T6" s="121">
        <f t="shared" si="3"/>
        <v>0.723278815026726</v>
      </c>
      <c r="U6" s="121">
        <f t="shared" ref="U6:W6" si="4">U4/AVERAGE($U$5:$W$5)</f>
        <v>0.377011683198486</v>
      </c>
      <c r="V6" s="121">
        <f t="shared" si="4"/>
        <v>0.377522873248924</v>
      </c>
      <c r="W6" s="121">
        <f t="shared" si="4"/>
        <v>0.270172962657066</v>
      </c>
      <c r="X6" s="121">
        <f t="shared" ref="X6:Z6" si="5">X4/AVERAGE($X$5:$Z$5)</f>
        <v>0.63648573848971</v>
      </c>
      <c r="Y6" s="121">
        <f t="shared" si="5"/>
        <v>0.598894155131743</v>
      </c>
      <c r="Z6" s="121">
        <f t="shared" si="5"/>
        <v>0.477804737237848</v>
      </c>
      <c r="AA6" s="121">
        <f t="shared" ref="AA6:AC6" si="6">AA4/AVERAGE($U$5:$W$5)</f>
        <v>0.805364889462669</v>
      </c>
      <c r="AB6" s="121">
        <f t="shared" si="6"/>
        <v>0.79885774082063</v>
      </c>
      <c r="AC6" s="121">
        <f t="shared" si="6"/>
        <v>0.736083602626916</v>
      </c>
      <c r="AD6" s="121">
        <f t="shared" ref="AD6:AF6" si="7">AD4/AVERAGE($X$5:$Z$5)</f>
        <v>1.17345139063861</v>
      </c>
      <c r="AE6" s="121">
        <f t="shared" si="7"/>
        <v>1.08101990084297</v>
      </c>
      <c r="AF6" s="121">
        <f t="shared" si="7"/>
        <v>0.997992258689135</v>
      </c>
    </row>
    <row r="7" spans="1:32">
      <c r="A7" s="70">
        <v>6</v>
      </c>
      <c r="B7" s="70">
        <v>1035</v>
      </c>
      <c r="C7" s="70">
        <v>106.94</v>
      </c>
      <c r="D7" s="70">
        <v>0</v>
      </c>
      <c r="E7" s="70">
        <v>255</v>
      </c>
      <c r="F7" s="58"/>
      <c r="G7" s="110"/>
      <c r="H7" s="110" t="s">
        <v>14</v>
      </c>
      <c r="I7" s="110">
        <f t="shared" ref="I7:N7" si="8">I6/AVERAGE($I$6:$K$6)</f>
        <v>1.03882507876707</v>
      </c>
      <c r="J7" s="110">
        <f t="shared" si="8"/>
        <v>1.10418924100222</v>
      </c>
      <c r="K7" s="110">
        <f t="shared" si="8"/>
        <v>0.856985680230717</v>
      </c>
      <c r="L7" s="110">
        <f t="shared" si="8"/>
        <v>1.75783107813158</v>
      </c>
      <c r="M7" s="110">
        <f t="shared" si="8"/>
        <v>1.65718886032839</v>
      </c>
      <c r="N7" s="110">
        <f t="shared" si="8"/>
        <v>1.46963840003434</v>
      </c>
      <c r="O7" s="110">
        <f t="shared" ref="O7:T7" si="9">O6/AVERAGE($O$6:$Q$6)</f>
        <v>1.05095615121807</v>
      </c>
      <c r="P7" s="110">
        <f t="shared" si="9"/>
        <v>1.02856665194895</v>
      </c>
      <c r="Q7" s="110">
        <f t="shared" si="9"/>
        <v>0.920477196832977</v>
      </c>
      <c r="R7" s="110">
        <f t="shared" si="9"/>
        <v>1.67441046080211</v>
      </c>
      <c r="S7" s="110">
        <f t="shared" si="9"/>
        <v>1.47691521838815</v>
      </c>
      <c r="T7" s="110">
        <f t="shared" si="9"/>
        <v>1.34935112021451</v>
      </c>
      <c r="U7" s="110">
        <f t="shared" ref="U7:Z7" si="10">U6/AVERAGE($U$6:$W$6)</f>
        <v>1.10376378479579</v>
      </c>
      <c r="V7" s="110">
        <f t="shared" si="10"/>
        <v>1.10526037784573</v>
      </c>
      <c r="W7" s="110">
        <f t="shared" si="10"/>
        <v>0.790975837358484</v>
      </c>
      <c r="X7" s="110">
        <f t="shared" si="10"/>
        <v>1.86341680905969</v>
      </c>
      <c r="Y7" s="110">
        <f t="shared" si="10"/>
        <v>1.75336125860129</v>
      </c>
      <c r="Z7" s="110">
        <f t="shared" si="10"/>
        <v>1.39885204801293</v>
      </c>
      <c r="AA7" s="110">
        <f t="shared" ref="AA7:AF7" si="11">AA6/AVERAGE($AA$6:$AC$6)</f>
        <v>1.03238398223789</v>
      </c>
      <c r="AB7" s="110">
        <f t="shared" si="11"/>
        <v>1.02404257560845</v>
      </c>
      <c r="AC7" s="110">
        <f t="shared" si="11"/>
        <v>0.943573442153656</v>
      </c>
      <c r="AD7" s="110">
        <f t="shared" si="11"/>
        <v>1.50422800333194</v>
      </c>
      <c r="AE7" s="110">
        <f t="shared" si="11"/>
        <v>1.38574159950688</v>
      </c>
      <c r="AF7" s="110">
        <f t="shared" si="11"/>
        <v>1.2793098330317</v>
      </c>
    </row>
    <row r="8" spans="1:32">
      <c r="A8" s="70">
        <v>7</v>
      </c>
      <c r="B8" s="70">
        <v>1035</v>
      </c>
      <c r="C8" s="70">
        <v>133.915</v>
      </c>
      <c r="D8" s="70">
        <v>66</v>
      </c>
      <c r="E8" s="70">
        <v>255</v>
      </c>
      <c r="F8" s="58"/>
      <c r="G8" s="58"/>
      <c r="H8" s="58"/>
      <c r="I8" s="58"/>
      <c r="J8" s="60"/>
      <c r="K8" s="60"/>
      <c r="L8" s="60"/>
      <c r="M8" s="60"/>
      <c r="N8" s="5"/>
      <c r="O8" s="5"/>
      <c r="P8" s="5"/>
    </row>
    <row r="9" ht="15" customHeight="1" spans="1:32">
      <c r="A9" s="70">
        <v>8</v>
      </c>
      <c r="B9" s="70">
        <v>1035</v>
      </c>
      <c r="C9" s="70">
        <v>197.159</v>
      </c>
      <c r="D9" s="70">
        <v>81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5"/>
      <c r="O9" s="5"/>
      <c r="P9" s="5"/>
    </row>
    <row r="10" ht="15" customHeight="1" spans="1:32">
      <c r="A10" s="70">
        <v>9</v>
      </c>
      <c r="B10" s="70">
        <v>1035</v>
      </c>
      <c r="C10" s="70">
        <v>145.305</v>
      </c>
      <c r="D10" s="70">
        <v>24</v>
      </c>
      <c r="E10" s="70">
        <v>255</v>
      </c>
      <c r="F10" s="58"/>
      <c r="G10" s="58"/>
      <c r="H10" s="58" t="s">
        <v>14</v>
      </c>
      <c r="I10" s="58">
        <f t="shared" ref="I10:N10" si="12">I7</f>
        <v>1.03882507876707</v>
      </c>
      <c r="J10" s="58">
        <f t="shared" si="12"/>
        <v>1.10418924100222</v>
      </c>
      <c r="K10" s="58">
        <f t="shared" si="12"/>
        <v>0.856985680230717</v>
      </c>
      <c r="L10" s="58">
        <f t="shared" si="12"/>
        <v>1.75783107813158</v>
      </c>
      <c r="M10" s="58">
        <f t="shared" si="12"/>
        <v>1.65718886032839</v>
      </c>
      <c r="N10" s="58">
        <f t="shared" si="12"/>
        <v>1.46963840003434</v>
      </c>
      <c r="O10" s="5"/>
      <c r="P10" s="5"/>
    </row>
    <row r="11" ht="15" customHeight="1" spans="1:32">
      <c r="A11" s="70">
        <v>10</v>
      </c>
      <c r="B11" s="70">
        <v>1035</v>
      </c>
      <c r="C11" s="70">
        <v>155.441</v>
      </c>
      <c r="D11" s="70">
        <v>22</v>
      </c>
      <c r="E11" s="70">
        <v>255</v>
      </c>
      <c r="F11" s="58"/>
      <c r="G11" s="58"/>
      <c r="H11" s="58"/>
      <c r="I11" s="112">
        <f t="shared" ref="I11:N11" si="13">O7</f>
        <v>1.05095615121807</v>
      </c>
      <c r="J11" s="112">
        <f t="shared" si="13"/>
        <v>1.02856665194895</v>
      </c>
      <c r="K11" s="112">
        <f t="shared" si="13"/>
        <v>0.920477196832977</v>
      </c>
      <c r="L11" s="112">
        <f t="shared" si="13"/>
        <v>1.67441046080211</v>
      </c>
      <c r="M11" s="112">
        <f t="shared" si="13"/>
        <v>1.47691521838815</v>
      </c>
      <c r="N11" s="112">
        <f t="shared" si="13"/>
        <v>1.34935112021451</v>
      </c>
      <c r="O11" s="5"/>
      <c r="P11" s="5"/>
    </row>
    <row r="12" ht="15" customHeight="1" spans="1:32">
      <c r="A12" s="70">
        <v>11</v>
      </c>
      <c r="B12" s="70">
        <v>1035</v>
      </c>
      <c r="C12" s="70">
        <v>160.978</v>
      </c>
      <c r="D12" s="70">
        <v>36</v>
      </c>
      <c r="E12" s="70">
        <v>255</v>
      </c>
      <c r="F12" s="58"/>
      <c r="G12" s="58"/>
      <c r="H12" s="58"/>
      <c r="I12" s="58">
        <f t="shared" ref="I12:N12" si="14">U7</f>
        <v>1.10376378479579</v>
      </c>
      <c r="J12" s="58">
        <f t="shared" si="14"/>
        <v>1.10526037784573</v>
      </c>
      <c r="K12" s="58">
        <f t="shared" si="14"/>
        <v>0.790975837358484</v>
      </c>
      <c r="L12" s="58">
        <f t="shared" si="14"/>
        <v>1.86341680905969</v>
      </c>
      <c r="M12" s="58">
        <f t="shared" si="14"/>
        <v>1.75336125860129</v>
      </c>
      <c r="N12" s="58">
        <f t="shared" si="14"/>
        <v>1.39885204801293</v>
      </c>
      <c r="O12" s="5"/>
      <c r="P12" s="5"/>
    </row>
    <row r="13" ht="15" customHeight="1" spans="1:32">
      <c r="A13" s="70">
        <v>12</v>
      </c>
      <c r="B13" s="70">
        <v>1035</v>
      </c>
      <c r="C13" s="70">
        <v>154.317</v>
      </c>
      <c r="D13" s="70">
        <v>26</v>
      </c>
      <c r="E13" s="110">
        <v>255</v>
      </c>
      <c r="F13" s="113"/>
      <c r="I13" s="113">
        <f t="shared" ref="I13:N13" si="15">AA7</f>
        <v>1.03238398223789</v>
      </c>
      <c r="J13" s="113">
        <f t="shared" si="15"/>
        <v>1.02404257560845</v>
      </c>
      <c r="K13" s="113">
        <f t="shared" si="15"/>
        <v>0.943573442153656</v>
      </c>
      <c r="L13" s="113">
        <f t="shared" si="15"/>
        <v>1.50422800333194</v>
      </c>
      <c r="M13" s="113">
        <f t="shared" si="15"/>
        <v>1.38574159950688</v>
      </c>
      <c r="N13" s="113">
        <f t="shared" si="15"/>
        <v>1.2793098330317</v>
      </c>
      <c r="O13" s="5"/>
      <c r="P13" s="5"/>
    </row>
    <row r="14" ht="15" customHeight="1" spans="1:32">
      <c r="A14" s="70">
        <v>13</v>
      </c>
      <c r="B14" s="70">
        <v>1035</v>
      </c>
      <c r="C14" s="70">
        <v>170.003</v>
      </c>
      <c r="D14" s="70">
        <v>0</v>
      </c>
      <c r="E14" s="70">
        <v>255</v>
      </c>
      <c r="J14" s="5"/>
      <c r="K14" s="5"/>
      <c r="L14" s="5"/>
      <c r="M14" s="5"/>
      <c r="N14" s="5"/>
      <c r="O14" s="5"/>
      <c r="P14" s="5"/>
    </row>
    <row r="15" ht="15" customHeight="1" spans="1:32">
      <c r="A15" s="70">
        <v>14</v>
      </c>
      <c r="B15" s="70">
        <v>1035</v>
      </c>
      <c r="C15" s="70">
        <v>176.329</v>
      </c>
      <c r="D15" s="70">
        <v>58</v>
      </c>
      <c r="E15" s="70">
        <v>255</v>
      </c>
      <c r="J15" s="5"/>
      <c r="K15" s="5"/>
      <c r="L15" s="5"/>
      <c r="M15" s="5"/>
      <c r="N15" s="5"/>
      <c r="O15" s="5"/>
      <c r="P15" s="5"/>
    </row>
    <row r="16" ht="15" customHeight="1" spans="1:32">
      <c r="A16" s="70">
        <v>15</v>
      </c>
      <c r="B16" s="70">
        <v>1035</v>
      </c>
      <c r="C16" s="70">
        <v>169.583</v>
      </c>
      <c r="D16" s="70">
        <v>57</v>
      </c>
      <c r="E16" s="70">
        <v>255</v>
      </c>
      <c r="J16" s="5"/>
      <c r="K16" s="5"/>
      <c r="L16" s="5"/>
      <c r="M16" s="5"/>
      <c r="N16" s="5"/>
      <c r="O16" s="5"/>
      <c r="P16" s="5"/>
    </row>
    <row r="17" ht="15" customHeight="1" spans="1:16">
      <c r="A17" s="70">
        <v>16</v>
      </c>
      <c r="B17" s="70">
        <v>1035</v>
      </c>
      <c r="C17" s="70">
        <v>154.37</v>
      </c>
      <c r="D17" s="70">
        <v>57</v>
      </c>
      <c r="E17" s="70">
        <v>255</v>
      </c>
      <c r="I17" s="209"/>
      <c r="J17" s="5"/>
      <c r="K17" s="5"/>
      <c r="L17" s="5"/>
      <c r="M17" s="5"/>
      <c r="N17" s="5"/>
      <c r="O17" s="5"/>
      <c r="P17" s="5"/>
    </row>
    <row r="18" ht="15" customHeight="1" spans="1:16">
      <c r="A18" s="70">
        <v>17</v>
      </c>
      <c r="B18" s="70">
        <v>1127</v>
      </c>
      <c r="C18" s="70">
        <v>66.237</v>
      </c>
      <c r="D18" s="70">
        <v>10</v>
      </c>
      <c r="E18" s="110">
        <v>209</v>
      </c>
      <c r="F18" s="113"/>
      <c r="G18" s="113"/>
      <c r="H18" s="113"/>
      <c r="J18" s="5"/>
      <c r="K18" s="5"/>
      <c r="L18" s="5"/>
      <c r="M18" s="5"/>
      <c r="N18" s="5"/>
      <c r="O18" s="5"/>
      <c r="P18" s="5"/>
    </row>
    <row r="19" ht="15" customHeight="1" spans="1:16">
      <c r="A19" s="70">
        <v>18</v>
      </c>
      <c r="B19" s="70">
        <v>1127</v>
      </c>
      <c r="C19" s="70">
        <v>112.579</v>
      </c>
      <c r="D19" s="70">
        <v>0</v>
      </c>
      <c r="E19" s="110">
        <v>255</v>
      </c>
      <c r="F19" s="113"/>
      <c r="G19" s="113"/>
      <c r="H19" s="113"/>
      <c r="J19" s="5"/>
      <c r="K19" s="5"/>
      <c r="L19" s="5"/>
      <c r="M19" s="5"/>
      <c r="N19" s="5"/>
      <c r="O19" s="5"/>
      <c r="P19" s="5"/>
    </row>
    <row r="20" ht="15" customHeight="1" spans="1:16">
      <c r="A20" s="70">
        <v>19</v>
      </c>
      <c r="B20" s="70">
        <v>1127</v>
      </c>
      <c r="C20" s="70">
        <v>79.981</v>
      </c>
      <c r="D20" s="70">
        <v>19</v>
      </c>
      <c r="E20" s="110">
        <v>185</v>
      </c>
      <c r="F20" s="113"/>
      <c r="G20" s="113"/>
      <c r="H20" s="113"/>
    </row>
    <row r="21" ht="15" customHeight="1" spans="1:16">
      <c r="A21" s="70">
        <v>20</v>
      </c>
      <c r="B21" s="70">
        <v>1127</v>
      </c>
      <c r="C21" s="70">
        <v>112.166</v>
      </c>
      <c r="D21" s="70">
        <v>0</v>
      </c>
      <c r="E21" s="70">
        <v>255</v>
      </c>
    </row>
    <row r="22" ht="15" customHeight="1" spans="1:16">
      <c r="A22" s="70">
        <v>21</v>
      </c>
      <c r="B22" s="70">
        <v>1127</v>
      </c>
      <c r="C22" s="70">
        <v>62.774</v>
      </c>
      <c r="D22" s="70">
        <v>0</v>
      </c>
      <c r="E22" s="70">
        <v>255</v>
      </c>
    </row>
    <row r="23" ht="15" customHeight="1" spans="1:16">
      <c r="A23" s="70">
        <v>22</v>
      </c>
      <c r="B23" s="70">
        <v>1127</v>
      </c>
      <c r="C23" s="70">
        <v>100.624</v>
      </c>
      <c r="D23" s="70">
        <v>0</v>
      </c>
      <c r="E23" s="70">
        <v>255</v>
      </c>
    </row>
    <row r="24" ht="15" customHeight="1" spans="1:16">
      <c r="A24" s="70">
        <v>23</v>
      </c>
      <c r="B24" s="70">
        <v>1127</v>
      </c>
      <c r="C24" s="70">
        <v>132.833</v>
      </c>
      <c r="D24" s="70">
        <v>67</v>
      </c>
      <c r="E24" s="70">
        <v>255</v>
      </c>
    </row>
    <row r="25" ht="15" customHeight="1" spans="1:16">
      <c r="A25" s="70">
        <v>24</v>
      </c>
      <c r="B25" s="70">
        <v>1127</v>
      </c>
      <c r="C25" s="70">
        <v>181.629</v>
      </c>
      <c r="D25" s="70">
        <v>0</v>
      </c>
      <c r="E25" s="70">
        <v>255</v>
      </c>
    </row>
    <row r="26" ht="15" customHeight="1" spans="1:16">
      <c r="A26" s="70">
        <v>25</v>
      </c>
      <c r="B26" s="70">
        <v>1127</v>
      </c>
      <c r="C26" s="70">
        <v>115.039</v>
      </c>
      <c r="D26" s="70">
        <v>0</v>
      </c>
      <c r="E26" s="70">
        <v>255</v>
      </c>
    </row>
    <row r="27" ht="15" customHeight="1" spans="1:16">
      <c r="A27" s="70">
        <v>26</v>
      </c>
      <c r="B27" s="70">
        <v>1127</v>
      </c>
      <c r="C27" s="70">
        <v>150.224</v>
      </c>
      <c r="D27" s="70">
        <v>0</v>
      </c>
      <c r="E27" s="70">
        <v>255</v>
      </c>
    </row>
    <row r="28" ht="15" customHeight="1" spans="1:16">
      <c r="A28" s="70">
        <v>27</v>
      </c>
      <c r="B28" s="110">
        <v>1127</v>
      </c>
      <c r="C28" s="110">
        <v>143.321</v>
      </c>
      <c r="D28" s="210">
        <v>17</v>
      </c>
      <c r="E28" s="110">
        <v>255</v>
      </c>
      <c r="F28" s="113"/>
    </row>
    <row r="29" ht="15" customHeight="1" spans="1:16">
      <c r="A29" s="70">
        <v>28</v>
      </c>
      <c r="B29" s="110">
        <v>1127</v>
      </c>
      <c r="C29" s="110">
        <v>145.331</v>
      </c>
      <c r="D29" s="110">
        <v>0</v>
      </c>
      <c r="E29" s="110">
        <v>255</v>
      </c>
      <c r="F29" s="113"/>
    </row>
    <row r="30" ht="15" customHeight="1" spans="1:16">
      <c r="A30" s="70">
        <v>29</v>
      </c>
      <c r="B30" s="110">
        <v>1127</v>
      </c>
      <c r="C30" s="110">
        <v>172.225</v>
      </c>
      <c r="D30" s="110">
        <v>47</v>
      </c>
      <c r="E30" s="110">
        <v>255</v>
      </c>
      <c r="F30" s="113"/>
    </row>
    <row r="31" ht="15" customHeight="1" spans="1:16">
      <c r="A31" s="70">
        <v>30</v>
      </c>
      <c r="B31" s="70">
        <v>1127</v>
      </c>
      <c r="C31" s="70">
        <v>171.201</v>
      </c>
      <c r="D31" s="70">
        <v>47</v>
      </c>
      <c r="E31" s="70">
        <v>255</v>
      </c>
      <c r="F31" s="113"/>
    </row>
    <row r="32" ht="15" customHeight="1" spans="1:16">
      <c r="A32" s="70">
        <v>31</v>
      </c>
      <c r="B32" s="70">
        <v>1127</v>
      </c>
      <c r="C32" s="70">
        <v>154.161</v>
      </c>
      <c r="D32" s="70">
        <v>39</v>
      </c>
      <c r="E32" s="70">
        <v>255</v>
      </c>
      <c r="F32" s="113"/>
    </row>
    <row r="33" ht="15" customHeight="1" spans="1:6">
      <c r="A33" s="70">
        <v>32</v>
      </c>
      <c r="B33" s="70">
        <v>1127</v>
      </c>
      <c r="C33" s="70">
        <v>143.108</v>
      </c>
      <c r="D33" s="70">
        <v>36</v>
      </c>
      <c r="E33" s="70">
        <v>255</v>
      </c>
      <c r="F33" s="113"/>
    </row>
    <row r="34" spans="1:6">
      <c r="A34" s="70">
        <v>33</v>
      </c>
      <c r="B34" s="70">
        <v>1421</v>
      </c>
      <c r="C34" s="70">
        <v>51.408</v>
      </c>
      <c r="D34" s="70">
        <v>10</v>
      </c>
      <c r="E34" s="70">
        <v>255</v>
      </c>
    </row>
    <row r="35" spans="1:6">
      <c r="A35" s="70">
        <v>34</v>
      </c>
      <c r="B35" s="70">
        <v>1421</v>
      </c>
      <c r="C35" s="70">
        <v>99.838</v>
      </c>
      <c r="D35" s="70">
        <v>15</v>
      </c>
      <c r="E35" s="70">
        <v>255</v>
      </c>
    </row>
    <row r="36" spans="1:6">
      <c r="A36" s="70">
        <v>35</v>
      </c>
      <c r="B36" s="70">
        <v>1421</v>
      </c>
      <c r="C36" s="70">
        <v>71.576</v>
      </c>
      <c r="D36" s="70">
        <v>0</v>
      </c>
      <c r="E36" s="70">
        <v>255</v>
      </c>
    </row>
    <row r="37" spans="1:6">
      <c r="A37" s="70">
        <v>36</v>
      </c>
      <c r="B37" s="70">
        <v>1421</v>
      </c>
      <c r="C37" s="70">
        <v>102.478</v>
      </c>
      <c r="D37" s="70">
        <v>0</v>
      </c>
      <c r="E37" s="70">
        <v>255</v>
      </c>
    </row>
    <row r="38" spans="1:6">
      <c r="A38" s="70">
        <v>37</v>
      </c>
      <c r="B38" s="70">
        <v>1421</v>
      </c>
      <c r="C38" s="70">
        <v>44.924</v>
      </c>
      <c r="D38" s="70">
        <v>0</v>
      </c>
      <c r="E38" s="70">
        <v>255</v>
      </c>
    </row>
    <row r="39" spans="1:6">
      <c r="A39" s="70">
        <v>38</v>
      </c>
      <c r="B39" s="70">
        <v>1421</v>
      </c>
      <c r="C39" s="70">
        <v>80.279</v>
      </c>
      <c r="D39" s="70">
        <v>0</v>
      </c>
      <c r="E39" s="70">
        <v>255</v>
      </c>
    </row>
    <row r="40" spans="1:6">
      <c r="A40" s="70">
        <v>39</v>
      </c>
      <c r="B40" s="70">
        <v>1421</v>
      </c>
      <c r="C40" s="70">
        <v>122.395</v>
      </c>
      <c r="D40" s="70">
        <v>65</v>
      </c>
      <c r="E40" s="70">
        <v>255</v>
      </c>
    </row>
    <row r="41" spans="1:6">
      <c r="A41" s="70">
        <v>40</v>
      </c>
      <c r="B41" s="70">
        <v>1421</v>
      </c>
      <c r="C41" s="70">
        <v>167.679</v>
      </c>
      <c r="D41" s="70">
        <v>65</v>
      </c>
      <c r="E41" s="70">
        <v>255</v>
      </c>
    </row>
    <row r="42" spans="1:6">
      <c r="A42" s="70">
        <v>41</v>
      </c>
      <c r="B42" s="70">
        <v>1421</v>
      </c>
      <c r="C42" s="70">
        <v>123.052</v>
      </c>
      <c r="D42" s="70">
        <v>7</v>
      </c>
      <c r="E42" s="70">
        <v>255</v>
      </c>
    </row>
    <row r="43" spans="1:6">
      <c r="A43" s="70">
        <v>42</v>
      </c>
      <c r="B43" s="70">
        <v>1421</v>
      </c>
      <c r="C43" s="70">
        <v>128.521</v>
      </c>
      <c r="D43" s="70">
        <v>13</v>
      </c>
      <c r="E43" s="70">
        <v>255</v>
      </c>
    </row>
    <row r="44" spans="1:6">
      <c r="A44" s="70">
        <v>43</v>
      </c>
      <c r="B44" s="70">
        <v>1421</v>
      </c>
      <c r="C44" s="70">
        <v>130.907</v>
      </c>
      <c r="D44" s="70">
        <v>16</v>
      </c>
      <c r="E44" s="70">
        <v>255</v>
      </c>
    </row>
    <row r="45" spans="1:6">
      <c r="A45" s="70">
        <v>44</v>
      </c>
      <c r="B45" s="70">
        <v>1421</v>
      </c>
      <c r="C45" s="70">
        <v>125.408</v>
      </c>
      <c r="D45" s="70">
        <v>0</v>
      </c>
      <c r="E45" s="70">
        <v>255</v>
      </c>
    </row>
    <row r="46" spans="1:6">
      <c r="A46" s="70">
        <v>45</v>
      </c>
      <c r="B46" s="70">
        <v>1421</v>
      </c>
      <c r="C46" s="70">
        <v>156.608</v>
      </c>
      <c r="D46" s="70">
        <v>27</v>
      </c>
      <c r="E46" s="70">
        <v>255</v>
      </c>
    </row>
    <row r="47" spans="1:6">
      <c r="A47" s="70">
        <v>46</v>
      </c>
      <c r="B47" s="70">
        <v>1421</v>
      </c>
      <c r="C47" s="70">
        <v>156.519</v>
      </c>
      <c r="D47" s="70">
        <v>47</v>
      </c>
      <c r="E47" s="70">
        <v>255</v>
      </c>
    </row>
    <row r="48" spans="1:6">
      <c r="A48" s="70">
        <v>47</v>
      </c>
      <c r="B48" s="70">
        <v>1421</v>
      </c>
      <c r="C48" s="70">
        <v>146.139</v>
      </c>
      <c r="D48" s="70">
        <v>39</v>
      </c>
      <c r="E48" s="70">
        <v>255</v>
      </c>
    </row>
    <row r="49" spans="1:5">
      <c r="A49" s="70">
        <v>48</v>
      </c>
      <c r="B49" s="70">
        <v>1421</v>
      </c>
      <c r="C49" s="70">
        <v>133.25</v>
      </c>
      <c r="D49" s="70">
        <v>22</v>
      </c>
      <c r="E49" s="70">
        <v>255</v>
      </c>
    </row>
  </sheetData>
  <mergeCells count="12">
    <mergeCell ref="I2:N2"/>
    <mergeCell ref="O2:T2"/>
    <mergeCell ref="U2:Z2"/>
    <mergeCell ref="AA2:AF2"/>
    <mergeCell ref="I3:K3"/>
    <mergeCell ref="L3:N3"/>
    <mergeCell ref="O3:Q3"/>
    <mergeCell ref="R3:T3"/>
    <mergeCell ref="U3:W3"/>
    <mergeCell ref="X3:Z3"/>
    <mergeCell ref="AA3:AC3"/>
    <mergeCell ref="AD3:AF3"/>
  </mergeCells>
  <pageMargins left="0.7" right="0.7" top="0.75" bottom="0.75" header="0.3" footer="0.3"/>
  <pageSetup paperSize="9" orientation="portrait"/>
  <headerFooter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85" zoomScaleNormal="85" workbookViewId="0">
      <selection activeCell="I7" sqref="I7:N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731</v>
      </c>
      <c r="C2" s="70">
        <v>181.969</v>
      </c>
      <c r="D2" s="70">
        <v>65</v>
      </c>
      <c r="E2" s="70">
        <v>255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731</v>
      </c>
      <c r="C3" s="70">
        <v>116.752</v>
      </c>
      <c r="D3" s="70">
        <v>60</v>
      </c>
      <c r="E3" s="70">
        <v>255</v>
      </c>
      <c r="F3" s="58"/>
      <c r="G3" s="70"/>
      <c r="H3" s="104" t="s">
        <v>173</v>
      </c>
      <c r="I3" s="105" t="s">
        <v>236</v>
      </c>
      <c r="J3" s="106"/>
      <c r="K3" s="107"/>
      <c r="L3" s="108" t="s">
        <v>234</v>
      </c>
      <c r="M3" s="108"/>
      <c r="N3" s="108"/>
      <c r="O3" s="109"/>
      <c r="P3" s="60"/>
      <c r="Q3" s="60"/>
      <c r="R3" s="109"/>
      <c r="S3" s="60"/>
      <c r="T3" s="60"/>
      <c r="U3" s="60"/>
      <c r="V3" s="60"/>
      <c r="W3" s="60"/>
    </row>
    <row r="4" spans="1:23">
      <c r="A4" s="70">
        <v>3</v>
      </c>
      <c r="B4" s="70">
        <v>731</v>
      </c>
      <c r="C4" s="70">
        <v>196.94</v>
      </c>
      <c r="D4" s="70">
        <v>27</v>
      </c>
      <c r="E4" s="70">
        <v>255</v>
      </c>
      <c r="F4" s="58"/>
      <c r="G4" s="110" t="s">
        <v>9</v>
      </c>
      <c r="H4" s="110" t="s">
        <v>221</v>
      </c>
      <c r="I4" s="70">
        <f>C2</f>
        <v>181.969</v>
      </c>
      <c r="J4" s="70">
        <f>C6</f>
        <v>171.599</v>
      </c>
      <c r="K4" s="70">
        <f>C10</f>
        <v>164.217</v>
      </c>
      <c r="L4" s="70">
        <f>C3</f>
        <v>116.752</v>
      </c>
      <c r="M4" s="70">
        <f>C7</f>
        <v>89.595</v>
      </c>
      <c r="N4" s="70">
        <f>C11</f>
        <v>114.038</v>
      </c>
      <c r="O4" s="60"/>
      <c r="P4" s="60"/>
      <c r="Q4" s="60"/>
      <c r="R4" s="60"/>
      <c r="S4" s="60"/>
      <c r="T4" s="60"/>
      <c r="U4" s="5"/>
      <c r="V4" s="5"/>
      <c r="W4" s="5"/>
    </row>
    <row r="5" spans="1:23">
      <c r="A5" s="70">
        <v>4</v>
      </c>
      <c r="B5" s="70">
        <v>731</v>
      </c>
      <c r="C5" s="70">
        <v>213.479</v>
      </c>
      <c r="D5" s="70">
        <v>36</v>
      </c>
      <c r="E5" s="70">
        <v>255</v>
      </c>
      <c r="F5" s="58"/>
      <c r="G5" s="70" t="s">
        <v>11</v>
      </c>
      <c r="H5" s="70" t="s">
        <v>12</v>
      </c>
      <c r="I5" s="70">
        <f>C4</f>
        <v>196.94</v>
      </c>
      <c r="J5" s="70">
        <f>C8</f>
        <v>188.638</v>
      </c>
      <c r="K5" s="70">
        <f>C12</f>
        <v>184.427</v>
      </c>
      <c r="L5" s="70">
        <f>C5</f>
        <v>213.479</v>
      </c>
      <c r="M5" s="70">
        <f>C9</f>
        <v>183.185</v>
      </c>
      <c r="N5" s="70">
        <f>C13</f>
        <v>176.704</v>
      </c>
      <c r="O5" s="60"/>
      <c r="P5" s="60"/>
      <c r="Q5" s="60"/>
      <c r="R5" s="60"/>
      <c r="S5" s="60"/>
      <c r="T5" s="60"/>
      <c r="U5" s="5"/>
      <c r="V5" s="5"/>
      <c r="W5" s="5"/>
    </row>
    <row r="6" spans="1:23">
      <c r="A6" s="70">
        <v>5</v>
      </c>
      <c r="B6" s="70">
        <v>903</v>
      </c>
      <c r="C6" s="70">
        <v>171.599</v>
      </c>
      <c r="D6" s="70">
        <v>60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0.957723177866861</v>
      </c>
      <c r="J6" s="110">
        <f t="shared" si="0"/>
        <v>0.903144709256936</v>
      </c>
      <c r="K6" s="110">
        <f t="shared" si="0"/>
        <v>0.864292418487557</v>
      </c>
      <c r="L6" s="70">
        <f t="shared" ref="L6:N6" si="1">L4/AVERAGE($L$5:$N$5)</f>
        <v>0.610874691297736</v>
      </c>
      <c r="M6" s="70">
        <f t="shared" si="1"/>
        <v>0.468782701511071</v>
      </c>
      <c r="N6" s="70">
        <f t="shared" si="1"/>
        <v>0.596674387130081</v>
      </c>
      <c r="O6" s="60"/>
      <c r="P6" s="60"/>
      <c r="Q6" s="60"/>
      <c r="R6" s="60"/>
      <c r="S6" s="60"/>
      <c r="T6" s="60"/>
      <c r="U6" s="5"/>
      <c r="V6" s="5"/>
      <c r="W6" s="5"/>
    </row>
    <row r="7" spans="1:23">
      <c r="A7" s="70">
        <v>6</v>
      </c>
      <c r="B7" s="70">
        <v>903</v>
      </c>
      <c r="C7" s="70">
        <v>89.595</v>
      </c>
      <c r="D7" s="70">
        <v>60</v>
      </c>
      <c r="E7" s="70">
        <v>255</v>
      </c>
      <c r="F7" s="58"/>
      <c r="G7" s="110"/>
      <c r="H7" s="110" t="s">
        <v>14</v>
      </c>
      <c r="I7" s="110">
        <f t="shared" ref="I7:N7" si="2">I6/AVERAGE($I$6:$K$6)</f>
        <v>1.05431211796402</v>
      </c>
      <c r="J7" s="110">
        <f t="shared" si="2"/>
        <v>0.99422926504244</v>
      </c>
      <c r="K7" s="110">
        <f t="shared" si="2"/>
        <v>0.95145861699354</v>
      </c>
      <c r="L7" s="110">
        <f t="shared" si="2"/>
        <v>0.67248303526206</v>
      </c>
      <c r="M7" s="110">
        <f t="shared" si="2"/>
        <v>0.516060688847337</v>
      </c>
      <c r="N7" s="110">
        <f t="shared" si="2"/>
        <v>0.656850592497043</v>
      </c>
      <c r="O7" s="111"/>
      <c r="P7" s="111"/>
      <c r="Q7" s="111"/>
      <c r="R7" s="111"/>
      <c r="S7" s="111"/>
      <c r="T7" s="111"/>
      <c r="U7" s="111"/>
      <c r="V7" s="111"/>
      <c r="W7" s="111"/>
    </row>
    <row r="8" spans="1:23">
      <c r="A8" s="70">
        <v>7</v>
      </c>
      <c r="B8" s="70">
        <v>903</v>
      </c>
      <c r="C8" s="70">
        <v>188.638</v>
      </c>
      <c r="D8" s="70">
        <v>21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903</v>
      </c>
      <c r="C9" s="70">
        <v>183.185</v>
      </c>
      <c r="D9" s="70">
        <v>20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1008</v>
      </c>
      <c r="C10" s="70">
        <v>164.217</v>
      </c>
      <c r="D10" s="70">
        <v>60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1008</v>
      </c>
      <c r="C11" s="70">
        <v>114.038</v>
      </c>
      <c r="D11" s="70">
        <v>0</v>
      </c>
      <c r="E11" s="70">
        <v>255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1008</v>
      </c>
      <c r="C12" s="70">
        <v>184.427</v>
      </c>
      <c r="D12" s="70">
        <v>17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1008</v>
      </c>
      <c r="C13" s="70">
        <v>176.704</v>
      </c>
      <c r="D13" s="70">
        <v>0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60"/>
      <c r="B14" s="60"/>
      <c r="C14" s="60"/>
      <c r="D14" s="60"/>
      <c r="E14" s="60"/>
      <c r="J14" s="60"/>
      <c r="K14" s="60"/>
      <c r="L14" s="60"/>
      <c r="M14" s="60"/>
      <c r="N14" s="60"/>
      <c r="O14" s="60"/>
      <c r="P14" s="60"/>
    </row>
    <row r="15" ht="15" customHeight="1" spans="1:23">
      <c r="A15" s="60"/>
      <c r="B15" s="60"/>
      <c r="C15" s="60"/>
      <c r="D15" s="60"/>
      <c r="E15" s="60"/>
      <c r="J15" s="60"/>
      <c r="K15" s="60"/>
      <c r="L15" s="60"/>
      <c r="M15" s="60"/>
      <c r="N15" s="60"/>
      <c r="O15" s="60"/>
      <c r="P15" s="60"/>
    </row>
    <row r="16" ht="15" customHeight="1" spans="1:23">
      <c r="A16" s="60"/>
      <c r="B16" s="60"/>
      <c r="C16" s="60"/>
      <c r="D16" s="60"/>
      <c r="E16" s="60"/>
      <c r="J16" s="60"/>
      <c r="K16" s="60"/>
      <c r="L16" s="60"/>
      <c r="M16" s="60"/>
      <c r="N16" s="60"/>
      <c r="O16" s="60"/>
      <c r="P16" s="60"/>
    </row>
    <row r="17" ht="15" customHeight="1" spans="1:16">
      <c r="A17" s="60"/>
      <c r="B17" s="60"/>
      <c r="C17" s="60"/>
      <c r="D17" s="60"/>
      <c r="E17" s="60"/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60"/>
      <c r="B18" s="60"/>
      <c r="C18" s="60"/>
      <c r="D18" s="60"/>
      <c r="E18" s="111"/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60"/>
      <c r="B19" s="60"/>
      <c r="C19" s="60"/>
      <c r="D19" s="60"/>
      <c r="E19" s="111"/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60"/>
      <c r="B20" s="60"/>
      <c r="C20" s="60"/>
      <c r="D20" s="60"/>
      <c r="E20" s="111"/>
      <c r="F20" s="113"/>
      <c r="G20" s="113"/>
      <c r="H20" s="113"/>
    </row>
    <row r="21" ht="15" customHeight="1" spans="1:16">
      <c r="A21" s="60"/>
      <c r="B21" s="60"/>
      <c r="C21" s="60"/>
      <c r="D21" s="60"/>
      <c r="E21" s="60"/>
    </row>
    <row r="22" ht="15" customHeight="1" spans="1:16">
      <c r="A22" s="60"/>
      <c r="B22" s="60"/>
      <c r="C22" s="60"/>
      <c r="D22" s="60"/>
      <c r="E22" s="60"/>
    </row>
    <row r="23" ht="15" customHeight="1" spans="1:16">
      <c r="A23" s="60"/>
      <c r="B23" s="60"/>
      <c r="C23" s="60"/>
      <c r="D23" s="60"/>
      <c r="E23" s="60"/>
    </row>
    <row r="24" ht="15" customHeight="1" spans="1:16">
      <c r="A24" s="60"/>
      <c r="B24" s="60"/>
      <c r="C24" s="60"/>
      <c r="D24" s="60"/>
      <c r="E24" s="60"/>
    </row>
    <row r="25" ht="15" customHeight="1" spans="1:16">
      <c r="A25" s="60"/>
      <c r="B25" s="60"/>
      <c r="C25" s="60"/>
      <c r="D25" s="60"/>
      <c r="E25" s="60"/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85" zoomScaleNormal="85" workbookViewId="0">
      <selection activeCell="I7" sqref="I7:N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756</v>
      </c>
      <c r="C2" s="70">
        <v>194.733</v>
      </c>
      <c r="D2" s="70">
        <v>79</v>
      </c>
      <c r="E2" s="70">
        <v>255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756</v>
      </c>
      <c r="C3" s="70">
        <v>135.146</v>
      </c>
      <c r="D3" s="70">
        <v>82</v>
      </c>
      <c r="E3" s="70">
        <v>255</v>
      </c>
      <c r="F3" s="58"/>
      <c r="G3" s="70"/>
      <c r="H3" s="104" t="s">
        <v>173</v>
      </c>
      <c r="I3" s="105" t="s">
        <v>236</v>
      </c>
      <c r="J3" s="106"/>
      <c r="K3" s="107"/>
      <c r="L3" s="108" t="s">
        <v>234</v>
      </c>
      <c r="M3" s="108"/>
      <c r="N3" s="108"/>
      <c r="O3" s="109"/>
      <c r="P3" s="60"/>
      <c r="Q3" s="60"/>
      <c r="R3" s="109"/>
      <c r="S3" s="60"/>
      <c r="T3" s="60"/>
      <c r="U3" s="60"/>
      <c r="V3" s="60"/>
      <c r="W3" s="60"/>
    </row>
    <row r="4" spans="1:23">
      <c r="A4" s="70">
        <v>3</v>
      </c>
      <c r="B4" s="70">
        <v>756</v>
      </c>
      <c r="C4" s="70">
        <v>206.065</v>
      </c>
      <c r="D4" s="70">
        <v>37</v>
      </c>
      <c r="E4" s="70">
        <v>255</v>
      </c>
      <c r="F4" s="58"/>
      <c r="G4" s="110" t="s">
        <v>9</v>
      </c>
      <c r="H4" s="110" t="s">
        <v>221</v>
      </c>
      <c r="I4" s="70">
        <f>C2</f>
        <v>194.733</v>
      </c>
      <c r="J4" s="70">
        <f>C6</f>
        <v>189.421</v>
      </c>
      <c r="K4" s="70">
        <f>C10</f>
        <v>178.552</v>
      </c>
      <c r="L4" s="70">
        <f>C3</f>
        <v>135.146</v>
      </c>
      <c r="M4" s="70">
        <f>C7</f>
        <v>120.745</v>
      </c>
      <c r="N4" s="70">
        <f>C11</f>
        <v>154.284</v>
      </c>
      <c r="O4" s="60"/>
      <c r="P4" s="60"/>
      <c r="Q4" s="60"/>
      <c r="R4" s="60"/>
      <c r="S4" s="60"/>
      <c r="T4" s="60"/>
      <c r="U4" s="5"/>
      <c r="V4" s="5"/>
      <c r="W4" s="5"/>
    </row>
    <row r="5" spans="1:23">
      <c r="A5" s="70">
        <v>4</v>
      </c>
      <c r="B5" s="70">
        <v>756</v>
      </c>
      <c r="C5" s="70">
        <v>208.685</v>
      </c>
      <c r="D5" s="70">
        <v>44</v>
      </c>
      <c r="E5" s="70">
        <v>255</v>
      </c>
      <c r="F5" s="58"/>
      <c r="G5" s="70" t="s">
        <v>11</v>
      </c>
      <c r="H5" s="70" t="s">
        <v>12</v>
      </c>
      <c r="I5" s="70">
        <f>C4</f>
        <v>206.065</v>
      </c>
      <c r="J5" s="70">
        <f>C8</f>
        <v>195.209</v>
      </c>
      <c r="K5" s="70">
        <f>C12</f>
        <v>191.701</v>
      </c>
      <c r="L5" s="70">
        <f>C5</f>
        <v>208.685</v>
      </c>
      <c r="M5" s="70">
        <f>C9</f>
        <v>188.126</v>
      </c>
      <c r="N5" s="70">
        <f>C13</f>
        <v>178.698</v>
      </c>
      <c r="O5" s="60"/>
      <c r="P5" s="60"/>
      <c r="Q5" s="60"/>
      <c r="R5" s="60"/>
      <c r="S5" s="60"/>
      <c r="T5" s="60"/>
      <c r="U5" s="5"/>
      <c r="V5" s="5"/>
      <c r="W5" s="5"/>
    </row>
    <row r="6" spans="1:23">
      <c r="A6" s="70">
        <v>5</v>
      </c>
      <c r="B6" s="70">
        <v>882</v>
      </c>
      <c r="C6" s="70">
        <v>189.421</v>
      </c>
      <c r="D6" s="70">
        <v>84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0.985200050592352</v>
      </c>
      <c r="J6" s="110">
        <f t="shared" si="0"/>
        <v>0.958325393144736</v>
      </c>
      <c r="K6" s="110">
        <f t="shared" si="0"/>
        <v>0.903336565622497</v>
      </c>
      <c r="L6" s="70">
        <f t="shared" ref="L6:N6" si="1">L4/AVERAGE($L$5:$N$5)</f>
        <v>0.704485942009595</v>
      </c>
      <c r="M6" s="70">
        <f t="shared" si="1"/>
        <v>0.629416742396731</v>
      </c>
      <c r="N6" s="70">
        <f t="shared" si="1"/>
        <v>0.804248065625386</v>
      </c>
      <c r="O6" s="60"/>
      <c r="P6" s="60"/>
      <c r="Q6" s="60"/>
      <c r="R6" s="60"/>
      <c r="S6" s="60"/>
      <c r="T6" s="60"/>
      <c r="U6" s="5"/>
      <c r="V6" s="5"/>
      <c r="W6" s="5"/>
    </row>
    <row r="7" spans="1:23">
      <c r="A7" s="70">
        <v>6</v>
      </c>
      <c r="B7" s="70">
        <v>882</v>
      </c>
      <c r="C7" s="70">
        <v>120.745</v>
      </c>
      <c r="D7" s="70">
        <v>82</v>
      </c>
      <c r="E7" s="70">
        <v>255</v>
      </c>
      <c r="F7" s="58"/>
      <c r="G7" s="110"/>
      <c r="H7" s="110" t="s">
        <v>14</v>
      </c>
      <c r="I7" s="110">
        <f t="shared" ref="I7:N7" si="2">I6/AVERAGE($I$6:$K$6)</f>
        <v>1.03819578963082</v>
      </c>
      <c r="J7" s="110">
        <f t="shared" si="2"/>
        <v>1.00987549448558</v>
      </c>
      <c r="K7" s="110">
        <f t="shared" si="2"/>
        <v>0.951928715883605</v>
      </c>
      <c r="L7" s="110">
        <f t="shared" si="2"/>
        <v>0.742381548203039</v>
      </c>
      <c r="M7" s="110">
        <f t="shared" si="2"/>
        <v>0.663274237030885</v>
      </c>
      <c r="N7" s="110">
        <f t="shared" si="2"/>
        <v>0.847510061584936</v>
      </c>
      <c r="O7" s="111"/>
      <c r="P7" s="111"/>
      <c r="Q7" s="111"/>
      <c r="R7" s="111"/>
      <c r="S7" s="111"/>
      <c r="T7" s="111"/>
      <c r="U7" s="111"/>
      <c r="V7" s="111"/>
      <c r="W7" s="111"/>
    </row>
    <row r="8" spans="1:23">
      <c r="A8" s="70">
        <v>7</v>
      </c>
      <c r="B8" s="70">
        <v>882</v>
      </c>
      <c r="C8" s="70">
        <v>195.209</v>
      </c>
      <c r="D8" s="70">
        <v>30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882</v>
      </c>
      <c r="C9" s="70">
        <v>188.126</v>
      </c>
      <c r="D9" s="70">
        <v>36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966</v>
      </c>
      <c r="C10" s="70">
        <v>178.552</v>
      </c>
      <c r="D10" s="70">
        <v>0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966</v>
      </c>
      <c r="C11" s="70">
        <v>154.284</v>
      </c>
      <c r="D11" s="70">
        <v>71</v>
      </c>
      <c r="E11" s="70">
        <v>255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966</v>
      </c>
      <c r="C12" s="70">
        <v>191.701</v>
      </c>
      <c r="D12" s="70">
        <v>36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966</v>
      </c>
      <c r="C13" s="70">
        <v>178.698</v>
      </c>
      <c r="D13" s="70">
        <v>0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60"/>
      <c r="B14" s="60"/>
      <c r="C14" s="60"/>
      <c r="D14" s="60"/>
      <c r="E14" s="60"/>
      <c r="J14" s="60"/>
      <c r="K14" s="60"/>
      <c r="L14" s="60"/>
      <c r="M14" s="60"/>
      <c r="N14" s="60"/>
      <c r="O14" s="60"/>
      <c r="P14" s="60"/>
    </row>
    <row r="15" ht="15" customHeight="1" spans="1:23">
      <c r="A15" s="60"/>
      <c r="B15" s="60"/>
      <c r="C15" s="60"/>
      <c r="D15" s="60"/>
      <c r="E15" s="60"/>
      <c r="J15" s="60"/>
      <c r="K15" s="60"/>
      <c r="L15" s="60"/>
      <c r="M15" s="60"/>
      <c r="N15" s="60"/>
      <c r="O15" s="60"/>
      <c r="P15" s="60"/>
    </row>
    <row r="16" ht="15" customHeight="1" spans="1:23">
      <c r="A16" s="60"/>
      <c r="B16" s="60"/>
      <c r="C16" s="60"/>
      <c r="D16" s="60"/>
      <c r="E16" s="60"/>
      <c r="J16" s="60"/>
      <c r="K16" s="60"/>
      <c r="L16" s="60"/>
      <c r="M16" s="60"/>
      <c r="N16" s="60"/>
      <c r="O16" s="60"/>
      <c r="P16" s="60"/>
    </row>
    <row r="17" ht="15" customHeight="1" spans="1:16">
      <c r="A17" s="60"/>
      <c r="B17" s="60"/>
      <c r="C17" s="60"/>
      <c r="D17" s="60"/>
      <c r="E17" s="60"/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60"/>
      <c r="B18" s="60"/>
      <c r="C18" s="60"/>
      <c r="D18" s="60"/>
      <c r="E18" s="111"/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60"/>
      <c r="B19" s="60"/>
      <c r="C19" s="60"/>
      <c r="D19" s="60"/>
      <c r="E19" s="111"/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60"/>
      <c r="B20" s="60"/>
      <c r="C20" s="60"/>
      <c r="D20" s="60"/>
      <c r="E20" s="111"/>
      <c r="F20" s="113"/>
      <c r="G20" s="113"/>
      <c r="H20" s="113"/>
    </row>
    <row r="21" ht="15" customHeight="1" spans="1:16">
      <c r="A21" s="60"/>
      <c r="B21" s="60"/>
      <c r="C21" s="60"/>
      <c r="D21" s="60"/>
      <c r="E21" s="60"/>
    </row>
    <row r="22" ht="15" customHeight="1" spans="1:16">
      <c r="A22" s="60"/>
      <c r="B22" s="60"/>
      <c r="C22" s="60"/>
      <c r="D22" s="60"/>
      <c r="E22" s="60"/>
    </row>
    <row r="23" ht="15" customHeight="1" spans="1:16">
      <c r="A23" s="60"/>
      <c r="B23" s="60"/>
      <c r="C23" s="60"/>
      <c r="D23" s="60"/>
      <c r="E23" s="60"/>
    </row>
    <row r="24" ht="15" customHeight="1" spans="1:16">
      <c r="A24" s="60"/>
      <c r="B24" s="60"/>
      <c r="C24" s="60"/>
      <c r="D24" s="60"/>
      <c r="E24" s="60"/>
    </row>
    <row r="25" ht="15" customHeight="1" spans="1:16">
      <c r="A25" s="60"/>
      <c r="B25" s="60"/>
      <c r="C25" s="60"/>
      <c r="D25" s="60"/>
      <c r="E25" s="60"/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O12"/>
  <sheetViews>
    <sheetView zoomScale="85" zoomScaleNormal="85" workbookViewId="0">
      <selection activeCell="G15" sqref="G15"/>
    </sheetView>
  </sheetViews>
  <sheetFormatPr defaultColWidth="9" defaultRowHeight="14.25"/>
  <cols>
    <col min="1" max="1" width="6.75" style="41" customWidth="1"/>
    <col min="2" max="10" width="10.375" style="41" customWidth="1"/>
    <col min="11" max="11" width="11.875" style="41" customWidth="1"/>
    <col min="12" max="12" width="11.375" style="41" customWidth="1"/>
    <col min="13" max="13" width="10.75" style="41" customWidth="1"/>
    <col min="14" max="16384" width="9" style="41"/>
  </cols>
  <sheetData>
    <row r="1" s="40" customFormat="1" ht="32.25" customHeight="1" spans="2:15">
      <c r="B1" s="42" t="s">
        <v>46</v>
      </c>
      <c r="C1" s="42"/>
      <c r="D1" s="42"/>
      <c r="E1" s="42"/>
    </row>
    <row r="3" ht="21" customHeight="1" spans="2:15">
      <c r="B3" s="43" t="s">
        <v>47</v>
      </c>
      <c r="C3" s="43">
        <v>1</v>
      </c>
      <c r="D3" s="43"/>
      <c r="E3" s="43"/>
      <c r="F3" s="43">
        <v>2</v>
      </c>
      <c r="G3" s="43"/>
      <c r="H3" s="43"/>
      <c r="I3" s="43">
        <v>3</v>
      </c>
      <c r="J3" s="43"/>
      <c r="K3" s="43"/>
      <c r="L3" s="43">
        <v>4</v>
      </c>
      <c r="M3" s="43"/>
      <c r="N3" s="43"/>
    </row>
    <row r="4" ht="21" customHeight="1" spans="2:15">
      <c r="B4" s="44" t="s">
        <v>25</v>
      </c>
      <c r="C4" s="45">
        <v>90</v>
      </c>
      <c r="D4" s="45">
        <v>95</v>
      </c>
      <c r="E4" s="45">
        <v>93</v>
      </c>
      <c r="F4" s="45">
        <v>135</v>
      </c>
      <c r="G4" s="45">
        <v>142</v>
      </c>
      <c r="H4" s="45">
        <v>138</v>
      </c>
      <c r="I4" s="45">
        <v>75</v>
      </c>
      <c r="J4" s="45">
        <v>77</v>
      </c>
      <c r="K4" s="45">
        <v>79</v>
      </c>
      <c r="L4" s="45">
        <v>38</v>
      </c>
      <c r="M4" s="45">
        <v>48</v>
      </c>
      <c r="N4" s="45">
        <v>43</v>
      </c>
    </row>
    <row r="5" ht="15" spans="2:15">
      <c r="B5" s="46"/>
      <c r="C5" s="46"/>
      <c r="D5" s="46"/>
      <c r="E5" s="46"/>
      <c r="F5" s="46"/>
      <c r="G5" s="46"/>
      <c r="H5" s="46"/>
      <c r="I5" s="46"/>
      <c r="J5" s="46"/>
      <c r="K5" s="46"/>
      <c r="O5" s="47"/>
    </row>
    <row r="6" ht="15" spans="2:15">
      <c r="B6" s="48"/>
      <c r="C6" s="48"/>
      <c r="D6" s="48"/>
      <c r="E6" s="48"/>
      <c r="F6" s="48"/>
      <c r="G6" s="49"/>
      <c r="H6" s="49"/>
      <c r="I6" s="49"/>
      <c r="J6" s="50"/>
      <c r="K6" s="48"/>
    </row>
    <row r="7" ht="15" spans="2:15">
      <c r="B7" s="48"/>
      <c r="C7" s="51"/>
      <c r="D7" s="51"/>
      <c r="E7" s="48"/>
      <c r="F7" s="50"/>
      <c r="G7" s="52"/>
      <c r="H7" s="48"/>
      <c r="I7" s="53"/>
      <c r="J7" s="54"/>
      <c r="K7" s="48"/>
    </row>
    <row r="8" ht="15" spans="2:15">
      <c r="B8" s="48"/>
      <c r="C8" s="51"/>
      <c r="D8" s="51"/>
      <c r="E8" s="55"/>
      <c r="F8" s="56"/>
      <c r="G8" s="55"/>
      <c r="H8" s="55"/>
      <c r="I8" s="55"/>
      <c r="J8" s="55"/>
      <c r="K8" s="55"/>
    </row>
    <row r="9" spans="2:15">
      <c r="B9" s="55"/>
      <c r="C9" s="55"/>
      <c r="D9" s="55"/>
      <c r="E9" s="55"/>
      <c r="F9" s="55"/>
      <c r="G9" s="55"/>
      <c r="H9" s="55"/>
      <c r="I9" s="55"/>
      <c r="J9" s="55"/>
      <c r="K9" s="55"/>
    </row>
    <row r="10" spans="2:15">
      <c r="B10" s="55"/>
      <c r="C10" s="55"/>
      <c r="D10" s="55"/>
      <c r="E10" s="55"/>
      <c r="F10" s="55"/>
      <c r="G10" s="55"/>
      <c r="H10" s="55"/>
      <c r="I10" s="55"/>
      <c r="J10" s="55"/>
      <c r="K10" s="55"/>
    </row>
    <row r="11" spans="2:15">
      <c r="B11" s="55"/>
      <c r="C11" s="55"/>
      <c r="D11" s="55"/>
      <c r="E11" s="55"/>
      <c r="F11" s="55"/>
      <c r="G11" s="55"/>
      <c r="H11" s="55"/>
      <c r="I11" s="55"/>
      <c r="J11" s="55"/>
      <c r="K11" s="55"/>
    </row>
    <row r="12" spans="2:15">
      <c r="B12" s="55"/>
      <c r="C12" s="55"/>
      <c r="D12" s="55"/>
      <c r="E12" s="55"/>
      <c r="F12" s="55"/>
      <c r="G12" s="55"/>
      <c r="H12" s="55"/>
      <c r="I12" s="55"/>
      <c r="J12" s="55"/>
      <c r="K12" s="55"/>
    </row>
  </sheetData>
  <mergeCells count="5">
    <mergeCell ref="C3:E3"/>
    <mergeCell ref="F3:H3"/>
    <mergeCell ref="I3:K3"/>
    <mergeCell ref="L3:N3"/>
    <mergeCell ref="G6:I6"/>
  </mergeCells>
  <pageMargins left="0.7" right="0.7" top="0.75" bottom="0.75" header="0.3" footer="0.3"/>
  <pageSetup paperSize="9" orientation="portrait"/>
  <headerFooter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S26"/>
  <sheetViews>
    <sheetView zoomScale="40" zoomScaleNormal="40" topLeftCell="C1" workbookViewId="0">
      <selection activeCell="C9" sqref="C9:N9"/>
    </sheetView>
  </sheetViews>
  <sheetFormatPr defaultColWidth="9" defaultRowHeight="16.5"/>
  <cols>
    <col min="1" max="1" width="2.75" style="4" customWidth="1"/>
    <col min="2" max="2" width="20.875" style="4" customWidth="1"/>
    <col min="3" max="18" width="12.125" style="4" customWidth="1"/>
    <col min="19" max="19" width="9.125" style="4" customWidth="1"/>
    <col min="20" max="16384" width="9" style="4"/>
  </cols>
  <sheetData>
    <row r="1" s="1" customFormat="1" ht="27.95" customHeight="1" spans="2:19">
      <c r="B1" s="6" t="s">
        <v>30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="2" customFormat="1" ht="15.95" customHeight="1" spans="2:19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ht="13.5" customHeight="1" spans="2:19">
      <c r="B3" s="8" t="s">
        <v>31</v>
      </c>
      <c r="C3" s="9">
        <v>1</v>
      </c>
      <c r="D3" s="9"/>
      <c r="E3" s="9"/>
      <c r="F3" s="9">
        <v>2</v>
      </c>
      <c r="G3" s="9"/>
      <c r="H3" s="9"/>
      <c r="I3" s="9">
        <v>3</v>
      </c>
      <c r="J3" s="9"/>
      <c r="K3" s="9"/>
      <c r="L3" s="9">
        <v>4</v>
      </c>
      <c r="M3" s="9"/>
      <c r="N3" s="9"/>
    </row>
    <row r="4" spans="2:19">
      <c r="B4" s="8"/>
      <c r="C4" s="10" t="s">
        <v>33</v>
      </c>
      <c r="D4" s="10" t="s">
        <v>34</v>
      </c>
      <c r="E4" s="10" t="s">
        <v>35</v>
      </c>
      <c r="F4" s="10" t="s">
        <v>33</v>
      </c>
      <c r="G4" s="10" t="s">
        <v>34</v>
      </c>
      <c r="H4" s="10" t="s">
        <v>35</v>
      </c>
      <c r="I4" s="10" t="s">
        <v>33</v>
      </c>
      <c r="J4" s="10" t="s">
        <v>34</v>
      </c>
      <c r="K4" s="10" t="s">
        <v>35</v>
      </c>
      <c r="L4" s="10" t="s">
        <v>33</v>
      </c>
      <c r="M4" s="10" t="s">
        <v>34</v>
      </c>
      <c r="N4" s="10" t="s">
        <v>35</v>
      </c>
    </row>
    <row r="5" customHeight="1" spans="2:19">
      <c r="B5" s="11" t="s">
        <v>241</v>
      </c>
      <c r="C5" s="9">
        <v>74</v>
      </c>
      <c r="D5" s="9">
        <v>70</v>
      </c>
      <c r="E5" s="9">
        <v>69</v>
      </c>
      <c r="F5" s="9">
        <v>92</v>
      </c>
      <c r="G5" s="9">
        <v>93</v>
      </c>
      <c r="H5" s="9">
        <v>94</v>
      </c>
      <c r="I5" s="9">
        <v>46</v>
      </c>
      <c r="J5" s="9">
        <v>38</v>
      </c>
      <c r="K5" s="9">
        <v>45</v>
      </c>
      <c r="L5" s="9">
        <v>35</v>
      </c>
      <c r="M5" s="9">
        <v>32</v>
      </c>
      <c r="N5" s="9">
        <v>34</v>
      </c>
    </row>
    <row r="6" customHeight="1" spans="2:19">
      <c r="B6" s="12" t="s">
        <v>37</v>
      </c>
      <c r="C6" s="13">
        <f t="shared" ref="C6:N6" si="0">AVERAGE(C5:C5)</f>
        <v>74</v>
      </c>
      <c r="D6" s="13">
        <f t="shared" si="0"/>
        <v>70</v>
      </c>
      <c r="E6" s="13">
        <f t="shared" si="0"/>
        <v>69</v>
      </c>
      <c r="F6" s="13">
        <f t="shared" si="0"/>
        <v>92</v>
      </c>
      <c r="G6" s="13">
        <f t="shared" si="0"/>
        <v>93</v>
      </c>
      <c r="H6" s="13">
        <f t="shared" si="0"/>
        <v>94</v>
      </c>
      <c r="I6" s="13">
        <f t="shared" si="0"/>
        <v>46</v>
      </c>
      <c r="J6" s="13">
        <f t="shared" si="0"/>
        <v>38</v>
      </c>
      <c r="K6" s="13">
        <f t="shared" si="0"/>
        <v>45</v>
      </c>
      <c r="L6" s="13">
        <f t="shared" si="0"/>
        <v>35</v>
      </c>
      <c r="M6" s="13">
        <f t="shared" si="0"/>
        <v>32</v>
      </c>
      <c r="N6" s="13">
        <f t="shared" si="0"/>
        <v>34</v>
      </c>
    </row>
    <row r="7" customHeight="1" spans="2:19">
      <c r="B7" s="12" t="s">
        <v>38</v>
      </c>
      <c r="C7" s="13">
        <f>AVERAGE(C6:E6)</f>
        <v>71</v>
      </c>
      <c r="D7" s="13"/>
      <c r="E7" s="13"/>
      <c r="F7" s="13">
        <f>AVERAGE(F6:H6)</f>
        <v>93</v>
      </c>
      <c r="G7" s="13"/>
      <c r="H7" s="13"/>
      <c r="I7" s="13">
        <f>AVERAGE(I6:K6)</f>
        <v>43</v>
      </c>
      <c r="J7" s="13"/>
      <c r="K7" s="13"/>
      <c r="L7" s="13">
        <f>AVERAGE(L6:N6)</f>
        <v>33.6666666666667</v>
      </c>
      <c r="M7" s="13"/>
      <c r="N7" s="13"/>
    </row>
    <row r="8" customHeight="1" spans="2:19">
      <c r="B8" s="12" t="s">
        <v>39</v>
      </c>
      <c r="C8" s="14">
        <f>STDEV(C6:E6)</f>
        <v>2.64575131106459</v>
      </c>
      <c r="D8" s="14"/>
      <c r="E8" s="14"/>
      <c r="F8" s="14">
        <f>STDEV(F6:H6)</f>
        <v>1</v>
      </c>
      <c r="G8" s="14"/>
      <c r="H8" s="14"/>
      <c r="I8" s="14">
        <f>STDEV(I6:K6)</f>
        <v>4.35889894354067</v>
      </c>
      <c r="J8" s="14"/>
      <c r="K8" s="14"/>
      <c r="L8" s="14">
        <f>STDEV(L6:N6)</f>
        <v>1.52752523165195</v>
      </c>
      <c r="M8" s="14"/>
      <c r="N8" s="14"/>
    </row>
    <row r="9" customHeight="1" spans="2:19">
      <c r="B9" s="15" t="s">
        <v>40</v>
      </c>
      <c r="C9" s="16">
        <f t="shared" ref="C9:N9" si="1">C6/$C$7</f>
        <v>1.04225352112676</v>
      </c>
      <c r="D9" s="16">
        <f t="shared" si="1"/>
        <v>0.985915492957746</v>
      </c>
      <c r="E9" s="16">
        <f t="shared" si="1"/>
        <v>0.971830985915493</v>
      </c>
      <c r="F9" s="16">
        <f t="shared" si="1"/>
        <v>1.29577464788732</v>
      </c>
      <c r="G9" s="16">
        <f t="shared" si="1"/>
        <v>1.30985915492958</v>
      </c>
      <c r="H9" s="16">
        <f t="shared" si="1"/>
        <v>1.32394366197183</v>
      </c>
      <c r="I9" s="16">
        <f t="shared" si="1"/>
        <v>0.647887323943662</v>
      </c>
      <c r="J9" s="16">
        <f t="shared" si="1"/>
        <v>0.535211267605634</v>
      </c>
      <c r="K9" s="16">
        <f t="shared" si="1"/>
        <v>0.633802816901408</v>
      </c>
      <c r="L9" s="16">
        <f t="shared" si="1"/>
        <v>0.492957746478873</v>
      </c>
      <c r="M9" s="16">
        <f t="shared" si="1"/>
        <v>0.450704225352113</v>
      </c>
      <c r="N9" s="16">
        <f t="shared" si="1"/>
        <v>0.47887323943662</v>
      </c>
    </row>
    <row r="10" customHeight="1" spans="2:19">
      <c r="B10" s="15" t="s">
        <v>38</v>
      </c>
      <c r="C10" s="16">
        <f>AVERAGE(C9:E9)</f>
        <v>1</v>
      </c>
      <c r="D10" s="16"/>
      <c r="E10" s="16"/>
      <c r="F10" s="16">
        <f>AVERAGE(F9:H9)</f>
        <v>1.30985915492958</v>
      </c>
      <c r="G10" s="16"/>
      <c r="H10" s="16"/>
      <c r="I10" s="16">
        <f>AVERAGE(I9:K9)</f>
        <v>0.605633802816901</v>
      </c>
      <c r="J10" s="16"/>
      <c r="K10" s="16"/>
      <c r="L10" s="16">
        <f>AVERAGE(L9:N9)</f>
        <v>0.474178403755869</v>
      </c>
      <c r="M10" s="16"/>
      <c r="N10" s="16"/>
    </row>
    <row r="11" customHeight="1" spans="2:19">
      <c r="B11" s="15" t="s">
        <v>39</v>
      </c>
      <c r="C11" s="17">
        <f>STDEV(C9:E9)</f>
        <v>0.0372641029727407</v>
      </c>
      <c r="D11" s="17"/>
      <c r="E11" s="17"/>
      <c r="F11" s="17">
        <f>STDEV(F9:H9)</f>
        <v>0.0140845070422535</v>
      </c>
      <c r="G11" s="17"/>
      <c r="H11" s="17"/>
      <c r="I11" s="17">
        <f>STDEV(I9:K9)</f>
        <v>0.0613929428667701</v>
      </c>
      <c r="J11" s="17"/>
      <c r="K11" s="17"/>
      <c r="L11" s="17">
        <f>STDEV(L9:N9)</f>
        <v>0.0215144398824218</v>
      </c>
      <c r="M11" s="17"/>
      <c r="N11" s="17"/>
    </row>
    <row r="12" s="3" customFormat="1" spans="2:19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="1" customFormat="1" ht="26.1" customHeight="1" spans="2:19">
      <c r="B13" s="6" t="s">
        <v>41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="2" customFormat="1" ht="14.1" customHeight="1" spans="2:19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</row>
    <row r="15" s="4" customFormat="1" ht="18.75" customHeight="1" spans="2:19"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</row>
    <row r="16" s="4" customFormat="1" spans="2:19">
      <c r="B16" s="12" t="str">
        <f>B9</f>
        <v>Migration Fold Change</v>
      </c>
      <c r="C16" s="12" t="s">
        <v>42</v>
      </c>
      <c r="D16" s="12" t="s">
        <v>43</v>
      </c>
      <c r="E16" s="18"/>
      <c r="F16" s="19" t="s">
        <v>44</v>
      </c>
      <c r="G16" s="20"/>
      <c r="H16" s="21"/>
      <c r="I16" s="12" t="s">
        <v>45</v>
      </c>
      <c r="J16" s="22"/>
      <c r="K16" s="22"/>
      <c r="L16" s="22"/>
      <c r="M16" s="22"/>
      <c r="N16" s="22"/>
      <c r="O16" s="22"/>
    </row>
    <row r="17" s="4" customFormat="1" ht="21" customHeight="1" spans="2:16">
      <c r="B17" s="12">
        <f>C3</f>
        <v>1</v>
      </c>
      <c r="C17" s="23">
        <f>C10</f>
        <v>1</v>
      </c>
      <c r="D17" s="24">
        <f>C11</f>
        <v>0.0372641029727407</v>
      </c>
      <c r="E17" s="18"/>
      <c r="F17" s="25">
        <f>B17</f>
        <v>1</v>
      </c>
      <c r="G17" s="26" t="s">
        <v>28</v>
      </c>
      <c r="H17" s="27">
        <f>B18</f>
        <v>2</v>
      </c>
      <c r="I17" s="28">
        <f t="array" ref="I17">IF(FTEST($C$6:$E$6,F6:H6)&gt;0.05,TTEST($C$6:$E$6,F6:H6,2,2),TTEST($C$6:$E$6,F6:H6,2,3))</f>
        <v>0.000175635382616465</v>
      </c>
      <c r="J17" s="29"/>
      <c r="K17" s="29"/>
      <c r="L17" s="29"/>
      <c r="M17" s="29"/>
      <c r="N17" s="29"/>
      <c r="O17" s="29"/>
    </row>
    <row r="18" s="4" customFormat="1" ht="18.75" customHeight="1" spans="2:16">
      <c r="B18" s="12">
        <f>F3</f>
        <v>2</v>
      </c>
      <c r="C18" s="23">
        <f>F10</f>
        <v>1.30985915492958</v>
      </c>
      <c r="D18" s="24">
        <f>F11</f>
        <v>0.0140845070422535</v>
      </c>
      <c r="E18" s="30"/>
      <c r="F18" s="25">
        <f t="shared" ref="F18:F20" si="2">B17</f>
        <v>1</v>
      </c>
      <c r="G18" s="31" t="s">
        <v>28</v>
      </c>
      <c r="H18" s="32">
        <f>B19</f>
        <v>3</v>
      </c>
      <c r="I18" s="33">
        <f t="array" ref="I18">IF(FTEST($C$6:$E$6,I6:K6)&gt;0.05,TTEST($C$6:$E$6,I6:K6,2,2),TTEST($C$6:$E$6,I6:K6,2,3))</f>
        <v>0.000682144871806726</v>
      </c>
      <c r="J18" s="18"/>
      <c r="K18" s="18"/>
      <c r="L18" s="18"/>
      <c r="M18" s="18"/>
      <c r="N18" s="18"/>
      <c r="O18" s="18"/>
      <c r="P18" s="18"/>
    </row>
    <row r="19" s="4" customFormat="1" ht="18.75" customHeight="1" spans="2:16">
      <c r="B19" s="12">
        <v>3</v>
      </c>
      <c r="C19" s="23">
        <f>I10</f>
        <v>0.605633802816901</v>
      </c>
      <c r="D19" s="24">
        <f>I11</f>
        <v>0.0613929428667701</v>
      </c>
      <c r="E19" s="30"/>
      <c r="F19" s="25">
        <f t="shared" si="2"/>
        <v>2</v>
      </c>
      <c r="G19" s="26" t="s">
        <v>28</v>
      </c>
      <c r="H19" s="27">
        <f>B19</f>
        <v>3</v>
      </c>
      <c r="I19" s="28">
        <f t="array" ref="I19">IF(FTEST($F$6:$H$6,I6:K6)&gt;0.05,TTEST($F$6:$H$6,I6:K6,2,2),TTEST($F$6:$H$6,I6:K6,2,3))</f>
        <v>4.19186331226948e-5</v>
      </c>
      <c r="J19" s="18"/>
      <c r="K19" s="18"/>
      <c r="L19" s="18"/>
      <c r="M19" s="18"/>
      <c r="N19" s="18"/>
      <c r="O19" s="18"/>
      <c r="P19" s="18"/>
    </row>
    <row r="20" s="4" customFormat="1" ht="18.75" customHeight="1" spans="2:16">
      <c r="B20" s="34">
        <v>4</v>
      </c>
      <c r="C20" s="23">
        <f>L10</f>
        <v>0.474178403755869</v>
      </c>
      <c r="D20" s="23">
        <f>L11</f>
        <v>0.0215144398824218</v>
      </c>
      <c r="E20" s="30"/>
      <c r="F20" s="25">
        <f t="shared" si="2"/>
        <v>3</v>
      </c>
      <c r="G20" s="26" t="s">
        <v>28</v>
      </c>
      <c r="H20" s="27">
        <f>B20</f>
        <v>4</v>
      </c>
      <c r="I20" s="28">
        <f t="array" ref="I20">IF(FTEST($I$6:$K$6,L6:N6)&gt;0.05,TTEST($I$6:$K$6,L6:N6,2,2),TTEST($I$6:$K$6,L6:N6,2,3))</f>
        <v>0.0248961634602227</v>
      </c>
      <c r="J20" s="18"/>
      <c r="K20" s="18"/>
      <c r="L20" s="18"/>
      <c r="M20" s="18"/>
      <c r="N20" s="18"/>
      <c r="O20" s="18"/>
      <c r="P20" s="18"/>
    </row>
    <row r="21" s="4" customFormat="1" ht="18.75" customHeight="1" spans="2:16">
      <c r="B21" s="18"/>
      <c r="C21" s="35"/>
      <c r="D21" s="35"/>
      <c r="E21" s="30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</row>
    <row r="22" s="5" customFormat="1" spans="2:16">
      <c r="B22" s="22"/>
      <c r="C22" s="22"/>
      <c r="D22" s="22"/>
      <c r="E22" s="18"/>
      <c r="F22" s="22"/>
      <c r="G22" s="22"/>
      <c r="H22" s="22"/>
      <c r="I22" s="22"/>
      <c r="K22" s="4"/>
      <c r="L22" s="4"/>
      <c r="M22" s="4"/>
      <c r="N22" s="4"/>
    </row>
    <row r="23" s="5" customFormat="1" ht="21" customHeight="1" spans="2:16">
      <c r="B23" s="22"/>
      <c r="C23" s="35"/>
      <c r="D23" s="36"/>
      <c r="E23" s="18"/>
      <c r="F23" s="37"/>
      <c r="G23" s="18"/>
      <c r="H23" s="29"/>
      <c r="I23" s="38"/>
      <c r="K23" s="4"/>
      <c r="L23" s="4"/>
      <c r="M23" s="4"/>
      <c r="N23" s="4"/>
    </row>
    <row r="24" s="4" customFormat="1" ht="18.75" customHeight="1" spans="2:16">
      <c r="B24" s="22"/>
      <c r="C24" s="35"/>
      <c r="D24" s="36"/>
      <c r="E24" s="30"/>
      <c r="F24" s="37"/>
      <c r="G24" s="18"/>
      <c r="H24" s="29"/>
      <c r="I24" s="39"/>
      <c r="K24" s="18"/>
    </row>
    <row r="25" spans="2:16">
      <c r="B25" s="22"/>
      <c r="C25" s="35"/>
      <c r="D25" s="36"/>
      <c r="F25" s="37"/>
      <c r="G25" s="18"/>
      <c r="H25" s="29"/>
      <c r="I25" s="38"/>
    </row>
    <row r="26" spans="2:16">
      <c r="B26" s="18"/>
      <c r="C26" s="35"/>
      <c r="D26" s="35"/>
    </row>
  </sheetData>
  <mergeCells count="25">
    <mergeCell ref="B1:S1"/>
    <mergeCell ref="C3:E3"/>
    <mergeCell ref="F3:H3"/>
    <mergeCell ref="I3:K3"/>
    <mergeCell ref="L3:N3"/>
    <mergeCell ref="C7:E7"/>
    <mergeCell ref="F7:H7"/>
    <mergeCell ref="I7:K7"/>
    <mergeCell ref="L7:N7"/>
    <mergeCell ref="C8:E8"/>
    <mergeCell ref="F8:H8"/>
    <mergeCell ref="I8:K8"/>
    <mergeCell ref="L8:N8"/>
    <mergeCell ref="C10:E10"/>
    <mergeCell ref="F10:H10"/>
    <mergeCell ref="I10:K10"/>
    <mergeCell ref="L10:N10"/>
    <mergeCell ref="C11:E11"/>
    <mergeCell ref="F11:H11"/>
    <mergeCell ref="I11:K11"/>
    <mergeCell ref="L11:N11"/>
    <mergeCell ref="B13:S13"/>
    <mergeCell ref="F16:H16"/>
    <mergeCell ref="F22:H22"/>
    <mergeCell ref="B3:B4"/>
  </mergeCells>
  <pageMargins left="0.7" right="0.7" top="0.75" bottom="0.75" header="0.3" footer="0.3"/>
  <pageSetup paperSize="9" orientation="portrait" horizontalDpi="200" verticalDpi="300"/>
  <headerFooter/>
  <legacyDrawing r:id="rId2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10"/>
  <sheetViews>
    <sheetView zoomScale="85" zoomScaleNormal="85" topLeftCell="A25" workbookViewId="0">
      <selection activeCell="I17" sqref="I17"/>
    </sheetView>
  </sheetViews>
  <sheetFormatPr defaultColWidth="9" defaultRowHeight="13.5"/>
  <cols>
    <col min="1" max="1" width="19.875" style="58" customWidth="1"/>
    <col min="2" max="4" width="8.375" style="58" customWidth="1"/>
    <col min="5" max="5" width="12.125" style="58" customWidth="1"/>
    <col min="6" max="7" width="13.25" style="58" customWidth="1"/>
    <col min="8" max="8" width="14.875" style="58" customWidth="1"/>
    <col min="9" max="10" width="13.75" style="58" customWidth="1"/>
    <col min="11" max="11" width="12.625" style="58" customWidth="1"/>
    <col min="12" max="14" width="10.25" style="58" customWidth="1"/>
    <col min="15" max="19" width="9" style="58"/>
    <col min="20" max="20" width="27.125" style="58" customWidth="1"/>
    <col min="21" max="16384" width="9" style="58"/>
  </cols>
  <sheetData>
    <row r="1" s="57" customFormat="1" spans="1:27">
      <c r="A1" s="59" t="s">
        <v>71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</row>
    <row r="2" s="57" customFormat="1" spans="1:27">
      <c r="A2" s="59"/>
      <c r="B2" s="58"/>
      <c r="C2" s="58"/>
      <c r="D2" s="58"/>
      <c r="E2" s="58"/>
      <c r="F2" s="58"/>
      <c r="G2" s="58"/>
      <c r="H2" s="58"/>
      <c r="I2" s="58"/>
      <c r="J2" s="58"/>
      <c r="K2" s="60"/>
      <c r="L2" s="60"/>
      <c r="M2" s="60"/>
      <c r="N2" s="60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3" spans="1:27">
      <c r="K3" s="60"/>
      <c r="L3" s="60"/>
      <c r="M3" s="60"/>
      <c r="N3" s="60"/>
    </row>
    <row r="4" spans="1:27">
      <c r="A4" s="61" t="s">
        <v>72</v>
      </c>
      <c r="B4" s="58">
        <v>1</v>
      </c>
      <c r="C4" s="58">
        <v>2</v>
      </c>
      <c r="D4" s="58">
        <v>3</v>
      </c>
      <c r="E4" s="58">
        <v>4</v>
      </c>
      <c r="F4" s="58">
        <v>5</v>
      </c>
      <c r="G4" s="58">
        <v>6</v>
      </c>
      <c r="H4" s="5"/>
      <c r="I4" s="5"/>
      <c r="J4" s="5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</row>
    <row r="5" ht="14.25" spans="1:27">
      <c r="A5" s="61">
        <v>25</v>
      </c>
      <c r="B5" s="100">
        <v>0</v>
      </c>
      <c r="C5" s="101">
        <v>0</v>
      </c>
      <c r="D5" s="101">
        <v>0</v>
      </c>
      <c r="E5" s="64">
        <v>1.04056963300016</v>
      </c>
      <c r="F5" s="64">
        <v>1.03939750502946</v>
      </c>
      <c r="G5" s="64">
        <v>1.02197440207896</v>
      </c>
      <c r="H5" s="5"/>
      <c r="I5" s="5"/>
      <c r="J5" s="5"/>
      <c r="K5" s="65"/>
      <c r="L5" s="65"/>
      <c r="M5" s="65"/>
      <c r="N5" s="66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</row>
    <row r="6" ht="14.25" spans="1:27">
      <c r="A6" s="61"/>
      <c r="B6" s="102">
        <v>0.0421</v>
      </c>
      <c r="C6" s="103">
        <v>0.0432</v>
      </c>
      <c r="D6" s="103">
        <v>0.0424</v>
      </c>
      <c r="E6" s="64">
        <v>0.854022992325085</v>
      </c>
      <c r="F6" s="64">
        <v>0.85923132325857</v>
      </c>
      <c r="G6" s="64">
        <v>0.872195665471656</v>
      </c>
      <c r="H6" s="5"/>
      <c r="I6" s="5"/>
      <c r="J6" s="5"/>
      <c r="K6" s="65"/>
      <c r="L6" s="65"/>
      <c r="M6" s="65"/>
      <c r="N6" s="66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</row>
    <row r="7" ht="14.25" spans="1:27">
      <c r="A7" s="61"/>
      <c r="B7" s="102">
        <v>0.0632</v>
      </c>
      <c r="C7" s="103">
        <v>0.0626</v>
      </c>
      <c r="D7" s="103">
        <v>0.0648</v>
      </c>
      <c r="E7" s="64">
        <v>1.0426384227791</v>
      </c>
      <c r="F7" s="64">
        <v>1.02077317726889</v>
      </c>
      <c r="G7" s="64">
        <v>1.00458044917879</v>
      </c>
      <c r="H7" s="5"/>
      <c r="I7" s="5"/>
      <c r="J7" s="5"/>
      <c r="K7" s="65"/>
      <c r="L7" s="65"/>
      <c r="M7" s="65"/>
      <c r="N7" s="66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</row>
    <row r="8" ht="14.25" spans="1:27">
      <c r="A8" s="61"/>
      <c r="B8" s="102">
        <v>0.0854</v>
      </c>
      <c r="C8" s="103">
        <v>0.0854</v>
      </c>
      <c r="D8" s="103">
        <v>0.0832</v>
      </c>
      <c r="E8" s="64">
        <v>1.33735503000268</v>
      </c>
      <c r="F8" s="64">
        <v>1.31745499014257</v>
      </c>
      <c r="G8" s="64">
        <v>1.3144665113347</v>
      </c>
      <c r="H8" s="5"/>
      <c r="I8" s="5"/>
      <c r="J8" s="5"/>
      <c r="K8" s="65"/>
      <c r="L8" s="65"/>
      <c r="M8" s="65"/>
      <c r="N8" s="66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</row>
    <row r="9" spans="1:27">
      <c r="A9" s="61"/>
      <c r="B9" s="102">
        <v>0.1223</v>
      </c>
      <c r="C9" s="103">
        <v>0.1234</v>
      </c>
      <c r="D9" s="103">
        <v>0.1245</v>
      </c>
      <c r="E9" s="65"/>
      <c r="F9" s="65"/>
      <c r="G9" s="65"/>
      <c r="H9" s="5"/>
      <c r="I9" s="5"/>
      <c r="J9" s="5"/>
      <c r="K9" s="5"/>
      <c r="L9" s="5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</row>
    <row r="10" spans="1:27">
      <c r="A10" s="61"/>
      <c r="B10" s="102">
        <v>0.1862</v>
      </c>
      <c r="C10" s="103">
        <v>0.1863</v>
      </c>
      <c r="D10" s="103">
        <v>0.1835</v>
      </c>
      <c r="E10" s="65"/>
      <c r="F10" s="65"/>
      <c r="G10" s="5"/>
      <c r="H10" s="5"/>
      <c r="I10" s="5"/>
      <c r="J10" s="5"/>
      <c r="K10" s="60"/>
      <c r="L10" s="5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</row>
    <row r="11" spans="1:27">
      <c r="A11" s="61"/>
      <c r="B11" s="102">
        <v>0.2644</v>
      </c>
      <c r="C11" s="103">
        <v>0.2541</v>
      </c>
      <c r="D11" s="103">
        <v>0.2687</v>
      </c>
      <c r="E11" s="69"/>
      <c r="F11" s="69"/>
      <c r="G11" s="69"/>
      <c r="H11" s="5"/>
      <c r="I11" s="5"/>
      <c r="J11" s="5"/>
      <c r="K11" s="5"/>
      <c r="L11" s="5"/>
      <c r="M11" s="5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</row>
    <row r="12" spans="1:27">
      <c r="A12" s="61"/>
      <c r="B12" s="102">
        <v>0.3214</v>
      </c>
      <c r="C12" s="103">
        <v>0.3264</v>
      </c>
      <c r="D12" s="103">
        <v>0.3214</v>
      </c>
      <c r="E12" s="69"/>
      <c r="F12" s="69"/>
      <c r="G12" s="69"/>
      <c r="H12" s="5"/>
      <c r="I12" s="5"/>
      <c r="J12" s="5"/>
      <c r="K12" s="5"/>
      <c r="L12" s="5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</row>
    <row r="13" spans="1:27">
      <c r="H13" s="60"/>
      <c r="I13" s="60"/>
      <c r="J13" s="5"/>
      <c r="K13" s="5"/>
      <c r="L13" s="5"/>
      <c r="M13" s="65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</row>
    <row r="14" spans="1:27">
      <c r="A14" s="59" t="s">
        <v>73</v>
      </c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</row>
    <row r="15" spans="1:27">
      <c r="A15" s="59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</row>
    <row r="16" spans="1:27">
      <c r="B16" s="70">
        <v>1</v>
      </c>
      <c r="C16" s="70">
        <v>2</v>
      </c>
      <c r="D16" s="70">
        <v>3</v>
      </c>
      <c r="E16" s="70">
        <v>4</v>
      </c>
      <c r="F16" s="70">
        <v>5</v>
      </c>
      <c r="G16" s="70">
        <v>6</v>
      </c>
      <c r="H16" s="5"/>
      <c r="I16" s="5"/>
      <c r="J16" s="5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</row>
    <row r="17" ht="14.25" spans="1:27">
      <c r="A17" s="71" t="s">
        <v>74</v>
      </c>
      <c r="B17" s="72">
        <v>0</v>
      </c>
      <c r="C17" s="73"/>
      <c r="D17" s="73"/>
      <c r="E17" s="74">
        <v>1</v>
      </c>
      <c r="F17" s="74">
        <v>1</v>
      </c>
      <c r="G17" s="74">
        <v>1</v>
      </c>
      <c r="H17" s="5"/>
      <c r="I17" s="5"/>
      <c r="J17" s="5"/>
      <c r="K17" s="66"/>
      <c r="L17" s="66"/>
      <c r="M17" s="66"/>
      <c r="N17" s="66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</row>
    <row r="18" ht="14.25" spans="1:27">
      <c r="A18" s="71" t="s">
        <v>75</v>
      </c>
      <c r="B18" s="75">
        <v>0.8</v>
      </c>
      <c r="C18" s="76"/>
      <c r="D18" s="76"/>
      <c r="E18" s="74">
        <v>2</v>
      </c>
      <c r="F18" s="74">
        <v>2</v>
      </c>
      <c r="G18" s="74">
        <v>2</v>
      </c>
      <c r="H18" s="5"/>
      <c r="I18" s="5"/>
      <c r="J18" s="5"/>
      <c r="K18" s="66"/>
      <c r="L18" s="66"/>
      <c r="M18" s="66"/>
      <c r="N18" s="66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</row>
    <row r="19" ht="14.25" spans="1:27">
      <c r="A19" s="71" t="s">
        <v>76</v>
      </c>
      <c r="B19" s="75">
        <v>1.6</v>
      </c>
      <c r="C19" s="76"/>
      <c r="D19" s="76"/>
      <c r="E19" s="77">
        <v>3</v>
      </c>
      <c r="F19" s="77">
        <v>3</v>
      </c>
      <c r="G19" s="77">
        <v>3</v>
      </c>
      <c r="H19" s="5"/>
      <c r="I19" s="5"/>
      <c r="J19" s="5"/>
      <c r="K19" s="66"/>
      <c r="L19" s="66"/>
      <c r="M19" s="66"/>
      <c r="N19" s="66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</row>
    <row r="20" ht="14.25" spans="1:27">
      <c r="A20" s="71" t="s">
        <v>77</v>
      </c>
      <c r="B20" s="75">
        <v>3.2</v>
      </c>
      <c r="C20" s="76"/>
      <c r="D20" s="76"/>
      <c r="E20" s="77">
        <v>4</v>
      </c>
      <c r="F20" s="77">
        <v>4</v>
      </c>
      <c r="G20" s="77">
        <v>4</v>
      </c>
      <c r="H20" s="5"/>
      <c r="I20" s="5"/>
      <c r="J20" s="5"/>
      <c r="K20" s="66"/>
      <c r="L20" s="66"/>
      <c r="M20" s="66"/>
      <c r="N20" s="66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</row>
    <row r="21" ht="14.25" spans="1:27">
      <c r="A21" s="71" t="s">
        <v>78</v>
      </c>
      <c r="B21" s="75">
        <v>6.4</v>
      </c>
      <c r="C21" s="76"/>
      <c r="D21" s="76"/>
      <c r="E21" s="66"/>
      <c r="F21" s="66"/>
      <c r="G21" s="66"/>
      <c r="H21" s="78"/>
      <c r="I21" s="60"/>
      <c r="J21" s="60"/>
      <c r="K21" s="60"/>
      <c r="L21" s="60"/>
      <c r="M21" s="60"/>
      <c r="N21" s="78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</row>
    <row r="22" ht="14.25" spans="1:27">
      <c r="A22" s="71" t="s">
        <v>79</v>
      </c>
      <c r="B22" s="75">
        <v>12.8</v>
      </c>
      <c r="C22" s="76"/>
      <c r="D22" s="76"/>
      <c r="E22" s="66"/>
      <c r="F22" s="66"/>
      <c r="G22" s="66"/>
      <c r="H22" s="60"/>
      <c r="I22" s="60"/>
      <c r="J22" s="60"/>
      <c r="K22" s="60"/>
      <c r="L22" s="60"/>
      <c r="M22" s="60"/>
      <c r="N22" s="78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</row>
    <row r="23" spans="1:27">
      <c r="A23" s="71" t="s">
        <v>80</v>
      </c>
      <c r="B23" s="75">
        <v>25.6</v>
      </c>
      <c r="C23" s="76"/>
      <c r="D23" s="76"/>
      <c r="E23" s="60"/>
      <c r="F23" s="60"/>
      <c r="G23" s="60"/>
      <c r="H23" s="60"/>
      <c r="I23" s="60"/>
      <c r="J23" s="60"/>
      <c r="K23" s="60"/>
      <c r="L23" s="60"/>
      <c r="M23" s="60"/>
      <c r="N23" s="78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</row>
    <row r="24" spans="1:27">
      <c r="A24" s="71" t="s">
        <v>81</v>
      </c>
      <c r="B24" s="75">
        <v>51.2</v>
      </c>
      <c r="C24" s="76"/>
      <c r="D24" s="76"/>
      <c r="E24" s="60"/>
      <c r="F24" s="60"/>
      <c r="G24" s="60"/>
      <c r="H24" s="60"/>
      <c r="I24" s="60"/>
      <c r="J24" s="60"/>
      <c r="K24" s="60"/>
      <c r="L24" s="60"/>
      <c r="M24" s="60"/>
      <c r="N24" s="78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</row>
    <row r="25" spans="1:27">
      <c r="B25" s="79" t="s">
        <v>82</v>
      </c>
      <c r="C25" s="80"/>
      <c r="D25" s="80"/>
      <c r="H25" s="60"/>
      <c r="I25" s="60"/>
      <c r="J25" s="60"/>
      <c r="K25" s="60"/>
      <c r="L25" s="60"/>
      <c r="M25" s="60"/>
      <c r="N25" s="78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</row>
    <row r="26" spans="1:27">
      <c r="N26" s="78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</row>
    <row r="27" spans="1:27">
      <c r="N27" s="78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</row>
    <row r="28" spans="1:27">
      <c r="N28" s="60"/>
      <c r="O28" s="60"/>
      <c r="P28" s="60"/>
      <c r="Q28" s="60" t="s">
        <v>83</v>
      </c>
      <c r="R28" s="60"/>
      <c r="S28" s="60"/>
      <c r="T28" s="60"/>
      <c r="U28" s="60"/>
      <c r="V28" s="60"/>
      <c r="W28" s="60"/>
      <c r="X28" s="60"/>
      <c r="Y28" s="60"/>
      <c r="Z28" s="60"/>
    </row>
    <row r="29" spans="1:27">
      <c r="N29" s="60"/>
      <c r="Q29" s="60" t="s">
        <v>84</v>
      </c>
      <c r="R29" s="60"/>
      <c r="S29" s="60"/>
      <c r="T29" s="60"/>
      <c r="U29" s="60"/>
      <c r="V29" s="60"/>
      <c r="W29" s="60"/>
      <c r="X29" s="60"/>
      <c r="Y29" s="60"/>
      <c r="Z29" s="60"/>
    </row>
    <row r="30" spans="1:27">
      <c r="A30" s="59" t="s">
        <v>85</v>
      </c>
      <c r="N30" s="60"/>
      <c r="Q30" s="60"/>
      <c r="R30" s="60"/>
      <c r="S30" s="60" t="s">
        <v>86</v>
      </c>
      <c r="T30" s="60" t="s">
        <v>87</v>
      </c>
      <c r="U30" s="60" t="s">
        <v>88</v>
      </c>
      <c r="V30" s="60" t="s">
        <v>89</v>
      </c>
      <c r="W30" s="60" t="s">
        <v>90</v>
      </c>
      <c r="X30" s="60"/>
      <c r="Y30" s="60"/>
      <c r="Z30" s="60"/>
    </row>
    <row r="31" spans="1:27">
      <c r="A31" s="59"/>
      <c r="N31" s="60"/>
      <c r="Q31" s="60" t="s">
        <v>75</v>
      </c>
      <c r="R31" s="60" t="s">
        <v>91</v>
      </c>
      <c r="S31" s="60">
        <v>1.45669</v>
      </c>
      <c r="T31" s="60">
        <v>1.27862</v>
      </c>
      <c r="U31" s="60">
        <v>1.13926</v>
      </c>
      <c r="V31" s="60">
        <v>0.31819</v>
      </c>
      <c r="W31" s="60">
        <v>0.67211</v>
      </c>
      <c r="X31" s="60"/>
      <c r="Y31" s="60"/>
      <c r="Z31" s="60"/>
    </row>
    <row r="32" spans="1:27">
      <c r="F32" s="61"/>
      <c r="G32" s="61"/>
      <c r="H32" s="61"/>
      <c r="I32" s="61"/>
      <c r="J32" s="61"/>
      <c r="K32" s="61"/>
      <c r="L32" s="61"/>
      <c r="Q32" s="60" t="s">
        <v>75</v>
      </c>
      <c r="R32" s="60" t="s">
        <v>92</v>
      </c>
      <c r="S32" s="60">
        <v>269947.0652</v>
      </c>
      <c r="T32" s="81">
        <v>948000000</v>
      </c>
      <c r="U32" s="81">
        <v>0.000285</v>
      </c>
      <c r="V32" s="60">
        <v>0.99979</v>
      </c>
      <c r="W32" s="60">
        <v>1</v>
      </c>
      <c r="X32" s="60"/>
      <c r="Y32" s="60"/>
      <c r="Z32" s="60"/>
    </row>
    <row r="33" spans="1:23">
      <c r="A33" s="82" t="s">
        <v>93</v>
      </c>
      <c r="B33" s="83" t="s">
        <v>94</v>
      </c>
      <c r="C33" s="70"/>
      <c r="D33" s="70"/>
      <c r="E33" s="70" t="s">
        <v>95</v>
      </c>
      <c r="F33" s="61"/>
      <c r="G33" s="61"/>
      <c r="H33" s="61"/>
      <c r="I33" s="61"/>
      <c r="J33" s="61"/>
      <c r="K33" s="61"/>
      <c r="L33" s="61"/>
      <c r="Q33" s="58" t="s">
        <v>75</v>
      </c>
      <c r="R33" s="58" t="s">
        <v>96</v>
      </c>
      <c r="S33" s="58">
        <v>6.39808</v>
      </c>
      <c r="T33" s="58">
        <v>7790.03628</v>
      </c>
      <c r="U33" s="92">
        <v>0.000821</v>
      </c>
      <c r="V33" s="58">
        <v>0.99938</v>
      </c>
      <c r="W33" s="58">
        <v>1</v>
      </c>
    </row>
    <row r="34" spans="1:23">
      <c r="A34" s="84"/>
      <c r="B34" s="70">
        <v>1</v>
      </c>
      <c r="C34" s="70">
        <v>2</v>
      </c>
      <c r="D34" s="70">
        <v>3</v>
      </c>
      <c r="E34" s="70"/>
      <c r="F34" s="61"/>
      <c r="G34" s="61"/>
      <c r="H34" s="61"/>
      <c r="I34" s="61"/>
      <c r="J34" s="61"/>
      <c r="K34" s="61"/>
      <c r="L34" s="61"/>
      <c r="Q34" s="58" t="s">
        <v>75</v>
      </c>
      <c r="R34" s="58" t="s">
        <v>97</v>
      </c>
      <c r="S34" s="58">
        <v>2.88659</v>
      </c>
      <c r="T34" s="58">
        <v>1.19082</v>
      </c>
      <c r="U34" s="58">
        <v>2.42403</v>
      </c>
      <c r="V34" s="58">
        <v>0.07245</v>
      </c>
      <c r="W34" s="58">
        <v>0.9999</v>
      </c>
    </row>
    <row r="35" spans="1:23">
      <c r="A35" s="62">
        <v>0</v>
      </c>
      <c r="B35" s="63">
        <v>0</v>
      </c>
      <c r="C35" s="63">
        <v>0</v>
      </c>
      <c r="D35" s="63">
        <v>0</v>
      </c>
      <c r="E35" s="85">
        <v>0</v>
      </c>
      <c r="F35" s="61"/>
      <c r="G35" s="61"/>
      <c r="H35" s="61"/>
      <c r="I35" s="61"/>
      <c r="J35" s="61"/>
      <c r="K35" s="61"/>
      <c r="L35" s="61"/>
      <c r="Q35" s="58" t="s">
        <v>75</v>
      </c>
      <c r="R35" s="58" t="s">
        <v>98</v>
      </c>
      <c r="S35" s="58">
        <v>3.95802</v>
      </c>
      <c r="T35" s="58">
        <v>4818.37001</v>
      </c>
    </row>
    <row r="36" spans="1:23">
      <c r="A36" s="67">
        <v>0.8</v>
      </c>
      <c r="B36" s="68">
        <v>0.0421</v>
      </c>
      <c r="C36" s="68">
        <v>0.0432</v>
      </c>
      <c r="D36" s="68">
        <v>0.0424</v>
      </c>
      <c r="E36" s="86">
        <v>0.0426</v>
      </c>
      <c r="F36" s="61"/>
      <c r="G36" s="61"/>
      <c r="H36" s="61"/>
      <c r="I36" s="61"/>
      <c r="J36" s="61"/>
      <c r="K36" s="61"/>
      <c r="L36" s="61"/>
      <c r="Q36" s="58" t="s">
        <v>75</v>
      </c>
      <c r="R36" s="58" t="s">
        <v>99</v>
      </c>
      <c r="S36" s="58">
        <v>6.39808</v>
      </c>
      <c r="T36" s="58">
        <v>7790.03628</v>
      </c>
    </row>
    <row r="37" spans="1:23">
      <c r="A37" s="67">
        <v>1.6</v>
      </c>
      <c r="B37" s="68">
        <v>0.0632</v>
      </c>
      <c r="C37" s="68">
        <v>0.0626</v>
      </c>
      <c r="D37" s="68">
        <v>0.0648</v>
      </c>
      <c r="E37" s="86">
        <v>0.0635</v>
      </c>
      <c r="F37" s="61"/>
      <c r="G37" s="61"/>
      <c r="H37" s="61"/>
      <c r="I37" s="61"/>
      <c r="J37" s="61"/>
      <c r="K37" s="61"/>
      <c r="L37" s="61"/>
      <c r="Q37" s="58" t="s">
        <v>75</v>
      </c>
      <c r="R37" s="58" t="s">
        <v>100</v>
      </c>
      <c r="S37" s="58">
        <v>10.3424</v>
      </c>
      <c r="T37" s="58">
        <v>12594.43841</v>
      </c>
    </row>
    <row r="38" spans="1:23">
      <c r="A38" s="67">
        <v>3.2</v>
      </c>
      <c r="B38" s="68">
        <v>0.08541</v>
      </c>
      <c r="C38" s="68">
        <v>0.08541</v>
      </c>
      <c r="D38" s="68">
        <v>0.08321</v>
      </c>
      <c r="E38" s="86">
        <v>0.0847</v>
      </c>
      <c r="F38" s="61"/>
      <c r="G38" s="61"/>
      <c r="H38" s="61"/>
      <c r="I38" s="61"/>
      <c r="J38" s="61"/>
      <c r="K38" s="61"/>
      <c r="L38" s="61"/>
      <c r="Q38" s="58" t="s">
        <v>75</v>
      </c>
      <c r="R38" s="58" t="s">
        <v>101</v>
      </c>
      <c r="S38" s="58">
        <v>2.98863</v>
      </c>
      <c r="T38" s="58">
        <v>3637.92678</v>
      </c>
    </row>
    <row r="39" spans="1:23">
      <c r="A39" s="67">
        <v>6.4</v>
      </c>
      <c r="B39" s="68">
        <v>0.12234</v>
      </c>
      <c r="C39" s="68">
        <v>0.1234</v>
      </c>
      <c r="D39" s="68">
        <v>0.1245</v>
      </c>
      <c r="E39" s="86">
        <v>0.1234</v>
      </c>
      <c r="F39" s="61"/>
      <c r="G39" s="61"/>
      <c r="H39" s="61"/>
      <c r="I39" s="61"/>
      <c r="J39" s="61"/>
      <c r="K39" s="61"/>
      <c r="L39" s="61"/>
      <c r="Q39" s="58" t="s">
        <v>75</v>
      </c>
      <c r="R39" s="58" t="s">
        <v>102</v>
      </c>
      <c r="S39" s="58">
        <v>13.69707</v>
      </c>
      <c r="T39" s="58">
        <v>16681.11138</v>
      </c>
    </row>
    <row r="40" spans="1:23">
      <c r="A40" s="67">
        <v>12.8</v>
      </c>
      <c r="B40" s="68">
        <v>0.18624</v>
      </c>
      <c r="C40" s="68">
        <v>0.1863</v>
      </c>
      <c r="D40" s="68">
        <v>0.1835</v>
      </c>
      <c r="E40" s="86">
        <v>0.1853</v>
      </c>
      <c r="F40" s="61"/>
      <c r="G40" s="61"/>
      <c r="H40" s="61"/>
      <c r="I40" s="61"/>
      <c r="J40" s="61"/>
      <c r="K40" s="61"/>
      <c r="L40" s="61"/>
      <c r="Q40" s="58" t="s">
        <v>103</v>
      </c>
    </row>
    <row r="41" spans="1:23">
      <c r="A41" s="67">
        <v>25.6</v>
      </c>
      <c r="B41" s="68">
        <v>0.2644</v>
      </c>
      <c r="C41" s="68">
        <v>0.2541</v>
      </c>
      <c r="D41" s="68">
        <v>0.2687</v>
      </c>
      <c r="E41" s="86">
        <v>0.2624</v>
      </c>
      <c r="F41" s="61"/>
      <c r="G41" s="61"/>
      <c r="H41" s="61"/>
      <c r="I41" s="61"/>
      <c r="J41" s="61"/>
      <c r="K41" s="61"/>
      <c r="L41" s="61"/>
      <c r="R41" s="58" t="s">
        <v>75</v>
      </c>
    </row>
    <row r="42" spans="1:23">
      <c r="A42" s="67">
        <v>51.2</v>
      </c>
      <c r="B42" s="68">
        <v>0.3214</v>
      </c>
      <c r="C42" s="68">
        <v>0.3264</v>
      </c>
      <c r="D42" s="68">
        <v>0.3214</v>
      </c>
      <c r="E42" s="86">
        <v>0.3231</v>
      </c>
      <c r="F42" s="61"/>
      <c r="G42" s="61"/>
      <c r="H42" s="61"/>
      <c r="I42" s="61"/>
      <c r="J42" s="61"/>
      <c r="K42" s="61"/>
      <c r="L42" s="61"/>
      <c r="Q42" s="58" t="s">
        <v>104</v>
      </c>
      <c r="R42" s="58">
        <v>8</v>
      </c>
    </row>
    <row r="43" spans="1:23">
      <c r="C43" s="61"/>
      <c r="F43" s="61"/>
      <c r="G43" s="61"/>
      <c r="H43" s="61"/>
      <c r="I43" s="61"/>
      <c r="J43" s="61"/>
      <c r="K43" s="61"/>
      <c r="L43" s="61"/>
      <c r="Q43" s="58" t="s">
        <v>105</v>
      </c>
      <c r="R43" s="58">
        <v>4</v>
      </c>
    </row>
    <row r="44" spans="1:23">
      <c r="A44" s="87"/>
      <c r="C44" s="61"/>
      <c r="F44" s="61"/>
      <c r="G44" s="61"/>
      <c r="H44" s="61"/>
      <c r="I44" s="61"/>
      <c r="J44" s="61"/>
      <c r="K44" s="61"/>
      <c r="L44" s="61"/>
      <c r="Q44" s="58" t="s">
        <v>106</v>
      </c>
      <c r="R44" s="58">
        <v>4.28807</v>
      </c>
    </row>
    <row r="45" spans="1:23">
      <c r="A45" s="88" t="s">
        <v>107</v>
      </c>
      <c r="C45" s="61"/>
      <c r="F45" s="61"/>
      <c r="G45" s="61"/>
      <c r="H45" s="61"/>
      <c r="I45" s="61"/>
      <c r="J45" s="61"/>
      <c r="K45" s="61"/>
      <c r="L45" s="61"/>
      <c r="Q45" s="58" t="s">
        <v>108</v>
      </c>
      <c r="R45" s="58">
        <v>17.15228</v>
      </c>
    </row>
    <row r="46" spans="1:23">
      <c r="C46" s="61"/>
      <c r="Q46" s="58" t="s">
        <v>109</v>
      </c>
      <c r="R46" s="58">
        <v>0.99222</v>
      </c>
    </row>
    <row r="47" spans="1:23">
      <c r="C47" s="61"/>
      <c r="Q47" s="58" t="s">
        <v>110</v>
      </c>
      <c r="R47" s="58">
        <v>0.98639</v>
      </c>
    </row>
    <row r="48" spans="1:23">
      <c r="C48" s="61"/>
      <c r="Q48" s="58" t="s">
        <v>111</v>
      </c>
      <c r="R48" s="58" t="s">
        <v>112</v>
      </c>
    </row>
    <row r="49" spans="1:37">
      <c r="A49" s="59" t="s">
        <v>113</v>
      </c>
      <c r="Q49" s="58" t="s">
        <v>114</v>
      </c>
    </row>
    <row r="50" spans="1:37">
      <c r="A50" s="59"/>
      <c r="R50" s="58" t="s">
        <v>91</v>
      </c>
      <c r="S50" s="58" t="s">
        <v>91</v>
      </c>
      <c r="T50" s="58" t="s">
        <v>92</v>
      </c>
      <c r="U50" s="58" t="s">
        <v>92</v>
      </c>
      <c r="V50" s="58" t="s">
        <v>96</v>
      </c>
      <c r="W50" s="58" t="s">
        <v>96</v>
      </c>
      <c r="X50" s="58" t="s">
        <v>97</v>
      </c>
      <c r="Y50" s="58" t="s">
        <v>97</v>
      </c>
      <c r="Z50" s="58" t="s">
        <v>98</v>
      </c>
      <c r="AA50" s="58" t="s">
        <v>98</v>
      </c>
      <c r="AB50" s="58" t="s">
        <v>99</v>
      </c>
      <c r="AC50" s="58" t="s">
        <v>99</v>
      </c>
      <c r="AD50" s="58" t="s">
        <v>100</v>
      </c>
      <c r="AE50" s="58" t="s">
        <v>100</v>
      </c>
      <c r="AF50" s="58" t="s">
        <v>101</v>
      </c>
      <c r="AG50" s="58" t="s">
        <v>101</v>
      </c>
      <c r="AH50" s="58" t="s">
        <v>102</v>
      </c>
      <c r="AI50" s="58" t="s">
        <v>102</v>
      </c>
      <c r="AJ50" s="58" t="s">
        <v>103</v>
      </c>
      <c r="AK50" s="58" t="s">
        <v>103</v>
      </c>
    </row>
    <row r="51" spans="1:37">
      <c r="R51" s="58" t="s">
        <v>86</v>
      </c>
      <c r="S51" s="58" t="s">
        <v>87</v>
      </c>
      <c r="T51" s="58" t="s">
        <v>86</v>
      </c>
      <c r="U51" s="58" t="s">
        <v>87</v>
      </c>
      <c r="V51" s="58" t="s">
        <v>86</v>
      </c>
      <c r="W51" s="58" t="s">
        <v>87</v>
      </c>
      <c r="X51" s="58" t="s">
        <v>86</v>
      </c>
      <c r="Y51" s="58" t="s">
        <v>87</v>
      </c>
      <c r="Z51" s="58" t="s">
        <v>86</v>
      </c>
      <c r="AA51" s="58" t="s">
        <v>87</v>
      </c>
      <c r="AB51" s="58" t="s">
        <v>86</v>
      </c>
      <c r="AC51" s="58" t="s">
        <v>87</v>
      </c>
      <c r="AD51" s="58" t="s">
        <v>86</v>
      </c>
      <c r="AE51" s="58" t="s">
        <v>87</v>
      </c>
      <c r="AF51" s="58" t="s">
        <v>86</v>
      </c>
      <c r="AG51" s="58" t="s">
        <v>87</v>
      </c>
      <c r="AH51" s="58" t="s">
        <v>86</v>
      </c>
      <c r="AI51" s="58" t="s">
        <v>87</v>
      </c>
      <c r="AJ51" s="58" t="s">
        <v>106</v>
      </c>
      <c r="AK51" s="58" t="s">
        <v>110</v>
      </c>
    </row>
    <row r="52" customHeight="1" spans="1:37">
      <c r="A52" s="70" t="s">
        <v>115</v>
      </c>
      <c r="B52" s="83" t="s">
        <v>94</v>
      </c>
      <c r="C52" s="70"/>
      <c r="D52" s="70"/>
      <c r="E52" s="89" t="s">
        <v>116</v>
      </c>
      <c r="F52" s="90"/>
      <c r="G52" s="91"/>
      <c r="H52" s="82" t="s">
        <v>117</v>
      </c>
      <c r="I52" s="83" t="s">
        <v>242</v>
      </c>
      <c r="J52" s="70"/>
      <c r="K52" s="70"/>
      <c r="L52" s="61"/>
      <c r="Q52" s="58" t="s">
        <v>75</v>
      </c>
      <c r="R52" s="58">
        <v>1.45669</v>
      </c>
      <c r="S52" s="58">
        <v>1.27862</v>
      </c>
      <c r="T52" s="58">
        <v>269947.0652</v>
      </c>
      <c r="U52" s="92">
        <v>948000000</v>
      </c>
      <c r="V52" s="58">
        <v>6.39808</v>
      </c>
      <c r="W52" s="58">
        <v>7790.03628</v>
      </c>
      <c r="X52" s="58">
        <v>2.88659</v>
      </c>
      <c r="Y52" s="58">
        <v>1.19082</v>
      </c>
      <c r="Z52" s="58">
        <v>3.95802</v>
      </c>
      <c r="AA52" s="58">
        <v>4818.37001</v>
      </c>
      <c r="AB52" s="58">
        <v>6.39808</v>
      </c>
      <c r="AC52" s="58">
        <v>7790.03628</v>
      </c>
      <c r="AD52" s="58">
        <v>10.3424</v>
      </c>
      <c r="AE52" s="58">
        <v>12594.43841</v>
      </c>
      <c r="AF52" s="58">
        <v>2.98863</v>
      </c>
      <c r="AG52" s="58">
        <v>3637.92678</v>
      </c>
      <c r="AH52" s="58">
        <v>13.69707</v>
      </c>
      <c r="AI52" s="58">
        <v>16681.11138</v>
      </c>
      <c r="AJ52" s="58">
        <v>4.28807</v>
      </c>
      <c r="AK52" s="58">
        <v>0.98639</v>
      </c>
    </row>
    <row r="53" spans="1:37">
      <c r="A53" s="70"/>
      <c r="B53" s="70">
        <v>1</v>
      </c>
      <c r="C53" s="70">
        <v>2</v>
      </c>
      <c r="D53" s="70">
        <v>3</v>
      </c>
      <c r="E53" s="70">
        <v>1</v>
      </c>
      <c r="F53" s="70">
        <v>2</v>
      </c>
      <c r="G53" s="70">
        <v>3</v>
      </c>
      <c r="H53" s="84"/>
      <c r="I53" s="70"/>
      <c r="J53" s="70"/>
      <c r="K53" s="70"/>
      <c r="L53" s="61"/>
      <c r="Q53" s="58" t="s">
        <v>119</v>
      </c>
    </row>
    <row r="54" ht="14.25" customHeight="1" spans="1:37">
      <c r="A54" s="83">
        <f t="shared" ref="A54:A57" si="0">E17</f>
        <v>1</v>
      </c>
      <c r="B54" s="93">
        <f t="shared" ref="B54:B57" si="1">E5</f>
        <v>1.04056963300016</v>
      </c>
      <c r="C54" s="93">
        <f t="shared" ref="C54:C57" si="2">F5</f>
        <v>1.03939750502946</v>
      </c>
      <c r="D54" s="93">
        <f t="shared" ref="D54:D57" si="3">G5</f>
        <v>1.02197440207896</v>
      </c>
      <c r="E54" s="94">
        <f t="shared" ref="E54:E57" si="4">$S$32+($S$31-$S$32)/(1+(B54/$S$33)^$S$34)</f>
        <v>1420.8622023646</v>
      </c>
      <c r="F54" s="94">
        <f t="shared" ref="F54:F57" si="5">$S$32+($S$31-$S$32)/(1+(C54/$S$33)^$S$34)</f>
        <v>1416.27601556014</v>
      </c>
      <c r="G54" s="94">
        <f t="shared" ref="G54:G57" si="6">$S$32+($S$31-$S$32)/(1+(D54/$S$33)^$S$34)</f>
        <v>1349.23065478436</v>
      </c>
      <c r="H54" s="94">
        <f t="shared" ref="H54:H57" si="7">AVERAGE(E54:G54)</f>
        <v>1395.45629090304</v>
      </c>
      <c r="I54" s="70">
        <f t="shared" ref="I54:K54" si="8">E54/AVERAGE($E$54:$G$54)</f>
        <v>1.01820616785147</v>
      </c>
      <c r="J54" s="70">
        <f t="shared" si="8"/>
        <v>1.01491965373106</v>
      </c>
      <c r="K54" s="70">
        <f t="shared" si="8"/>
        <v>0.966874178417469</v>
      </c>
      <c r="L54" s="61"/>
      <c r="S54" s="58" t="s">
        <v>120</v>
      </c>
      <c r="T54" s="58" t="s">
        <v>121</v>
      </c>
      <c r="U54" s="58" t="s">
        <v>122</v>
      </c>
      <c r="V54" s="58" t="s">
        <v>123</v>
      </c>
      <c r="W54" s="58" t="s">
        <v>124</v>
      </c>
    </row>
    <row r="55" ht="14.25" customHeight="1" spans="1:37">
      <c r="A55" s="83">
        <f t="shared" si="0"/>
        <v>2</v>
      </c>
      <c r="B55" s="93">
        <f t="shared" si="1"/>
        <v>0.854022992325085</v>
      </c>
      <c r="C55" s="93">
        <f t="shared" si="2"/>
        <v>0.85923132325857</v>
      </c>
      <c r="D55" s="93">
        <f t="shared" si="3"/>
        <v>0.872195665471656</v>
      </c>
      <c r="E55" s="94">
        <f t="shared" si="4"/>
        <v>805.771667231747</v>
      </c>
      <c r="F55" s="94">
        <f t="shared" si="5"/>
        <v>819.969339140342</v>
      </c>
      <c r="G55" s="94">
        <f t="shared" si="6"/>
        <v>856.013809863944</v>
      </c>
      <c r="H55" s="94">
        <f t="shared" si="7"/>
        <v>827.251605412011</v>
      </c>
      <c r="I55" s="70">
        <f t="shared" ref="I55:K55" si="9">E55/AVERAGE($E$54:$G$54)</f>
        <v>0.577425228209987</v>
      </c>
      <c r="J55" s="70">
        <f t="shared" si="9"/>
        <v>0.587599442910332</v>
      </c>
      <c r="K55" s="70">
        <f t="shared" si="9"/>
        <v>0.613429324475649</v>
      </c>
      <c r="L55" s="61"/>
      <c r="Q55" s="58" t="s">
        <v>75</v>
      </c>
      <c r="R55" s="58" t="s">
        <v>126</v>
      </c>
      <c r="S55" s="58">
        <v>4</v>
      </c>
      <c r="T55" s="58">
        <v>17.15228</v>
      </c>
      <c r="U55" s="58">
        <v>4.28807</v>
      </c>
    </row>
    <row r="56" spans="1:37">
      <c r="A56" s="83">
        <f t="shared" si="0"/>
        <v>3</v>
      </c>
      <c r="B56" s="93">
        <f t="shared" si="1"/>
        <v>1.0426384227791</v>
      </c>
      <c r="C56" s="93">
        <f t="shared" si="2"/>
        <v>1.02077317726889</v>
      </c>
      <c r="D56" s="93">
        <f t="shared" si="3"/>
        <v>1.00458044917879</v>
      </c>
      <c r="E56" s="94">
        <f t="shared" si="4"/>
        <v>1428.98018779425</v>
      </c>
      <c r="F56" s="94">
        <f t="shared" si="5"/>
        <v>1344.6856074708</v>
      </c>
      <c r="G56" s="94">
        <f t="shared" si="6"/>
        <v>1284.38243271504</v>
      </c>
      <c r="H56" s="94">
        <f t="shared" si="7"/>
        <v>1352.68274266003</v>
      </c>
      <c r="I56" s="70">
        <f t="shared" ref="I56:K56" si="10">E56/AVERAGE($E$54:$G$54)</f>
        <v>1.02402360941705</v>
      </c>
      <c r="J56" s="70">
        <f t="shared" si="10"/>
        <v>0.963617145328589</v>
      </c>
      <c r="K56" s="70">
        <f t="shared" si="10"/>
        <v>0.920403197927381</v>
      </c>
      <c r="L56" s="61"/>
      <c r="Q56" s="58" t="s">
        <v>75</v>
      </c>
      <c r="R56" s="58" t="s">
        <v>128</v>
      </c>
      <c r="S56" s="58">
        <v>7</v>
      </c>
      <c r="T56" s="58">
        <v>2204.72</v>
      </c>
    </row>
    <row r="57" spans="1:37">
      <c r="A57" s="70">
        <f t="shared" si="0"/>
        <v>4</v>
      </c>
      <c r="B57" s="93">
        <f t="shared" si="1"/>
        <v>1.33735503000268</v>
      </c>
      <c r="C57" s="93">
        <f t="shared" si="2"/>
        <v>1.31745499014257</v>
      </c>
      <c r="D57" s="93">
        <f t="shared" si="3"/>
        <v>1.3144665113347</v>
      </c>
      <c r="E57" s="94">
        <f t="shared" si="4"/>
        <v>2913.8689786506</v>
      </c>
      <c r="F57" s="94">
        <f t="shared" si="5"/>
        <v>2791.7956571214</v>
      </c>
      <c r="G57" s="94">
        <f t="shared" si="6"/>
        <v>2773.75120830559</v>
      </c>
      <c r="H57" s="94">
        <f t="shared" si="7"/>
        <v>2826.47194802586</v>
      </c>
      <c r="I57" s="70">
        <f t="shared" ref="I57:K57" si="11">E57/AVERAGE($E$54:$G$54)</f>
        <v>2.08811196570332</v>
      </c>
      <c r="J57" s="70">
        <f t="shared" si="11"/>
        <v>2.00063282191</v>
      </c>
      <c r="K57" s="70">
        <f t="shared" si="11"/>
        <v>1.98770196271115</v>
      </c>
      <c r="L57" s="61"/>
    </row>
    <row r="58" spans="1:37">
      <c r="A58" s="60"/>
      <c r="B58" s="60"/>
      <c r="C58" s="60"/>
      <c r="D58" s="60"/>
      <c r="E58" s="95"/>
      <c r="F58" s="95"/>
      <c r="G58" s="95"/>
      <c r="H58" s="95"/>
      <c r="I58" s="60"/>
      <c r="J58" s="60"/>
      <c r="K58" s="60"/>
    </row>
    <row r="59" spans="1:37">
      <c r="A59" s="60"/>
      <c r="B59" s="60"/>
      <c r="C59" s="60"/>
      <c r="D59" s="60"/>
      <c r="E59" s="95"/>
      <c r="F59" s="95"/>
      <c r="G59" s="95"/>
      <c r="H59" s="95"/>
      <c r="I59" s="60"/>
      <c r="J59" s="60"/>
      <c r="K59" s="60"/>
    </row>
    <row r="60" spans="1:37">
      <c r="A60" s="60"/>
      <c r="B60" s="60"/>
      <c r="C60" s="60"/>
      <c r="D60" s="60"/>
      <c r="E60" s="60"/>
      <c r="F60" s="96"/>
    </row>
    <row r="61" spans="1:37">
      <c r="A61" s="60"/>
      <c r="B61" s="60"/>
      <c r="C61" s="60"/>
      <c r="D61" s="60"/>
      <c r="E61" s="60"/>
      <c r="F61" s="96"/>
    </row>
    <row r="62" spans="1:37">
      <c r="A62" s="60"/>
      <c r="B62" s="60"/>
      <c r="C62" s="60"/>
      <c r="D62" s="60"/>
      <c r="E62" s="60"/>
      <c r="F62" s="96"/>
    </row>
    <row r="63" spans="1:37">
      <c r="A63" s="60"/>
      <c r="B63" s="60"/>
      <c r="C63" s="60"/>
      <c r="D63" s="60"/>
      <c r="E63" s="60"/>
      <c r="F63" s="96"/>
    </row>
    <row r="64" spans="1:37">
      <c r="A64" s="60"/>
      <c r="B64" s="60"/>
      <c r="C64" s="60"/>
      <c r="D64" s="60"/>
      <c r="E64" s="60"/>
      <c r="F64" s="96"/>
    </row>
    <row r="65" spans="1:6">
      <c r="A65" s="60"/>
      <c r="B65" s="60"/>
      <c r="C65" s="60"/>
      <c r="D65" s="60"/>
      <c r="E65" s="60"/>
      <c r="F65" s="96"/>
    </row>
    <row r="66" spans="1:6">
      <c r="A66" s="60"/>
      <c r="B66" s="60"/>
      <c r="C66" s="60"/>
      <c r="D66" s="60"/>
      <c r="E66" s="60"/>
      <c r="F66" s="96"/>
    </row>
    <row r="67" spans="1:6">
      <c r="A67" s="60"/>
      <c r="B67" s="60"/>
      <c r="C67" s="60"/>
      <c r="D67" s="60"/>
      <c r="E67" s="60"/>
      <c r="F67" s="96"/>
    </row>
    <row r="68" spans="1:6">
      <c r="A68" s="60"/>
      <c r="B68" s="60"/>
      <c r="C68" s="60"/>
      <c r="D68" s="60"/>
      <c r="E68" s="60"/>
      <c r="F68" s="96"/>
    </row>
    <row r="69" spans="1:6">
      <c r="A69" s="60"/>
      <c r="B69" s="60"/>
      <c r="C69" s="60"/>
      <c r="D69" s="60"/>
      <c r="E69" s="60"/>
      <c r="F69" s="96"/>
    </row>
    <row r="70" spans="1:6">
      <c r="A70" s="60"/>
      <c r="B70" s="60"/>
      <c r="C70" s="60"/>
      <c r="D70" s="60"/>
      <c r="E70" s="60"/>
      <c r="F70" s="96"/>
    </row>
    <row r="71" spans="1:6">
      <c r="A71" s="60"/>
      <c r="B71" s="60"/>
      <c r="C71" s="60"/>
      <c r="D71" s="60"/>
      <c r="E71" s="60"/>
      <c r="F71" s="96"/>
    </row>
    <row r="72" spans="1:6">
      <c r="A72" s="60"/>
      <c r="B72" s="60"/>
      <c r="C72" s="60"/>
      <c r="D72" s="60"/>
      <c r="E72" s="60"/>
      <c r="F72" s="96"/>
    </row>
    <row r="73" spans="1:6">
      <c r="A73" s="60"/>
      <c r="B73" s="60"/>
      <c r="C73" s="60"/>
      <c r="D73" s="60"/>
      <c r="E73" s="60"/>
      <c r="F73" s="96"/>
    </row>
    <row r="74" spans="1:6">
      <c r="A74" s="60"/>
      <c r="B74" s="60"/>
      <c r="C74" s="60"/>
      <c r="D74" s="60"/>
      <c r="E74" s="60"/>
      <c r="F74" s="96"/>
    </row>
    <row r="75" spans="1:6">
      <c r="A75" s="60"/>
      <c r="B75" s="60"/>
      <c r="C75" s="60"/>
      <c r="D75" s="60"/>
      <c r="E75" s="60"/>
      <c r="F75" s="96"/>
    </row>
    <row r="76" spans="1:6">
      <c r="A76" s="60"/>
      <c r="B76" s="60"/>
      <c r="C76" s="60"/>
      <c r="D76" s="60"/>
      <c r="E76" s="60"/>
      <c r="F76" s="96"/>
    </row>
    <row r="77" spans="1:6">
      <c r="A77" s="60"/>
      <c r="B77" s="60"/>
      <c r="C77" s="60"/>
      <c r="D77" s="60"/>
      <c r="E77" s="60"/>
      <c r="F77" s="96"/>
    </row>
    <row r="78" spans="1:6">
      <c r="A78" s="60"/>
      <c r="B78" s="60"/>
      <c r="C78" s="60"/>
      <c r="D78" s="60"/>
      <c r="E78" s="60"/>
      <c r="F78" s="96"/>
    </row>
    <row r="79" spans="1:6">
      <c r="A79" s="60"/>
      <c r="B79" s="60"/>
      <c r="C79" s="60"/>
      <c r="D79" s="60"/>
      <c r="E79" s="60"/>
      <c r="F79" s="96"/>
    </row>
    <row r="80" spans="1:6">
      <c r="A80" s="60"/>
      <c r="B80" s="60"/>
      <c r="C80" s="60"/>
      <c r="D80" s="60"/>
      <c r="E80" s="60"/>
      <c r="F80" s="96"/>
    </row>
    <row r="81" spans="1:6">
      <c r="A81" s="60"/>
      <c r="B81" s="60"/>
      <c r="C81" s="60"/>
      <c r="D81" s="60"/>
      <c r="E81" s="60"/>
      <c r="F81" s="96"/>
    </row>
    <row r="82" spans="1:6">
      <c r="A82" s="60"/>
      <c r="B82" s="60"/>
      <c r="C82" s="60"/>
      <c r="D82" s="60"/>
      <c r="E82" s="60"/>
      <c r="F82" s="96"/>
    </row>
    <row r="83" spans="1:6">
      <c r="A83" s="60"/>
      <c r="B83" s="60"/>
      <c r="C83" s="60"/>
      <c r="D83" s="60"/>
      <c r="E83" s="60"/>
      <c r="F83" s="96"/>
    </row>
    <row r="84" spans="1:6">
      <c r="A84" s="60"/>
      <c r="B84" s="60"/>
      <c r="C84" s="60"/>
      <c r="D84" s="60"/>
      <c r="E84" s="60"/>
      <c r="F84" s="96"/>
    </row>
    <row r="85" spans="1:6">
      <c r="A85" s="60"/>
      <c r="B85" s="60"/>
      <c r="C85" s="60"/>
      <c r="D85" s="60"/>
      <c r="E85" s="60"/>
      <c r="F85" s="96"/>
    </row>
    <row r="86" spans="1:6">
      <c r="A86" s="60"/>
      <c r="B86" s="60"/>
      <c r="C86" s="60"/>
      <c r="D86" s="60"/>
      <c r="E86" s="60"/>
      <c r="F86" s="96"/>
    </row>
    <row r="87" spans="1:6">
      <c r="A87" s="60"/>
      <c r="B87" s="60"/>
      <c r="C87" s="60"/>
      <c r="D87" s="60"/>
      <c r="E87" s="60"/>
      <c r="F87" s="96"/>
    </row>
    <row r="88" spans="1:6">
      <c r="A88" s="60"/>
      <c r="B88" s="60"/>
      <c r="C88" s="60"/>
      <c r="D88" s="60"/>
      <c r="E88" s="60"/>
      <c r="F88" s="96"/>
    </row>
    <row r="89" spans="1:6">
      <c r="A89" s="60"/>
      <c r="B89" s="60"/>
      <c r="C89" s="60"/>
      <c r="D89" s="60"/>
      <c r="E89" s="60"/>
      <c r="F89" s="96"/>
    </row>
    <row r="90" spans="1:6">
      <c r="A90" s="60"/>
      <c r="B90" s="60"/>
      <c r="C90" s="60"/>
      <c r="D90" s="60"/>
      <c r="E90" s="60"/>
      <c r="F90" s="96"/>
    </row>
    <row r="91" spans="1:6">
      <c r="A91" s="60"/>
      <c r="B91" s="60"/>
      <c r="C91" s="60"/>
      <c r="D91" s="60"/>
      <c r="E91" s="60"/>
      <c r="F91" s="96"/>
    </row>
    <row r="92" spans="1:6">
      <c r="A92" s="60"/>
      <c r="B92" s="60"/>
      <c r="C92" s="60"/>
      <c r="D92" s="60"/>
      <c r="E92" s="60"/>
      <c r="F92" s="96"/>
    </row>
    <row r="93" spans="1:6">
      <c r="A93" s="60"/>
      <c r="B93" s="60"/>
      <c r="C93" s="60"/>
      <c r="D93" s="60"/>
      <c r="E93" s="60"/>
      <c r="F93" s="96"/>
    </row>
    <row r="94" spans="1:6">
      <c r="A94" s="60"/>
      <c r="B94" s="60"/>
      <c r="C94" s="60"/>
      <c r="D94" s="60"/>
      <c r="E94" s="60"/>
      <c r="F94" s="96"/>
    </row>
    <row r="95" spans="1:6">
      <c r="A95" s="60"/>
      <c r="B95" s="60"/>
      <c r="C95" s="60"/>
      <c r="D95" s="60"/>
      <c r="E95" s="60"/>
      <c r="F95" s="96"/>
    </row>
    <row r="96" spans="1:6">
      <c r="A96" s="60"/>
      <c r="B96" s="60"/>
      <c r="C96" s="60"/>
      <c r="D96" s="60"/>
      <c r="E96" s="60"/>
      <c r="F96" s="96"/>
    </row>
    <row r="97" spans="1:6">
      <c r="A97" s="60"/>
      <c r="B97" s="60"/>
      <c r="C97" s="60"/>
      <c r="D97" s="60"/>
      <c r="E97" s="60"/>
      <c r="F97" s="96"/>
    </row>
    <row r="98" spans="1:6">
      <c r="A98" s="60"/>
      <c r="B98" s="60"/>
      <c r="C98" s="60"/>
      <c r="D98" s="60"/>
      <c r="E98" s="60"/>
      <c r="F98" s="96"/>
    </row>
    <row r="99" spans="1:6">
      <c r="A99" s="60"/>
      <c r="B99" s="60"/>
      <c r="C99" s="60"/>
      <c r="D99" s="60"/>
      <c r="E99" s="60"/>
      <c r="F99" s="96"/>
    </row>
    <row r="100" spans="1:6">
      <c r="A100" s="60"/>
      <c r="B100" s="60"/>
      <c r="C100" s="60"/>
      <c r="D100" s="60"/>
      <c r="E100" s="60"/>
      <c r="F100" s="96"/>
    </row>
    <row r="101" spans="1:6">
      <c r="A101" s="60"/>
      <c r="B101" s="60"/>
      <c r="C101" s="60"/>
      <c r="D101" s="60"/>
      <c r="E101" s="60"/>
      <c r="F101" s="96"/>
    </row>
    <row r="102" spans="1:6">
      <c r="A102" s="60"/>
      <c r="B102" s="60"/>
      <c r="C102" s="60"/>
      <c r="D102" s="60"/>
      <c r="E102" s="60"/>
      <c r="F102" s="96"/>
    </row>
    <row r="103" spans="1:6">
      <c r="A103" s="60"/>
      <c r="B103" s="60"/>
      <c r="C103" s="60"/>
      <c r="D103" s="60"/>
      <c r="E103" s="60"/>
      <c r="F103" s="96"/>
    </row>
    <row r="104" spans="1:6">
      <c r="A104" s="60"/>
      <c r="B104" s="60"/>
      <c r="C104" s="60"/>
      <c r="D104" s="60"/>
      <c r="E104" s="60"/>
      <c r="F104" s="96"/>
    </row>
    <row r="105" spans="1:6">
      <c r="A105" s="60"/>
      <c r="B105" s="60"/>
      <c r="C105" s="60"/>
      <c r="D105" s="60"/>
      <c r="E105" s="60"/>
      <c r="F105" s="96"/>
    </row>
    <row r="106" spans="1:6">
      <c r="A106" s="60"/>
      <c r="B106" s="60"/>
      <c r="C106" s="60"/>
      <c r="D106" s="60"/>
      <c r="E106" s="60"/>
      <c r="F106" s="96"/>
    </row>
    <row r="107" spans="1:6">
      <c r="A107" s="60"/>
      <c r="B107" s="60"/>
      <c r="C107" s="60"/>
      <c r="D107" s="60"/>
      <c r="E107" s="60"/>
      <c r="F107" s="96"/>
    </row>
    <row r="108" spans="1:6">
      <c r="A108" s="60"/>
      <c r="B108" s="60"/>
      <c r="C108" s="60"/>
      <c r="D108" s="60"/>
      <c r="E108" s="60"/>
      <c r="F108" s="96"/>
    </row>
    <row r="109" spans="1:6">
      <c r="A109" s="60"/>
      <c r="B109" s="60"/>
      <c r="C109" s="60"/>
      <c r="D109" s="60"/>
      <c r="E109" s="60"/>
      <c r="F109" s="96"/>
    </row>
    <row r="110" spans="1:6">
      <c r="A110" s="60"/>
      <c r="B110" s="60"/>
      <c r="C110" s="60"/>
      <c r="D110" s="60"/>
      <c r="E110" s="60"/>
      <c r="F110" s="96"/>
    </row>
  </sheetData>
  <mergeCells count="13">
    <mergeCell ref="B25:D25"/>
    <mergeCell ref="B33:D33"/>
    <mergeCell ref="B52:D52"/>
    <mergeCell ref="E52:G52"/>
    <mergeCell ref="A1:A2"/>
    <mergeCell ref="A14:A15"/>
    <mergeCell ref="A30:A31"/>
    <mergeCell ref="A33:A34"/>
    <mergeCell ref="A49:A50"/>
    <mergeCell ref="A52:A53"/>
    <mergeCell ref="E33:E34"/>
    <mergeCell ref="H52:H53"/>
    <mergeCell ref="I52:K53"/>
  </mergeCells>
  <hyperlinks>
    <hyperlink ref="A45" r:id="rId2" display="https://www.elabscience.cn/p-cell_ferrous_iron_colorimetric_assay_kit-e_bc_k881_m" tooltip="https://www.elabscience.cn/p-cell_ferrous_iron_colorimetric_assay_kit-e_bc_k881_m"/>
  </hyperlinks>
  <pageMargins left="0.7" right="0.7" top="0.75" bottom="0.75" header="0.3" footer="0.3"/>
  <pageSetup paperSize="9" orientation="portrait" horizontalDpi="200" verticalDpi="300"/>
  <headerFooter/>
  <drawing r:id="rId1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10"/>
  <sheetViews>
    <sheetView zoomScale="85" zoomScaleNormal="85" topLeftCell="A31" workbookViewId="0">
      <selection activeCell="I54" sqref="I54"/>
    </sheetView>
  </sheetViews>
  <sheetFormatPr defaultColWidth="9" defaultRowHeight="13.5"/>
  <cols>
    <col min="1" max="1" width="19.875" style="58" customWidth="1"/>
    <col min="2" max="4" width="8.375" style="58" customWidth="1"/>
    <col min="5" max="5" width="12.125" style="58" customWidth="1"/>
    <col min="6" max="7" width="13.25" style="58" customWidth="1"/>
    <col min="8" max="8" width="14.875" style="58" customWidth="1"/>
    <col min="9" max="10" width="13.75" style="58" customWidth="1"/>
    <col min="11" max="11" width="12.625" style="58" customWidth="1"/>
    <col min="12" max="14" width="10.25" style="58" customWidth="1"/>
    <col min="15" max="19" width="9" style="58"/>
    <col min="20" max="20" width="27.125" style="58" customWidth="1"/>
    <col min="21" max="16384" width="9" style="58"/>
  </cols>
  <sheetData>
    <row r="1" s="57" customFormat="1" spans="1:27">
      <c r="A1" s="59" t="s">
        <v>71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</row>
    <row r="2" s="57" customFormat="1" spans="1:27">
      <c r="A2" s="59"/>
      <c r="B2" s="58"/>
      <c r="C2" s="58"/>
      <c r="D2" s="58"/>
      <c r="E2" s="58"/>
      <c r="F2" s="58"/>
      <c r="G2" s="58"/>
      <c r="H2" s="58"/>
      <c r="I2" s="58"/>
      <c r="J2" s="58"/>
      <c r="K2" s="60"/>
      <c r="L2" s="60"/>
      <c r="M2" s="60"/>
      <c r="N2" s="60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3" spans="1:27">
      <c r="K3" s="60"/>
      <c r="L3" s="60"/>
      <c r="M3" s="60"/>
      <c r="N3" s="60"/>
    </row>
    <row r="4" spans="1:27">
      <c r="A4" s="61" t="s">
        <v>72</v>
      </c>
      <c r="B4" s="58">
        <v>1</v>
      </c>
      <c r="C4" s="58">
        <v>2</v>
      </c>
      <c r="D4" s="58">
        <v>3</v>
      </c>
      <c r="E4" s="58">
        <v>4</v>
      </c>
      <c r="F4" s="58">
        <v>5</v>
      </c>
      <c r="G4" s="58">
        <v>6</v>
      </c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</row>
    <row r="5" ht="14.25" spans="1:27">
      <c r="A5" s="61">
        <v>25</v>
      </c>
      <c r="B5" s="97">
        <v>2.5612</v>
      </c>
      <c r="C5" s="97">
        <v>2.534</v>
      </c>
      <c r="D5" s="97">
        <v>2.5901</v>
      </c>
      <c r="E5" s="64">
        <v>0.919449932441274</v>
      </c>
      <c r="F5" s="64">
        <v>0.93252629395482</v>
      </c>
      <c r="G5" s="64">
        <v>0.946543363311553</v>
      </c>
      <c r="H5" s="60"/>
      <c r="I5" s="60"/>
      <c r="J5" s="60"/>
      <c r="K5" s="65"/>
      <c r="L5" s="65"/>
      <c r="M5" s="65"/>
      <c r="N5" s="66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</row>
    <row r="6" ht="14.25" spans="1:27">
      <c r="A6" s="61"/>
      <c r="B6" s="97">
        <v>2.1372</v>
      </c>
      <c r="C6" s="97">
        <v>2.1846</v>
      </c>
      <c r="D6" s="97">
        <v>2.0936</v>
      </c>
      <c r="E6" s="64">
        <v>0.737528543869835</v>
      </c>
      <c r="F6" s="64">
        <v>0.707773072444527</v>
      </c>
      <c r="G6" s="64">
        <v>0.718768823561006</v>
      </c>
      <c r="H6" s="60"/>
      <c r="I6" s="60"/>
      <c r="J6" s="60"/>
      <c r="K6" s="65"/>
      <c r="L6" s="65"/>
      <c r="M6" s="65"/>
      <c r="N6" s="66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</row>
    <row r="7" ht="14.25" spans="1:27">
      <c r="A7" s="61"/>
      <c r="B7" s="97">
        <v>1.8291</v>
      </c>
      <c r="C7" s="97">
        <v>1.8165</v>
      </c>
      <c r="D7" s="97">
        <v>1.8462</v>
      </c>
      <c r="E7" s="64">
        <v>0.918877572776363</v>
      </c>
      <c r="F7" s="64">
        <v>0.90545274661145</v>
      </c>
      <c r="G7" s="64">
        <v>0.937039318974875</v>
      </c>
      <c r="H7" s="60"/>
      <c r="I7" s="60"/>
      <c r="J7" s="60"/>
      <c r="K7" s="65"/>
      <c r="L7" s="65"/>
      <c r="M7" s="65"/>
      <c r="N7" s="66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</row>
    <row r="8" ht="14.25" spans="1:27">
      <c r="A8" s="61"/>
      <c r="B8" s="97">
        <v>1.4343</v>
      </c>
      <c r="C8" s="97">
        <v>1.4205</v>
      </c>
      <c r="D8" s="97">
        <v>1.4471</v>
      </c>
      <c r="E8" s="64">
        <v>1.15933542674742</v>
      </c>
      <c r="F8" s="64">
        <v>1.16563145390179</v>
      </c>
      <c r="G8" s="64">
        <v>1.19924447187757</v>
      </c>
      <c r="H8" s="60"/>
      <c r="I8" s="60"/>
      <c r="J8" s="60"/>
      <c r="K8" s="65"/>
      <c r="L8" s="65"/>
      <c r="M8" s="65"/>
      <c r="N8" s="66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</row>
    <row r="9" spans="1:27">
      <c r="A9" s="61"/>
      <c r="B9" s="97">
        <v>1.024</v>
      </c>
      <c r="C9" s="97">
        <v>1.0354</v>
      </c>
      <c r="D9" s="97">
        <v>1.0528</v>
      </c>
      <c r="E9" s="65"/>
      <c r="F9" s="65"/>
      <c r="G9" s="65"/>
      <c r="H9" s="60"/>
      <c r="I9" s="60"/>
      <c r="J9" s="60"/>
      <c r="K9" s="5"/>
      <c r="L9" s="5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</row>
    <row r="10" spans="1:27">
      <c r="A10" s="61"/>
      <c r="B10" s="97">
        <v>0.7032</v>
      </c>
      <c r="C10" s="97">
        <v>0.7282</v>
      </c>
      <c r="D10" s="97">
        <v>0.7136</v>
      </c>
      <c r="E10" s="65"/>
      <c r="F10" s="65"/>
      <c r="G10" s="5"/>
      <c r="H10" s="60"/>
      <c r="I10" s="60"/>
      <c r="J10" s="60"/>
      <c r="K10" s="60"/>
      <c r="L10" s="5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</row>
    <row r="11" spans="1:27">
      <c r="A11" s="61"/>
      <c r="B11" s="97">
        <v>0.512</v>
      </c>
      <c r="C11" s="97">
        <v>0.5011</v>
      </c>
      <c r="D11" s="97">
        <v>0.495</v>
      </c>
      <c r="E11" s="69"/>
      <c r="F11" s="69"/>
      <c r="G11" s="69"/>
      <c r="H11" s="60"/>
      <c r="I11" s="60"/>
      <c r="J11" s="60"/>
      <c r="K11" s="5"/>
      <c r="L11" s="5"/>
      <c r="M11" s="5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</row>
    <row r="12" spans="1:27">
      <c r="A12" s="61"/>
      <c r="B12" s="97">
        <v>0.385</v>
      </c>
      <c r="C12" s="97">
        <v>0.3912</v>
      </c>
      <c r="D12" s="97">
        <v>0.3765</v>
      </c>
      <c r="E12" s="69"/>
      <c r="F12" s="69"/>
      <c r="G12" s="69"/>
      <c r="H12" s="60"/>
      <c r="I12" s="60"/>
      <c r="J12" s="60"/>
      <c r="K12" s="5"/>
      <c r="L12" s="5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</row>
    <row r="13" spans="1:27">
      <c r="H13" s="60"/>
      <c r="I13" s="60"/>
      <c r="J13" s="60"/>
      <c r="K13" s="5"/>
      <c r="L13" s="5"/>
      <c r="M13" s="65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</row>
    <row r="14" spans="1:27">
      <c r="A14" s="59" t="s">
        <v>73</v>
      </c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</row>
    <row r="15" spans="1:27">
      <c r="A15" s="59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</row>
    <row r="16" spans="1:27">
      <c r="B16" s="70">
        <v>1</v>
      </c>
      <c r="C16" s="70">
        <v>2</v>
      </c>
      <c r="D16" s="70">
        <v>3</v>
      </c>
      <c r="E16" s="70">
        <v>4</v>
      </c>
      <c r="F16" s="70">
        <v>5</v>
      </c>
      <c r="G16" s="70">
        <v>6</v>
      </c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</row>
    <row r="17" ht="14.25" spans="1:27">
      <c r="A17" s="71" t="s">
        <v>74</v>
      </c>
      <c r="B17" s="98">
        <v>0</v>
      </c>
      <c r="C17" s="73"/>
      <c r="D17" s="73"/>
      <c r="E17" s="74">
        <v>1</v>
      </c>
      <c r="F17" s="74">
        <v>1</v>
      </c>
      <c r="G17" s="74">
        <v>1</v>
      </c>
      <c r="H17" s="60"/>
      <c r="I17" s="60"/>
      <c r="J17" s="60"/>
      <c r="K17" s="66"/>
      <c r="L17" s="66"/>
      <c r="M17" s="66"/>
      <c r="N17" s="66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</row>
    <row r="18" ht="14.25" spans="1:27">
      <c r="A18" s="71" t="s">
        <v>75</v>
      </c>
      <c r="B18" s="98">
        <v>1.56</v>
      </c>
      <c r="C18" s="76"/>
      <c r="D18" s="76"/>
      <c r="E18" s="74">
        <v>2</v>
      </c>
      <c r="F18" s="74">
        <v>2</v>
      </c>
      <c r="G18" s="74">
        <v>2</v>
      </c>
      <c r="H18" s="60"/>
      <c r="I18" s="60"/>
      <c r="J18" s="60"/>
      <c r="K18" s="66"/>
      <c r="L18" s="66"/>
      <c r="M18" s="66"/>
      <c r="N18" s="66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</row>
    <row r="19" ht="14.25" spans="1:27">
      <c r="A19" s="71" t="s">
        <v>76</v>
      </c>
      <c r="B19" s="98">
        <f t="shared" ref="B19:B24" si="0">B18*2</f>
        <v>3.12</v>
      </c>
      <c r="C19" s="76"/>
      <c r="D19" s="76"/>
      <c r="E19" s="77">
        <v>3</v>
      </c>
      <c r="F19" s="77">
        <v>3</v>
      </c>
      <c r="G19" s="77">
        <v>3</v>
      </c>
      <c r="H19" s="60"/>
      <c r="I19" s="60"/>
      <c r="J19" s="60"/>
      <c r="K19" s="66"/>
      <c r="L19" s="66"/>
      <c r="M19" s="66"/>
      <c r="N19" s="66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</row>
    <row r="20" ht="14.25" spans="1:27">
      <c r="A20" s="71" t="s">
        <v>77</v>
      </c>
      <c r="B20" s="98">
        <f t="shared" si="0"/>
        <v>6.24</v>
      </c>
      <c r="C20" s="76"/>
      <c r="D20" s="76"/>
      <c r="E20" s="77">
        <v>4</v>
      </c>
      <c r="F20" s="77">
        <v>4</v>
      </c>
      <c r="G20" s="77">
        <v>4</v>
      </c>
      <c r="H20" s="60"/>
      <c r="I20" s="60"/>
      <c r="J20" s="60"/>
      <c r="K20" s="66"/>
      <c r="L20" s="66"/>
      <c r="M20" s="66"/>
      <c r="N20" s="66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</row>
    <row r="21" ht="14.25" spans="1:27">
      <c r="A21" s="71" t="s">
        <v>78</v>
      </c>
      <c r="B21" s="98">
        <f t="shared" si="0"/>
        <v>12.48</v>
      </c>
      <c r="C21" s="76"/>
      <c r="D21" s="76"/>
      <c r="E21" s="66"/>
      <c r="F21" s="66"/>
      <c r="G21" s="66"/>
      <c r="H21" s="60"/>
      <c r="I21" s="60"/>
      <c r="J21" s="60"/>
      <c r="K21" s="60"/>
      <c r="L21" s="60"/>
      <c r="M21" s="60"/>
      <c r="N21" s="78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</row>
    <row r="22" ht="14.25" spans="1:27">
      <c r="A22" s="71" t="s">
        <v>79</v>
      </c>
      <c r="B22" s="98">
        <f t="shared" si="0"/>
        <v>24.96</v>
      </c>
      <c r="C22" s="76"/>
      <c r="D22" s="76"/>
      <c r="E22" s="66"/>
      <c r="F22" s="66"/>
      <c r="G22" s="66"/>
      <c r="H22" s="60"/>
      <c r="I22" s="60"/>
      <c r="J22" s="60"/>
      <c r="K22" s="60"/>
      <c r="L22" s="60"/>
      <c r="M22" s="60"/>
      <c r="N22" s="78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</row>
    <row r="23" spans="1:27">
      <c r="A23" s="71" t="s">
        <v>80</v>
      </c>
      <c r="B23" s="98">
        <f t="shared" si="0"/>
        <v>49.92</v>
      </c>
      <c r="C23" s="76"/>
      <c r="D23" s="76"/>
      <c r="E23" s="60"/>
      <c r="F23" s="60"/>
      <c r="G23" s="60"/>
      <c r="H23" s="60"/>
      <c r="I23" s="60"/>
      <c r="J23" s="60"/>
      <c r="K23" s="60"/>
      <c r="L23" s="60"/>
      <c r="M23" s="60"/>
      <c r="N23" s="78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</row>
    <row r="24" spans="1:27">
      <c r="A24" s="71" t="s">
        <v>81</v>
      </c>
      <c r="B24" s="98">
        <f t="shared" si="0"/>
        <v>99.84</v>
      </c>
      <c r="C24" s="76"/>
      <c r="D24" s="76"/>
      <c r="E24" s="60"/>
      <c r="F24" s="60"/>
      <c r="G24" s="60"/>
      <c r="H24" s="60"/>
      <c r="I24" s="60"/>
      <c r="J24" s="60"/>
      <c r="K24" s="60"/>
      <c r="L24" s="60"/>
      <c r="M24" s="60"/>
      <c r="N24" s="78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</row>
    <row r="25" spans="1:27">
      <c r="B25" s="79" t="s">
        <v>82</v>
      </c>
      <c r="C25" s="80"/>
      <c r="D25" s="80"/>
      <c r="H25" s="60"/>
      <c r="I25" s="60"/>
      <c r="J25" s="60"/>
      <c r="K25" s="60"/>
      <c r="L25" s="60"/>
      <c r="M25" s="60"/>
      <c r="N25" s="78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</row>
    <row r="26" spans="1:27">
      <c r="N26" s="78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</row>
    <row r="27" spans="1:27">
      <c r="N27" s="78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</row>
    <row r="28" spans="1:27">
      <c r="N28" s="60"/>
      <c r="O28" s="60"/>
      <c r="P28" s="60"/>
      <c r="Q28" s="58" t="s">
        <v>129</v>
      </c>
    </row>
    <row r="29" spans="1:27">
      <c r="N29" s="60"/>
      <c r="Q29" s="58" t="s">
        <v>84</v>
      </c>
      <c r="V29" s="92"/>
    </row>
    <row r="30" spans="1:27">
      <c r="A30" s="59" t="s">
        <v>85</v>
      </c>
      <c r="N30" s="60"/>
      <c r="S30" s="58" t="s">
        <v>86</v>
      </c>
      <c r="T30" s="58" t="s">
        <v>87</v>
      </c>
      <c r="U30" s="58" t="s">
        <v>88</v>
      </c>
      <c r="V30" s="92" t="s">
        <v>89</v>
      </c>
      <c r="W30" s="58" t="s">
        <v>90</v>
      </c>
    </row>
    <row r="31" spans="1:27">
      <c r="A31" s="59"/>
      <c r="N31" s="60"/>
      <c r="Q31" s="58" t="s">
        <v>75</v>
      </c>
      <c r="R31" s="58" t="s">
        <v>91</v>
      </c>
      <c r="S31" s="58">
        <v>33202.36008</v>
      </c>
      <c r="T31" s="58">
        <v>4764741.68546</v>
      </c>
      <c r="U31" s="58">
        <v>0.00697</v>
      </c>
      <c r="V31" s="92">
        <v>0.99477</v>
      </c>
      <c r="W31" s="58">
        <v>1</v>
      </c>
    </row>
    <row r="32" spans="1:27">
      <c r="F32" s="61"/>
      <c r="G32" s="61"/>
      <c r="H32" s="61"/>
      <c r="I32" s="61"/>
      <c r="J32" s="61"/>
      <c r="K32" s="61"/>
      <c r="L32" s="61"/>
      <c r="Q32" s="58" t="s">
        <v>75</v>
      </c>
      <c r="R32" s="58" t="s">
        <v>92</v>
      </c>
      <c r="S32" s="58">
        <v>0.74745</v>
      </c>
      <c r="T32" s="58">
        <v>2.35427</v>
      </c>
      <c r="U32" s="58">
        <v>0.31749</v>
      </c>
      <c r="V32" s="92">
        <v>0.76676</v>
      </c>
      <c r="W32" s="58">
        <v>0.87207</v>
      </c>
    </row>
    <row r="33" spans="1:23">
      <c r="A33" s="82" t="s">
        <v>93</v>
      </c>
      <c r="B33" s="83" t="s">
        <v>130</v>
      </c>
      <c r="C33" s="70"/>
      <c r="D33" s="70"/>
      <c r="E33" s="70" t="s">
        <v>95</v>
      </c>
      <c r="F33" s="61"/>
      <c r="G33" s="61"/>
      <c r="H33" s="61"/>
      <c r="I33" s="61"/>
      <c r="J33" s="61"/>
      <c r="K33" s="61"/>
      <c r="L33" s="61"/>
      <c r="Q33" s="58" t="s">
        <v>75</v>
      </c>
      <c r="R33" s="58" t="s">
        <v>96</v>
      </c>
      <c r="S33" s="58">
        <v>0.03255</v>
      </c>
      <c r="T33" s="58">
        <v>2.00978</v>
      </c>
      <c r="U33" s="58">
        <v>0.0162</v>
      </c>
      <c r="V33" s="58">
        <v>0.98785</v>
      </c>
      <c r="W33" s="58">
        <v>1</v>
      </c>
    </row>
    <row r="34" spans="1:23">
      <c r="A34" s="84"/>
      <c r="B34" s="70">
        <v>1</v>
      </c>
      <c r="C34" s="70">
        <v>2</v>
      </c>
      <c r="D34" s="70">
        <v>3</v>
      </c>
      <c r="E34" s="70"/>
      <c r="F34" s="61"/>
      <c r="G34" s="61"/>
      <c r="H34" s="61"/>
      <c r="I34" s="61"/>
      <c r="J34" s="61"/>
      <c r="K34" s="61"/>
      <c r="L34" s="61"/>
      <c r="Q34" s="58" t="s">
        <v>75</v>
      </c>
      <c r="R34" s="58" t="s">
        <v>97</v>
      </c>
      <c r="S34" s="58">
        <v>2.35764</v>
      </c>
      <c r="T34" s="58">
        <v>0.69481</v>
      </c>
      <c r="U34" s="58">
        <v>3.39321</v>
      </c>
      <c r="V34" s="58">
        <v>0.02745</v>
      </c>
      <c r="W34" s="58">
        <v>0.99986</v>
      </c>
    </row>
    <row r="35" spans="1:23">
      <c r="A35" s="83">
        <f t="shared" ref="A35:A42" si="1">B17</f>
        <v>0</v>
      </c>
      <c r="B35" s="70">
        <f t="shared" ref="B35:B42" si="2">B5</f>
        <v>2.5612</v>
      </c>
      <c r="C35" s="70">
        <f t="shared" ref="C35:C42" si="3">C5</f>
        <v>2.534</v>
      </c>
      <c r="D35" s="70">
        <f t="shared" ref="D35:D42" si="4">D5</f>
        <v>2.5901</v>
      </c>
      <c r="E35" s="99">
        <f t="shared" ref="E35:E42" si="5">AVERAGE(B35:D35)</f>
        <v>2.56176666666667</v>
      </c>
      <c r="F35" s="61"/>
      <c r="G35" s="61"/>
      <c r="H35" s="61"/>
      <c r="I35" s="61"/>
      <c r="J35" s="61"/>
      <c r="K35" s="61"/>
      <c r="L35" s="61"/>
      <c r="Q35" s="58" t="s">
        <v>75</v>
      </c>
      <c r="R35" s="58" t="s">
        <v>98</v>
      </c>
      <c r="S35" s="58">
        <v>0.01808</v>
      </c>
      <c r="T35" s="58">
        <v>1.11935</v>
      </c>
    </row>
    <row r="36" spans="1:23">
      <c r="A36" s="83">
        <f t="shared" si="1"/>
        <v>1.56</v>
      </c>
      <c r="B36" s="70">
        <f t="shared" si="2"/>
        <v>2.1372</v>
      </c>
      <c r="C36" s="70">
        <f t="shared" si="3"/>
        <v>2.1846</v>
      </c>
      <c r="D36" s="70">
        <f t="shared" si="4"/>
        <v>2.0936</v>
      </c>
      <c r="E36" s="99">
        <f t="shared" si="5"/>
        <v>2.13846666666667</v>
      </c>
      <c r="F36" s="61"/>
      <c r="G36" s="61"/>
      <c r="H36" s="61"/>
      <c r="I36" s="61"/>
      <c r="J36" s="61"/>
      <c r="K36" s="61"/>
      <c r="L36" s="61"/>
      <c r="Q36" s="58" t="s">
        <v>75</v>
      </c>
      <c r="R36" s="58" t="s">
        <v>99</v>
      </c>
      <c r="S36" s="58">
        <v>0.03255</v>
      </c>
      <c r="T36" s="58">
        <v>2.00978</v>
      </c>
    </row>
    <row r="37" spans="1:23">
      <c r="A37" s="83">
        <f t="shared" si="1"/>
        <v>3.12</v>
      </c>
      <c r="B37" s="70">
        <f t="shared" si="2"/>
        <v>1.8291</v>
      </c>
      <c r="C37" s="70">
        <f t="shared" si="3"/>
        <v>1.8165</v>
      </c>
      <c r="D37" s="70">
        <f t="shared" si="4"/>
        <v>1.8462</v>
      </c>
      <c r="E37" s="99">
        <f t="shared" si="5"/>
        <v>1.8306</v>
      </c>
      <c r="F37" s="61"/>
      <c r="G37" s="61"/>
      <c r="H37" s="61"/>
      <c r="I37" s="61"/>
      <c r="J37" s="61"/>
      <c r="K37" s="61"/>
      <c r="L37" s="61"/>
      <c r="Q37" s="58" t="s">
        <v>75</v>
      </c>
      <c r="R37" s="58" t="s">
        <v>100</v>
      </c>
      <c r="S37" s="58">
        <v>0.0586</v>
      </c>
      <c r="T37" s="58">
        <v>3.60852</v>
      </c>
    </row>
    <row r="38" spans="1:23">
      <c r="A38" s="83">
        <f t="shared" si="1"/>
        <v>6.24</v>
      </c>
      <c r="B38" s="70">
        <f t="shared" si="2"/>
        <v>1.4343</v>
      </c>
      <c r="C38" s="70">
        <f t="shared" si="3"/>
        <v>1.4205</v>
      </c>
      <c r="D38" s="70">
        <f t="shared" si="4"/>
        <v>1.4471</v>
      </c>
      <c r="E38" s="99">
        <f t="shared" si="5"/>
        <v>1.43396666666667</v>
      </c>
      <c r="F38" s="61"/>
      <c r="G38" s="61"/>
      <c r="H38" s="61"/>
      <c r="I38" s="61"/>
      <c r="J38" s="61"/>
      <c r="K38" s="61"/>
      <c r="L38" s="61"/>
      <c r="Q38" s="58" t="s">
        <v>75</v>
      </c>
      <c r="R38" s="58" t="s">
        <v>101</v>
      </c>
      <c r="S38" s="58">
        <v>0.01282</v>
      </c>
      <c r="T38" s="58">
        <v>0.79483</v>
      </c>
    </row>
    <row r="39" spans="1:23">
      <c r="A39" s="83">
        <f t="shared" si="1"/>
        <v>12.48</v>
      </c>
      <c r="B39" s="70">
        <f t="shared" si="2"/>
        <v>1.024</v>
      </c>
      <c r="C39" s="70">
        <f t="shared" si="3"/>
        <v>1.0354</v>
      </c>
      <c r="D39" s="70">
        <f t="shared" si="4"/>
        <v>1.0528</v>
      </c>
      <c r="E39" s="99">
        <f t="shared" si="5"/>
        <v>1.0374</v>
      </c>
      <c r="F39" s="61"/>
      <c r="G39" s="61"/>
      <c r="H39" s="61"/>
      <c r="I39" s="61"/>
      <c r="J39" s="61"/>
      <c r="K39" s="61"/>
      <c r="L39" s="61"/>
      <c r="Q39" s="58" t="s">
        <v>75</v>
      </c>
      <c r="R39" s="58" t="s">
        <v>102</v>
      </c>
      <c r="S39" s="58">
        <v>0.08266</v>
      </c>
      <c r="T39" s="58">
        <v>5.08175</v>
      </c>
    </row>
    <row r="40" spans="1:23">
      <c r="A40" s="83">
        <f t="shared" si="1"/>
        <v>24.96</v>
      </c>
      <c r="B40" s="70">
        <f t="shared" si="2"/>
        <v>0.7032</v>
      </c>
      <c r="C40" s="70">
        <f t="shared" si="3"/>
        <v>0.7282</v>
      </c>
      <c r="D40" s="70">
        <f t="shared" si="4"/>
        <v>0.7136</v>
      </c>
      <c r="E40" s="99">
        <f t="shared" si="5"/>
        <v>0.715</v>
      </c>
      <c r="F40" s="61"/>
      <c r="G40" s="61"/>
      <c r="H40" s="61"/>
      <c r="I40" s="61"/>
      <c r="J40" s="61"/>
      <c r="K40" s="61"/>
      <c r="L40" s="61"/>
      <c r="Q40" s="58" t="s">
        <v>103</v>
      </c>
    </row>
    <row r="41" spans="1:23">
      <c r="A41" s="83">
        <f t="shared" si="1"/>
        <v>49.92</v>
      </c>
      <c r="B41" s="70">
        <f t="shared" si="2"/>
        <v>0.512</v>
      </c>
      <c r="C41" s="70">
        <f t="shared" si="3"/>
        <v>0.5011</v>
      </c>
      <c r="D41" s="70">
        <f t="shared" si="4"/>
        <v>0.495</v>
      </c>
      <c r="E41" s="99">
        <f t="shared" si="5"/>
        <v>0.5027</v>
      </c>
      <c r="F41" s="61"/>
      <c r="G41" s="61"/>
      <c r="H41" s="61"/>
      <c r="I41" s="61"/>
      <c r="J41" s="61"/>
      <c r="K41" s="61"/>
      <c r="L41" s="61"/>
      <c r="R41" s="58" t="s">
        <v>75</v>
      </c>
    </row>
    <row r="42" spans="1:23">
      <c r="A42" s="83">
        <f t="shared" si="1"/>
        <v>99.84</v>
      </c>
      <c r="B42" s="70">
        <f t="shared" si="2"/>
        <v>0.385</v>
      </c>
      <c r="C42" s="70">
        <f t="shared" si="3"/>
        <v>0.3912</v>
      </c>
      <c r="D42" s="70">
        <f t="shared" si="4"/>
        <v>0.3765</v>
      </c>
      <c r="E42" s="99">
        <f t="shared" si="5"/>
        <v>0.384233333333333</v>
      </c>
      <c r="F42" s="61"/>
      <c r="G42" s="61"/>
      <c r="H42" s="61"/>
      <c r="I42" s="61"/>
      <c r="J42" s="61"/>
      <c r="K42" s="61"/>
      <c r="L42" s="61"/>
      <c r="Q42" s="58" t="s">
        <v>104</v>
      </c>
      <c r="R42" s="58">
        <v>8</v>
      </c>
    </row>
    <row r="43" spans="1:23">
      <c r="C43" s="61"/>
      <c r="F43" s="61"/>
      <c r="G43" s="61"/>
      <c r="H43" s="61"/>
      <c r="I43" s="61"/>
      <c r="J43" s="61"/>
      <c r="K43" s="61"/>
      <c r="L43" s="61"/>
      <c r="Q43" s="58" t="s">
        <v>105</v>
      </c>
      <c r="R43" s="58">
        <v>4</v>
      </c>
    </row>
    <row r="44" spans="1:23">
      <c r="A44" s="87"/>
      <c r="C44" s="61"/>
      <c r="F44" s="61"/>
      <c r="G44" s="61"/>
      <c r="H44" s="61"/>
      <c r="I44" s="61"/>
      <c r="J44" s="61"/>
      <c r="K44" s="61"/>
      <c r="L44" s="61"/>
      <c r="Q44" s="58" t="s">
        <v>106</v>
      </c>
      <c r="R44" s="58">
        <v>5.6641</v>
      </c>
    </row>
    <row r="45" spans="1:23">
      <c r="A45" s="88" t="s">
        <v>131</v>
      </c>
      <c r="C45" s="61"/>
      <c r="F45" s="61"/>
      <c r="G45" s="61"/>
      <c r="H45" s="61"/>
      <c r="I45" s="61"/>
      <c r="J45" s="61"/>
      <c r="K45" s="61"/>
      <c r="L45" s="61"/>
      <c r="Q45" s="58" t="s">
        <v>108</v>
      </c>
      <c r="R45" s="58">
        <v>22.65641</v>
      </c>
    </row>
    <row r="46" spans="1:23">
      <c r="C46" s="61"/>
      <c r="Q46" s="58" t="s">
        <v>109</v>
      </c>
      <c r="R46" s="58">
        <v>0.99731</v>
      </c>
    </row>
    <row r="47" spans="1:23">
      <c r="C47" s="61"/>
      <c r="Q47" s="58" t="s">
        <v>110</v>
      </c>
      <c r="R47" s="58">
        <v>0.99529</v>
      </c>
    </row>
    <row r="48" spans="1:23">
      <c r="C48" s="61"/>
      <c r="Q48" s="58" t="s">
        <v>111</v>
      </c>
      <c r="R48" s="58" t="s">
        <v>112</v>
      </c>
    </row>
    <row r="49" spans="1:37">
      <c r="A49" s="59" t="s">
        <v>113</v>
      </c>
      <c r="Q49" s="58" t="s">
        <v>114</v>
      </c>
    </row>
    <row r="50" spans="1:37">
      <c r="A50" s="59"/>
      <c r="R50" s="58" t="s">
        <v>91</v>
      </c>
      <c r="S50" s="58" t="s">
        <v>91</v>
      </c>
      <c r="T50" s="58" t="s">
        <v>92</v>
      </c>
      <c r="U50" s="58" t="s">
        <v>92</v>
      </c>
      <c r="V50" s="58" t="s">
        <v>96</v>
      </c>
      <c r="W50" s="58" t="s">
        <v>96</v>
      </c>
      <c r="X50" s="58" t="s">
        <v>97</v>
      </c>
      <c r="Y50" s="58" t="s">
        <v>97</v>
      </c>
      <c r="Z50" s="58" t="s">
        <v>98</v>
      </c>
      <c r="AA50" s="58" t="s">
        <v>98</v>
      </c>
      <c r="AB50" s="58" t="s">
        <v>99</v>
      </c>
      <c r="AC50" s="58" t="s">
        <v>99</v>
      </c>
      <c r="AD50" s="58" t="s">
        <v>100</v>
      </c>
      <c r="AE50" s="58" t="s">
        <v>100</v>
      </c>
      <c r="AF50" s="58" t="s">
        <v>101</v>
      </c>
      <c r="AG50" s="58" t="s">
        <v>101</v>
      </c>
      <c r="AH50" s="58" t="s">
        <v>102</v>
      </c>
      <c r="AI50" s="58" t="s">
        <v>102</v>
      </c>
      <c r="AJ50" s="58" t="s">
        <v>103</v>
      </c>
      <c r="AK50" s="58" t="s">
        <v>103</v>
      </c>
    </row>
    <row r="51" spans="1:37">
      <c r="R51" s="58" t="s">
        <v>86</v>
      </c>
      <c r="S51" s="58" t="s">
        <v>87</v>
      </c>
      <c r="T51" s="58" t="s">
        <v>86</v>
      </c>
      <c r="U51" s="58" t="s">
        <v>87</v>
      </c>
      <c r="V51" s="58" t="s">
        <v>86</v>
      </c>
      <c r="W51" s="58" t="s">
        <v>87</v>
      </c>
      <c r="X51" s="58" t="s">
        <v>86</v>
      </c>
      <c r="Y51" s="58" t="s">
        <v>87</v>
      </c>
      <c r="Z51" s="58" t="s">
        <v>86</v>
      </c>
      <c r="AA51" s="58" t="s">
        <v>87</v>
      </c>
      <c r="AB51" s="58" t="s">
        <v>86</v>
      </c>
      <c r="AC51" s="58" t="s">
        <v>87</v>
      </c>
      <c r="AD51" s="58" t="s">
        <v>86</v>
      </c>
      <c r="AE51" s="58" t="s">
        <v>87</v>
      </c>
      <c r="AF51" s="58" t="s">
        <v>86</v>
      </c>
      <c r="AG51" s="58" t="s">
        <v>87</v>
      </c>
      <c r="AH51" s="58" t="s">
        <v>86</v>
      </c>
      <c r="AI51" s="58" t="s">
        <v>87</v>
      </c>
      <c r="AJ51" s="58" t="s">
        <v>106</v>
      </c>
      <c r="AK51" s="58" t="s">
        <v>110</v>
      </c>
    </row>
    <row r="52" customHeight="1" spans="1:37">
      <c r="A52" s="70" t="s">
        <v>115</v>
      </c>
      <c r="B52" s="70" t="s">
        <v>130</v>
      </c>
      <c r="C52" s="70"/>
      <c r="D52" s="70"/>
      <c r="E52" s="89" t="s">
        <v>116</v>
      </c>
      <c r="F52" s="90"/>
      <c r="G52" s="91"/>
      <c r="H52" s="82" t="s">
        <v>117</v>
      </c>
      <c r="I52" s="83" t="s">
        <v>243</v>
      </c>
      <c r="J52" s="70"/>
      <c r="K52" s="70"/>
      <c r="L52" s="61"/>
      <c r="Q52" s="58" t="s">
        <v>75</v>
      </c>
      <c r="R52" s="58">
        <v>33202.36008</v>
      </c>
      <c r="S52" s="58">
        <v>4764741.68546</v>
      </c>
      <c r="T52" s="58">
        <v>0.74745</v>
      </c>
      <c r="U52" s="58">
        <v>2.35427</v>
      </c>
      <c r="V52" s="58">
        <v>0.03255</v>
      </c>
      <c r="W52" s="58">
        <v>2.00978</v>
      </c>
      <c r="X52" s="58">
        <v>2.35764</v>
      </c>
      <c r="Y52" s="58">
        <v>0.69481</v>
      </c>
      <c r="Z52" s="58">
        <v>0.01808</v>
      </c>
      <c r="AA52" s="58">
        <v>1.11935</v>
      </c>
      <c r="AB52" s="58">
        <v>0.03255</v>
      </c>
      <c r="AC52" s="58">
        <v>2.00978</v>
      </c>
      <c r="AD52" s="58">
        <v>0.0586</v>
      </c>
      <c r="AE52" s="58">
        <v>3.60852</v>
      </c>
      <c r="AF52" s="58">
        <v>0.01282</v>
      </c>
      <c r="AG52" s="58">
        <v>0.79483</v>
      </c>
      <c r="AH52" s="58">
        <v>0.08266</v>
      </c>
      <c r="AI52" s="58">
        <v>5.08175</v>
      </c>
      <c r="AJ52" s="58">
        <v>5.6641</v>
      </c>
      <c r="AK52" s="58">
        <v>0.99529</v>
      </c>
    </row>
    <row r="53" spans="1:37">
      <c r="A53" s="70"/>
      <c r="B53" s="70">
        <v>1</v>
      </c>
      <c r="C53" s="70">
        <v>2</v>
      </c>
      <c r="D53" s="70">
        <v>3</v>
      </c>
      <c r="E53" s="70">
        <v>1</v>
      </c>
      <c r="F53" s="70">
        <v>2</v>
      </c>
      <c r="G53" s="70">
        <v>3</v>
      </c>
      <c r="H53" s="84"/>
      <c r="I53" s="70"/>
      <c r="J53" s="70"/>
      <c r="K53" s="70"/>
      <c r="L53" s="61"/>
      <c r="Q53" s="58" t="s">
        <v>119</v>
      </c>
    </row>
    <row r="54" ht="14.25" customHeight="1" spans="1:37">
      <c r="A54" s="83">
        <f t="shared" ref="A54:A57" si="6">E17</f>
        <v>1</v>
      </c>
      <c r="B54" s="93">
        <f t="shared" ref="B54:B57" si="7">E5</f>
        <v>0.919449932441274</v>
      </c>
      <c r="C54" s="93">
        <f t="shared" ref="C54:C57" si="8">F5</f>
        <v>0.93252629395482</v>
      </c>
      <c r="D54" s="93">
        <f t="shared" ref="D54:D57" si="9">G5</f>
        <v>0.946543363311553</v>
      </c>
      <c r="E54" s="94">
        <f t="shared" ref="E54:E57" si="10">$S$32+($S$31-$S$32)/(1+(B54/$S$33)^$S$34)</f>
        <v>13.3399743193569</v>
      </c>
      <c r="F54" s="94">
        <f t="shared" ref="F54:F57" si="11">$S$32+($S$31-$S$32)/(1+(C54/$S$33)^$S$34)</f>
        <v>12.9277723959524</v>
      </c>
      <c r="G54" s="94">
        <f t="shared" ref="G54:G57" si="12">$S$32+($S$31-$S$32)/(1+(D54/$S$33)^$S$34)</f>
        <v>12.5069303435271</v>
      </c>
      <c r="H54" s="94">
        <f t="shared" ref="H54:H57" si="13">AVERAGE(E54:G54)</f>
        <v>12.9248923529455</v>
      </c>
      <c r="I54" s="70">
        <f t="shared" ref="I54:K54" si="14">E54/AVERAGE($E$54:$G$54)</f>
        <v>1.0321149263821</v>
      </c>
      <c r="J54" s="70">
        <f t="shared" si="14"/>
        <v>1.0002228291678</v>
      </c>
      <c r="K54" s="70">
        <f t="shared" si="14"/>
        <v>0.967662244450099</v>
      </c>
      <c r="L54" s="61"/>
      <c r="S54" s="58" t="s">
        <v>120</v>
      </c>
      <c r="T54" s="58" t="s">
        <v>121</v>
      </c>
      <c r="U54" s="58" t="s">
        <v>122</v>
      </c>
      <c r="V54" s="58" t="s">
        <v>123</v>
      </c>
      <c r="W54" s="58" t="s">
        <v>124</v>
      </c>
    </row>
    <row r="55" ht="14.25" customHeight="1" spans="1:37">
      <c r="A55" s="83">
        <f t="shared" si="6"/>
        <v>2</v>
      </c>
      <c r="B55" s="93">
        <f t="shared" si="7"/>
        <v>0.737528543869835</v>
      </c>
      <c r="C55" s="93">
        <f t="shared" si="8"/>
        <v>0.707773072444527</v>
      </c>
      <c r="D55" s="93">
        <f t="shared" si="9"/>
        <v>0.718768823561006</v>
      </c>
      <c r="E55" s="94">
        <f t="shared" si="10"/>
        <v>21.9185194186407</v>
      </c>
      <c r="F55" s="94">
        <f t="shared" si="11"/>
        <v>24.0756094504192</v>
      </c>
      <c r="G55" s="94">
        <f t="shared" si="12"/>
        <v>23.2435122759246</v>
      </c>
      <c r="H55" s="94">
        <f t="shared" si="13"/>
        <v>23.0792137149948</v>
      </c>
      <c r="I55" s="70">
        <f t="shared" ref="I55:K55" si="15">E55/AVERAGE($E$54:$G$54)</f>
        <v>1.69583767663996</v>
      </c>
      <c r="J55" s="70">
        <f t="shared" si="15"/>
        <v>1.86273191241957</v>
      </c>
      <c r="K55" s="70">
        <f t="shared" si="15"/>
        <v>1.79835248458589</v>
      </c>
      <c r="L55" s="61"/>
      <c r="Q55" s="58" t="s">
        <v>75</v>
      </c>
      <c r="R55" s="58" t="s">
        <v>126</v>
      </c>
      <c r="S55" s="58">
        <v>4</v>
      </c>
      <c r="T55" s="58">
        <v>22.65641</v>
      </c>
      <c r="U55" s="58">
        <v>5.6641</v>
      </c>
    </row>
    <row r="56" spans="1:37">
      <c r="A56" s="83">
        <f t="shared" si="6"/>
        <v>3</v>
      </c>
      <c r="B56" s="93">
        <f t="shared" si="7"/>
        <v>0.918877572776363</v>
      </c>
      <c r="C56" s="93">
        <f t="shared" si="8"/>
        <v>0.90545274661145</v>
      </c>
      <c r="D56" s="93">
        <f t="shared" si="9"/>
        <v>0.937039318974875</v>
      </c>
      <c r="E56" s="94">
        <f t="shared" si="10"/>
        <v>13.3584678689409</v>
      </c>
      <c r="F56" s="94">
        <f t="shared" si="11"/>
        <v>13.8035667364937</v>
      </c>
      <c r="G56" s="94">
        <f t="shared" si="12"/>
        <v>12.7899666672606</v>
      </c>
      <c r="H56" s="94">
        <f t="shared" si="13"/>
        <v>13.3173337575651</v>
      </c>
      <c r="I56" s="70">
        <f t="shared" ref="I56:K56" si="16">E56/AVERAGE($E$54:$G$54)</f>
        <v>1.0335457738568</v>
      </c>
      <c r="J56" s="70">
        <f t="shared" si="16"/>
        <v>1.06798311038529</v>
      </c>
      <c r="K56" s="70">
        <f t="shared" si="16"/>
        <v>0.989560788438276</v>
      </c>
      <c r="L56" s="61"/>
      <c r="Q56" s="58" t="s">
        <v>75</v>
      </c>
      <c r="R56" s="58" t="s">
        <v>128</v>
      </c>
      <c r="S56" s="58">
        <v>7</v>
      </c>
      <c r="T56" s="58">
        <v>8410.33936</v>
      </c>
    </row>
    <row r="57" spans="1:37">
      <c r="A57" s="70">
        <f t="shared" si="6"/>
        <v>4</v>
      </c>
      <c r="B57" s="93">
        <f t="shared" si="7"/>
        <v>1.15933542674742</v>
      </c>
      <c r="C57" s="93">
        <f t="shared" si="8"/>
        <v>1.16563145390179</v>
      </c>
      <c r="D57" s="93">
        <f t="shared" si="9"/>
        <v>1.19924447187757</v>
      </c>
      <c r="E57" s="94">
        <f t="shared" si="10"/>
        <v>8.03887739483027</v>
      </c>
      <c r="F57" s="94">
        <f t="shared" si="11"/>
        <v>7.94638480551166</v>
      </c>
      <c r="G57" s="94">
        <f t="shared" si="12"/>
        <v>7.4797865853827</v>
      </c>
      <c r="H57" s="94">
        <f t="shared" si="13"/>
        <v>7.82168292857487</v>
      </c>
      <c r="I57" s="70">
        <f t="shared" ref="I57:K57" si="17">E57/AVERAGE($E$54:$G$54)</f>
        <v>0.621968614926086</v>
      </c>
      <c r="J57" s="70">
        <f t="shared" si="17"/>
        <v>0.614812455571496</v>
      </c>
      <c r="K57" s="70">
        <f t="shared" si="17"/>
        <v>0.578711712339957</v>
      </c>
      <c r="L57" s="61"/>
    </row>
    <row r="58" spans="1:37">
      <c r="A58" s="60"/>
      <c r="B58" s="60"/>
      <c r="C58" s="60"/>
      <c r="D58" s="60"/>
      <c r="E58" s="95"/>
      <c r="F58" s="95"/>
      <c r="G58" s="95"/>
      <c r="H58" s="95"/>
      <c r="I58" s="60"/>
      <c r="J58" s="60"/>
      <c r="K58" s="60"/>
    </row>
    <row r="59" spans="1:37">
      <c r="A59" s="60"/>
      <c r="B59" s="60"/>
      <c r="C59" s="60"/>
      <c r="D59" s="60"/>
      <c r="E59" s="95"/>
      <c r="F59" s="95"/>
      <c r="G59" s="95"/>
      <c r="H59" s="95"/>
      <c r="I59" s="60"/>
      <c r="J59" s="60"/>
      <c r="K59" s="60"/>
    </row>
    <row r="60" spans="1:37">
      <c r="A60" s="60"/>
      <c r="B60" s="60"/>
      <c r="C60" s="60"/>
      <c r="D60" s="60"/>
      <c r="E60" s="60"/>
      <c r="F60" s="96"/>
    </row>
    <row r="61" spans="1:37">
      <c r="A61" s="60"/>
      <c r="B61" s="60"/>
      <c r="C61" s="60"/>
      <c r="D61" s="60"/>
      <c r="E61" s="60"/>
      <c r="F61" s="96"/>
    </row>
    <row r="62" spans="1:37">
      <c r="A62" s="60"/>
      <c r="B62" s="60"/>
      <c r="C62" s="60"/>
      <c r="D62" s="60"/>
      <c r="E62" s="60"/>
      <c r="F62" s="96"/>
    </row>
    <row r="63" spans="1:37">
      <c r="A63" s="60"/>
      <c r="B63" s="60"/>
      <c r="C63" s="60"/>
      <c r="D63" s="60"/>
      <c r="E63" s="60"/>
      <c r="F63" s="96"/>
    </row>
    <row r="64" spans="1:37">
      <c r="A64" s="60"/>
      <c r="B64" s="60"/>
      <c r="C64" s="60"/>
      <c r="D64" s="60"/>
      <c r="E64" s="60"/>
      <c r="F64" s="96"/>
    </row>
    <row r="65" spans="1:6">
      <c r="A65" s="60"/>
      <c r="B65" s="60"/>
      <c r="C65" s="60"/>
      <c r="D65" s="60"/>
      <c r="E65" s="60"/>
      <c r="F65" s="96"/>
    </row>
    <row r="66" spans="1:6">
      <c r="A66" s="60"/>
      <c r="B66" s="60"/>
      <c r="C66" s="60"/>
      <c r="D66" s="60"/>
      <c r="E66" s="60"/>
      <c r="F66" s="96"/>
    </row>
    <row r="67" spans="1:6">
      <c r="A67" s="60"/>
      <c r="B67" s="60"/>
      <c r="C67" s="60"/>
      <c r="D67" s="60"/>
      <c r="E67" s="60"/>
      <c r="F67" s="96"/>
    </row>
    <row r="68" spans="1:6">
      <c r="A68" s="60"/>
      <c r="B68" s="60"/>
      <c r="C68" s="60"/>
      <c r="D68" s="60"/>
      <c r="E68" s="60"/>
      <c r="F68" s="96"/>
    </row>
    <row r="69" spans="1:6">
      <c r="A69" s="60"/>
      <c r="B69" s="60"/>
      <c r="C69" s="60"/>
      <c r="D69" s="60"/>
      <c r="E69" s="60"/>
      <c r="F69" s="96"/>
    </row>
    <row r="70" spans="1:6">
      <c r="A70" s="60"/>
      <c r="B70" s="60"/>
      <c r="C70" s="60"/>
      <c r="D70" s="60"/>
      <c r="E70" s="60"/>
      <c r="F70" s="96"/>
    </row>
    <row r="71" spans="1:6">
      <c r="A71" s="60"/>
      <c r="B71" s="60"/>
      <c r="C71" s="60"/>
      <c r="D71" s="60"/>
      <c r="E71" s="60"/>
      <c r="F71" s="96"/>
    </row>
    <row r="72" spans="1:6">
      <c r="A72" s="60"/>
      <c r="B72" s="60"/>
      <c r="C72" s="60"/>
      <c r="D72" s="60"/>
      <c r="E72" s="60"/>
      <c r="F72" s="96"/>
    </row>
    <row r="73" spans="1:6">
      <c r="A73" s="60"/>
      <c r="B73" s="60"/>
      <c r="C73" s="60"/>
      <c r="D73" s="60"/>
      <c r="E73" s="60"/>
      <c r="F73" s="96"/>
    </row>
    <row r="74" spans="1:6">
      <c r="A74" s="60"/>
      <c r="B74" s="60"/>
      <c r="C74" s="60"/>
      <c r="D74" s="60"/>
      <c r="E74" s="60"/>
      <c r="F74" s="96"/>
    </row>
    <row r="75" spans="1:6">
      <c r="A75" s="60"/>
      <c r="B75" s="60"/>
      <c r="C75" s="60"/>
      <c r="D75" s="60"/>
      <c r="E75" s="60"/>
      <c r="F75" s="96"/>
    </row>
    <row r="76" spans="1:6">
      <c r="A76" s="60"/>
      <c r="B76" s="60"/>
      <c r="C76" s="60"/>
      <c r="D76" s="60"/>
      <c r="E76" s="60"/>
      <c r="F76" s="96"/>
    </row>
    <row r="77" spans="1:6">
      <c r="A77" s="60"/>
      <c r="B77" s="60"/>
      <c r="C77" s="60"/>
      <c r="D77" s="60"/>
      <c r="E77" s="60"/>
      <c r="F77" s="96"/>
    </row>
    <row r="78" spans="1:6">
      <c r="A78" s="60"/>
      <c r="B78" s="60"/>
      <c r="C78" s="60"/>
      <c r="D78" s="60"/>
      <c r="E78" s="60"/>
      <c r="F78" s="96"/>
    </row>
    <row r="79" spans="1:6">
      <c r="A79" s="60"/>
      <c r="B79" s="60"/>
      <c r="C79" s="60"/>
      <c r="D79" s="60"/>
      <c r="E79" s="60"/>
      <c r="F79" s="96"/>
    </row>
    <row r="80" spans="1:6">
      <c r="A80" s="60"/>
      <c r="B80" s="60"/>
      <c r="C80" s="60"/>
      <c r="D80" s="60"/>
      <c r="E80" s="60"/>
      <c r="F80" s="96"/>
    </row>
    <row r="81" spans="1:6">
      <c r="A81" s="60"/>
      <c r="B81" s="60"/>
      <c r="C81" s="60"/>
      <c r="D81" s="60"/>
      <c r="E81" s="60"/>
      <c r="F81" s="96"/>
    </row>
    <row r="82" spans="1:6">
      <c r="A82" s="60"/>
      <c r="B82" s="60"/>
      <c r="C82" s="60"/>
      <c r="D82" s="60"/>
      <c r="E82" s="60"/>
      <c r="F82" s="96"/>
    </row>
    <row r="83" spans="1:6">
      <c r="A83" s="60"/>
      <c r="B83" s="60"/>
      <c r="C83" s="60"/>
      <c r="D83" s="60"/>
      <c r="E83" s="60"/>
      <c r="F83" s="96"/>
    </row>
    <row r="84" spans="1:6">
      <c r="A84" s="60"/>
      <c r="B84" s="60"/>
      <c r="C84" s="60"/>
      <c r="D84" s="60"/>
      <c r="E84" s="60"/>
      <c r="F84" s="96"/>
    </row>
    <row r="85" spans="1:6">
      <c r="A85" s="60"/>
      <c r="B85" s="60"/>
      <c r="C85" s="60"/>
      <c r="D85" s="60"/>
      <c r="E85" s="60"/>
      <c r="F85" s="96"/>
    </row>
    <row r="86" spans="1:6">
      <c r="A86" s="60"/>
      <c r="B86" s="60"/>
      <c r="C86" s="60"/>
      <c r="D86" s="60"/>
      <c r="E86" s="60"/>
      <c r="F86" s="96"/>
    </row>
    <row r="87" spans="1:6">
      <c r="A87" s="60"/>
      <c r="B87" s="60"/>
      <c r="C87" s="60"/>
      <c r="D87" s="60"/>
      <c r="E87" s="60"/>
      <c r="F87" s="96"/>
    </row>
    <row r="88" spans="1:6">
      <c r="A88" s="60"/>
      <c r="B88" s="60"/>
      <c r="C88" s="60"/>
      <c r="D88" s="60"/>
      <c r="E88" s="60"/>
      <c r="F88" s="96"/>
    </row>
    <row r="89" spans="1:6">
      <c r="A89" s="60"/>
      <c r="B89" s="60"/>
      <c r="C89" s="60"/>
      <c r="D89" s="60"/>
      <c r="E89" s="60"/>
      <c r="F89" s="96"/>
    </row>
    <row r="90" spans="1:6">
      <c r="A90" s="60"/>
      <c r="B90" s="60"/>
      <c r="C90" s="60"/>
      <c r="D90" s="60"/>
      <c r="E90" s="60"/>
      <c r="F90" s="96"/>
    </row>
    <row r="91" spans="1:6">
      <c r="A91" s="60"/>
      <c r="B91" s="60"/>
      <c r="C91" s="60"/>
      <c r="D91" s="60"/>
      <c r="E91" s="60"/>
      <c r="F91" s="96"/>
    </row>
    <row r="92" spans="1:6">
      <c r="A92" s="60"/>
      <c r="B92" s="60"/>
      <c r="C92" s="60"/>
      <c r="D92" s="60"/>
      <c r="E92" s="60"/>
      <c r="F92" s="96"/>
    </row>
    <row r="93" spans="1:6">
      <c r="A93" s="60"/>
      <c r="B93" s="60"/>
      <c r="C93" s="60"/>
      <c r="D93" s="60"/>
      <c r="E93" s="60"/>
      <c r="F93" s="96"/>
    </row>
    <row r="94" spans="1:6">
      <c r="A94" s="60"/>
      <c r="B94" s="60"/>
      <c r="C94" s="60"/>
      <c r="D94" s="60"/>
      <c r="E94" s="60"/>
      <c r="F94" s="96"/>
    </row>
    <row r="95" spans="1:6">
      <c r="A95" s="60"/>
      <c r="B95" s="60"/>
      <c r="C95" s="60"/>
      <c r="D95" s="60"/>
      <c r="E95" s="60"/>
      <c r="F95" s="96"/>
    </row>
    <row r="96" spans="1:6">
      <c r="A96" s="60"/>
      <c r="B96" s="60"/>
      <c r="C96" s="60"/>
      <c r="D96" s="60"/>
      <c r="E96" s="60"/>
      <c r="F96" s="96"/>
    </row>
    <row r="97" spans="1:6">
      <c r="A97" s="60"/>
      <c r="B97" s="60"/>
      <c r="C97" s="60"/>
      <c r="D97" s="60"/>
      <c r="E97" s="60"/>
      <c r="F97" s="96"/>
    </row>
    <row r="98" spans="1:6">
      <c r="A98" s="60"/>
      <c r="B98" s="60"/>
      <c r="C98" s="60"/>
      <c r="D98" s="60"/>
      <c r="E98" s="60"/>
      <c r="F98" s="96"/>
    </row>
    <row r="99" spans="1:6">
      <c r="A99" s="60"/>
      <c r="B99" s="60"/>
      <c r="C99" s="60"/>
      <c r="D99" s="60"/>
      <c r="E99" s="60"/>
      <c r="F99" s="96"/>
    </row>
    <row r="100" spans="1:6">
      <c r="A100" s="60"/>
      <c r="B100" s="60"/>
      <c r="C100" s="60"/>
      <c r="D100" s="60"/>
      <c r="E100" s="60"/>
      <c r="F100" s="96"/>
    </row>
    <row r="101" spans="1:6">
      <c r="A101" s="60"/>
      <c r="B101" s="60"/>
      <c r="C101" s="60"/>
      <c r="D101" s="60"/>
      <c r="E101" s="60"/>
      <c r="F101" s="96"/>
    </row>
    <row r="102" spans="1:6">
      <c r="A102" s="60"/>
      <c r="B102" s="60"/>
      <c r="C102" s="60"/>
      <c r="D102" s="60"/>
      <c r="E102" s="60"/>
      <c r="F102" s="96"/>
    </row>
    <row r="103" spans="1:6">
      <c r="A103" s="60"/>
      <c r="B103" s="60"/>
      <c r="C103" s="60"/>
      <c r="D103" s="60"/>
      <c r="E103" s="60"/>
      <c r="F103" s="96"/>
    </row>
    <row r="104" spans="1:6">
      <c r="A104" s="60"/>
      <c r="B104" s="60"/>
      <c r="C104" s="60"/>
      <c r="D104" s="60"/>
      <c r="E104" s="60"/>
      <c r="F104" s="96"/>
    </row>
    <row r="105" spans="1:6">
      <c r="A105" s="60"/>
      <c r="B105" s="60"/>
      <c r="C105" s="60"/>
      <c r="D105" s="60"/>
      <c r="E105" s="60"/>
      <c r="F105" s="96"/>
    </row>
    <row r="106" spans="1:6">
      <c r="A106" s="60"/>
      <c r="B106" s="60"/>
      <c r="C106" s="60"/>
      <c r="D106" s="60"/>
      <c r="E106" s="60"/>
      <c r="F106" s="96"/>
    </row>
    <row r="107" spans="1:6">
      <c r="A107" s="60"/>
      <c r="B107" s="60"/>
      <c r="C107" s="60"/>
      <c r="D107" s="60"/>
      <c r="E107" s="60"/>
      <c r="F107" s="96"/>
    </row>
    <row r="108" spans="1:6">
      <c r="A108" s="60"/>
      <c r="B108" s="60"/>
      <c r="C108" s="60"/>
      <c r="D108" s="60"/>
      <c r="E108" s="60"/>
      <c r="F108" s="96"/>
    </row>
    <row r="109" spans="1:6">
      <c r="A109" s="60"/>
      <c r="B109" s="60"/>
      <c r="C109" s="60"/>
      <c r="D109" s="60"/>
      <c r="E109" s="60"/>
      <c r="F109" s="96"/>
    </row>
    <row r="110" spans="1:6">
      <c r="A110" s="60"/>
      <c r="B110" s="60"/>
      <c r="C110" s="60"/>
      <c r="D110" s="60"/>
      <c r="E110" s="60"/>
      <c r="F110" s="96"/>
    </row>
  </sheetData>
  <mergeCells count="13">
    <mergeCell ref="B25:D25"/>
    <mergeCell ref="B33:D33"/>
    <mergeCell ref="B52:D52"/>
    <mergeCell ref="E52:G52"/>
    <mergeCell ref="A1:A2"/>
    <mergeCell ref="A14:A15"/>
    <mergeCell ref="A30:A31"/>
    <mergeCell ref="A33:A34"/>
    <mergeCell ref="A49:A50"/>
    <mergeCell ref="A52:A53"/>
    <mergeCell ref="E33:E34"/>
    <mergeCell ref="H52:H53"/>
    <mergeCell ref="I52:K53"/>
  </mergeCells>
  <hyperlinks>
    <hyperlink ref="A45" r:id="rId2" display="https://www.elabscience.cn/search-category=ELISA%E8%AF%95%E5%89%82%E7%9B%92&amp;keywords=GSH" tooltip="https://www.elabscience.cn/search-category=ELISA%E8%AF%95%E5%89%82%E7%9B%92&amp;keywords=GSH"/>
  </hyperlinks>
  <pageMargins left="0.7" right="0.7" top="0.75" bottom="0.75" header="0.3" footer="0.3"/>
  <pageSetup paperSize="9" orientation="portrait" horizontalDpi="200" verticalDpi="300"/>
  <headerFooter/>
  <drawing r:id="rId1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10"/>
  <sheetViews>
    <sheetView zoomScale="70" zoomScaleNormal="70" topLeftCell="A16" workbookViewId="0">
      <selection activeCell="I54" sqref="I54"/>
    </sheetView>
  </sheetViews>
  <sheetFormatPr defaultColWidth="9" defaultRowHeight="13.5"/>
  <cols>
    <col min="1" max="1" width="19.875" style="58" customWidth="1"/>
    <col min="2" max="4" width="8.375" style="58" customWidth="1"/>
    <col min="5" max="5" width="12.125" style="58" customWidth="1"/>
    <col min="6" max="7" width="13.25" style="58" customWidth="1"/>
    <col min="8" max="8" width="14.875" style="58" customWidth="1"/>
    <col min="9" max="10" width="13.75" style="58" customWidth="1"/>
    <col min="11" max="11" width="12.625" style="58" customWidth="1"/>
    <col min="12" max="14" width="10.25" style="58" customWidth="1"/>
    <col min="15" max="19" width="9" style="58"/>
    <col min="20" max="20" width="27.125" style="58" customWidth="1"/>
    <col min="21" max="16384" width="9" style="58"/>
  </cols>
  <sheetData>
    <row r="1" s="57" customFormat="1" spans="1:27">
      <c r="A1" s="59" t="s">
        <v>71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</row>
    <row r="2" s="57" customFormat="1" spans="1:27">
      <c r="A2" s="59"/>
      <c r="B2" s="58"/>
      <c r="C2" s="58"/>
      <c r="D2" s="58"/>
      <c r="E2" s="58"/>
      <c r="F2" s="58"/>
      <c r="G2" s="58"/>
      <c r="H2" s="58"/>
      <c r="I2" s="58"/>
      <c r="J2" s="58"/>
      <c r="K2" s="60"/>
      <c r="L2" s="60"/>
      <c r="M2" s="60"/>
      <c r="N2" s="60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3" spans="1:27">
      <c r="K3" s="60"/>
      <c r="L3" s="60"/>
      <c r="M3" s="60"/>
      <c r="N3" s="60"/>
    </row>
    <row r="4" spans="1:27">
      <c r="A4" s="61" t="s">
        <v>72</v>
      </c>
      <c r="B4" s="58">
        <v>1</v>
      </c>
      <c r="C4" s="58">
        <v>2</v>
      </c>
      <c r="D4" s="58">
        <v>3</v>
      </c>
      <c r="E4" s="58">
        <v>4</v>
      </c>
      <c r="F4" s="58">
        <v>5</v>
      </c>
      <c r="G4" s="58">
        <v>6</v>
      </c>
      <c r="H4" s="69"/>
      <c r="I4" s="69"/>
      <c r="J4" s="69"/>
      <c r="K4" s="69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</row>
    <row r="5" ht="14.25" spans="1:27">
      <c r="A5" s="61">
        <v>25</v>
      </c>
      <c r="B5" s="62">
        <v>2.7972</v>
      </c>
      <c r="C5" s="63">
        <v>2.8176</v>
      </c>
      <c r="D5" s="63">
        <v>2.807</v>
      </c>
      <c r="E5" s="64">
        <v>1.75624828950505</v>
      </c>
      <c r="F5" s="64">
        <v>1.76968438753229</v>
      </c>
      <c r="G5" s="64">
        <v>1.77740168189397</v>
      </c>
      <c r="H5" s="69"/>
      <c r="I5" s="69"/>
      <c r="J5" s="69"/>
      <c r="K5" s="69"/>
      <c r="L5" s="65"/>
      <c r="M5" s="65"/>
      <c r="N5" s="66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</row>
    <row r="6" ht="14.25" spans="1:27">
      <c r="A6" s="61"/>
      <c r="B6" s="67">
        <v>2.273</v>
      </c>
      <c r="C6" s="68">
        <v>2.2746</v>
      </c>
      <c r="D6" s="68">
        <v>2.2936</v>
      </c>
      <c r="E6" s="64">
        <v>2.07413262120917</v>
      </c>
      <c r="F6" s="64">
        <v>2.11689352952047</v>
      </c>
      <c r="G6" s="64">
        <v>2.06622650821383</v>
      </c>
      <c r="H6" s="69"/>
      <c r="I6" s="69"/>
      <c r="J6" s="69"/>
      <c r="K6" s="69"/>
      <c r="L6" s="65"/>
      <c r="M6" s="65"/>
      <c r="N6" s="66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</row>
    <row r="7" ht="14.25" spans="1:27">
      <c r="A7" s="61"/>
      <c r="B7" s="67">
        <v>1.9325</v>
      </c>
      <c r="C7" s="68">
        <v>1.9476</v>
      </c>
      <c r="D7" s="68">
        <v>1.928</v>
      </c>
      <c r="E7" s="64">
        <v>1.7917967711294</v>
      </c>
      <c r="F7" s="64">
        <v>1.76786611270521</v>
      </c>
      <c r="G7" s="64">
        <v>1.75040727870347</v>
      </c>
      <c r="H7" s="69"/>
      <c r="I7" s="69"/>
      <c r="J7" s="69"/>
      <c r="K7" s="69"/>
      <c r="L7" s="65"/>
      <c r="M7" s="65"/>
      <c r="N7" s="66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</row>
    <row r="8" ht="14.25" spans="1:27">
      <c r="A8" s="61"/>
      <c r="B8" s="67">
        <v>1.4883</v>
      </c>
      <c r="C8" s="68">
        <v>1.5046</v>
      </c>
      <c r="D8" s="68">
        <v>1.4971</v>
      </c>
      <c r="E8" s="64">
        <v>1.59980063387493</v>
      </c>
      <c r="F8" s="64">
        <v>1.55828116209645</v>
      </c>
      <c r="G8" s="64">
        <v>1.58761370359439</v>
      </c>
      <c r="H8" s="69"/>
      <c r="I8" s="69"/>
      <c r="J8" s="69"/>
      <c r="K8" s="69"/>
      <c r="L8" s="65"/>
      <c r="M8" s="65"/>
      <c r="N8" s="66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</row>
    <row r="9" spans="1:27">
      <c r="A9" s="61"/>
      <c r="B9" s="67">
        <v>1.0559</v>
      </c>
      <c r="C9" s="68">
        <v>1.0583</v>
      </c>
      <c r="D9" s="68">
        <v>1.0818</v>
      </c>
      <c r="E9" s="65"/>
      <c r="F9" s="65"/>
      <c r="G9" s="65"/>
      <c r="H9" s="69"/>
      <c r="I9" s="69"/>
      <c r="J9" s="69"/>
      <c r="K9" s="69"/>
      <c r="L9" s="5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</row>
    <row r="10" spans="1:27">
      <c r="A10" s="61"/>
      <c r="B10" s="67">
        <v>0.7129</v>
      </c>
      <c r="C10" s="68">
        <v>0.7282</v>
      </c>
      <c r="D10" s="68">
        <v>0.7311</v>
      </c>
      <c r="E10" s="65"/>
      <c r="F10" s="65"/>
      <c r="G10" s="5"/>
      <c r="H10" s="69"/>
      <c r="I10" s="69"/>
      <c r="J10" s="69"/>
      <c r="K10" s="69"/>
      <c r="L10" s="5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</row>
    <row r="11" spans="1:27">
      <c r="A11" s="61"/>
      <c r="B11" s="67">
        <v>0.4993</v>
      </c>
      <c r="C11" s="68">
        <v>0.5011</v>
      </c>
      <c r="D11" s="68">
        <v>0.494</v>
      </c>
      <c r="E11" s="69"/>
      <c r="F11" s="69"/>
      <c r="G11" s="69"/>
      <c r="H11" s="69"/>
      <c r="I11" s="69"/>
      <c r="J11" s="69"/>
      <c r="K11" s="69"/>
      <c r="L11" s="5"/>
      <c r="M11" s="5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</row>
    <row r="12" spans="1:27">
      <c r="A12" s="61"/>
      <c r="B12" s="67">
        <v>0.385</v>
      </c>
      <c r="C12" s="68">
        <v>0.3612</v>
      </c>
      <c r="D12" s="68">
        <v>0.3765</v>
      </c>
      <c r="E12" s="69"/>
      <c r="F12" s="69"/>
      <c r="G12" s="69"/>
      <c r="H12" s="69"/>
      <c r="I12" s="69"/>
      <c r="J12" s="69"/>
      <c r="K12" s="69"/>
      <c r="L12" s="5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</row>
    <row r="13" spans="1:27">
      <c r="F13" s="69"/>
      <c r="G13" s="69"/>
      <c r="H13" s="69"/>
      <c r="I13" s="69"/>
      <c r="J13" s="69"/>
      <c r="K13" s="69"/>
      <c r="L13" s="5"/>
      <c r="M13" s="65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</row>
    <row r="14" spans="1:27">
      <c r="A14" s="59" t="s">
        <v>73</v>
      </c>
      <c r="F14" s="69"/>
      <c r="G14" s="69"/>
      <c r="H14" s="69"/>
      <c r="I14" s="69"/>
      <c r="J14" s="69"/>
      <c r="K14" s="69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</row>
    <row r="15" spans="1:27">
      <c r="A15" s="59"/>
      <c r="H15" s="69"/>
      <c r="I15" s="69"/>
      <c r="J15" s="69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</row>
    <row r="16" spans="1:27">
      <c r="B16" s="70">
        <v>1</v>
      </c>
      <c r="C16" s="70">
        <v>2</v>
      </c>
      <c r="D16" s="70">
        <v>3</v>
      </c>
      <c r="E16" s="70">
        <v>4</v>
      </c>
      <c r="F16" s="70">
        <v>5</v>
      </c>
      <c r="G16" s="70">
        <v>6</v>
      </c>
      <c r="H16" s="69"/>
      <c r="I16" s="69"/>
      <c r="J16" s="69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</row>
    <row r="17" ht="14.25" spans="1:29">
      <c r="A17" s="71" t="s">
        <v>74</v>
      </c>
      <c r="B17" s="72">
        <v>0</v>
      </c>
      <c r="C17" s="73"/>
      <c r="D17" s="73"/>
      <c r="E17" s="74">
        <v>1</v>
      </c>
      <c r="F17" s="74">
        <v>1</v>
      </c>
      <c r="G17" s="74">
        <v>1</v>
      </c>
      <c r="H17" s="69"/>
      <c r="I17" s="69"/>
      <c r="J17" s="69"/>
      <c r="K17" s="66"/>
      <c r="L17" s="66"/>
      <c r="M17" s="66"/>
      <c r="N17" s="66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</row>
    <row r="18" ht="14.25" spans="1:29">
      <c r="A18" s="71" t="s">
        <v>75</v>
      </c>
      <c r="B18" s="75">
        <v>31.25</v>
      </c>
      <c r="C18" s="76"/>
      <c r="D18" s="76"/>
      <c r="E18" s="74">
        <v>2</v>
      </c>
      <c r="F18" s="74">
        <v>2</v>
      </c>
      <c r="G18" s="74">
        <v>2</v>
      </c>
      <c r="H18" s="69"/>
      <c r="I18" s="69"/>
      <c r="J18" s="69"/>
      <c r="K18" s="66"/>
      <c r="L18" s="66"/>
      <c r="M18" s="66"/>
      <c r="N18" s="66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</row>
    <row r="19" ht="14.25" spans="1:29">
      <c r="A19" s="71" t="s">
        <v>76</v>
      </c>
      <c r="B19" s="75">
        <v>62.5</v>
      </c>
      <c r="C19" s="76"/>
      <c r="D19" s="76"/>
      <c r="E19" s="77">
        <v>3</v>
      </c>
      <c r="F19" s="77">
        <v>3</v>
      </c>
      <c r="G19" s="77">
        <v>3</v>
      </c>
      <c r="H19" s="69"/>
      <c r="I19" s="69"/>
      <c r="J19" s="69"/>
      <c r="K19" s="66"/>
      <c r="L19" s="66"/>
      <c r="M19" s="66"/>
      <c r="N19" s="66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</row>
    <row r="20" ht="14.25" spans="1:29">
      <c r="A20" s="71" t="s">
        <v>77</v>
      </c>
      <c r="B20" s="75">
        <v>125</v>
      </c>
      <c r="C20" s="76"/>
      <c r="D20" s="76"/>
      <c r="E20" s="77">
        <v>4</v>
      </c>
      <c r="F20" s="77">
        <v>4</v>
      </c>
      <c r="G20" s="77">
        <v>4</v>
      </c>
      <c r="H20" s="69"/>
      <c r="I20" s="69"/>
      <c r="J20" s="69"/>
      <c r="K20" s="66"/>
      <c r="L20" s="66"/>
      <c r="M20" s="66"/>
      <c r="N20" s="66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</row>
    <row r="21" ht="14.25" spans="1:29">
      <c r="A21" s="71" t="s">
        <v>78</v>
      </c>
      <c r="B21" s="75">
        <v>250</v>
      </c>
      <c r="C21" s="76"/>
      <c r="D21" s="76"/>
      <c r="E21" s="66"/>
      <c r="F21" s="66"/>
      <c r="G21" s="66"/>
      <c r="H21" s="69"/>
      <c r="I21" s="69"/>
      <c r="J21" s="69"/>
      <c r="K21" s="60"/>
      <c r="L21" s="60"/>
      <c r="M21" s="60"/>
      <c r="N21" s="78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</row>
    <row r="22" ht="14.25" spans="1:29">
      <c r="A22" s="71" t="s">
        <v>79</v>
      </c>
      <c r="B22" s="75">
        <v>500</v>
      </c>
      <c r="C22" s="76"/>
      <c r="D22" s="76"/>
      <c r="E22" s="66"/>
      <c r="F22" s="66"/>
      <c r="G22" s="66"/>
      <c r="H22" s="69"/>
      <c r="I22" s="69"/>
      <c r="J22" s="69"/>
      <c r="K22" s="60"/>
      <c r="L22" s="60"/>
      <c r="M22" s="60"/>
      <c r="N22" s="78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</row>
    <row r="23" spans="1:29">
      <c r="A23" s="71" t="s">
        <v>80</v>
      </c>
      <c r="B23" s="75">
        <v>1000</v>
      </c>
      <c r="C23" s="76"/>
      <c r="D23" s="76"/>
      <c r="E23" s="60"/>
      <c r="F23" s="60"/>
      <c r="G23" s="60"/>
      <c r="H23" s="60"/>
      <c r="I23" s="60"/>
      <c r="J23" s="60"/>
      <c r="K23" s="60"/>
      <c r="L23" s="60"/>
      <c r="M23" s="60"/>
      <c r="N23" s="78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</row>
    <row r="24" spans="1:29">
      <c r="A24" s="71" t="s">
        <v>81</v>
      </c>
      <c r="B24" s="75">
        <v>2000</v>
      </c>
      <c r="C24" s="76"/>
      <c r="D24" s="76"/>
      <c r="E24" s="60"/>
      <c r="F24" s="60"/>
      <c r="G24" s="60"/>
      <c r="H24" s="60"/>
      <c r="I24" s="60"/>
      <c r="J24" s="60"/>
      <c r="K24" s="60"/>
      <c r="L24" s="60"/>
      <c r="M24" s="60"/>
      <c r="N24" s="78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</row>
    <row r="25" spans="1:29">
      <c r="B25" s="79" t="s">
        <v>82</v>
      </c>
      <c r="C25" s="80"/>
      <c r="D25" s="80"/>
      <c r="H25" s="60"/>
      <c r="I25" s="60"/>
      <c r="J25" s="60"/>
      <c r="K25" s="60"/>
      <c r="L25" s="60"/>
      <c r="M25" s="60"/>
      <c r="N25" s="78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</row>
    <row r="26" spans="1:29">
      <c r="N26" s="78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</row>
    <row r="27" spans="1:29">
      <c r="N27" s="78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</row>
    <row r="28" spans="1:29">
      <c r="N28" s="60"/>
      <c r="O28" s="60"/>
      <c r="P28" s="60"/>
      <c r="Q28" s="60" t="s">
        <v>133</v>
      </c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</row>
    <row r="29" spans="1:29">
      <c r="N29" s="60"/>
      <c r="Q29" s="60" t="s">
        <v>84</v>
      </c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</row>
    <row r="30" spans="1:29">
      <c r="A30" s="59" t="s">
        <v>85</v>
      </c>
      <c r="N30" s="60"/>
      <c r="Q30" s="60"/>
      <c r="R30" s="60"/>
      <c r="S30" s="60" t="s">
        <v>86</v>
      </c>
      <c r="T30" s="60" t="s">
        <v>87</v>
      </c>
      <c r="U30" s="60" t="s">
        <v>88</v>
      </c>
      <c r="V30" s="60" t="s">
        <v>89</v>
      </c>
      <c r="W30" s="60" t="s">
        <v>90</v>
      </c>
      <c r="X30" s="60"/>
      <c r="Y30" s="60"/>
      <c r="Z30" s="60"/>
      <c r="AA30" s="60"/>
      <c r="AB30" s="60"/>
      <c r="AC30" s="60"/>
    </row>
    <row r="31" spans="1:29">
      <c r="A31" s="59"/>
      <c r="N31" s="60"/>
      <c r="Q31" s="60" t="s">
        <v>75</v>
      </c>
      <c r="R31" s="60" t="s">
        <v>91</v>
      </c>
      <c r="S31" s="60">
        <v>641473.05334</v>
      </c>
      <c r="T31" s="81">
        <v>86106200</v>
      </c>
      <c r="U31" s="60">
        <v>0.00745</v>
      </c>
      <c r="V31" s="60">
        <v>0.99441</v>
      </c>
      <c r="W31" s="60">
        <v>1</v>
      </c>
      <c r="X31" s="60"/>
      <c r="Y31" s="60"/>
      <c r="Z31" s="60"/>
      <c r="AA31" s="60"/>
      <c r="AB31" s="60"/>
      <c r="AC31" s="60"/>
    </row>
    <row r="32" spans="1:29">
      <c r="F32" s="61"/>
      <c r="G32" s="61"/>
      <c r="H32" s="61"/>
      <c r="I32" s="61"/>
      <c r="J32" s="61"/>
      <c r="K32" s="61"/>
      <c r="L32" s="61"/>
      <c r="Q32" s="60" t="s">
        <v>75</v>
      </c>
      <c r="R32" s="60" t="s">
        <v>92</v>
      </c>
      <c r="S32" s="60">
        <v>12.71262</v>
      </c>
      <c r="T32" s="60">
        <v>46.32302</v>
      </c>
      <c r="U32" s="60">
        <v>0.27443</v>
      </c>
      <c r="V32" s="60">
        <v>0.79734</v>
      </c>
      <c r="W32" s="60">
        <v>0.87526</v>
      </c>
      <c r="X32" s="60"/>
      <c r="Y32" s="60"/>
      <c r="Z32" s="60"/>
      <c r="AA32" s="60"/>
      <c r="AB32" s="60"/>
      <c r="AC32" s="60"/>
    </row>
    <row r="33" spans="1:23">
      <c r="A33" s="82" t="s">
        <v>93</v>
      </c>
      <c r="B33" s="83" t="s">
        <v>130</v>
      </c>
      <c r="C33" s="70"/>
      <c r="D33" s="70"/>
      <c r="E33" s="70" t="s">
        <v>95</v>
      </c>
      <c r="F33" s="61"/>
      <c r="G33" s="61"/>
      <c r="H33" s="61"/>
      <c r="I33" s="61"/>
      <c r="J33" s="61"/>
      <c r="K33" s="61"/>
      <c r="L33" s="61"/>
      <c r="Q33" s="58" t="s">
        <v>75</v>
      </c>
      <c r="R33" s="58" t="s">
        <v>96</v>
      </c>
      <c r="S33" s="58">
        <v>0.02749</v>
      </c>
      <c r="T33" s="58">
        <v>1.69061</v>
      </c>
      <c r="U33" s="58">
        <v>0.01626</v>
      </c>
      <c r="V33" s="58">
        <v>0.98781</v>
      </c>
      <c r="W33" s="58">
        <v>1</v>
      </c>
    </row>
    <row r="34" spans="1:23">
      <c r="A34" s="84"/>
      <c r="B34" s="70">
        <v>1</v>
      </c>
      <c r="C34" s="70">
        <v>2</v>
      </c>
      <c r="D34" s="70">
        <v>3</v>
      </c>
      <c r="E34" s="70"/>
      <c r="F34" s="61"/>
      <c r="G34" s="61"/>
      <c r="H34" s="61"/>
      <c r="I34" s="61"/>
      <c r="J34" s="61"/>
      <c r="K34" s="61"/>
      <c r="L34" s="61"/>
      <c r="Q34" s="58" t="s">
        <v>75</v>
      </c>
      <c r="R34" s="58" t="s">
        <v>97</v>
      </c>
      <c r="S34" s="58">
        <v>2.21511</v>
      </c>
      <c r="T34" s="58">
        <v>0.63375</v>
      </c>
      <c r="U34" s="58">
        <v>3.49525</v>
      </c>
      <c r="V34" s="58">
        <v>0.025</v>
      </c>
      <c r="W34" s="58">
        <v>0.99986</v>
      </c>
    </row>
    <row r="35" spans="1:23">
      <c r="A35" s="62">
        <v>0</v>
      </c>
      <c r="B35" s="63">
        <v>2.7972</v>
      </c>
      <c r="C35" s="63">
        <v>2.8176</v>
      </c>
      <c r="D35" s="63">
        <v>2.807</v>
      </c>
      <c r="E35" s="85">
        <v>2.8073</v>
      </c>
      <c r="F35" s="61"/>
      <c r="G35" s="61"/>
      <c r="H35" s="61"/>
      <c r="I35" s="61"/>
      <c r="J35" s="61"/>
      <c r="K35" s="61"/>
      <c r="L35" s="61"/>
      <c r="Q35" s="58" t="s">
        <v>75</v>
      </c>
      <c r="R35" s="58" t="s">
        <v>98</v>
      </c>
      <c r="S35" s="58">
        <v>0.0147</v>
      </c>
      <c r="T35" s="58">
        <v>0.90672</v>
      </c>
    </row>
    <row r="36" spans="1:23">
      <c r="A36" s="67">
        <v>31.25</v>
      </c>
      <c r="B36" s="68">
        <v>2.273</v>
      </c>
      <c r="C36" s="68">
        <v>2.2746</v>
      </c>
      <c r="D36" s="68">
        <v>2.2936</v>
      </c>
      <c r="E36" s="86">
        <v>2.2804</v>
      </c>
      <c r="F36" s="61"/>
      <c r="G36" s="61"/>
      <c r="H36" s="61"/>
      <c r="I36" s="61"/>
      <c r="J36" s="61"/>
      <c r="K36" s="61"/>
      <c r="L36" s="61"/>
      <c r="Q36" s="58" t="s">
        <v>75</v>
      </c>
      <c r="R36" s="58" t="s">
        <v>99</v>
      </c>
      <c r="S36" s="58">
        <v>0.02749</v>
      </c>
      <c r="T36" s="58">
        <v>1.69061</v>
      </c>
    </row>
    <row r="37" spans="1:23">
      <c r="A37" s="67">
        <v>62.5</v>
      </c>
      <c r="B37" s="68">
        <v>1.9325</v>
      </c>
      <c r="C37" s="68">
        <v>1.9476</v>
      </c>
      <c r="D37" s="68">
        <v>1.928</v>
      </c>
      <c r="E37" s="86">
        <v>1.936</v>
      </c>
      <c r="F37" s="61"/>
      <c r="G37" s="61"/>
      <c r="H37" s="61"/>
      <c r="I37" s="61"/>
      <c r="J37" s="61"/>
      <c r="K37" s="61"/>
      <c r="L37" s="61"/>
      <c r="Q37" s="58" t="s">
        <v>75</v>
      </c>
      <c r="R37" s="58" t="s">
        <v>100</v>
      </c>
      <c r="S37" s="58">
        <v>0.0514</v>
      </c>
      <c r="T37" s="58">
        <v>3.15216</v>
      </c>
    </row>
    <row r="38" spans="1:23">
      <c r="A38" s="67">
        <v>125</v>
      </c>
      <c r="B38" s="68">
        <v>1.4883</v>
      </c>
      <c r="C38" s="68">
        <v>1.5046</v>
      </c>
      <c r="D38" s="68">
        <v>1.4971</v>
      </c>
      <c r="E38" s="86">
        <v>1.4967</v>
      </c>
      <c r="F38" s="61"/>
      <c r="G38" s="61"/>
      <c r="H38" s="61"/>
      <c r="I38" s="61"/>
      <c r="J38" s="61"/>
      <c r="K38" s="61"/>
      <c r="L38" s="61"/>
      <c r="Q38" s="58" t="s">
        <v>75</v>
      </c>
      <c r="R38" s="58" t="s">
        <v>101</v>
      </c>
      <c r="S38" s="58">
        <v>0.01019</v>
      </c>
      <c r="T38" s="58">
        <v>0.62979</v>
      </c>
    </row>
    <row r="39" spans="1:23">
      <c r="A39" s="67">
        <v>250</v>
      </c>
      <c r="B39" s="68">
        <v>1.0559</v>
      </c>
      <c r="C39" s="68">
        <v>1.0583</v>
      </c>
      <c r="D39" s="68">
        <v>1.0818</v>
      </c>
      <c r="E39" s="86">
        <v>1.0653</v>
      </c>
      <c r="F39" s="61"/>
      <c r="G39" s="61"/>
      <c r="H39" s="61"/>
      <c r="I39" s="61"/>
      <c r="J39" s="61"/>
      <c r="K39" s="61"/>
      <c r="L39" s="61"/>
      <c r="Q39" s="58" t="s">
        <v>75</v>
      </c>
      <c r="R39" s="58" t="s">
        <v>102</v>
      </c>
      <c r="S39" s="58">
        <v>0.07412</v>
      </c>
      <c r="T39" s="58">
        <v>4.53815</v>
      </c>
    </row>
    <row r="40" spans="1:23">
      <c r="A40" s="67">
        <v>500</v>
      </c>
      <c r="B40" s="68">
        <v>0.7129</v>
      </c>
      <c r="C40" s="68">
        <v>0.7282</v>
      </c>
      <c r="D40" s="68">
        <v>0.7311</v>
      </c>
      <c r="E40" s="86">
        <v>0.7241</v>
      </c>
      <c r="F40" s="61"/>
      <c r="G40" s="61"/>
      <c r="H40" s="61"/>
      <c r="I40" s="61"/>
      <c r="J40" s="61"/>
      <c r="K40" s="61"/>
      <c r="L40" s="61"/>
      <c r="Q40" s="58" t="s">
        <v>103</v>
      </c>
    </row>
    <row r="41" spans="1:23">
      <c r="A41" s="67">
        <v>1000</v>
      </c>
      <c r="B41" s="68">
        <v>0.4993</v>
      </c>
      <c r="C41" s="68">
        <v>0.5011</v>
      </c>
      <c r="D41" s="68">
        <v>0.494</v>
      </c>
      <c r="E41" s="86">
        <v>0.4981</v>
      </c>
      <c r="F41" s="61"/>
      <c r="G41" s="61"/>
      <c r="H41" s="61"/>
      <c r="I41" s="61"/>
      <c r="J41" s="61"/>
      <c r="K41" s="61"/>
      <c r="L41" s="61"/>
      <c r="R41" s="58" t="s">
        <v>75</v>
      </c>
    </row>
    <row r="42" spans="1:23">
      <c r="A42" s="67">
        <v>2000</v>
      </c>
      <c r="B42" s="68">
        <v>0.385</v>
      </c>
      <c r="C42" s="68">
        <v>0.3612</v>
      </c>
      <c r="D42" s="68">
        <v>0.3765</v>
      </c>
      <c r="E42" s="86">
        <v>0.3742</v>
      </c>
      <c r="F42" s="61"/>
      <c r="G42" s="61"/>
      <c r="H42" s="61"/>
      <c r="I42" s="61"/>
      <c r="J42" s="61"/>
      <c r="K42" s="61"/>
      <c r="L42" s="61"/>
      <c r="Q42" s="58" t="s">
        <v>104</v>
      </c>
      <c r="R42" s="58">
        <v>8</v>
      </c>
    </row>
    <row r="43" spans="1:23">
      <c r="C43" s="61"/>
      <c r="F43" s="61"/>
      <c r="G43" s="61"/>
      <c r="H43" s="61"/>
      <c r="I43" s="61"/>
      <c r="J43" s="61"/>
      <c r="K43" s="61"/>
      <c r="L43" s="61"/>
      <c r="Q43" s="58" t="s">
        <v>105</v>
      </c>
      <c r="R43" s="58">
        <v>4</v>
      </c>
    </row>
    <row r="44" spans="1:23">
      <c r="A44" s="87"/>
      <c r="C44" s="61"/>
      <c r="F44" s="61"/>
      <c r="G44" s="61"/>
      <c r="H44" s="61"/>
      <c r="I44" s="61"/>
      <c r="J44" s="61"/>
      <c r="K44" s="61"/>
      <c r="L44" s="61"/>
      <c r="Q44" s="58" t="s">
        <v>106</v>
      </c>
      <c r="R44" s="58">
        <v>2138.21432</v>
      </c>
    </row>
    <row r="45" spans="1:23">
      <c r="A45" s="88" t="s">
        <v>131</v>
      </c>
      <c r="C45" s="61"/>
      <c r="F45" s="61"/>
      <c r="G45" s="61"/>
      <c r="H45" s="61"/>
      <c r="I45" s="61"/>
      <c r="J45" s="61"/>
      <c r="K45" s="61"/>
      <c r="L45" s="61"/>
      <c r="Q45" s="58" t="s">
        <v>108</v>
      </c>
      <c r="R45" s="58">
        <v>8552.85726</v>
      </c>
    </row>
    <row r="46" spans="1:23">
      <c r="C46" s="61"/>
      <c r="Q46" s="58" t="s">
        <v>109</v>
      </c>
      <c r="R46" s="58">
        <v>0.99746</v>
      </c>
    </row>
    <row r="47" spans="1:23">
      <c r="C47" s="61"/>
      <c r="Q47" s="58" t="s">
        <v>110</v>
      </c>
      <c r="R47" s="58">
        <v>0.99555</v>
      </c>
    </row>
    <row r="48" spans="1:23">
      <c r="C48" s="61"/>
      <c r="Q48" s="58" t="s">
        <v>111</v>
      </c>
      <c r="R48" s="58" t="s">
        <v>112</v>
      </c>
    </row>
    <row r="49" spans="1:37">
      <c r="A49" s="59" t="s">
        <v>113</v>
      </c>
      <c r="Q49" s="58" t="s">
        <v>114</v>
      </c>
    </row>
    <row r="50" spans="1:37">
      <c r="A50" s="59"/>
      <c r="R50" s="58" t="s">
        <v>91</v>
      </c>
      <c r="S50" s="58" t="s">
        <v>91</v>
      </c>
      <c r="T50" s="58" t="s">
        <v>92</v>
      </c>
      <c r="U50" s="58" t="s">
        <v>92</v>
      </c>
      <c r="V50" s="58" t="s">
        <v>96</v>
      </c>
      <c r="W50" s="58" t="s">
        <v>96</v>
      </c>
      <c r="X50" s="58" t="s">
        <v>97</v>
      </c>
      <c r="Y50" s="58" t="s">
        <v>97</v>
      </c>
      <c r="Z50" s="58" t="s">
        <v>98</v>
      </c>
      <c r="AA50" s="58" t="s">
        <v>98</v>
      </c>
      <c r="AB50" s="58" t="s">
        <v>99</v>
      </c>
      <c r="AC50" s="58" t="s">
        <v>99</v>
      </c>
      <c r="AD50" s="58" t="s">
        <v>100</v>
      </c>
      <c r="AE50" s="58" t="s">
        <v>100</v>
      </c>
      <c r="AF50" s="58" t="s">
        <v>101</v>
      </c>
      <c r="AG50" s="58" t="s">
        <v>101</v>
      </c>
      <c r="AH50" s="58" t="s">
        <v>102</v>
      </c>
      <c r="AI50" s="58" t="s">
        <v>102</v>
      </c>
      <c r="AJ50" s="58" t="s">
        <v>103</v>
      </c>
      <c r="AK50" s="58" t="s">
        <v>103</v>
      </c>
    </row>
    <row r="51" spans="1:37">
      <c r="R51" s="58" t="s">
        <v>86</v>
      </c>
      <c r="S51" s="58" t="s">
        <v>87</v>
      </c>
      <c r="T51" s="58" t="s">
        <v>86</v>
      </c>
      <c r="U51" s="58" t="s">
        <v>87</v>
      </c>
      <c r="V51" s="58" t="s">
        <v>86</v>
      </c>
      <c r="W51" s="58" t="s">
        <v>87</v>
      </c>
      <c r="X51" s="58" t="s">
        <v>86</v>
      </c>
      <c r="Y51" s="58" t="s">
        <v>87</v>
      </c>
      <c r="Z51" s="58" t="s">
        <v>86</v>
      </c>
      <c r="AA51" s="58" t="s">
        <v>87</v>
      </c>
      <c r="AB51" s="58" t="s">
        <v>86</v>
      </c>
      <c r="AC51" s="58" t="s">
        <v>87</v>
      </c>
      <c r="AD51" s="58" t="s">
        <v>86</v>
      </c>
      <c r="AE51" s="58" t="s">
        <v>87</v>
      </c>
      <c r="AF51" s="58" t="s">
        <v>86</v>
      </c>
      <c r="AG51" s="58" t="s">
        <v>87</v>
      </c>
      <c r="AH51" s="58" t="s">
        <v>86</v>
      </c>
      <c r="AI51" s="58" t="s">
        <v>87</v>
      </c>
      <c r="AJ51" s="58" t="s">
        <v>106</v>
      </c>
      <c r="AK51" s="58" t="s">
        <v>110</v>
      </c>
    </row>
    <row r="52" customHeight="1" spans="1:37">
      <c r="A52" s="70" t="s">
        <v>115</v>
      </c>
      <c r="B52" s="70" t="s">
        <v>130</v>
      </c>
      <c r="C52" s="70"/>
      <c r="D52" s="70"/>
      <c r="E52" s="89" t="s">
        <v>116</v>
      </c>
      <c r="F52" s="90"/>
      <c r="G52" s="91"/>
      <c r="H52" s="82" t="s">
        <v>117</v>
      </c>
      <c r="I52" s="83" t="s">
        <v>243</v>
      </c>
      <c r="J52" s="70"/>
      <c r="K52" s="70"/>
      <c r="L52" s="61"/>
      <c r="Q52" s="58" t="s">
        <v>75</v>
      </c>
      <c r="R52" s="58">
        <v>641473.05334</v>
      </c>
      <c r="S52" s="92">
        <v>86106200</v>
      </c>
      <c r="T52" s="58">
        <v>12.71262</v>
      </c>
      <c r="U52" s="58">
        <v>46.32302</v>
      </c>
      <c r="V52" s="58">
        <v>0.02749</v>
      </c>
      <c r="W52" s="58">
        <v>1.69061</v>
      </c>
      <c r="X52" s="58">
        <v>2.21511</v>
      </c>
      <c r="Y52" s="58">
        <v>0.63375</v>
      </c>
      <c r="Z52" s="58">
        <v>0.0147</v>
      </c>
      <c r="AA52" s="58">
        <v>0.90672</v>
      </c>
      <c r="AB52" s="58">
        <v>0.02749</v>
      </c>
      <c r="AC52" s="58">
        <v>1.69061</v>
      </c>
      <c r="AD52" s="58">
        <v>0.0514</v>
      </c>
      <c r="AE52" s="58">
        <v>3.15216</v>
      </c>
      <c r="AF52" s="58">
        <v>0.01019</v>
      </c>
      <c r="AG52" s="58">
        <v>0.62979</v>
      </c>
      <c r="AH52" s="58">
        <v>0.07412</v>
      </c>
      <c r="AI52" s="58">
        <v>4.53815</v>
      </c>
      <c r="AJ52" s="58">
        <v>2138.21432</v>
      </c>
      <c r="AK52" s="58">
        <v>0.99555</v>
      </c>
    </row>
    <row r="53" spans="1:37">
      <c r="A53" s="70"/>
      <c r="B53" s="70">
        <v>1</v>
      </c>
      <c r="C53" s="70">
        <v>2</v>
      </c>
      <c r="D53" s="70">
        <v>3</v>
      </c>
      <c r="E53" s="70">
        <v>1</v>
      </c>
      <c r="F53" s="70">
        <v>2</v>
      </c>
      <c r="G53" s="70">
        <v>3</v>
      </c>
      <c r="H53" s="84"/>
      <c r="I53" s="70"/>
      <c r="J53" s="70"/>
      <c r="K53" s="70"/>
      <c r="L53" s="61"/>
      <c r="Q53" s="58" t="s">
        <v>119</v>
      </c>
    </row>
    <row r="54" ht="14.25" customHeight="1" spans="1:37">
      <c r="A54" s="83">
        <f t="shared" ref="A54:A57" si="0">E17</f>
        <v>1</v>
      </c>
      <c r="B54" s="93">
        <f t="shared" ref="B54:B57" si="1">E5</f>
        <v>1.75624828950505</v>
      </c>
      <c r="C54" s="93">
        <f t="shared" ref="C54:C57" si="2">F5</f>
        <v>1.76968438753229</v>
      </c>
      <c r="D54" s="93">
        <f t="shared" ref="D54:D57" si="3">G5</f>
        <v>1.77740168189397</v>
      </c>
      <c r="E54" s="94">
        <f t="shared" ref="E54:E57" si="4">$S$32+($S$31-$S$32)/(1+(B54/$S$33)^$S$34)</f>
        <v>76.9728025736893</v>
      </c>
      <c r="F54" s="94">
        <f t="shared" ref="F54:F57" si="5">$S$32+($S$31-$S$32)/(1+(C54/$S$33)^$S$34)</f>
        <v>75.8971674548308</v>
      </c>
      <c r="G54" s="94">
        <f t="shared" ref="G54:G57" si="6">$S$32+($S$31-$S$32)/(1+(D54/$S$33)^$S$34)</f>
        <v>75.2911341567349</v>
      </c>
      <c r="H54" s="94">
        <f t="shared" ref="H54:H57" si="7">AVERAGE(E54:G54)</f>
        <v>76.053701395085</v>
      </c>
      <c r="I54" s="70">
        <f t="shared" ref="I54:K54" si="8">E54/AVERAGE($E$54:$G$54)</f>
        <v>1.01208489740466</v>
      </c>
      <c r="J54" s="70">
        <f t="shared" si="8"/>
        <v>0.997941797211933</v>
      </c>
      <c r="K54" s="70">
        <f t="shared" si="8"/>
        <v>0.989973305383406</v>
      </c>
      <c r="L54" s="61"/>
      <c r="S54" s="58" t="s">
        <v>120</v>
      </c>
      <c r="T54" s="58" t="s">
        <v>121</v>
      </c>
      <c r="U54" s="58" t="s">
        <v>122</v>
      </c>
      <c r="V54" s="58" t="s">
        <v>123</v>
      </c>
      <c r="W54" s="58" t="s">
        <v>124</v>
      </c>
    </row>
    <row r="55" ht="14.25" customHeight="1" spans="1:37">
      <c r="A55" s="83">
        <f t="shared" si="0"/>
        <v>2</v>
      </c>
      <c r="B55" s="93">
        <f t="shared" si="1"/>
        <v>2.07413262120917</v>
      </c>
      <c r="C55" s="93">
        <f t="shared" si="2"/>
        <v>2.11689352952047</v>
      </c>
      <c r="D55" s="93">
        <f t="shared" si="3"/>
        <v>2.06622650821383</v>
      </c>
      <c r="E55" s="94">
        <f t="shared" si="4"/>
        <v>57.1667711779982</v>
      </c>
      <c r="F55" s="94">
        <f t="shared" si="5"/>
        <v>55.2021820131533</v>
      </c>
      <c r="G55" s="94">
        <f t="shared" si="6"/>
        <v>57.5444051629912</v>
      </c>
      <c r="H55" s="94">
        <f t="shared" si="7"/>
        <v>56.6377861180476</v>
      </c>
      <c r="I55" s="70">
        <f t="shared" ref="I55:K55" si="9">E55/AVERAGE($E$54:$G$54)</f>
        <v>0.751663234390491</v>
      </c>
      <c r="J55" s="70">
        <f t="shared" si="9"/>
        <v>0.725831629500688</v>
      </c>
      <c r="K55" s="70">
        <f t="shared" si="9"/>
        <v>0.756628594104298</v>
      </c>
      <c r="L55" s="61"/>
      <c r="Q55" s="58" t="s">
        <v>75</v>
      </c>
      <c r="R55" s="58" t="s">
        <v>126</v>
      </c>
      <c r="S55" s="58">
        <v>4</v>
      </c>
      <c r="T55" s="58">
        <v>8552.85726</v>
      </c>
      <c r="U55" s="58">
        <v>2138.21432</v>
      </c>
    </row>
    <row r="56" spans="1:37">
      <c r="A56" s="83">
        <f t="shared" si="0"/>
        <v>3</v>
      </c>
      <c r="B56" s="93">
        <f t="shared" si="1"/>
        <v>1.7917967711294</v>
      </c>
      <c r="C56" s="93">
        <f t="shared" si="2"/>
        <v>1.76786611270521</v>
      </c>
      <c r="D56" s="93">
        <f t="shared" si="3"/>
        <v>1.75040727870347</v>
      </c>
      <c r="E56" s="94">
        <f t="shared" si="4"/>
        <v>74.1830295193786</v>
      </c>
      <c r="F56" s="94">
        <f t="shared" si="5"/>
        <v>76.0411947386884</v>
      </c>
      <c r="G56" s="94">
        <f t="shared" si="6"/>
        <v>77.4487096011534</v>
      </c>
      <c r="H56" s="94">
        <f t="shared" si="7"/>
        <v>75.8909779530734</v>
      </c>
      <c r="I56" s="70">
        <f t="shared" ref="I56:K56" si="10">E56/AVERAGE($E$54:$G$54)</f>
        <v>0.975403276350896</v>
      </c>
      <c r="J56" s="70">
        <f t="shared" si="10"/>
        <v>0.999835554928068</v>
      </c>
      <c r="K56" s="70">
        <f t="shared" si="10"/>
        <v>1.01834241043472</v>
      </c>
      <c r="L56" s="61"/>
      <c r="Q56" s="58" t="s">
        <v>75</v>
      </c>
      <c r="R56" s="58" t="s">
        <v>128</v>
      </c>
      <c r="S56" s="58">
        <v>7</v>
      </c>
      <c r="T56" s="58">
        <v>3364135.74219</v>
      </c>
    </row>
    <row r="57" spans="1:37">
      <c r="A57" s="70">
        <f t="shared" si="0"/>
        <v>4</v>
      </c>
      <c r="B57" s="93">
        <f t="shared" si="1"/>
        <v>1.59980063387493</v>
      </c>
      <c r="C57" s="93">
        <f t="shared" si="2"/>
        <v>1.55828116209645</v>
      </c>
      <c r="D57" s="93">
        <f t="shared" si="3"/>
        <v>1.58761370359439</v>
      </c>
      <c r="E57" s="94">
        <f t="shared" si="4"/>
        <v>91.7237611638689</v>
      </c>
      <c r="F57" s="94">
        <f t="shared" si="5"/>
        <v>96.4620345109124</v>
      </c>
      <c r="G57" s="94">
        <f t="shared" si="6"/>
        <v>93.0733471145794</v>
      </c>
      <c r="H57" s="94">
        <f t="shared" si="7"/>
        <v>93.7530475964536</v>
      </c>
      <c r="I57" s="70">
        <f t="shared" ref="I57:K57" si="11">E57/AVERAGE($E$54:$G$54)</f>
        <v>1.20603941006606</v>
      </c>
      <c r="J57" s="70">
        <f t="shared" si="11"/>
        <v>1.26834108980193</v>
      </c>
      <c r="K57" s="70">
        <f t="shared" si="11"/>
        <v>1.22378458125372</v>
      </c>
      <c r="L57" s="61"/>
    </row>
    <row r="58" spans="1:37">
      <c r="A58" s="60"/>
      <c r="B58" s="60"/>
      <c r="C58" s="60"/>
      <c r="D58" s="60"/>
      <c r="E58" s="95"/>
      <c r="F58" s="95"/>
      <c r="G58" s="95"/>
      <c r="H58" s="95"/>
      <c r="I58" s="60"/>
      <c r="J58" s="60"/>
      <c r="K58" s="60"/>
    </row>
    <row r="59" spans="1:37">
      <c r="A59" s="60"/>
      <c r="B59" s="60"/>
      <c r="C59" s="60"/>
      <c r="D59" s="60"/>
      <c r="E59" s="95"/>
      <c r="F59" s="95"/>
      <c r="G59" s="95"/>
      <c r="H59" s="95"/>
      <c r="I59" s="60"/>
      <c r="J59" s="60"/>
      <c r="K59" s="60"/>
    </row>
    <row r="60" spans="1:37">
      <c r="A60" s="60"/>
      <c r="B60" s="60"/>
      <c r="C60" s="60"/>
      <c r="D60" s="60"/>
      <c r="E60" s="60"/>
      <c r="F60" s="96"/>
    </row>
    <row r="61" spans="1:37">
      <c r="A61" s="60"/>
      <c r="B61" s="60"/>
      <c r="C61" s="60"/>
      <c r="D61" s="60"/>
      <c r="E61" s="60"/>
      <c r="F61" s="96"/>
    </row>
    <row r="62" spans="1:37">
      <c r="A62" s="60"/>
      <c r="B62" s="60"/>
      <c r="C62" s="60"/>
      <c r="D62" s="60"/>
      <c r="E62" s="60"/>
      <c r="F62" s="96"/>
    </row>
    <row r="63" spans="1:37">
      <c r="A63" s="60"/>
      <c r="B63" s="60"/>
      <c r="C63" s="60"/>
      <c r="D63" s="60"/>
      <c r="E63" s="60"/>
      <c r="F63" s="96"/>
    </row>
    <row r="64" spans="1:37">
      <c r="A64" s="60"/>
      <c r="B64" s="60"/>
      <c r="C64" s="60"/>
      <c r="D64" s="60"/>
      <c r="E64" s="60"/>
      <c r="F64" s="96"/>
    </row>
    <row r="65" spans="1:6">
      <c r="A65" s="60"/>
      <c r="B65" s="60"/>
      <c r="C65" s="60"/>
      <c r="D65" s="60"/>
      <c r="E65" s="60"/>
      <c r="F65" s="96"/>
    </row>
    <row r="66" spans="1:6">
      <c r="A66" s="60"/>
      <c r="B66" s="60"/>
      <c r="C66" s="60"/>
      <c r="D66" s="60"/>
      <c r="E66" s="60"/>
      <c r="F66" s="96"/>
    </row>
    <row r="67" spans="1:6">
      <c r="A67" s="60"/>
      <c r="B67" s="60"/>
      <c r="C67" s="60"/>
      <c r="D67" s="60"/>
      <c r="E67" s="60"/>
      <c r="F67" s="96"/>
    </row>
    <row r="68" spans="1:6">
      <c r="A68" s="60"/>
      <c r="B68" s="60"/>
      <c r="C68" s="60"/>
      <c r="D68" s="60"/>
      <c r="E68" s="60"/>
      <c r="F68" s="96"/>
    </row>
    <row r="69" spans="1:6">
      <c r="A69" s="60"/>
      <c r="B69" s="60"/>
      <c r="C69" s="60"/>
      <c r="D69" s="60"/>
      <c r="E69" s="60"/>
      <c r="F69" s="96"/>
    </row>
    <row r="70" spans="1:6">
      <c r="A70" s="60"/>
      <c r="B70" s="60"/>
      <c r="C70" s="60"/>
      <c r="D70" s="60"/>
      <c r="E70" s="60"/>
      <c r="F70" s="96"/>
    </row>
    <row r="71" spans="1:6">
      <c r="A71" s="60"/>
      <c r="B71" s="60"/>
      <c r="C71" s="60"/>
      <c r="D71" s="60"/>
      <c r="E71" s="60"/>
      <c r="F71" s="96"/>
    </row>
    <row r="72" spans="1:6">
      <c r="A72" s="60"/>
      <c r="B72" s="60"/>
      <c r="C72" s="60"/>
      <c r="D72" s="60"/>
      <c r="E72" s="60"/>
      <c r="F72" s="96"/>
    </row>
    <row r="73" spans="1:6">
      <c r="A73" s="60"/>
      <c r="B73" s="60"/>
      <c r="C73" s="60"/>
      <c r="D73" s="60"/>
      <c r="E73" s="60"/>
      <c r="F73" s="96"/>
    </row>
    <row r="74" spans="1:6">
      <c r="A74" s="60"/>
      <c r="B74" s="60"/>
      <c r="C74" s="60"/>
      <c r="D74" s="60"/>
      <c r="E74" s="60"/>
      <c r="F74" s="96"/>
    </row>
    <row r="75" spans="1:6">
      <c r="A75" s="60"/>
      <c r="B75" s="60"/>
      <c r="C75" s="60"/>
      <c r="D75" s="60"/>
      <c r="E75" s="60"/>
      <c r="F75" s="96"/>
    </row>
    <row r="76" spans="1:6">
      <c r="A76" s="60"/>
      <c r="B76" s="60"/>
      <c r="C76" s="60"/>
      <c r="D76" s="60"/>
      <c r="E76" s="60"/>
      <c r="F76" s="96"/>
    </row>
    <row r="77" spans="1:6">
      <c r="A77" s="60"/>
      <c r="B77" s="60"/>
      <c r="C77" s="60"/>
      <c r="D77" s="60"/>
      <c r="E77" s="60"/>
      <c r="F77" s="96"/>
    </row>
    <row r="78" spans="1:6">
      <c r="A78" s="60"/>
      <c r="B78" s="60"/>
      <c r="C78" s="60"/>
      <c r="D78" s="60"/>
      <c r="E78" s="60"/>
      <c r="F78" s="96"/>
    </row>
    <row r="79" spans="1:6">
      <c r="A79" s="60"/>
      <c r="B79" s="60"/>
      <c r="C79" s="60"/>
      <c r="D79" s="60"/>
      <c r="E79" s="60"/>
      <c r="F79" s="96"/>
    </row>
    <row r="80" spans="1:6">
      <c r="A80" s="60"/>
      <c r="B80" s="60"/>
      <c r="C80" s="60"/>
      <c r="D80" s="60"/>
      <c r="E80" s="60"/>
      <c r="F80" s="96"/>
    </row>
    <row r="81" spans="1:6">
      <c r="A81" s="60"/>
      <c r="B81" s="60"/>
      <c r="C81" s="60"/>
      <c r="D81" s="60"/>
      <c r="E81" s="60"/>
      <c r="F81" s="96"/>
    </row>
    <row r="82" spans="1:6">
      <c r="A82" s="60"/>
      <c r="B82" s="60"/>
      <c r="C82" s="60"/>
      <c r="D82" s="60"/>
      <c r="E82" s="60"/>
      <c r="F82" s="96"/>
    </row>
    <row r="83" spans="1:6">
      <c r="A83" s="60"/>
      <c r="B83" s="60"/>
      <c r="C83" s="60"/>
      <c r="D83" s="60"/>
      <c r="E83" s="60"/>
      <c r="F83" s="96"/>
    </row>
    <row r="84" spans="1:6">
      <c r="A84" s="60"/>
      <c r="B84" s="60"/>
      <c r="C84" s="60"/>
      <c r="D84" s="60"/>
      <c r="E84" s="60"/>
      <c r="F84" s="96"/>
    </row>
    <row r="85" spans="1:6">
      <c r="A85" s="60"/>
      <c r="B85" s="60"/>
      <c r="C85" s="60"/>
      <c r="D85" s="60"/>
      <c r="E85" s="60"/>
      <c r="F85" s="96"/>
    </row>
    <row r="86" spans="1:6">
      <c r="A86" s="60"/>
      <c r="B86" s="60"/>
      <c r="C86" s="60"/>
      <c r="D86" s="60"/>
      <c r="E86" s="60"/>
      <c r="F86" s="96"/>
    </row>
    <row r="87" spans="1:6">
      <c r="A87" s="60"/>
      <c r="B87" s="60"/>
      <c r="C87" s="60"/>
      <c r="D87" s="60"/>
      <c r="E87" s="60"/>
      <c r="F87" s="96"/>
    </row>
    <row r="88" spans="1:6">
      <c r="A88" s="60"/>
      <c r="B88" s="60"/>
      <c r="C88" s="60"/>
      <c r="D88" s="60"/>
      <c r="E88" s="60"/>
      <c r="F88" s="96"/>
    </row>
    <row r="89" spans="1:6">
      <c r="A89" s="60"/>
      <c r="B89" s="60"/>
      <c r="C89" s="60"/>
      <c r="D89" s="60"/>
      <c r="E89" s="60"/>
      <c r="F89" s="96"/>
    </row>
    <row r="90" spans="1:6">
      <c r="A90" s="60"/>
      <c r="B90" s="60"/>
      <c r="C90" s="60"/>
      <c r="D90" s="60"/>
      <c r="E90" s="60"/>
      <c r="F90" s="96"/>
    </row>
    <row r="91" spans="1:6">
      <c r="A91" s="60"/>
      <c r="B91" s="60"/>
      <c r="C91" s="60"/>
      <c r="D91" s="60"/>
      <c r="E91" s="60"/>
      <c r="F91" s="96"/>
    </row>
    <row r="92" spans="1:6">
      <c r="A92" s="60"/>
      <c r="B92" s="60"/>
      <c r="C92" s="60"/>
      <c r="D92" s="60"/>
      <c r="E92" s="60"/>
      <c r="F92" s="96"/>
    </row>
    <row r="93" spans="1:6">
      <c r="A93" s="60"/>
      <c r="B93" s="60"/>
      <c r="C93" s="60"/>
      <c r="D93" s="60"/>
      <c r="E93" s="60"/>
      <c r="F93" s="96"/>
    </row>
    <row r="94" spans="1:6">
      <c r="A94" s="60"/>
      <c r="B94" s="60"/>
      <c r="C94" s="60"/>
      <c r="D94" s="60"/>
      <c r="E94" s="60"/>
      <c r="F94" s="96"/>
    </row>
    <row r="95" spans="1:6">
      <c r="A95" s="60"/>
      <c r="B95" s="60"/>
      <c r="C95" s="60"/>
      <c r="D95" s="60"/>
      <c r="E95" s="60"/>
      <c r="F95" s="96"/>
    </row>
    <row r="96" spans="1:6">
      <c r="A96" s="60"/>
      <c r="B96" s="60"/>
      <c r="C96" s="60"/>
      <c r="D96" s="60"/>
      <c r="E96" s="60"/>
      <c r="F96" s="96"/>
    </row>
    <row r="97" spans="1:6">
      <c r="A97" s="60"/>
      <c r="B97" s="60"/>
      <c r="C97" s="60"/>
      <c r="D97" s="60"/>
      <c r="E97" s="60"/>
      <c r="F97" s="96"/>
    </row>
    <row r="98" spans="1:6">
      <c r="A98" s="60"/>
      <c r="B98" s="60"/>
      <c r="C98" s="60"/>
      <c r="D98" s="60"/>
      <c r="E98" s="60"/>
      <c r="F98" s="96"/>
    </row>
    <row r="99" spans="1:6">
      <c r="A99" s="60"/>
      <c r="B99" s="60"/>
      <c r="C99" s="60"/>
      <c r="D99" s="60"/>
      <c r="E99" s="60"/>
      <c r="F99" s="96"/>
    </row>
    <row r="100" spans="1:6">
      <c r="A100" s="60"/>
      <c r="B100" s="60"/>
      <c r="C100" s="60"/>
      <c r="D100" s="60"/>
      <c r="E100" s="60"/>
      <c r="F100" s="96"/>
    </row>
    <row r="101" spans="1:6">
      <c r="A101" s="60"/>
      <c r="B101" s="60"/>
      <c r="C101" s="60"/>
      <c r="D101" s="60"/>
      <c r="E101" s="60"/>
      <c r="F101" s="96"/>
    </row>
    <row r="102" spans="1:6">
      <c r="A102" s="60"/>
      <c r="B102" s="60"/>
      <c r="C102" s="60"/>
      <c r="D102" s="60"/>
      <c r="E102" s="60"/>
      <c r="F102" s="96"/>
    </row>
    <row r="103" spans="1:6">
      <c r="A103" s="60"/>
      <c r="B103" s="60"/>
      <c r="C103" s="60"/>
      <c r="D103" s="60"/>
      <c r="E103" s="60"/>
      <c r="F103" s="96"/>
    </row>
    <row r="104" spans="1:6">
      <c r="A104" s="60"/>
      <c r="B104" s="60"/>
      <c r="C104" s="60"/>
      <c r="D104" s="60"/>
      <c r="E104" s="60"/>
      <c r="F104" s="96"/>
    </row>
    <row r="105" spans="1:6">
      <c r="A105" s="60"/>
      <c r="B105" s="60"/>
      <c r="C105" s="60"/>
      <c r="D105" s="60"/>
      <c r="E105" s="60"/>
      <c r="F105" s="96"/>
    </row>
    <row r="106" spans="1:6">
      <c r="A106" s="60"/>
      <c r="B106" s="60"/>
      <c r="C106" s="60"/>
      <c r="D106" s="60"/>
      <c r="E106" s="60"/>
      <c r="F106" s="96"/>
    </row>
    <row r="107" spans="1:6">
      <c r="A107" s="60"/>
      <c r="B107" s="60"/>
      <c r="C107" s="60"/>
      <c r="D107" s="60"/>
      <c r="E107" s="60"/>
      <c r="F107" s="96"/>
    </row>
    <row r="108" spans="1:6">
      <c r="A108" s="60"/>
      <c r="B108" s="60"/>
      <c r="C108" s="60"/>
      <c r="D108" s="60"/>
      <c r="E108" s="60"/>
      <c r="F108" s="96"/>
    </row>
    <row r="109" spans="1:6">
      <c r="A109" s="60"/>
      <c r="B109" s="60"/>
      <c r="C109" s="60"/>
      <c r="D109" s="60"/>
      <c r="E109" s="60"/>
      <c r="F109" s="96"/>
    </row>
    <row r="110" spans="1:6">
      <c r="A110" s="60"/>
      <c r="B110" s="60"/>
      <c r="C110" s="60"/>
      <c r="D110" s="60"/>
      <c r="E110" s="60"/>
      <c r="F110" s="96"/>
    </row>
  </sheetData>
  <mergeCells count="13">
    <mergeCell ref="B25:D25"/>
    <mergeCell ref="B33:D33"/>
    <mergeCell ref="B52:D52"/>
    <mergeCell ref="E52:G52"/>
    <mergeCell ref="A1:A2"/>
    <mergeCell ref="A14:A15"/>
    <mergeCell ref="A30:A31"/>
    <mergeCell ref="A33:A34"/>
    <mergeCell ref="A49:A50"/>
    <mergeCell ref="A52:A53"/>
    <mergeCell ref="E33:E34"/>
    <mergeCell ref="H52:H53"/>
    <mergeCell ref="I52:K53"/>
  </mergeCells>
  <hyperlinks>
    <hyperlink ref="A45" r:id="rId2" display="https://www.elabscience.cn/search-category=ELISA%E8%AF%95%E5%89%82%E7%9B%92&amp;keywords=GSH" tooltip="https://www.elabscience.cn/search-category=ELISA%E8%AF%95%E5%89%82%E7%9B%92&amp;keywords=GSH"/>
  </hyperlinks>
  <pageMargins left="0.7" right="0.7" top="0.75" bottom="0.75" header="0.3" footer="0.3"/>
  <pageSetup paperSize="9" orientation="portrait" horizontalDpi="200" verticalDpi="300"/>
  <headerFooter/>
  <drawing r:id="rId1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70" zoomScaleNormal="70" workbookViewId="0">
      <selection activeCell="I7" sqref="I7:T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518</v>
      </c>
      <c r="C2" s="70">
        <v>142.376</v>
      </c>
      <c r="D2" s="70">
        <v>33</v>
      </c>
      <c r="E2" s="70">
        <v>253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518</v>
      </c>
      <c r="C3" s="70">
        <v>87.803</v>
      </c>
      <c r="D3" s="70">
        <v>17</v>
      </c>
      <c r="E3" s="70">
        <v>204</v>
      </c>
      <c r="F3" s="58"/>
      <c r="G3" s="70"/>
      <c r="H3" s="70"/>
      <c r="I3" s="105">
        <v>1</v>
      </c>
      <c r="J3" s="106"/>
      <c r="K3" s="107"/>
      <c r="L3" s="108">
        <v>2</v>
      </c>
      <c r="M3" s="108"/>
      <c r="N3" s="108"/>
      <c r="O3" s="193">
        <v>3</v>
      </c>
      <c r="P3" s="194"/>
      <c r="Q3" s="194"/>
      <c r="R3" s="195">
        <v>4</v>
      </c>
      <c r="S3" s="196"/>
      <c r="T3" s="196"/>
      <c r="U3" s="60"/>
      <c r="V3" s="60"/>
      <c r="W3" s="60"/>
    </row>
    <row r="4" spans="1:23">
      <c r="A4" s="70">
        <v>3</v>
      </c>
      <c r="B4" s="70">
        <v>518</v>
      </c>
      <c r="C4" s="70">
        <v>144.168</v>
      </c>
      <c r="D4" s="70">
        <v>23</v>
      </c>
      <c r="E4" s="70">
        <v>255</v>
      </c>
      <c r="F4" s="58"/>
      <c r="G4" s="110" t="s">
        <v>9</v>
      </c>
      <c r="H4" s="110" t="s">
        <v>68</v>
      </c>
      <c r="I4" s="70">
        <f>C2</f>
        <v>142.376</v>
      </c>
      <c r="J4" s="70">
        <f>C10</f>
        <v>127.6</v>
      </c>
      <c r="K4" s="70">
        <f>C18</f>
        <v>121.614</v>
      </c>
      <c r="L4" s="70">
        <f>C3</f>
        <v>87.803</v>
      </c>
      <c r="M4" s="70">
        <f>C11</f>
        <v>91.473</v>
      </c>
      <c r="N4" s="70">
        <f>C19</f>
        <v>83.797</v>
      </c>
      <c r="O4" s="70">
        <f>C4</f>
        <v>144.168</v>
      </c>
      <c r="P4" s="70">
        <f>C12</f>
        <v>143.409</v>
      </c>
      <c r="Q4" s="70">
        <f>C20</f>
        <v>129.302</v>
      </c>
      <c r="R4" s="70">
        <f>C5</f>
        <v>199.778</v>
      </c>
      <c r="S4" s="70">
        <f>C13</f>
        <v>192.721</v>
      </c>
      <c r="T4" s="70">
        <f>C21</f>
        <v>175.655</v>
      </c>
      <c r="U4" s="5"/>
      <c r="V4" s="5"/>
      <c r="W4" s="5"/>
    </row>
    <row r="5" spans="1:23">
      <c r="A5" s="70">
        <v>4</v>
      </c>
      <c r="B5" s="70">
        <v>518</v>
      </c>
      <c r="C5" s="70">
        <v>199.778</v>
      </c>
      <c r="D5" s="70">
        <v>37</v>
      </c>
      <c r="E5" s="70">
        <v>255</v>
      </c>
      <c r="F5" s="58"/>
      <c r="G5" s="70" t="s">
        <v>11</v>
      </c>
      <c r="H5" s="70" t="s">
        <v>12</v>
      </c>
      <c r="I5" s="70">
        <f>C6</f>
        <v>191.18</v>
      </c>
      <c r="J5" s="70">
        <f>C14</f>
        <v>189.812</v>
      </c>
      <c r="K5" s="70">
        <f>C22</f>
        <v>159.18</v>
      </c>
      <c r="L5" s="70">
        <f>C7</f>
        <v>187.766</v>
      </c>
      <c r="M5" s="70">
        <f>C15</f>
        <v>164.616</v>
      </c>
      <c r="N5" s="70">
        <f>C23</f>
        <v>163.967</v>
      </c>
      <c r="O5" s="70">
        <f>C8</f>
        <v>165.197</v>
      </c>
      <c r="P5" s="70">
        <f>C16</f>
        <v>165.834</v>
      </c>
      <c r="Q5" s="70">
        <f>C24</f>
        <v>145.458</v>
      </c>
      <c r="R5" s="70">
        <f>C9</f>
        <v>180.251</v>
      </c>
      <c r="S5" s="70">
        <f>C17</f>
        <v>174.775</v>
      </c>
      <c r="T5" s="70">
        <f>C25</f>
        <v>145.775</v>
      </c>
      <c r="U5" s="5"/>
      <c r="V5" s="5"/>
      <c r="W5" s="5"/>
    </row>
    <row r="6" spans="1:23">
      <c r="A6" s="70">
        <v>5</v>
      </c>
      <c r="B6" s="70">
        <v>518</v>
      </c>
      <c r="C6" s="70">
        <v>191.18</v>
      </c>
      <c r="D6" s="70">
        <v>36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0.790725916930163</v>
      </c>
      <c r="J6" s="110">
        <f t="shared" si="0"/>
        <v>0.708663166546952</v>
      </c>
      <c r="K6" s="110">
        <f t="shared" si="0"/>
        <v>0.675418200128848</v>
      </c>
      <c r="L6" s="70">
        <f t="shared" ref="L6:N6" si="1">L4/AVERAGE($L$5:$N$5)</f>
        <v>0.510137523264304</v>
      </c>
      <c r="M6" s="70">
        <f t="shared" si="1"/>
        <v>0.531460310758808</v>
      </c>
      <c r="N6" s="70">
        <f t="shared" si="1"/>
        <v>0.486862567759403</v>
      </c>
      <c r="O6" s="70">
        <f t="shared" ref="O6:Q6" si="2">O4/AVERAGE($O$5:$Q$5)</f>
        <v>0.907689369534239</v>
      </c>
      <c r="P6" s="70">
        <f t="shared" si="2"/>
        <v>0.902910665303921</v>
      </c>
      <c r="Q6" s="70">
        <f t="shared" si="2"/>
        <v>0.814092245571251</v>
      </c>
      <c r="R6" s="70">
        <f t="shared" ref="R6:T6" si="3">R4/AVERAGE($R$5:$T$5)</f>
        <v>1.19675080521005</v>
      </c>
      <c r="S6" s="70">
        <f t="shared" si="3"/>
        <v>1.15447652860118</v>
      </c>
      <c r="T6" s="70">
        <f t="shared" si="3"/>
        <v>1.05224430462399</v>
      </c>
      <c r="U6" s="5"/>
      <c r="V6" s="5"/>
      <c r="W6" s="5"/>
    </row>
    <row r="7" spans="1:23">
      <c r="A7" s="70">
        <v>6</v>
      </c>
      <c r="B7" s="70">
        <v>518</v>
      </c>
      <c r="C7" s="70">
        <v>187.766</v>
      </c>
      <c r="D7" s="70">
        <v>37</v>
      </c>
      <c r="E7" s="70">
        <v>255</v>
      </c>
      <c r="F7" s="58"/>
      <c r="G7" s="110"/>
      <c r="H7" s="110" t="s">
        <v>14</v>
      </c>
      <c r="I7" s="110">
        <f t="shared" ref="I7:T7" si="4">I6/AVERAGE($I$6:$K$6)</f>
        <v>1.09075308358232</v>
      </c>
      <c r="J7" s="110">
        <f t="shared" si="4"/>
        <v>0.977553052938022</v>
      </c>
      <c r="K7" s="110">
        <f t="shared" si="4"/>
        <v>0.93169386347966</v>
      </c>
      <c r="L7" s="110">
        <f t="shared" si="4"/>
        <v>0.703700314657487</v>
      </c>
      <c r="M7" s="110">
        <f t="shared" si="4"/>
        <v>0.733113662205897</v>
      </c>
      <c r="N7" s="110">
        <f t="shared" si="4"/>
        <v>0.671594082973856</v>
      </c>
      <c r="O7" s="110">
        <f t="shared" si="4"/>
        <v>1.25209627957826</v>
      </c>
      <c r="P7" s="110">
        <f t="shared" si="4"/>
        <v>1.24550437932161</v>
      </c>
      <c r="Q7" s="110">
        <f t="shared" si="4"/>
        <v>1.12298535834601</v>
      </c>
      <c r="R7" s="110">
        <f t="shared" si="4"/>
        <v>1.65083703861673</v>
      </c>
      <c r="S7" s="110">
        <f t="shared" si="4"/>
        <v>1.59252252459858</v>
      </c>
      <c r="T7" s="110">
        <f t="shared" si="4"/>
        <v>1.45150006516344</v>
      </c>
      <c r="U7" s="111"/>
      <c r="V7" s="111"/>
      <c r="W7" s="111"/>
    </row>
    <row r="8" spans="1:23">
      <c r="A8" s="70">
        <v>7</v>
      </c>
      <c r="B8" s="70">
        <v>518</v>
      </c>
      <c r="C8" s="70">
        <v>165.197</v>
      </c>
      <c r="D8" s="70">
        <v>37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518</v>
      </c>
      <c r="C9" s="70">
        <v>180.251</v>
      </c>
      <c r="D9" s="70">
        <v>48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560</v>
      </c>
      <c r="C10" s="70">
        <v>127.6</v>
      </c>
      <c r="D10" s="70">
        <v>0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560</v>
      </c>
      <c r="C11" s="70">
        <v>91.473</v>
      </c>
      <c r="D11" s="70">
        <v>20</v>
      </c>
      <c r="E11" s="70">
        <v>201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560</v>
      </c>
      <c r="C12" s="70">
        <v>143.409</v>
      </c>
      <c r="D12" s="70">
        <v>30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560</v>
      </c>
      <c r="C13" s="70">
        <v>192.721</v>
      </c>
      <c r="D13" s="70">
        <v>0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70">
        <v>13</v>
      </c>
      <c r="B14" s="70">
        <v>560</v>
      </c>
      <c r="C14" s="70">
        <v>189.812</v>
      </c>
      <c r="D14" s="70">
        <v>20</v>
      </c>
      <c r="E14" s="70">
        <v>255</v>
      </c>
      <c r="J14" s="60"/>
      <c r="K14" s="60"/>
      <c r="L14" s="60"/>
      <c r="M14" s="60"/>
      <c r="N14" s="60"/>
      <c r="O14" s="60"/>
      <c r="P14" s="60"/>
    </row>
    <row r="15" ht="15" customHeight="1" spans="1:23">
      <c r="A15" s="70">
        <v>14</v>
      </c>
      <c r="B15" s="70">
        <v>560</v>
      </c>
      <c r="C15" s="70">
        <v>164.616</v>
      </c>
      <c r="D15" s="70">
        <v>20</v>
      </c>
      <c r="E15" s="70">
        <v>255</v>
      </c>
      <c r="J15" s="60"/>
      <c r="K15" s="60"/>
      <c r="L15" s="60"/>
      <c r="M15" s="60"/>
      <c r="N15" s="60"/>
      <c r="O15" s="60"/>
      <c r="P15" s="60"/>
    </row>
    <row r="16" ht="15" customHeight="1" spans="1:23">
      <c r="A16" s="70">
        <v>15</v>
      </c>
      <c r="B16" s="70">
        <v>560</v>
      </c>
      <c r="C16" s="70">
        <v>165.834</v>
      </c>
      <c r="D16" s="70">
        <v>33</v>
      </c>
      <c r="E16" s="70">
        <v>255</v>
      </c>
      <c r="J16" s="60"/>
      <c r="K16" s="60"/>
      <c r="L16" s="60"/>
      <c r="M16" s="60"/>
      <c r="N16" s="60"/>
      <c r="O16" s="60"/>
      <c r="P16" s="60"/>
    </row>
    <row r="17" ht="15" customHeight="1" spans="1:16">
      <c r="A17" s="70">
        <v>16</v>
      </c>
      <c r="B17" s="70">
        <v>560</v>
      </c>
      <c r="C17" s="70">
        <v>174.775</v>
      </c>
      <c r="D17" s="70">
        <v>44</v>
      </c>
      <c r="E17" s="70">
        <v>255</v>
      </c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70">
        <v>17</v>
      </c>
      <c r="B18" s="70">
        <v>640</v>
      </c>
      <c r="C18" s="70">
        <v>121.614</v>
      </c>
      <c r="D18" s="70">
        <v>17</v>
      </c>
      <c r="E18" s="110">
        <v>253</v>
      </c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70">
        <v>18</v>
      </c>
      <c r="B19" s="70">
        <v>640</v>
      </c>
      <c r="C19" s="70">
        <v>83.797</v>
      </c>
      <c r="D19" s="70">
        <v>22</v>
      </c>
      <c r="E19" s="110">
        <v>201</v>
      </c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70">
        <v>19</v>
      </c>
      <c r="B20" s="70">
        <v>640</v>
      </c>
      <c r="C20" s="70">
        <v>129.302</v>
      </c>
      <c r="D20" s="70">
        <v>26</v>
      </c>
      <c r="E20" s="110">
        <v>255</v>
      </c>
      <c r="F20" s="113"/>
      <c r="G20" s="113"/>
      <c r="H20" s="113"/>
    </row>
    <row r="21" ht="15" customHeight="1" spans="1:16">
      <c r="A21" s="70">
        <v>20</v>
      </c>
      <c r="B21" s="70">
        <v>640</v>
      </c>
      <c r="C21" s="70">
        <v>175.655</v>
      </c>
      <c r="D21" s="70">
        <v>0</v>
      </c>
      <c r="E21" s="70">
        <v>255</v>
      </c>
    </row>
    <row r="22" ht="15" customHeight="1" spans="1:16">
      <c r="A22" s="70">
        <v>21</v>
      </c>
      <c r="B22" s="70">
        <v>640</v>
      </c>
      <c r="C22" s="70">
        <v>159.18</v>
      </c>
      <c r="D22" s="70">
        <v>21</v>
      </c>
      <c r="E22" s="70">
        <v>255</v>
      </c>
    </row>
    <row r="23" ht="15" customHeight="1" spans="1:16">
      <c r="A23" s="70">
        <v>22</v>
      </c>
      <c r="B23" s="70">
        <v>640</v>
      </c>
      <c r="C23" s="70">
        <v>163.967</v>
      </c>
      <c r="D23" s="70">
        <v>33</v>
      </c>
      <c r="E23" s="70">
        <v>255</v>
      </c>
    </row>
    <row r="24" ht="15" customHeight="1" spans="1:16">
      <c r="A24" s="70">
        <v>23</v>
      </c>
      <c r="B24" s="70">
        <v>640</v>
      </c>
      <c r="C24" s="70">
        <v>145.458</v>
      </c>
      <c r="D24" s="70">
        <v>37</v>
      </c>
      <c r="E24" s="70">
        <v>255</v>
      </c>
    </row>
    <row r="25" ht="15" customHeight="1" spans="1:16">
      <c r="A25" s="70">
        <v>24</v>
      </c>
      <c r="B25" s="70">
        <v>640</v>
      </c>
      <c r="C25" s="70">
        <v>145.775</v>
      </c>
      <c r="D25" s="70">
        <v>0</v>
      </c>
      <c r="E25" s="70">
        <v>255</v>
      </c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70" zoomScaleNormal="70" workbookViewId="0">
      <selection activeCell="I7" sqref="I7:T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608</v>
      </c>
      <c r="C2" s="70">
        <v>100.623</v>
      </c>
      <c r="D2" s="70">
        <v>29</v>
      </c>
      <c r="E2" s="70">
        <v>255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608</v>
      </c>
      <c r="C3" s="70">
        <v>119.49</v>
      </c>
      <c r="D3" s="70">
        <v>34</v>
      </c>
      <c r="E3" s="70">
        <v>255</v>
      </c>
      <c r="F3" s="58"/>
      <c r="G3" s="70"/>
      <c r="H3" s="70"/>
      <c r="I3" s="105">
        <v>1</v>
      </c>
      <c r="J3" s="106"/>
      <c r="K3" s="107"/>
      <c r="L3" s="108">
        <v>2</v>
      </c>
      <c r="M3" s="108"/>
      <c r="N3" s="108"/>
      <c r="O3" s="193">
        <v>3</v>
      </c>
      <c r="P3" s="194"/>
      <c r="Q3" s="194"/>
      <c r="R3" s="195">
        <v>4</v>
      </c>
      <c r="S3" s="196"/>
      <c r="T3" s="196"/>
      <c r="U3" s="60"/>
      <c r="V3" s="60"/>
      <c r="W3" s="60"/>
    </row>
    <row r="4" spans="1:23">
      <c r="A4" s="70">
        <v>3</v>
      </c>
      <c r="B4" s="70">
        <v>608</v>
      </c>
      <c r="C4" s="70">
        <v>90.926</v>
      </c>
      <c r="D4" s="70">
        <v>24</v>
      </c>
      <c r="E4" s="70">
        <v>244</v>
      </c>
      <c r="F4" s="58"/>
      <c r="G4" s="110" t="s">
        <v>9</v>
      </c>
      <c r="H4" s="110" t="s">
        <v>69</v>
      </c>
      <c r="I4" s="70">
        <f>C2</f>
        <v>100.623</v>
      </c>
      <c r="J4" s="70">
        <f>C10</f>
        <v>98.805</v>
      </c>
      <c r="K4" s="70">
        <f>C18</f>
        <v>90.966</v>
      </c>
      <c r="L4" s="70">
        <f>C3</f>
        <v>119.49</v>
      </c>
      <c r="M4" s="70">
        <f>C11</f>
        <v>126.508</v>
      </c>
      <c r="N4" s="70">
        <f>C19</f>
        <v>135.761</v>
      </c>
      <c r="O4" s="70">
        <f>C4</f>
        <v>90.926</v>
      </c>
      <c r="P4" s="70">
        <f>C12</f>
        <v>91.386</v>
      </c>
      <c r="Q4" s="70">
        <f>C20</f>
        <v>76.278</v>
      </c>
      <c r="R4" s="70">
        <f>C5</f>
        <v>74.248</v>
      </c>
      <c r="S4" s="70">
        <f>C13</f>
        <v>65.9</v>
      </c>
      <c r="T4" s="70">
        <f>C21</f>
        <v>58.974</v>
      </c>
      <c r="U4" s="5"/>
      <c r="V4" s="5"/>
      <c r="W4" s="5"/>
    </row>
    <row r="5" spans="1:23">
      <c r="A5" s="70">
        <v>4</v>
      </c>
      <c r="B5" s="70">
        <v>608</v>
      </c>
      <c r="C5" s="70">
        <v>74.248</v>
      </c>
      <c r="D5" s="70">
        <v>18</v>
      </c>
      <c r="E5" s="70">
        <v>255</v>
      </c>
      <c r="F5" s="58"/>
      <c r="G5" s="70" t="s">
        <v>11</v>
      </c>
      <c r="H5" s="70" t="s">
        <v>12</v>
      </c>
      <c r="I5" s="70">
        <f>C6</f>
        <v>170.826</v>
      </c>
      <c r="J5" s="70">
        <f>C14</f>
        <v>157.534</v>
      </c>
      <c r="K5" s="70">
        <f>C22</f>
        <v>142.445</v>
      </c>
      <c r="L5" s="70">
        <f>C7</f>
        <v>139.52</v>
      </c>
      <c r="M5" s="70">
        <f>C15</f>
        <v>155.322</v>
      </c>
      <c r="N5" s="70">
        <f>C23</f>
        <v>142.097</v>
      </c>
      <c r="O5" s="70">
        <f>C8</f>
        <v>168.683</v>
      </c>
      <c r="P5" s="70">
        <f>C16</f>
        <v>141.316</v>
      </c>
      <c r="Q5" s="70">
        <f>C24</f>
        <v>144.063</v>
      </c>
      <c r="R5" s="70">
        <f>C9</f>
        <v>157.969</v>
      </c>
      <c r="S5" s="70">
        <f>C17</f>
        <v>162.28</v>
      </c>
      <c r="T5" s="70">
        <f>C25</f>
        <v>153.112</v>
      </c>
      <c r="U5" s="5"/>
      <c r="V5" s="5"/>
      <c r="W5" s="5"/>
    </row>
    <row r="6" spans="1:23">
      <c r="A6" s="70">
        <v>5</v>
      </c>
      <c r="B6" s="70">
        <v>608</v>
      </c>
      <c r="C6" s="70">
        <v>170.826</v>
      </c>
      <c r="D6" s="70">
        <v>22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0.641176283174563</v>
      </c>
      <c r="J6" s="110">
        <f t="shared" si="0"/>
        <v>0.629591869245229</v>
      </c>
      <c r="K6" s="110">
        <f t="shared" si="0"/>
        <v>0.579641252747953</v>
      </c>
      <c r="L6" s="70">
        <f t="shared" ref="L6:N6" si="1">L4/AVERAGE($L$5:$N$5)</f>
        <v>0.820412002590751</v>
      </c>
      <c r="M6" s="70">
        <f t="shared" si="1"/>
        <v>0.86859721837602</v>
      </c>
      <c r="N6" s="70">
        <f t="shared" si="1"/>
        <v>0.932127825623256</v>
      </c>
      <c r="O6" s="70">
        <f t="shared" ref="O6:Q6" si="2">O4/AVERAGE($O$5:$Q$5)</f>
        <v>0.600750558293801</v>
      </c>
      <c r="P6" s="70">
        <f t="shared" si="2"/>
        <v>0.603789790821518</v>
      </c>
      <c r="Q6" s="70">
        <f t="shared" si="2"/>
        <v>0.503970823367734</v>
      </c>
      <c r="R6" s="70">
        <f t="shared" ref="R6:T6" si="3">R4/AVERAGE($R$5:$T$5)</f>
        <v>0.470558411022454</v>
      </c>
      <c r="S6" s="70">
        <f t="shared" si="3"/>
        <v>0.417651644305298</v>
      </c>
      <c r="T6" s="70">
        <f t="shared" si="3"/>
        <v>0.373757026878006</v>
      </c>
      <c r="U6" s="5"/>
      <c r="V6" s="5"/>
      <c r="W6" s="5"/>
    </row>
    <row r="7" spans="1:23">
      <c r="A7" s="70">
        <v>6</v>
      </c>
      <c r="B7" s="70">
        <v>608</v>
      </c>
      <c r="C7" s="70">
        <v>139.52</v>
      </c>
      <c r="D7" s="70">
        <v>29</v>
      </c>
      <c r="E7" s="70">
        <v>255</v>
      </c>
      <c r="F7" s="58"/>
      <c r="G7" s="110"/>
      <c r="H7" s="110" t="s">
        <v>14</v>
      </c>
      <c r="I7" s="110">
        <f t="shared" ref="I7:T7" si="4">I6/AVERAGE($I$6:$K$6)</f>
        <v>1.03951527924131</v>
      </c>
      <c r="J7" s="110">
        <f t="shared" si="4"/>
        <v>1.02073389946073</v>
      </c>
      <c r="K7" s="110">
        <f t="shared" si="4"/>
        <v>0.939750821297961</v>
      </c>
      <c r="L7" s="110">
        <f t="shared" si="4"/>
        <v>1.33010349001611</v>
      </c>
      <c r="M7" s="110">
        <f t="shared" si="4"/>
        <v>1.40822438961384</v>
      </c>
      <c r="N7" s="110">
        <f t="shared" si="4"/>
        <v>1.51122420209287</v>
      </c>
      <c r="O7" s="110">
        <f t="shared" si="4"/>
        <v>0.973974553873403</v>
      </c>
      <c r="P7" s="110">
        <f t="shared" si="4"/>
        <v>0.97890194862058</v>
      </c>
      <c r="Q7" s="110">
        <f t="shared" si="4"/>
        <v>0.817069166358967</v>
      </c>
      <c r="R7" s="110">
        <f t="shared" si="4"/>
        <v>0.762898863962157</v>
      </c>
      <c r="S7" s="110">
        <f t="shared" si="4"/>
        <v>0.677123089310232</v>
      </c>
      <c r="T7" s="110">
        <f t="shared" si="4"/>
        <v>0.605958377374532</v>
      </c>
      <c r="U7" s="111"/>
      <c r="V7" s="111"/>
      <c r="W7" s="111"/>
    </row>
    <row r="8" spans="1:23">
      <c r="A8" s="70">
        <v>7</v>
      </c>
      <c r="B8" s="70">
        <v>608</v>
      </c>
      <c r="C8" s="70">
        <v>168.683</v>
      </c>
      <c r="D8" s="70">
        <v>35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608</v>
      </c>
      <c r="C9" s="70">
        <v>157.969</v>
      </c>
      <c r="D9" s="70">
        <v>0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640</v>
      </c>
      <c r="C10" s="70">
        <v>98.805</v>
      </c>
      <c r="D10" s="70">
        <v>30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640</v>
      </c>
      <c r="C11" s="70">
        <v>126.508</v>
      </c>
      <c r="D11" s="70">
        <v>34</v>
      </c>
      <c r="E11" s="70">
        <v>255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640</v>
      </c>
      <c r="C12" s="70">
        <v>91.386</v>
      </c>
      <c r="D12" s="70">
        <v>27</v>
      </c>
      <c r="E12" s="70">
        <v>244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640</v>
      </c>
      <c r="C13" s="70">
        <v>65.9</v>
      </c>
      <c r="D13" s="70">
        <v>20</v>
      </c>
      <c r="E13" s="110">
        <v>186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70">
        <v>13</v>
      </c>
      <c r="B14" s="70">
        <v>640</v>
      </c>
      <c r="C14" s="70">
        <v>157.534</v>
      </c>
      <c r="D14" s="70">
        <v>16</v>
      </c>
      <c r="E14" s="70">
        <v>255</v>
      </c>
      <c r="J14" s="60"/>
      <c r="K14" s="60"/>
      <c r="L14" s="60"/>
      <c r="M14" s="60"/>
      <c r="N14" s="60"/>
      <c r="O14" s="60"/>
      <c r="P14" s="60"/>
    </row>
    <row r="15" ht="15" customHeight="1" spans="1:23">
      <c r="A15" s="70">
        <v>14</v>
      </c>
      <c r="B15" s="70">
        <v>640</v>
      </c>
      <c r="C15" s="70">
        <v>155.322</v>
      </c>
      <c r="D15" s="70">
        <v>29</v>
      </c>
      <c r="E15" s="70">
        <v>255</v>
      </c>
      <c r="J15" s="60"/>
      <c r="K15" s="60"/>
      <c r="L15" s="60"/>
      <c r="M15" s="60"/>
      <c r="N15" s="60"/>
      <c r="O15" s="60"/>
      <c r="P15" s="60"/>
    </row>
    <row r="16" ht="15" customHeight="1" spans="1:23">
      <c r="A16" s="70">
        <v>15</v>
      </c>
      <c r="B16" s="70">
        <v>640</v>
      </c>
      <c r="C16" s="70">
        <v>141.316</v>
      </c>
      <c r="D16" s="70">
        <v>31</v>
      </c>
      <c r="E16" s="70">
        <v>255</v>
      </c>
      <c r="J16" s="60"/>
      <c r="K16" s="60"/>
      <c r="L16" s="60"/>
      <c r="M16" s="60"/>
      <c r="N16" s="60"/>
      <c r="O16" s="60"/>
      <c r="P16" s="60"/>
    </row>
    <row r="17" ht="15" customHeight="1" spans="1:16">
      <c r="A17" s="70">
        <v>16</v>
      </c>
      <c r="B17" s="70">
        <v>640</v>
      </c>
      <c r="C17" s="70">
        <v>162.28</v>
      </c>
      <c r="D17" s="70">
        <v>35</v>
      </c>
      <c r="E17" s="70">
        <v>255</v>
      </c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70">
        <v>17</v>
      </c>
      <c r="B18" s="70">
        <v>760</v>
      </c>
      <c r="C18" s="70">
        <v>90.966</v>
      </c>
      <c r="D18" s="70">
        <v>25</v>
      </c>
      <c r="E18" s="110">
        <v>255</v>
      </c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70">
        <v>18</v>
      </c>
      <c r="B19" s="70">
        <v>760</v>
      </c>
      <c r="C19" s="70">
        <v>135.761</v>
      </c>
      <c r="D19" s="70">
        <v>25</v>
      </c>
      <c r="E19" s="110">
        <v>255</v>
      </c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70">
        <v>19</v>
      </c>
      <c r="B20" s="70">
        <v>760</v>
      </c>
      <c r="C20" s="70">
        <v>76.278</v>
      </c>
      <c r="D20" s="70">
        <v>20</v>
      </c>
      <c r="E20" s="110">
        <v>244</v>
      </c>
      <c r="F20" s="113"/>
      <c r="G20" s="113"/>
      <c r="H20" s="113"/>
    </row>
    <row r="21" ht="15" customHeight="1" spans="1:16">
      <c r="A21" s="70">
        <v>20</v>
      </c>
      <c r="B21" s="70">
        <v>760</v>
      </c>
      <c r="C21" s="70">
        <v>58.974</v>
      </c>
      <c r="D21" s="70">
        <v>0</v>
      </c>
      <c r="E21" s="70">
        <v>255</v>
      </c>
    </row>
    <row r="22" ht="15" customHeight="1" spans="1:16">
      <c r="A22" s="70">
        <v>21</v>
      </c>
      <c r="B22" s="70">
        <v>760</v>
      </c>
      <c r="C22" s="70">
        <v>142.445</v>
      </c>
      <c r="D22" s="70">
        <v>0</v>
      </c>
      <c r="E22" s="70">
        <v>255</v>
      </c>
    </row>
    <row r="23" ht="15" customHeight="1" spans="1:16">
      <c r="A23" s="70">
        <v>22</v>
      </c>
      <c r="B23" s="70">
        <v>760</v>
      </c>
      <c r="C23" s="70">
        <v>142.097</v>
      </c>
      <c r="D23" s="70">
        <v>29</v>
      </c>
      <c r="E23" s="70">
        <v>255</v>
      </c>
    </row>
    <row r="24" ht="15" customHeight="1" spans="1:16">
      <c r="A24" s="70">
        <v>23</v>
      </c>
      <c r="B24" s="70">
        <v>760</v>
      </c>
      <c r="C24" s="70">
        <v>144.063</v>
      </c>
      <c r="D24" s="70">
        <v>35</v>
      </c>
      <c r="E24" s="70">
        <v>255</v>
      </c>
    </row>
    <row r="25" ht="15" customHeight="1" spans="1:16">
      <c r="A25" s="70">
        <v>24</v>
      </c>
      <c r="B25" s="70">
        <v>760</v>
      </c>
      <c r="C25" s="70">
        <v>153.112</v>
      </c>
      <c r="D25" s="70">
        <v>0</v>
      </c>
      <c r="E25" s="70">
        <v>255</v>
      </c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70" zoomScaleNormal="70" workbookViewId="0">
      <selection activeCell="I7" sqref="I7:T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672</v>
      </c>
      <c r="C2" s="70">
        <v>114.902</v>
      </c>
      <c r="D2" s="70">
        <v>11</v>
      </c>
      <c r="E2" s="70">
        <v>255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672</v>
      </c>
      <c r="C3" s="70">
        <v>147.156</v>
      </c>
      <c r="D3" s="70">
        <v>23</v>
      </c>
      <c r="E3" s="70">
        <v>255</v>
      </c>
      <c r="F3" s="58"/>
      <c r="G3" s="70"/>
      <c r="H3" s="70"/>
      <c r="I3" s="105">
        <v>1</v>
      </c>
      <c r="J3" s="106"/>
      <c r="K3" s="107"/>
      <c r="L3" s="108">
        <v>2</v>
      </c>
      <c r="M3" s="108"/>
      <c r="N3" s="108"/>
      <c r="O3" s="193">
        <v>3</v>
      </c>
      <c r="P3" s="194"/>
      <c r="Q3" s="194"/>
      <c r="R3" s="195">
        <v>4</v>
      </c>
      <c r="S3" s="196"/>
      <c r="T3" s="196"/>
      <c r="U3" s="60"/>
      <c r="V3" s="60"/>
      <c r="W3" s="60"/>
    </row>
    <row r="4" spans="1:23">
      <c r="A4" s="70">
        <v>3</v>
      </c>
      <c r="B4" s="70">
        <v>672</v>
      </c>
      <c r="C4" s="70">
        <v>115.025</v>
      </c>
      <c r="D4" s="70">
        <v>15</v>
      </c>
      <c r="E4" s="70">
        <v>255</v>
      </c>
      <c r="F4" s="58"/>
      <c r="G4" s="110" t="s">
        <v>9</v>
      </c>
      <c r="H4" s="110" t="s">
        <v>70</v>
      </c>
      <c r="I4" s="70">
        <f>C2</f>
        <v>114.902</v>
      </c>
      <c r="J4" s="70">
        <f>C10</f>
        <v>107.109</v>
      </c>
      <c r="K4" s="70">
        <f>C18</f>
        <v>89.579</v>
      </c>
      <c r="L4" s="70">
        <f>C3</f>
        <v>147.156</v>
      </c>
      <c r="M4" s="70">
        <f>C11</f>
        <v>143.826</v>
      </c>
      <c r="N4" s="70">
        <f>C19</f>
        <v>162.803</v>
      </c>
      <c r="O4" s="70">
        <f>C4</f>
        <v>115.025</v>
      </c>
      <c r="P4" s="70">
        <f>C12</f>
        <v>104.459</v>
      </c>
      <c r="Q4" s="70">
        <f>C20</f>
        <v>87.77</v>
      </c>
      <c r="R4" s="70">
        <f>C5</f>
        <v>49.42</v>
      </c>
      <c r="S4" s="70">
        <f>C13</f>
        <v>51.272</v>
      </c>
      <c r="T4" s="70">
        <f>C21</f>
        <v>45.593</v>
      </c>
      <c r="U4" s="5"/>
      <c r="V4" s="5"/>
      <c r="W4" s="5"/>
    </row>
    <row r="5" spans="1:23">
      <c r="A5" s="70">
        <v>4</v>
      </c>
      <c r="B5" s="70">
        <v>672</v>
      </c>
      <c r="C5" s="70">
        <v>49.42</v>
      </c>
      <c r="D5" s="70">
        <v>8</v>
      </c>
      <c r="E5" s="70">
        <v>255</v>
      </c>
      <c r="F5" s="58"/>
      <c r="G5" s="70" t="s">
        <v>11</v>
      </c>
      <c r="H5" s="70" t="s">
        <v>12</v>
      </c>
      <c r="I5" s="70">
        <f>C6</f>
        <v>154.427</v>
      </c>
      <c r="J5" s="70">
        <f>C14</f>
        <v>149.747</v>
      </c>
      <c r="K5" s="70">
        <f>C22</f>
        <v>124.023</v>
      </c>
      <c r="L5" s="70">
        <f>C7</f>
        <v>153.597</v>
      </c>
      <c r="M5" s="70">
        <f>C15</f>
        <v>148.052</v>
      </c>
      <c r="N5" s="70">
        <f>C23</f>
        <v>124.048</v>
      </c>
      <c r="O5" s="70">
        <f>C8</f>
        <v>155.914</v>
      </c>
      <c r="P5" s="70">
        <f>C16</f>
        <v>152.944</v>
      </c>
      <c r="Q5" s="70">
        <f>C24</f>
        <v>129.843</v>
      </c>
      <c r="R5" s="70">
        <f>C9</f>
        <v>156.052</v>
      </c>
      <c r="S5" s="70">
        <f>C17</f>
        <v>126.868</v>
      </c>
      <c r="T5" s="70">
        <f>C25</f>
        <v>132.232</v>
      </c>
      <c r="U5" s="5"/>
      <c r="V5" s="5"/>
      <c r="W5" s="5"/>
    </row>
    <row r="6" spans="1:23">
      <c r="A6" s="70">
        <v>5</v>
      </c>
      <c r="B6" s="70">
        <v>672</v>
      </c>
      <c r="C6" s="70">
        <v>154.427</v>
      </c>
      <c r="D6" s="70">
        <v>21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0.805017316795774</v>
      </c>
      <c r="J6" s="110">
        <f t="shared" si="0"/>
        <v>0.75041861573061</v>
      </c>
      <c r="K6" s="110">
        <f t="shared" si="0"/>
        <v>0.627601314348302</v>
      </c>
      <c r="L6" s="70">
        <f t="shared" ref="L6:N6" si="1">L4/AVERAGE($L$5:$N$5)</f>
        <v>1.03704747743113</v>
      </c>
      <c r="M6" s="70">
        <f t="shared" si="1"/>
        <v>1.01358008160734</v>
      </c>
      <c r="N6" s="70">
        <f t="shared" si="1"/>
        <v>1.14731604873889</v>
      </c>
      <c r="O6" s="70">
        <f t="shared" ref="O6:Q6" si="2">O4/AVERAGE($O$5:$Q$5)</f>
        <v>0.786583572866258</v>
      </c>
      <c r="P6" s="70">
        <f t="shared" si="2"/>
        <v>0.714329349602577</v>
      </c>
      <c r="Q6" s="70">
        <f t="shared" si="2"/>
        <v>0.600203783442481</v>
      </c>
      <c r="R6" s="70">
        <f t="shared" ref="R6:T6" si="3">R4/AVERAGE($R$5:$T$5)</f>
        <v>0.357122210660192</v>
      </c>
      <c r="S6" s="70">
        <f t="shared" si="3"/>
        <v>0.370505260723783</v>
      </c>
      <c r="T6" s="70">
        <f t="shared" si="3"/>
        <v>0.329467279454272</v>
      </c>
      <c r="U6" s="5"/>
      <c r="V6" s="5"/>
      <c r="W6" s="5"/>
    </row>
    <row r="7" spans="1:23">
      <c r="A7" s="70">
        <v>6</v>
      </c>
      <c r="B7" s="70">
        <v>672</v>
      </c>
      <c r="C7" s="70">
        <v>153.597</v>
      </c>
      <c r="D7" s="70">
        <v>27</v>
      </c>
      <c r="E7" s="70">
        <v>255</v>
      </c>
      <c r="F7" s="58"/>
      <c r="G7" s="110"/>
      <c r="H7" s="110" t="s">
        <v>14</v>
      </c>
      <c r="I7" s="110">
        <f t="shared" ref="I7:T7" si="4">I6/AVERAGE($I$6:$K$6)</f>
        <v>1.10628068936744</v>
      </c>
      <c r="J7" s="110">
        <f t="shared" si="4"/>
        <v>1.0312493982477</v>
      </c>
      <c r="K7" s="110">
        <f t="shared" si="4"/>
        <v>0.862469912384865</v>
      </c>
      <c r="L7" s="110">
        <f t="shared" si="4"/>
        <v>1.42514399914496</v>
      </c>
      <c r="M7" s="110">
        <f t="shared" si="4"/>
        <v>1.39289434899714</v>
      </c>
      <c r="N7" s="110">
        <f t="shared" si="4"/>
        <v>1.57667861652122</v>
      </c>
      <c r="O7" s="110">
        <f t="shared" si="4"/>
        <v>1.08094844555542</v>
      </c>
      <c r="P7" s="110">
        <f t="shared" si="4"/>
        <v>0.98165436795717</v>
      </c>
      <c r="Q7" s="110">
        <f t="shared" si="4"/>
        <v>0.82481934419821</v>
      </c>
      <c r="R7" s="110">
        <f t="shared" si="4"/>
        <v>0.490768828390071</v>
      </c>
      <c r="S7" s="110">
        <f t="shared" si="4"/>
        <v>0.509160246240707</v>
      </c>
      <c r="T7" s="110">
        <f t="shared" si="4"/>
        <v>0.452764532431981</v>
      </c>
      <c r="U7" s="111"/>
      <c r="V7" s="111"/>
      <c r="W7" s="111"/>
    </row>
    <row r="8" spans="1:23">
      <c r="A8" s="70">
        <v>7</v>
      </c>
      <c r="B8" s="70">
        <v>672</v>
      </c>
      <c r="C8" s="70">
        <v>155.914</v>
      </c>
      <c r="D8" s="70">
        <v>30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672</v>
      </c>
      <c r="C9" s="70">
        <v>156.052</v>
      </c>
      <c r="D9" s="70">
        <v>30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736</v>
      </c>
      <c r="C10" s="70">
        <v>107.109</v>
      </c>
      <c r="D10" s="70">
        <v>0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736</v>
      </c>
      <c r="C11" s="70">
        <v>143.826</v>
      </c>
      <c r="D11" s="70">
        <v>19</v>
      </c>
      <c r="E11" s="70">
        <v>255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736</v>
      </c>
      <c r="C12" s="70">
        <v>104.459</v>
      </c>
      <c r="D12" s="70">
        <v>14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736</v>
      </c>
      <c r="C13" s="70">
        <v>51.272</v>
      </c>
      <c r="D13" s="70">
        <v>0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70">
        <v>13</v>
      </c>
      <c r="B14" s="70">
        <v>736</v>
      </c>
      <c r="C14" s="70">
        <v>149.747</v>
      </c>
      <c r="D14" s="70">
        <v>0</v>
      </c>
      <c r="E14" s="70">
        <v>255</v>
      </c>
      <c r="J14" s="60"/>
      <c r="K14" s="60"/>
      <c r="L14" s="60"/>
      <c r="M14" s="60"/>
      <c r="N14" s="60"/>
      <c r="O14" s="60"/>
      <c r="P14" s="60"/>
    </row>
    <row r="15" ht="15" customHeight="1" spans="1:23">
      <c r="A15" s="70">
        <v>14</v>
      </c>
      <c r="B15" s="70">
        <v>736</v>
      </c>
      <c r="C15" s="70">
        <v>148.052</v>
      </c>
      <c r="D15" s="70">
        <v>16</v>
      </c>
      <c r="E15" s="70">
        <v>255</v>
      </c>
      <c r="J15" s="60"/>
      <c r="K15" s="60"/>
      <c r="L15" s="60"/>
      <c r="M15" s="60"/>
      <c r="N15" s="60"/>
      <c r="O15" s="60"/>
      <c r="P15" s="60"/>
    </row>
    <row r="16" ht="15" customHeight="1" spans="1:23">
      <c r="A16" s="70">
        <v>15</v>
      </c>
      <c r="B16" s="70">
        <v>736</v>
      </c>
      <c r="C16" s="70">
        <v>152.944</v>
      </c>
      <c r="D16" s="70">
        <v>30</v>
      </c>
      <c r="E16" s="70">
        <v>255</v>
      </c>
      <c r="J16" s="60"/>
      <c r="K16" s="60"/>
      <c r="L16" s="60"/>
      <c r="M16" s="60"/>
      <c r="N16" s="60"/>
      <c r="O16" s="60"/>
      <c r="P16" s="60"/>
    </row>
    <row r="17" ht="15" customHeight="1" spans="1:16">
      <c r="A17" s="70">
        <v>16</v>
      </c>
      <c r="B17" s="70">
        <v>736</v>
      </c>
      <c r="C17" s="70">
        <v>126.868</v>
      </c>
      <c r="D17" s="70">
        <v>0</v>
      </c>
      <c r="E17" s="70">
        <v>255</v>
      </c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70">
        <v>17</v>
      </c>
      <c r="B18" s="70">
        <v>920</v>
      </c>
      <c r="C18" s="70">
        <v>89.579</v>
      </c>
      <c r="D18" s="70">
        <v>0</v>
      </c>
      <c r="E18" s="110">
        <v>255</v>
      </c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70">
        <v>18</v>
      </c>
      <c r="B19" s="70">
        <v>920</v>
      </c>
      <c r="C19" s="70">
        <v>162.803</v>
      </c>
      <c r="D19" s="70">
        <v>15</v>
      </c>
      <c r="E19" s="110">
        <v>255</v>
      </c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70">
        <v>19</v>
      </c>
      <c r="B20" s="70">
        <v>920</v>
      </c>
      <c r="C20" s="70">
        <v>87.77</v>
      </c>
      <c r="D20" s="70">
        <v>11</v>
      </c>
      <c r="E20" s="110">
        <v>255</v>
      </c>
      <c r="F20" s="113"/>
      <c r="G20" s="113"/>
      <c r="H20" s="113"/>
    </row>
    <row r="21" ht="15" customHeight="1" spans="1:16">
      <c r="A21" s="70">
        <v>20</v>
      </c>
      <c r="B21" s="70">
        <v>920</v>
      </c>
      <c r="C21" s="70">
        <v>45.593</v>
      </c>
      <c r="D21" s="70">
        <v>0</v>
      </c>
      <c r="E21" s="70">
        <v>255</v>
      </c>
    </row>
    <row r="22" ht="15" customHeight="1" spans="1:16">
      <c r="A22" s="70">
        <v>21</v>
      </c>
      <c r="B22" s="70">
        <v>920</v>
      </c>
      <c r="C22" s="70">
        <v>124.023</v>
      </c>
      <c r="D22" s="70">
        <v>0</v>
      </c>
      <c r="E22" s="70">
        <v>255</v>
      </c>
    </row>
    <row r="23" ht="15" customHeight="1" spans="1:16">
      <c r="A23" s="70">
        <v>22</v>
      </c>
      <c r="B23" s="70">
        <v>920</v>
      </c>
      <c r="C23" s="70">
        <v>124.048</v>
      </c>
      <c r="D23" s="70">
        <v>13</v>
      </c>
      <c r="E23" s="70">
        <v>255</v>
      </c>
    </row>
    <row r="24" ht="15" customHeight="1" spans="1:16">
      <c r="A24" s="70">
        <v>23</v>
      </c>
      <c r="B24" s="70">
        <v>920</v>
      </c>
      <c r="C24" s="70">
        <v>129.843</v>
      </c>
      <c r="D24" s="70">
        <v>23</v>
      </c>
      <c r="E24" s="70">
        <v>255</v>
      </c>
    </row>
    <row r="25" ht="15" customHeight="1" spans="1:16">
      <c r="A25" s="70">
        <v>24</v>
      </c>
      <c r="B25" s="70">
        <v>920</v>
      </c>
      <c r="C25" s="70">
        <v>132.232</v>
      </c>
      <c r="D25" s="70">
        <v>0</v>
      </c>
      <c r="E25" s="70">
        <v>255</v>
      </c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70" zoomScaleNormal="70" workbookViewId="0">
      <selection activeCell="T7" sqref="I7:T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504</v>
      </c>
      <c r="C2" s="70">
        <v>152.069</v>
      </c>
      <c r="D2" s="70">
        <v>19</v>
      </c>
      <c r="E2" s="70">
        <v>255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504</v>
      </c>
      <c r="C3" s="70">
        <v>87.31</v>
      </c>
      <c r="D3" s="70">
        <v>15</v>
      </c>
      <c r="E3" s="70">
        <v>255</v>
      </c>
      <c r="F3" s="58"/>
      <c r="G3" s="70"/>
      <c r="H3" s="70"/>
      <c r="I3" s="105">
        <v>1</v>
      </c>
      <c r="J3" s="106"/>
      <c r="K3" s="107"/>
      <c r="L3" s="108">
        <v>2</v>
      </c>
      <c r="M3" s="108"/>
      <c r="N3" s="108"/>
      <c r="O3" s="193">
        <v>3</v>
      </c>
      <c r="P3" s="194"/>
      <c r="Q3" s="194"/>
      <c r="R3" s="195">
        <v>4</v>
      </c>
      <c r="S3" s="196"/>
      <c r="T3" s="196"/>
      <c r="U3" s="60"/>
      <c r="V3" s="60"/>
      <c r="W3" s="60"/>
    </row>
    <row r="4" spans="1:23">
      <c r="A4" s="70">
        <v>3</v>
      </c>
      <c r="B4" s="70">
        <v>504</v>
      </c>
      <c r="C4" s="70">
        <v>178.458</v>
      </c>
      <c r="D4" s="70">
        <v>38</v>
      </c>
      <c r="E4" s="70">
        <v>255</v>
      </c>
      <c r="F4" s="58"/>
      <c r="G4" s="110" t="s">
        <v>9</v>
      </c>
      <c r="H4" s="110" t="s">
        <v>67</v>
      </c>
      <c r="I4" s="70">
        <f>C2</f>
        <v>152.069</v>
      </c>
      <c r="J4" s="70">
        <f>C10</f>
        <v>146.869</v>
      </c>
      <c r="K4" s="70">
        <f>C18</f>
        <v>113.062</v>
      </c>
      <c r="L4" s="70">
        <f>C3</f>
        <v>87.31</v>
      </c>
      <c r="M4" s="70">
        <f>C11</f>
        <v>77.199</v>
      </c>
      <c r="N4" s="70">
        <f>C19</f>
        <v>64.689</v>
      </c>
      <c r="O4" s="70">
        <f>C4</f>
        <v>178.458</v>
      </c>
      <c r="P4" s="70">
        <f>C12</f>
        <v>166.587</v>
      </c>
      <c r="Q4" s="70">
        <f>C20</f>
        <v>133.044</v>
      </c>
      <c r="R4" s="70">
        <f>C5</f>
        <v>222.095</v>
      </c>
      <c r="S4" s="70">
        <f>C13</f>
        <v>210.095</v>
      </c>
      <c r="T4" s="70">
        <f>C21</f>
        <v>208.774</v>
      </c>
      <c r="U4" s="5"/>
      <c r="V4" s="5"/>
      <c r="W4" s="5"/>
    </row>
    <row r="5" spans="1:23">
      <c r="A5" s="70">
        <v>4</v>
      </c>
      <c r="B5" s="70">
        <v>504</v>
      </c>
      <c r="C5" s="70">
        <v>222.095</v>
      </c>
      <c r="D5" s="70">
        <v>49</v>
      </c>
      <c r="E5" s="70">
        <v>255</v>
      </c>
      <c r="F5" s="58"/>
      <c r="G5" s="70" t="s">
        <v>11</v>
      </c>
      <c r="H5" s="70" t="s">
        <v>12</v>
      </c>
      <c r="I5" s="70">
        <f>C6</f>
        <v>174.399</v>
      </c>
      <c r="J5" s="70">
        <f>C14</f>
        <v>135.213</v>
      </c>
      <c r="K5" s="70">
        <f>C22</f>
        <v>143.837</v>
      </c>
      <c r="L5" s="70">
        <f>C7</f>
        <v>179.171</v>
      </c>
      <c r="M5" s="70">
        <f>C15</f>
        <v>169.52</v>
      </c>
      <c r="N5" s="70">
        <f>C23</f>
        <v>140.698</v>
      </c>
      <c r="O5" s="70">
        <f>C8</f>
        <v>173.562</v>
      </c>
      <c r="P5" s="70">
        <f>C16</f>
        <v>148.33</v>
      </c>
      <c r="Q5" s="70">
        <f>C24</f>
        <v>145.009</v>
      </c>
      <c r="R5" s="70">
        <f>C9</f>
        <v>172.784</v>
      </c>
      <c r="S5" s="70">
        <f>C17</f>
        <v>147.595</v>
      </c>
      <c r="T5" s="70">
        <f>C25</f>
        <v>144.868</v>
      </c>
      <c r="U5" s="5"/>
      <c r="V5" s="5"/>
      <c r="W5" s="5"/>
    </row>
    <row r="6" spans="1:23">
      <c r="A6" s="70">
        <v>5</v>
      </c>
      <c r="B6" s="70">
        <v>504</v>
      </c>
      <c r="C6" s="70">
        <v>174.399</v>
      </c>
      <c r="D6" s="70">
        <v>15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1.00608227165569</v>
      </c>
      <c r="J6" s="110">
        <f t="shared" si="0"/>
        <v>0.971679284770724</v>
      </c>
      <c r="K6" s="110">
        <f t="shared" si="0"/>
        <v>0.748013558305344</v>
      </c>
      <c r="L6" s="70">
        <f t="shared" ref="L6:N6" si="1">L4/AVERAGE($L$5:$N$5)</f>
        <v>0.535218404990713</v>
      </c>
      <c r="M6" s="70">
        <f t="shared" si="1"/>
        <v>0.473237036386188</v>
      </c>
      <c r="N6" s="70">
        <f t="shared" si="1"/>
        <v>0.396549575082399</v>
      </c>
      <c r="O6" s="70">
        <f t="shared" ref="O6:Q6" si="2">O4/AVERAGE($O$5:$Q$5)</f>
        <v>1.14665421577594</v>
      </c>
      <c r="P6" s="70">
        <f t="shared" si="2"/>
        <v>1.07037894542954</v>
      </c>
      <c r="Q6" s="70">
        <f t="shared" si="2"/>
        <v>0.85485359851446</v>
      </c>
      <c r="R6" s="70">
        <f t="shared" ref="R6:T6" si="3">R4/AVERAGE($R$5:$T$5)</f>
        <v>1.43211025541272</v>
      </c>
      <c r="S6" s="70">
        <f t="shared" si="3"/>
        <v>1.35473200257068</v>
      </c>
      <c r="T6" s="70">
        <f t="shared" si="3"/>
        <v>1.34621394657032</v>
      </c>
      <c r="U6" s="5"/>
      <c r="V6" s="5"/>
      <c r="W6" s="5"/>
    </row>
    <row r="7" spans="1:23">
      <c r="A7" s="70">
        <v>6</v>
      </c>
      <c r="B7" s="70">
        <v>504</v>
      </c>
      <c r="C7" s="70">
        <v>179.171</v>
      </c>
      <c r="D7" s="70">
        <v>23</v>
      </c>
      <c r="E7" s="70">
        <v>255</v>
      </c>
      <c r="F7" s="58"/>
      <c r="G7" s="110"/>
      <c r="H7" s="110" t="s">
        <v>14</v>
      </c>
      <c r="I7" s="110">
        <f t="shared" ref="I7:T7" si="4">I6/AVERAGE($I$6:$K$6)</f>
        <v>1.10729854368932</v>
      </c>
      <c r="J7" s="110">
        <f t="shared" si="4"/>
        <v>1.06943446601942</v>
      </c>
      <c r="K7" s="110">
        <f t="shared" si="4"/>
        <v>0.823266990291262</v>
      </c>
      <c r="L7" s="110">
        <f t="shared" si="4"/>
        <v>0.589063714865616</v>
      </c>
      <c r="M7" s="110">
        <f t="shared" si="4"/>
        <v>0.520846749787088</v>
      </c>
      <c r="N7" s="110">
        <f t="shared" si="4"/>
        <v>0.436444194833831</v>
      </c>
      <c r="O7" s="110">
        <f t="shared" si="4"/>
        <v>1.26201263953734</v>
      </c>
      <c r="P7" s="110">
        <f t="shared" si="4"/>
        <v>1.17806374375263</v>
      </c>
      <c r="Q7" s="110">
        <f t="shared" si="4"/>
        <v>0.94085560532229</v>
      </c>
      <c r="R7" s="110">
        <f t="shared" si="4"/>
        <v>1.57618680389961</v>
      </c>
      <c r="S7" s="110">
        <f t="shared" si="4"/>
        <v>1.49102396076134</v>
      </c>
      <c r="T7" s="110">
        <f t="shared" si="4"/>
        <v>1.48164895111253</v>
      </c>
      <c r="U7" s="111"/>
      <c r="V7" s="111"/>
      <c r="W7" s="111"/>
    </row>
    <row r="8" spans="1:23">
      <c r="A8" s="70">
        <v>7</v>
      </c>
      <c r="B8" s="70">
        <v>504</v>
      </c>
      <c r="C8" s="70">
        <v>173.562</v>
      </c>
      <c r="D8" s="70">
        <v>34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504</v>
      </c>
      <c r="C9" s="70">
        <v>172.784</v>
      </c>
      <c r="D9" s="70">
        <v>35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588</v>
      </c>
      <c r="C10" s="70">
        <v>146.869</v>
      </c>
      <c r="D10" s="70">
        <v>0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588</v>
      </c>
      <c r="C11" s="70">
        <v>77.199</v>
      </c>
      <c r="D11" s="70">
        <v>18</v>
      </c>
      <c r="E11" s="70">
        <v>255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588</v>
      </c>
      <c r="C12" s="70">
        <v>166.587</v>
      </c>
      <c r="D12" s="70">
        <v>38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588</v>
      </c>
      <c r="C13" s="70">
        <v>210.095</v>
      </c>
      <c r="D13" s="70">
        <v>0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70">
        <v>13</v>
      </c>
      <c r="B14" s="70">
        <v>588</v>
      </c>
      <c r="C14" s="70">
        <v>135.213</v>
      </c>
      <c r="D14" s="70">
        <v>21</v>
      </c>
      <c r="E14" s="70">
        <v>255</v>
      </c>
      <c r="J14" s="60"/>
      <c r="K14" s="60"/>
      <c r="L14" s="60"/>
      <c r="M14" s="60"/>
      <c r="N14" s="60"/>
      <c r="O14" s="60"/>
      <c r="P14" s="60"/>
    </row>
    <row r="15" ht="15" customHeight="1" spans="1:23">
      <c r="A15" s="70">
        <v>14</v>
      </c>
      <c r="B15" s="70">
        <v>588</v>
      </c>
      <c r="C15" s="70">
        <v>169.52</v>
      </c>
      <c r="D15" s="70">
        <v>22</v>
      </c>
      <c r="E15" s="70">
        <v>255</v>
      </c>
      <c r="J15" s="60"/>
      <c r="K15" s="60"/>
      <c r="L15" s="60"/>
      <c r="M15" s="60"/>
      <c r="N15" s="60"/>
      <c r="O15" s="60"/>
      <c r="P15" s="60"/>
    </row>
    <row r="16" ht="15" customHeight="1" spans="1:23">
      <c r="A16" s="70">
        <v>15</v>
      </c>
      <c r="B16" s="70">
        <v>588</v>
      </c>
      <c r="C16" s="70">
        <v>148.33</v>
      </c>
      <c r="D16" s="70">
        <v>30</v>
      </c>
      <c r="E16" s="70">
        <v>255</v>
      </c>
      <c r="J16" s="60"/>
      <c r="K16" s="60"/>
      <c r="L16" s="60"/>
      <c r="M16" s="60"/>
      <c r="N16" s="60"/>
      <c r="O16" s="60"/>
      <c r="P16" s="60"/>
    </row>
    <row r="17" ht="15" customHeight="1" spans="1:16">
      <c r="A17" s="70">
        <v>16</v>
      </c>
      <c r="B17" s="70">
        <v>588</v>
      </c>
      <c r="C17" s="70">
        <v>147.595</v>
      </c>
      <c r="D17" s="70">
        <v>0</v>
      </c>
      <c r="E17" s="70">
        <v>255</v>
      </c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70">
        <v>17</v>
      </c>
      <c r="B18" s="70">
        <v>774</v>
      </c>
      <c r="C18" s="70">
        <v>113.062</v>
      </c>
      <c r="D18" s="70">
        <v>13</v>
      </c>
      <c r="E18" s="110">
        <v>255</v>
      </c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70">
        <v>18</v>
      </c>
      <c r="B19" s="70">
        <v>774</v>
      </c>
      <c r="C19" s="70">
        <v>64.689</v>
      </c>
      <c r="D19" s="70">
        <v>14</v>
      </c>
      <c r="E19" s="110">
        <v>255</v>
      </c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70">
        <v>19</v>
      </c>
      <c r="B20" s="70">
        <v>774</v>
      </c>
      <c r="C20" s="70">
        <v>133.044</v>
      </c>
      <c r="D20" s="70">
        <v>17</v>
      </c>
      <c r="E20" s="110">
        <v>255</v>
      </c>
      <c r="F20" s="113"/>
      <c r="G20" s="113"/>
      <c r="H20" s="113"/>
    </row>
    <row r="21" ht="15" customHeight="1" spans="1:16">
      <c r="A21" s="70">
        <v>20</v>
      </c>
      <c r="B21" s="70">
        <v>774</v>
      </c>
      <c r="C21" s="70">
        <v>208.774</v>
      </c>
      <c r="D21" s="70">
        <v>36</v>
      </c>
      <c r="E21" s="70">
        <v>255</v>
      </c>
    </row>
    <row r="22" ht="15" customHeight="1" spans="1:16">
      <c r="A22" s="70">
        <v>21</v>
      </c>
      <c r="B22" s="70">
        <v>774</v>
      </c>
      <c r="C22" s="70">
        <v>143.837</v>
      </c>
      <c r="D22" s="70">
        <v>0</v>
      </c>
      <c r="E22" s="70">
        <v>255</v>
      </c>
    </row>
    <row r="23" ht="15" customHeight="1" spans="1:16">
      <c r="A23" s="70">
        <v>22</v>
      </c>
      <c r="B23" s="70">
        <v>774</v>
      </c>
      <c r="C23" s="70">
        <v>140.698</v>
      </c>
      <c r="D23" s="70">
        <v>16</v>
      </c>
      <c r="E23" s="70">
        <v>255</v>
      </c>
    </row>
    <row r="24" ht="15" customHeight="1" spans="1:16">
      <c r="A24" s="70">
        <v>23</v>
      </c>
      <c r="B24" s="70">
        <v>774</v>
      </c>
      <c r="C24" s="70">
        <v>145.009</v>
      </c>
      <c r="D24" s="70">
        <v>27</v>
      </c>
      <c r="E24" s="70">
        <v>255</v>
      </c>
    </row>
    <row r="25" ht="15" customHeight="1" spans="1:16">
      <c r="A25" s="70">
        <v>24</v>
      </c>
      <c r="B25" s="70">
        <v>774</v>
      </c>
      <c r="C25" s="70">
        <v>144.868</v>
      </c>
      <c r="D25" s="70">
        <v>37</v>
      </c>
      <c r="E25" s="70">
        <v>255</v>
      </c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70" zoomScaleNormal="70" workbookViewId="0">
      <selection activeCell="I7" sqref="I7:T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651</v>
      </c>
      <c r="C2" s="70">
        <v>131.416</v>
      </c>
      <c r="D2" s="70">
        <v>44</v>
      </c>
      <c r="E2" s="70">
        <v>237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651</v>
      </c>
      <c r="C3" s="70">
        <v>96.287</v>
      </c>
      <c r="D3" s="70">
        <v>35</v>
      </c>
      <c r="E3" s="70">
        <v>192</v>
      </c>
      <c r="F3" s="58"/>
      <c r="G3" s="70"/>
      <c r="H3" s="70"/>
      <c r="I3" s="105">
        <v>1</v>
      </c>
      <c r="J3" s="106"/>
      <c r="K3" s="107"/>
      <c r="L3" s="108">
        <v>2</v>
      </c>
      <c r="M3" s="108"/>
      <c r="N3" s="108"/>
      <c r="O3" s="193">
        <v>3</v>
      </c>
      <c r="P3" s="194"/>
      <c r="Q3" s="194"/>
      <c r="R3" s="195">
        <v>4</v>
      </c>
      <c r="S3" s="196"/>
      <c r="T3" s="196"/>
      <c r="U3" s="60"/>
      <c r="V3" s="60"/>
      <c r="W3" s="60"/>
    </row>
    <row r="4" spans="1:23">
      <c r="A4" s="70">
        <v>3</v>
      </c>
      <c r="B4" s="70">
        <v>651</v>
      </c>
      <c r="C4" s="70">
        <v>157.621</v>
      </c>
      <c r="D4" s="70">
        <v>60</v>
      </c>
      <c r="E4" s="70">
        <v>255</v>
      </c>
      <c r="F4" s="58"/>
      <c r="G4" s="110" t="s">
        <v>9</v>
      </c>
      <c r="H4" s="110" t="s">
        <v>244</v>
      </c>
      <c r="I4" s="70">
        <f>C2</f>
        <v>131.416</v>
      </c>
      <c r="J4" s="70">
        <f>C10</f>
        <v>124.852</v>
      </c>
      <c r="K4" s="70">
        <f>C18</f>
        <v>124.77</v>
      </c>
      <c r="L4" s="70">
        <f>C3</f>
        <v>96.287</v>
      </c>
      <c r="M4" s="70">
        <f>C11</f>
        <v>83.545</v>
      </c>
      <c r="N4" s="70">
        <f>C19</f>
        <v>90.749</v>
      </c>
      <c r="O4" s="70">
        <f>C4</f>
        <v>157.621</v>
      </c>
      <c r="P4" s="70">
        <f>C12</f>
        <v>141.884</v>
      </c>
      <c r="Q4" s="70">
        <f>C20</f>
        <v>151.472</v>
      </c>
      <c r="R4" s="70">
        <f>C5</f>
        <v>177.269</v>
      </c>
      <c r="S4" s="70">
        <f>C13</f>
        <v>185.815</v>
      </c>
      <c r="T4" s="70">
        <f>C21</f>
        <v>160.915</v>
      </c>
      <c r="U4" s="5"/>
      <c r="V4" s="5"/>
      <c r="W4" s="5"/>
    </row>
    <row r="5" spans="1:23">
      <c r="A5" s="70">
        <v>4</v>
      </c>
      <c r="B5" s="70">
        <v>651</v>
      </c>
      <c r="C5" s="70">
        <v>177.269</v>
      </c>
      <c r="D5" s="70">
        <v>66</v>
      </c>
      <c r="E5" s="70">
        <v>255</v>
      </c>
      <c r="F5" s="58"/>
      <c r="G5" s="70" t="s">
        <v>11</v>
      </c>
      <c r="H5" s="70" t="s">
        <v>12</v>
      </c>
      <c r="I5" s="70">
        <f>C6</f>
        <v>131.332</v>
      </c>
      <c r="J5" s="70">
        <f>C14</f>
        <v>116.725</v>
      </c>
      <c r="K5" s="70">
        <f>C22</f>
        <v>106.594</v>
      </c>
      <c r="L5" s="70">
        <f>C7</f>
        <v>134.714</v>
      </c>
      <c r="M5" s="70">
        <f>C15</f>
        <v>125.315</v>
      </c>
      <c r="N5" s="70">
        <f>C23</f>
        <v>112.863</v>
      </c>
      <c r="O5" s="70">
        <f>C8</f>
        <v>131.559</v>
      </c>
      <c r="P5" s="70">
        <f>C16</f>
        <v>126.203</v>
      </c>
      <c r="Q5" s="70">
        <f>C24</f>
        <v>116.203</v>
      </c>
      <c r="R5" s="70">
        <f>C9</f>
        <v>122.197</v>
      </c>
      <c r="S5" s="70">
        <f>C17</f>
        <v>121.978</v>
      </c>
      <c r="T5" s="70">
        <f>C25</f>
        <v>100.71</v>
      </c>
      <c r="U5" s="5"/>
      <c r="V5" s="5"/>
      <c r="W5" s="5"/>
    </row>
    <row r="6" spans="1:23">
      <c r="A6" s="70">
        <v>5</v>
      </c>
      <c r="B6" s="70">
        <v>651</v>
      </c>
      <c r="C6" s="70">
        <v>131.332</v>
      </c>
      <c r="D6" s="70">
        <v>12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1.11165060862651</v>
      </c>
      <c r="J6" s="110">
        <f t="shared" si="0"/>
        <v>1.05612559953306</v>
      </c>
      <c r="K6" s="110">
        <f t="shared" si="0"/>
        <v>1.05543195987041</v>
      </c>
      <c r="L6" s="70">
        <f t="shared" ref="L6:N6" si="1">L4/AVERAGE($L$5:$N$5)</f>
        <v>0.774650569065574</v>
      </c>
      <c r="M6" s="70">
        <f t="shared" si="1"/>
        <v>0.672138313506324</v>
      </c>
      <c r="N6" s="70">
        <f t="shared" si="1"/>
        <v>0.730096113620029</v>
      </c>
      <c r="O6" s="70">
        <f t="shared" ref="O6:Q6" si="2">O4/AVERAGE($O$5:$Q$5)</f>
        <v>1.26445790381453</v>
      </c>
      <c r="P6" s="70">
        <f t="shared" si="2"/>
        <v>1.13821346917492</v>
      </c>
      <c r="Q6" s="70">
        <f t="shared" si="2"/>
        <v>1.21512975813245</v>
      </c>
      <c r="R6" s="70">
        <f t="shared" ref="R6:T6" si="3">R4/AVERAGE($R$5:$T$5)</f>
        <v>1.5419835597373</v>
      </c>
      <c r="S6" s="70">
        <f t="shared" si="3"/>
        <v>1.61632138248982</v>
      </c>
      <c r="T6" s="70">
        <f t="shared" si="3"/>
        <v>1.39972744538034</v>
      </c>
      <c r="U6" s="5"/>
      <c r="V6" s="5"/>
      <c r="W6" s="5"/>
    </row>
    <row r="7" spans="1:23">
      <c r="A7" s="70">
        <v>6</v>
      </c>
      <c r="B7" s="70">
        <v>651</v>
      </c>
      <c r="C7" s="70">
        <v>134.714</v>
      </c>
      <c r="D7" s="70">
        <v>15</v>
      </c>
      <c r="E7" s="70">
        <v>255</v>
      </c>
      <c r="F7" s="58"/>
      <c r="G7" s="110"/>
      <c r="H7" s="110" t="s">
        <v>14</v>
      </c>
      <c r="I7" s="110">
        <f t="shared" ref="I7:T7" si="4">I6/AVERAGE($I$6:$K$6)</f>
        <v>1.03466845826401</v>
      </c>
      <c r="J7" s="110">
        <f t="shared" si="4"/>
        <v>0.982988573318147</v>
      </c>
      <c r="K7" s="110">
        <f t="shared" si="4"/>
        <v>0.982342968417848</v>
      </c>
      <c r="L7" s="110">
        <f t="shared" si="4"/>
        <v>0.721005776247185</v>
      </c>
      <c r="M7" s="110">
        <f t="shared" si="4"/>
        <v>0.625592526265966</v>
      </c>
      <c r="N7" s="110">
        <f t="shared" si="4"/>
        <v>0.67953673069735</v>
      </c>
      <c r="O7" s="110">
        <f t="shared" si="4"/>
        <v>1.17689380073832</v>
      </c>
      <c r="P7" s="110">
        <f t="shared" si="4"/>
        <v>1.05939183245859</v>
      </c>
      <c r="Q7" s="110">
        <f t="shared" si="4"/>
        <v>1.13098164448541</v>
      </c>
      <c r="R7" s="110">
        <f t="shared" si="4"/>
        <v>1.43520071868001</v>
      </c>
      <c r="S7" s="110">
        <f t="shared" si="4"/>
        <v>1.5043906240884</v>
      </c>
      <c r="T7" s="110">
        <f t="shared" si="4"/>
        <v>1.30279588448287</v>
      </c>
      <c r="U7" s="111"/>
      <c r="V7" s="111"/>
      <c r="W7" s="111"/>
    </row>
    <row r="8" spans="1:23">
      <c r="A8" s="70">
        <v>7</v>
      </c>
      <c r="B8" s="70">
        <v>651</v>
      </c>
      <c r="C8" s="70">
        <v>131.559</v>
      </c>
      <c r="D8" s="70">
        <v>14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651</v>
      </c>
      <c r="C9" s="70">
        <v>122.197</v>
      </c>
      <c r="D9" s="70">
        <v>13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714</v>
      </c>
      <c r="C10" s="70">
        <v>124.852</v>
      </c>
      <c r="D10" s="70">
        <v>33</v>
      </c>
      <c r="E10" s="70">
        <v>237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714</v>
      </c>
      <c r="C11" s="70">
        <v>83.545</v>
      </c>
      <c r="D11" s="70">
        <v>26</v>
      </c>
      <c r="E11" s="70">
        <v>192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714</v>
      </c>
      <c r="C12" s="70">
        <v>141.884</v>
      </c>
      <c r="D12" s="70">
        <v>39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714</v>
      </c>
      <c r="C13" s="70">
        <v>185.815</v>
      </c>
      <c r="D13" s="70">
        <v>0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70">
        <v>13</v>
      </c>
      <c r="B14" s="70">
        <v>714</v>
      </c>
      <c r="C14" s="70">
        <v>116.725</v>
      </c>
      <c r="D14" s="70">
        <v>13</v>
      </c>
      <c r="E14" s="70">
        <v>255</v>
      </c>
      <c r="J14" s="60"/>
      <c r="K14" s="60"/>
      <c r="L14" s="60"/>
      <c r="M14" s="60"/>
      <c r="N14" s="60"/>
      <c r="O14" s="60"/>
      <c r="P14" s="60"/>
    </row>
    <row r="15" ht="15" customHeight="1" spans="1:23">
      <c r="A15" s="70">
        <v>14</v>
      </c>
      <c r="B15" s="70">
        <v>714</v>
      </c>
      <c r="C15" s="70">
        <v>125.315</v>
      </c>
      <c r="D15" s="70">
        <v>17</v>
      </c>
      <c r="E15" s="70">
        <v>255</v>
      </c>
      <c r="J15" s="60"/>
      <c r="K15" s="60"/>
      <c r="L15" s="60"/>
      <c r="M15" s="60"/>
      <c r="N15" s="60"/>
      <c r="O15" s="60"/>
      <c r="P15" s="60"/>
    </row>
    <row r="16" ht="15" customHeight="1" spans="1:23">
      <c r="A16" s="70">
        <v>15</v>
      </c>
      <c r="B16" s="70">
        <v>714</v>
      </c>
      <c r="C16" s="70">
        <v>126.203</v>
      </c>
      <c r="D16" s="70">
        <v>14</v>
      </c>
      <c r="E16" s="70">
        <v>255</v>
      </c>
      <c r="J16" s="60"/>
      <c r="K16" s="60"/>
      <c r="L16" s="60"/>
      <c r="M16" s="60"/>
      <c r="N16" s="60"/>
      <c r="O16" s="60"/>
      <c r="P16" s="60"/>
    </row>
    <row r="17" ht="15" customHeight="1" spans="1:16">
      <c r="A17" s="70">
        <v>16</v>
      </c>
      <c r="B17" s="70">
        <v>714</v>
      </c>
      <c r="C17" s="70">
        <v>121.978</v>
      </c>
      <c r="D17" s="70">
        <v>15</v>
      </c>
      <c r="E17" s="70">
        <v>255</v>
      </c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70">
        <v>17</v>
      </c>
      <c r="B18" s="70">
        <v>816</v>
      </c>
      <c r="C18" s="70">
        <v>124.77</v>
      </c>
      <c r="D18" s="70">
        <v>0</v>
      </c>
      <c r="E18" s="110">
        <v>255</v>
      </c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70">
        <v>18</v>
      </c>
      <c r="B19" s="70">
        <v>816</v>
      </c>
      <c r="C19" s="70">
        <v>90.749</v>
      </c>
      <c r="D19" s="70">
        <v>35</v>
      </c>
      <c r="E19" s="110">
        <v>192</v>
      </c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70">
        <v>19</v>
      </c>
      <c r="B20" s="70">
        <v>816</v>
      </c>
      <c r="C20" s="70">
        <v>151.472</v>
      </c>
      <c r="D20" s="70">
        <v>49</v>
      </c>
      <c r="E20" s="110">
        <v>255</v>
      </c>
      <c r="F20" s="113"/>
      <c r="G20" s="113"/>
      <c r="H20" s="113"/>
    </row>
    <row r="21" ht="15" customHeight="1" spans="1:16">
      <c r="A21" s="70">
        <v>20</v>
      </c>
      <c r="B21" s="70">
        <v>816</v>
      </c>
      <c r="C21" s="70">
        <v>160.915</v>
      </c>
      <c r="D21" s="70">
        <v>49</v>
      </c>
      <c r="E21" s="70">
        <v>255</v>
      </c>
    </row>
    <row r="22" ht="15" customHeight="1" spans="1:16">
      <c r="A22" s="70">
        <v>21</v>
      </c>
      <c r="B22" s="70">
        <v>816</v>
      </c>
      <c r="C22" s="70">
        <v>106.594</v>
      </c>
      <c r="D22" s="70">
        <v>14</v>
      </c>
      <c r="E22" s="70">
        <v>255</v>
      </c>
    </row>
    <row r="23" ht="15" customHeight="1" spans="1:16">
      <c r="A23" s="70">
        <v>22</v>
      </c>
      <c r="B23" s="70">
        <v>816</v>
      </c>
      <c r="C23" s="70">
        <v>112.863</v>
      </c>
      <c r="D23" s="70">
        <v>17</v>
      </c>
      <c r="E23" s="70">
        <v>255</v>
      </c>
    </row>
    <row r="24" ht="15" customHeight="1" spans="1:16">
      <c r="A24" s="70">
        <v>23</v>
      </c>
      <c r="B24" s="70">
        <v>816</v>
      </c>
      <c r="C24" s="70">
        <v>116.203</v>
      </c>
      <c r="D24" s="70">
        <v>12</v>
      </c>
      <c r="E24" s="70">
        <v>255</v>
      </c>
    </row>
    <row r="25" ht="15" customHeight="1" spans="1:16">
      <c r="A25" s="70">
        <v>24</v>
      </c>
      <c r="B25" s="70">
        <v>816</v>
      </c>
      <c r="C25" s="70">
        <v>100.71</v>
      </c>
      <c r="D25" s="70">
        <v>7</v>
      </c>
      <c r="E25" s="70">
        <v>255</v>
      </c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70" zoomScaleNormal="70" workbookViewId="0">
      <selection activeCell="I7" sqref="I7:T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520</v>
      </c>
      <c r="C2" s="70">
        <v>131.121</v>
      </c>
      <c r="D2" s="70">
        <v>26</v>
      </c>
      <c r="E2" s="70">
        <v>255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520</v>
      </c>
      <c r="C3" s="70">
        <v>168.638</v>
      </c>
      <c r="D3" s="70">
        <v>55</v>
      </c>
      <c r="E3" s="70">
        <v>255</v>
      </c>
      <c r="F3" s="58"/>
      <c r="G3" s="70"/>
      <c r="H3" s="70"/>
      <c r="I3" s="105">
        <v>1</v>
      </c>
      <c r="J3" s="106"/>
      <c r="K3" s="107"/>
      <c r="L3" s="108">
        <v>2</v>
      </c>
      <c r="M3" s="108"/>
      <c r="N3" s="108"/>
      <c r="O3" s="193">
        <v>3</v>
      </c>
      <c r="P3" s="194"/>
      <c r="Q3" s="194"/>
      <c r="R3" s="195">
        <v>4</v>
      </c>
      <c r="S3" s="196"/>
      <c r="T3" s="196"/>
      <c r="U3" s="60"/>
      <c r="V3" s="60"/>
      <c r="W3" s="60"/>
    </row>
    <row r="4" spans="1:23">
      <c r="A4" s="70">
        <v>3</v>
      </c>
      <c r="B4" s="70">
        <v>520</v>
      </c>
      <c r="C4" s="70">
        <v>140.39</v>
      </c>
      <c r="D4" s="70">
        <v>41</v>
      </c>
      <c r="E4" s="70">
        <v>255</v>
      </c>
      <c r="F4" s="58"/>
      <c r="G4" s="110" t="s">
        <v>9</v>
      </c>
      <c r="H4" s="110" t="s">
        <v>58</v>
      </c>
      <c r="I4" s="70">
        <f>C2</f>
        <v>131.121</v>
      </c>
      <c r="J4" s="70">
        <f>C10</f>
        <v>122.515</v>
      </c>
      <c r="K4" s="70">
        <f>C18</f>
        <v>109.251</v>
      </c>
      <c r="L4" s="70">
        <f>C3</f>
        <v>168.638</v>
      </c>
      <c r="M4" s="70">
        <f>C11</f>
        <v>155.817</v>
      </c>
      <c r="N4" s="70">
        <f>C19</f>
        <v>155.921</v>
      </c>
      <c r="O4" s="70">
        <f>C4</f>
        <v>140.39</v>
      </c>
      <c r="P4" s="70">
        <f>C12</f>
        <v>115.326</v>
      </c>
      <c r="Q4" s="70">
        <f>C20</f>
        <v>117.95</v>
      </c>
      <c r="R4" s="70">
        <f>C5</f>
        <v>85.529</v>
      </c>
      <c r="S4" s="70">
        <f>C13</f>
        <v>69.532</v>
      </c>
      <c r="T4" s="70">
        <f>C21</f>
        <v>99.334</v>
      </c>
      <c r="U4" s="5"/>
      <c r="V4" s="5"/>
      <c r="W4" s="5"/>
    </row>
    <row r="5" spans="1:23">
      <c r="A5" s="70">
        <v>4</v>
      </c>
      <c r="B5" s="70">
        <v>520</v>
      </c>
      <c r="C5" s="70">
        <v>85.529</v>
      </c>
      <c r="D5" s="70">
        <v>8</v>
      </c>
      <c r="E5" s="70">
        <v>255</v>
      </c>
      <c r="F5" s="58"/>
      <c r="G5" s="70" t="s">
        <v>11</v>
      </c>
      <c r="H5" s="70" t="s">
        <v>12</v>
      </c>
      <c r="I5" s="70">
        <f>C6</f>
        <v>151.012</v>
      </c>
      <c r="J5" s="70">
        <f>C14</f>
        <v>116.926</v>
      </c>
      <c r="K5" s="70">
        <f>C22</f>
        <v>111.285</v>
      </c>
      <c r="L5" s="70">
        <f>C7</f>
        <v>152.113</v>
      </c>
      <c r="M5" s="70">
        <f>C15</f>
        <v>131.136</v>
      </c>
      <c r="N5" s="70">
        <f>C23</f>
        <v>116.716</v>
      </c>
      <c r="O5" s="70">
        <f>C8</f>
        <v>147.852</v>
      </c>
      <c r="P5" s="70">
        <f>C16</f>
        <v>139.621</v>
      </c>
      <c r="Q5" s="70">
        <f>C24</f>
        <v>115.146</v>
      </c>
      <c r="R5" s="70">
        <f>C9</f>
        <v>152.223</v>
      </c>
      <c r="S5" s="70">
        <f>C17</f>
        <v>127.668</v>
      </c>
      <c r="T5" s="70">
        <f>C25</f>
        <v>114.86</v>
      </c>
      <c r="U5" s="5"/>
      <c r="V5" s="5"/>
      <c r="W5" s="5"/>
    </row>
    <row r="6" spans="1:23">
      <c r="A6" s="70">
        <v>5</v>
      </c>
      <c r="B6" s="70">
        <v>520</v>
      </c>
      <c r="C6" s="70">
        <v>151.012</v>
      </c>
      <c r="D6" s="70">
        <v>14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1.03728676794393</v>
      </c>
      <c r="J6" s="110">
        <f t="shared" si="0"/>
        <v>0.969205454310525</v>
      </c>
      <c r="K6" s="110">
        <f t="shared" si="0"/>
        <v>0.864275109895761</v>
      </c>
      <c r="L6" s="70">
        <f t="shared" ref="L6:N6" si="1">L4/AVERAGE($L$5:$N$5)</f>
        <v>1.26489567837186</v>
      </c>
      <c r="M6" s="70">
        <f t="shared" si="1"/>
        <v>1.16872976385434</v>
      </c>
      <c r="N6" s="70">
        <f t="shared" si="1"/>
        <v>1.16950983211031</v>
      </c>
      <c r="O6" s="70">
        <f t="shared" ref="O6:Q6" si="2">O4/AVERAGE($O$5:$Q$5)</f>
        <v>1.04607581857786</v>
      </c>
      <c r="P6" s="70">
        <f t="shared" si="2"/>
        <v>0.859318611391911</v>
      </c>
      <c r="Q6" s="70">
        <f t="shared" si="2"/>
        <v>0.878870594780674</v>
      </c>
      <c r="R6" s="70">
        <f t="shared" ref="R6:T6" si="3">R4/AVERAGE($R$5:$T$5)</f>
        <v>0.649997086771154</v>
      </c>
      <c r="S6" s="70">
        <f t="shared" si="3"/>
        <v>0.528424247183668</v>
      </c>
      <c r="T6" s="70">
        <f t="shared" si="3"/>
        <v>0.754911323847185</v>
      </c>
      <c r="U6" s="5"/>
      <c r="V6" s="5"/>
      <c r="W6" s="5"/>
    </row>
    <row r="7" spans="1:23">
      <c r="A7" s="70">
        <v>6</v>
      </c>
      <c r="B7" s="70">
        <v>520</v>
      </c>
      <c r="C7" s="70">
        <v>152.113</v>
      </c>
      <c r="D7" s="70">
        <v>16</v>
      </c>
      <c r="E7" s="70">
        <v>255</v>
      </c>
      <c r="F7" s="58"/>
      <c r="G7" s="110"/>
      <c r="H7" s="110" t="s">
        <v>14</v>
      </c>
      <c r="I7" s="110">
        <f t="shared" ref="I7:T7" si="4">I6/AVERAGE($I$6:$K$6)</f>
        <v>1.0839820660426</v>
      </c>
      <c r="J7" s="110">
        <f t="shared" si="4"/>
        <v>1.01283595168744</v>
      </c>
      <c r="K7" s="110">
        <f t="shared" si="4"/>
        <v>0.903181982269963</v>
      </c>
      <c r="L7" s="110">
        <f t="shared" si="4"/>
        <v>1.32183719405548</v>
      </c>
      <c r="M7" s="110">
        <f t="shared" si="4"/>
        <v>1.22134220084526</v>
      </c>
      <c r="N7" s="110">
        <f t="shared" si="4"/>
        <v>1.22215738525317</v>
      </c>
      <c r="O7" s="110">
        <f t="shared" si="4"/>
        <v>1.09316677133254</v>
      </c>
      <c r="P7" s="110">
        <f t="shared" si="4"/>
        <v>0.89800235822136</v>
      </c>
      <c r="Q7" s="110">
        <f t="shared" si="4"/>
        <v>0.918434508716243</v>
      </c>
      <c r="R7" s="110">
        <f t="shared" si="4"/>
        <v>0.679257855025442</v>
      </c>
      <c r="S7" s="110">
        <f t="shared" si="4"/>
        <v>0.552212199086029</v>
      </c>
      <c r="T7" s="110">
        <f t="shared" si="4"/>
        <v>0.788894992003849</v>
      </c>
      <c r="U7" s="111"/>
      <c r="V7" s="111"/>
      <c r="W7" s="111"/>
    </row>
    <row r="8" spans="1:23">
      <c r="A8" s="70">
        <v>7</v>
      </c>
      <c r="B8" s="70">
        <v>520</v>
      </c>
      <c r="C8" s="70">
        <v>147.852</v>
      </c>
      <c r="D8" s="70">
        <v>23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520</v>
      </c>
      <c r="C9" s="70">
        <v>152.223</v>
      </c>
      <c r="D9" s="70">
        <v>21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720</v>
      </c>
      <c r="C10" s="70">
        <v>122.515</v>
      </c>
      <c r="D10" s="70">
        <v>17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720</v>
      </c>
      <c r="C11" s="70">
        <v>155.817</v>
      </c>
      <c r="D11" s="70">
        <v>27</v>
      </c>
      <c r="E11" s="70">
        <v>255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720</v>
      </c>
      <c r="C12" s="70">
        <v>115.326</v>
      </c>
      <c r="D12" s="70">
        <v>28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720</v>
      </c>
      <c r="C13" s="70">
        <v>69.532</v>
      </c>
      <c r="D13" s="70">
        <v>5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70">
        <v>13</v>
      </c>
      <c r="B14" s="70">
        <v>720</v>
      </c>
      <c r="C14" s="70">
        <v>116.926</v>
      </c>
      <c r="D14" s="70">
        <v>0</v>
      </c>
      <c r="E14" s="70">
        <v>255</v>
      </c>
      <c r="J14" s="60"/>
      <c r="K14" s="60"/>
      <c r="L14" s="60"/>
      <c r="M14" s="60"/>
      <c r="N14" s="60"/>
      <c r="O14" s="60"/>
      <c r="P14" s="60"/>
    </row>
    <row r="15" ht="15" customHeight="1" spans="1:23">
      <c r="A15" s="70">
        <v>14</v>
      </c>
      <c r="B15" s="70">
        <v>720</v>
      </c>
      <c r="C15" s="70">
        <v>131.136</v>
      </c>
      <c r="D15" s="70">
        <v>15</v>
      </c>
      <c r="E15" s="70">
        <v>255</v>
      </c>
      <c r="J15" s="60"/>
      <c r="K15" s="60"/>
      <c r="L15" s="60"/>
      <c r="M15" s="60"/>
      <c r="N15" s="60"/>
      <c r="O15" s="60"/>
      <c r="P15" s="60"/>
    </row>
    <row r="16" ht="15" customHeight="1" spans="1:23">
      <c r="A16" s="70">
        <v>15</v>
      </c>
      <c r="B16" s="70">
        <v>720</v>
      </c>
      <c r="C16" s="70">
        <v>139.621</v>
      </c>
      <c r="D16" s="70">
        <v>21</v>
      </c>
      <c r="E16" s="70">
        <v>255</v>
      </c>
      <c r="J16" s="60"/>
      <c r="K16" s="60"/>
      <c r="L16" s="60"/>
      <c r="M16" s="60"/>
      <c r="N16" s="60"/>
      <c r="O16" s="60"/>
      <c r="P16" s="60"/>
    </row>
    <row r="17" ht="15" customHeight="1" spans="1:16">
      <c r="A17" s="70">
        <v>16</v>
      </c>
      <c r="B17" s="70">
        <v>720</v>
      </c>
      <c r="C17" s="70">
        <v>127.668</v>
      </c>
      <c r="D17" s="70">
        <v>0</v>
      </c>
      <c r="E17" s="70">
        <v>255</v>
      </c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70">
        <v>17</v>
      </c>
      <c r="B18" s="70">
        <v>800</v>
      </c>
      <c r="C18" s="70">
        <v>109.251</v>
      </c>
      <c r="D18" s="70">
        <v>0</v>
      </c>
      <c r="E18" s="110">
        <v>255</v>
      </c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70">
        <v>18</v>
      </c>
      <c r="B19" s="70">
        <v>800</v>
      </c>
      <c r="C19" s="70">
        <v>155.921</v>
      </c>
      <c r="D19" s="70">
        <v>20</v>
      </c>
      <c r="E19" s="110">
        <v>255</v>
      </c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70">
        <v>19</v>
      </c>
      <c r="B20" s="70">
        <v>800</v>
      </c>
      <c r="C20" s="70">
        <v>117.95</v>
      </c>
      <c r="D20" s="70">
        <v>31</v>
      </c>
      <c r="E20" s="110">
        <v>255</v>
      </c>
      <c r="F20" s="113"/>
      <c r="G20" s="113"/>
      <c r="H20" s="113"/>
    </row>
    <row r="21" ht="15" customHeight="1" spans="1:16">
      <c r="A21" s="70">
        <v>20</v>
      </c>
      <c r="B21" s="70">
        <v>800</v>
      </c>
      <c r="C21" s="70">
        <v>99.334</v>
      </c>
      <c r="D21" s="70">
        <v>24</v>
      </c>
      <c r="E21" s="70">
        <v>249</v>
      </c>
    </row>
    <row r="22" ht="15" customHeight="1" spans="1:16">
      <c r="A22" s="70">
        <v>21</v>
      </c>
      <c r="B22" s="70">
        <v>800</v>
      </c>
      <c r="C22" s="70">
        <v>111.285</v>
      </c>
      <c r="D22" s="70">
        <v>0</v>
      </c>
      <c r="E22" s="70">
        <v>255</v>
      </c>
    </row>
    <row r="23" ht="15" customHeight="1" spans="1:16">
      <c r="A23" s="70">
        <v>22</v>
      </c>
      <c r="B23" s="70">
        <v>800</v>
      </c>
      <c r="C23" s="70">
        <v>116.716</v>
      </c>
      <c r="D23" s="70">
        <v>11</v>
      </c>
      <c r="E23" s="70">
        <v>255</v>
      </c>
    </row>
    <row r="24" ht="15" customHeight="1" spans="1:16">
      <c r="A24" s="70">
        <v>23</v>
      </c>
      <c r="B24" s="70">
        <v>800</v>
      </c>
      <c r="C24" s="70">
        <v>115.146</v>
      </c>
      <c r="D24" s="70">
        <v>11</v>
      </c>
      <c r="E24" s="70">
        <v>255</v>
      </c>
    </row>
    <row r="25" ht="15" customHeight="1" spans="1:16">
      <c r="A25" s="70">
        <v>24</v>
      </c>
      <c r="B25" s="70">
        <v>800</v>
      </c>
      <c r="C25" s="70">
        <v>114.86</v>
      </c>
      <c r="D25" s="70">
        <v>11</v>
      </c>
      <c r="E25" s="70">
        <v>255</v>
      </c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"/>
  <sheetViews>
    <sheetView workbookViewId="0">
      <selection activeCell="D13" sqref="D13"/>
    </sheetView>
  </sheetViews>
  <sheetFormatPr defaultColWidth="9" defaultRowHeight="13.5" outlineLevelRow="5"/>
  <cols>
    <col min="1" max="16384" width="9" style="61"/>
  </cols>
  <sheetData>
    <row r="1" customHeight="1" spans="1:17">
      <c r="B1" s="197" t="s">
        <v>245</v>
      </c>
      <c r="C1" s="197"/>
      <c r="D1" s="197"/>
      <c r="E1" s="197"/>
      <c r="F1" s="197" t="s">
        <v>246</v>
      </c>
      <c r="G1" s="197"/>
      <c r="H1" s="197"/>
      <c r="I1" s="197"/>
      <c r="J1" s="197" t="s">
        <v>247</v>
      </c>
      <c r="K1" s="197"/>
      <c r="L1" s="197"/>
      <c r="M1" s="197"/>
      <c r="N1" s="197" t="s">
        <v>248</v>
      </c>
      <c r="O1" s="197"/>
      <c r="P1" s="197"/>
      <c r="Q1" s="197"/>
    </row>
    <row r="2" spans="1:17">
      <c r="A2" s="198">
        <v>7</v>
      </c>
      <c r="B2" s="199">
        <v>90.36024</v>
      </c>
      <c r="C2" s="199">
        <v>94.44423</v>
      </c>
      <c r="D2" s="199">
        <v>96.19516</v>
      </c>
      <c r="E2" s="199">
        <v>110.135</v>
      </c>
      <c r="F2" s="199">
        <v>90.27489</v>
      </c>
      <c r="G2" s="199">
        <v>109.9752</v>
      </c>
      <c r="H2" s="199">
        <v>102.5484</v>
      </c>
      <c r="I2" s="199">
        <v>102.5416</v>
      </c>
      <c r="J2" s="199">
        <v>107.0862</v>
      </c>
      <c r="K2" s="199">
        <v>100.7358</v>
      </c>
      <c r="L2" s="199">
        <v>101.3969</v>
      </c>
      <c r="M2" s="199">
        <v>94.3548</v>
      </c>
      <c r="N2" s="199">
        <v>99.69956</v>
      </c>
      <c r="O2" s="199">
        <v>91.00955</v>
      </c>
      <c r="P2" s="199">
        <v>90.53779</v>
      </c>
      <c r="Q2" s="199">
        <v>97.5458</v>
      </c>
    </row>
    <row r="3" spans="1:17">
      <c r="A3" s="198">
        <v>14</v>
      </c>
      <c r="B3" s="199">
        <v>241.2563</v>
      </c>
      <c r="C3" s="199">
        <v>240.4128</v>
      </c>
      <c r="D3" s="199">
        <v>237.8966</v>
      </c>
      <c r="E3" s="199">
        <v>311.548</v>
      </c>
      <c r="F3" s="199">
        <v>369.5838</v>
      </c>
      <c r="G3" s="199">
        <v>338.2503</v>
      </c>
      <c r="H3" s="199">
        <v>313.0791</v>
      </c>
      <c r="I3" s="199">
        <v>288.4988</v>
      </c>
      <c r="J3" s="199">
        <v>216.6046</v>
      </c>
      <c r="K3" s="199">
        <v>192.4055</v>
      </c>
      <c r="L3" s="199">
        <v>269.448</v>
      </c>
      <c r="M3" s="199">
        <v>254.897</v>
      </c>
      <c r="N3" s="199">
        <v>112.01</v>
      </c>
      <c r="O3" s="199">
        <v>111.6157</v>
      </c>
      <c r="P3" s="199">
        <v>113.6036</v>
      </c>
      <c r="Q3" s="199">
        <v>109.0165</v>
      </c>
    </row>
    <row r="4" spans="1:17">
      <c r="A4" s="198">
        <v>21</v>
      </c>
      <c r="B4" s="199">
        <v>371.3592</v>
      </c>
      <c r="C4" s="199">
        <v>343.0583</v>
      </c>
      <c r="D4" s="199">
        <v>301.0695</v>
      </c>
      <c r="E4" s="199">
        <v>384.849</v>
      </c>
      <c r="F4" s="199">
        <v>506.0156</v>
      </c>
      <c r="G4" s="199">
        <v>512.065</v>
      </c>
      <c r="H4" s="199">
        <v>586.0156</v>
      </c>
      <c r="I4" s="199">
        <v>556.1651</v>
      </c>
      <c r="J4" s="199">
        <v>337.7686</v>
      </c>
      <c r="K4" s="199">
        <v>390.3217</v>
      </c>
      <c r="L4" s="199">
        <v>397.1459</v>
      </c>
      <c r="M4" s="199">
        <v>369.58</v>
      </c>
      <c r="N4" s="199">
        <v>196.0156</v>
      </c>
      <c r="O4" s="199">
        <v>156.0156</v>
      </c>
      <c r="P4" s="199">
        <v>201.065</v>
      </c>
      <c r="Q4" s="199">
        <v>159.01</v>
      </c>
    </row>
    <row r="5" spans="1:17">
      <c r="A5" s="198">
        <v>28</v>
      </c>
      <c r="B5" s="199">
        <v>523.016</v>
      </c>
      <c r="C5" s="199">
        <v>535.819</v>
      </c>
      <c r="D5" s="199">
        <v>450.8164</v>
      </c>
      <c r="E5" s="199">
        <v>620.123</v>
      </c>
      <c r="F5" s="199">
        <v>789.0165</v>
      </c>
      <c r="G5" s="199">
        <v>853.0156</v>
      </c>
      <c r="H5" s="199">
        <v>771.01</v>
      </c>
      <c r="I5" s="199">
        <v>686.1056</v>
      </c>
      <c r="J5" s="199">
        <v>496.0156</v>
      </c>
      <c r="K5" s="199">
        <v>622.015</v>
      </c>
      <c r="L5" s="199">
        <v>542.65</v>
      </c>
      <c r="M5" s="199">
        <v>508.1</v>
      </c>
      <c r="N5" s="199">
        <v>209.0156</v>
      </c>
      <c r="O5" s="199">
        <v>226.0156</v>
      </c>
      <c r="P5" s="199">
        <v>222.5807</v>
      </c>
      <c r="Q5" s="199">
        <v>193.015</v>
      </c>
    </row>
    <row r="6" spans="1:17">
      <c r="A6" s="198">
        <v>35</v>
      </c>
      <c r="B6" s="199">
        <v>706.016</v>
      </c>
      <c r="C6" s="199">
        <v>686.056</v>
      </c>
      <c r="D6" s="199">
        <v>735.0156</v>
      </c>
      <c r="E6" s="199">
        <v>753.0156</v>
      </c>
      <c r="F6" s="199">
        <v>969.106</v>
      </c>
      <c r="G6" s="199">
        <v>901.0156</v>
      </c>
      <c r="H6" s="199">
        <v>866.165</v>
      </c>
      <c r="I6" s="199">
        <v>963.165</v>
      </c>
      <c r="J6" s="199">
        <v>823.016</v>
      </c>
      <c r="K6" s="199">
        <v>788.605</v>
      </c>
      <c r="L6" s="199">
        <v>816.0156</v>
      </c>
      <c r="M6" s="199">
        <v>742.0156</v>
      </c>
      <c r="N6" s="199">
        <v>263.0156</v>
      </c>
      <c r="O6" s="199">
        <v>305.056</v>
      </c>
      <c r="P6" s="199">
        <v>253.056</v>
      </c>
      <c r="Q6" s="199">
        <v>339.01</v>
      </c>
    </row>
  </sheetData>
  <mergeCells count="4">
    <mergeCell ref="B1:E1"/>
    <mergeCell ref="F1:I1"/>
    <mergeCell ref="J1:M1"/>
    <mergeCell ref="N1:Q1"/>
  </mergeCells>
  <pageMargins left="0.75" right="0.75" top="1" bottom="1" header="0.5" footer="0.5"/>
  <headerFooter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"/>
  <sheetViews>
    <sheetView topLeftCell="A4" workbookViewId="0">
      <selection activeCell="A1" sqref="A1:P2"/>
    </sheetView>
  </sheetViews>
  <sheetFormatPr defaultColWidth="9" defaultRowHeight="13.5" outlineLevelRow="1"/>
  <cols>
    <col min="1" max="16384" width="9" style="61"/>
  </cols>
  <sheetData>
    <row r="1" customHeight="1" spans="1:16">
      <c r="A1" s="127" t="s">
        <v>245</v>
      </c>
      <c r="B1" s="127"/>
      <c r="C1" s="127"/>
      <c r="D1" s="127"/>
      <c r="E1" s="127" t="s">
        <v>246</v>
      </c>
      <c r="F1" s="127"/>
      <c r="G1" s="127"/>
      <c r="H1" s="127"/>
      <c r="I1" s="127" t="s">
        <v>247</v>
      </c>
      <c r="J1" s="127"/>
      <c r="K1" s="127"/>
      <c r="L1" s="127"/>
      <c r="M1" s="127" t="s">
        <v>248</v>
      </c>
      <c r="N1" s="127"/>
      <c r="O1" s="127"/>
      <c r="P1" s="127"/>
    </row>
    <row r="2" spans="1:16">
      <c r="A2" s="128">
        <v>1</v>
      </c>
      <c r="B2" s="128">
        <v>0.99</v>
      </c>
      <c r="C2" s="128">
        <v>1.11</v>
      </c>
      <c r="D2" s="128">
        <v>0.84</v>
      </c>
      <c r="E2" s="128">
        <v>1.82</v>
      </c>
      <c r="F2" s="128">
        <v>1.59</v>
      </c>
      <c r="G2" s="128">
        <v>1.54</v>
      </c>
      <c r="H2" s="128">
        <v>1.46</v>
      </c>
      <c r="I2" s="128">
        <v>1.19</v>
      </c>
      <c r="J2" s="128">
        <v>1.38</v>
      </c>
      <c r="K2" s="128">
        <v>1.06</v>
      </c>
      <c r="L2" s="128">
        <v>0.95</v>
      </c>
      <c r="M2" s="128">
        <v>0.68</v>
      </c>
      <c r="N2" s="128">
        <v>0.57</v>
      </c>
      <c r="O2" s="128">
        <v>0.24</v>
      </c>
      <c r="P2" s="128">
        <v>0.64</v>
      </c>
    </row>
  </sheetData>
  <mergeCells count="4">
    <mergeCell ref="A1:D1"/>
    <mergeCell ref="E1:H1"/>
    <mergeCell ref="I1:L1"/>
    <mergeCell ref="M1:P1"/>
  </mergeCells>
  <pageMargins left="0.75" right="0.75" top="1" bottom="1" header="0.5" footer="0.5"/>
  <headerFooter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70" zoomScaleNormal="70" workbookViewId="0">
      <selection activeCell="I7" sqref="I7:T8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770</v>
      </c>
      <c r="C2" s="70">
        <v>69.639</v>
      </c>
      <c r="D2" s="70">
        <v>22</v>
      </c>
      <c r="E2" s="70">
        <v>199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770</v>
      </c>
      <c r="C3" s="70">
        <v>106.318</v>
      </c>
      <c r="D3" s="70">
        <v>30</v>
      </c>
      <c r="E3" s="70">
        <v>255</v>
      </c>
      <c r="F3" s="58"/>
      <c r="G3" s="70"/>
      <c r="H3" s="70"/>
      <c r="I3" s="105">
        <v>1</v>
      </c>
      <c r="J3" s="106"/>
      <c r="K3" s="107"/>
      <c r="L3" s="108">
        <v>2</v>
      </c>
      <c r="M3" s="108"/>
      <c r="N3" s="108"/>
      <c r="O3" s="193">
        <v>3</v>
      </c>
      <c r="P3" s="194"/>
      <c r="Q3" s="194"/>
      <c r="R3" s="195">
        <v>4</v>
      </c>
      <c r="S3" s="196"/>
      <c r="T3" s="196"/>
      <c r="U3" s="60"/>
      <c r="V3" s="60"/>
      <c r="W3" s="60"/>
    </row>
    <row r="4" spans="1:23">
      <c r="A4" s="70">
        <v>3</v>
      </c>
      <c r="B4" s="70">
        <v>770</v>
      </c>
      <c r="C4" s="70">
        <v>67.899</v>
      </c>
      <c r="D4" s="70">
        <v>27</v>
      </c>
      <c r="E4" s="70">
        <v>196</v>
      </c>
      <c r="F4" s="58"/>
      <c r="G4" s="110" t="s">
        <v>9</v>
      </c>
      <c r="H4" s="110" t="s">
        <v>10</v>
      </c>
      <c r="I4" s="70">
        <f>C2</f>
        <v>69.639</v>
      </c>
      <c r="J4" s="70">
        <f>C10</f>
        <v>63.655</v>
      </c>
      <c r="K4" s="70">
        <f>C18</f>
        <v>65.897</v>
      </c>
      <c r="L4" s="70">
        <f>C3</f>
        <v>106.318</v>
      </c>
      <c r="M4" s="70">
        <f>C11</f>
        <v>99.912</v>
      </c>
      <c r="N4" s="70">
        <f>C19</f>
        <v>87.164</v>
      </c>
      <c r="O4" s="70">
        <f>C4</f>
        <v>67.899</v>
      </c>
      <c r="P4" s="70">
        <f>C12</f>
        <v>75.645</v>
      </c>
      <c r="Q4" s="70">
        <f>C20</f>
        <v>69.277</v>
      </c>
      <c r="R4" s="70">
        <f>C5</f>
        <v>35.856</v>
      </c>
      <c r="S4" s="70">
        <f>C13</f>
        <v>27.327</v>
      </c>
      <c r="T4" s="70">
        <f>C21</f>
        <v>30.659</v>
      </c>
      <c r="U4" s="5"/>
      <c r="V4" s="5"/>
      <c r="W4" s="5"/>
    </row>
    <row r="5" spans="1:23">
      <c r="A5" s="70">
        <v>4</v>
      </c>
      <c r="B5" s="70">
        <v>770</v>
      </c>
      <c r="C5" s="70">
        <v>35.856</v>
      </c>
      <c r="D5" s="70">
        <v>25</v>
      </c>
      <c r="E5" s="70">
        <v>120</v>
      </c>
      <c r="F5" s="58"/>
      <c r="G5" s="70" t="s">
        <v>11</v>
      </c>
      <c r="H5" s="70" t="s">
        <v>12</v>
      </c>
      <c r="I5" s="70">
        <f>C6</f>
        <v>124.347</v>
      </c>
      <c r="J5" s="70">
        <f>C14</f>
        <v>132.651</v>
      </c>
      <c r="K5" s="70">
        <f>C22</f>
        <v>113.805</v>
      </c>
      <c r="L5" s="70">
        <f>C7</f>
        <v>119.275</v>
      </c>
      <c r="M5" s="70">
        <f>C15</f>
        <v>130.08</v>
      </c>
      <c r="N5" s="70">
        <f>C23</f>
        <v>116.459</v>
      </c>
      <c r="O5" s="70">
        <f>C8</f>
        <v>126.674</v>
      </c>
      <c r="P5" s="70">
        <f>C16</f>
        <v>122.09</v>
      </c>
      <c r="Q5" s="70">
        <f>C24</f>
        <v>108.636</v>
      </c>
      <c r="R5" s="70">
        <f>C9</f>
        <v>120.977</v>
      </c>
      <c r="S5" s="70">
        <f>C17</f>
        <v>124.569</v>
      </c>
      <c r="T5" s="70">
        <f>C25</f>
        <v>113.432</v>
      </c>
      <c r="U5" s="5"/>
      <c r="V5" s="5"/>
      <c r="W5" s="5"/>
    </row>
    <row r="6" spans="1:23">
      <c r="A6" s="70">
        <v>5</v>
      </c>
      <c r="B6" s="70">
        <v>770</v>
      </c>
      <c r="C6" s="70">
        <v>124.347</v>
      </c>
      <c r="D6" s="70">
        <v>17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0.563417771700876</v>
      </c>
      <c r="J6" s="110">
        <f t="shared" si="0"/>
        <v>0.515003923916473</v>
      </c>
      <c r="K6" s="110">
        <f t="shared" si="0"/>
        <v>0.533142935736766</v>
      </c>
      <c r="L6" s="70">
        <f t="shared" ref="L6:N6" si="1">L4/AVERAGE($L$5:$N$5)</f>
        <v>0.871902114189178</v>
      </c>
      <c r="M6" s="70">
        <f t="shared" si="1"/>
        <v>0.819367219406584</v>
      </c>
      <c r="N6" s="70">
        <f t="shared" si="1"/>
        <v>0.714822286735882</v>
      </c>
      <c r="O6" s="70">
        <f t="shared" ref="O6:Q6" si="2">O4/AVERAGE($O$5:$Q$5)</f>
        <v>0.56994124230554</v>
      </c>
      <c r="P6" s="70">
        <f t="shared" si="2"/>
        <v>0.634960828203693</v>
      </c>
      <c r="Q6" s="70">
        <f t="shared" si="2"/>
        <v>0.581508114157806</v>
      </c>
      <c r="R6" s="70">
        <f t="shared" ref="R6:T6" si="3">R4/AVERAGE($R$5:$T$5)</f>
        <v>0.299650674971725</v>
      </c>
      <c r="S6" s="70">
        <f t="shared" si="3"/>
        <v>0.228373326499117</v>
      </c>
      <c r="T6" s="70">
        <f t="shared" si="3"/>
        <v>0.256219044063982</v>
      </c>
      <c r="U6" s="5"/>
      <c r="V6" s="5"/>
      <c r="W6" s="5"/>
    </row>
    <row r="7" spans="1:23">
      <c r="A7" s="70">
        <v>6</v>
      </c>
      <c r="B7" s="70">
        <v>770</v>
      </c>
      <c r="C7" s="70">
        <v>119.275</v>
      </c>
      <c r="D7" s="70">
        <v>19</v>
      </c>
      <c r="E7" s="70">
        <v>255</v>
      </c>
      <c r="F7" s="58"/>
      <c r="G7" s="110"/>
      <c r="H7" s="110" t="s">
        <v>14</v>
      </c>
      <c r="I7" s="110">
        <f t="shared" ref="I7:T7" si="4">I6/AVERAGE($I$6:$K$6)</f>
        <v>1.04882750726689</v>
      </c>
      <c r="J7" s="110">
        <f t="shared" si="4"/>
        <v>0.958702953446692</v>
      </c>
      <c r="K7" s="110">
        <f t="shared" si="4"/>
        <v>0.992469539286414</v>
      </c>
      <c r="L7" s="110">
        <f t="shared" si="4"/>
        <v>1.62308497697029</v>
      </c>
      <c r="M7" s="110">
        <f t="shared" si="4"/>
        <v>1.5252889089247</v>
      </c>
      <c r="N7" s="110">
        <f t="shared" si="4"/>
        <v>1.33067381753455</v>
      </c>
      <c r="O7" s="110">
        <f t="shared" si="4"/>
        <v>1.06097124102304</v>
      </c>
      <c r="P7" s="110">
        <f t="shared" si="4"/>
        <v>1.18200812275863</v>
      </c>
      <c r="Q7" s="110">
        <f t="shared" si="4"/>
        <v>1.08250349289906</v>
      </c>
      <c r="R7" s="110">
        <f t="shared" si="4"/>
        <v>0.557813200553944</v>
      </c>
      <c r="S7" s="110">
        <f t="shared" si="4"/>
        <v>0.425127212503838</v>
      </c>
      <c r="T7" s="110">
        <f t="shared" si="4"/>
        <v>0.476963267396903</v>
      </c>
      <c r="U7" s="111"/>
      <c r="V7" s="111"/>
      <c r="W7" s="111"/>
    </row>
    <row r="8" spans="1:23">
      <c r="A8" s="70">
        <v>7</v>
      </c>
      <c r="B8" s="70">
        <v>770</v>
      </c>
      <c r="C8" s="70">
        <v>126.674</v>
      </c>
      <c r="D8" s="70">
        <v>23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770</v>
      </c>
      <c r="C9" s="70">
        <v>120.977</v>
      </c>
      <c r="D9" s="70">
        <v>0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902</v>
      </c>
      <c r="C10" s="70">
        <v>63.655</v>
      </c>
      <c r="D10" s="70">
        <v>0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902</v>
      </c>
      <c r="C11" s="70">
        <v>99.912</v>
      </c>
      <c r="D11" s="70">
        <v>28</v>
      </c>
      <c r="E11" s="70">
        <v>255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902</v>
      </c>
      <c r="C12" s="70">
        <v>75.645</v>
      </c>
      <c r="D12" s="70">
        <v>27</v>
      </c>
      <c r="E12" s="70">
        <v>196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902</v>
      </c>
      <c r="C13" s="70">
        <v>27.327</v>
      </c>
      <c r="D13" s="70">
        <v>20</v>
      </c>
      <c r="E13" s="110">
        <v>120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70">
        <v>13</v>
      </c>
      <c r="B14" s="70">
        <v>902</v>
      </c>
      <c r="C14" s="70">
        <v>132.651</v>
      </c>
      <c r="D14" s="70">
        <v>23</v>
      </c>
      <c r="E14" s="70">
        <v>255</v>
      </c>
      <c r="J14" s="60"/>
      <c r="K14" s="60"/>
      <c r="L14" s="60"/>
      <c r="M14" s="60"/>
      <c r="N14" s="60"/>
      <c r="O14" s="60"/>
      <c r="P14" s="60"/>
    </row>
    <row r="15" ht="15" customHeight="1" spans="1:23">
      <c r="A15" s="70">
        <v>14</v>
      </c>
      <c r="B15" s="70">
        <v>902</v>
      </c>
      <c r="C15" s="70">
        <v>130.08</v>
      </c>
      <c r="D15" s="70">
        <v>24</v>
      </c>
      <c r="E15" s="70">
        <v>255</v>
      </c>
      <c r="J15" s="60"/>
      <c r="K15" s="60"/>
      <c r="L15" s="60"/>
      <c r="M15" s="60"/>
      <c r="N15" s="60"/>
      <c r="O15" s="60"/>
      <c r="P15" s="60"/>
    </row>
    <row r="16" ht="15" customHeight="1" spans="1:23">
      <c r="A16" s="70">
        <v>15</v>
      </c>
      <c r="B16" s="70">
        <v>902</v>
      </c>
      <c r="C16" s="70">
        <v>122.09</v>
      </c>
      <c r="D16" s="70">
        <v>23</v>
      </c>
      <c r="E16" s="70">
        <v>255</v>
      </c>
      <c r="J16" s="60"/>
      <c r="K16" s="60"/>
      <c r="L16" s="60"/>
      <c r="M16" s="60"/>
      <c r="N16" s="60"/>
      <c r="O16" s="60"/>
      <c r="P16" s="60"/>
    </row>
    <row r="17" ht="15" customHeight="1" spans="1:16">
      <c r="A17" s="70">
        <v>16</v>
      </c>
      <c r="B17" s="70">
        <v>902</v>
      </c>
      <c r="C17" s="70">
        <v>124.569</v>
      </c>
      <c r="D17" s="70">
        <v>18</v>
      </c>
      <c r="E17" s="70">
        <v>255</v>
      </c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70">
        <v>17</v>
      </c>
      <c r="B18" s="70">
        <v>1066</v>
      </c>
      <c r="C18" s="70">
        <v>65.897</v>
      </c>
      <c r="D18" s="70">
        <v>0</v>
      </c>
      <c r="E18" s="110">
        <v>255</v>
      </c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70">
        <v>18</v>
      </c>
      <c r="B19" s="70">
        <v>1066</v>
      </c>
      <c r="C19" s="70">
        <v>87.164</v>
      </c>
      <c r="D19" s="70">
        <v>27</v>
      </c>
      <c r="E19" s="110">
        <v>255</v>
      </c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70">
        <v>19</v>
      </c>
      <c r="B20" s="70">
        <v>1066</v>
      </c>
      <c r="C20" s="70">
        <v>69.277</v>
      </c>
      <c r="D20" s="70">
        <v>27</v>
      </c>
      <c r="E20" s="110">
        <v>196</v>
      </c>
      <c r="F20" s="113"/>
      <c r="G20" s="113"/>
      <c r="H20" s="113"/>
    </row>
    <row r="21" ht="15" customHeight="1" spans="1:16">
      <c r="A21" s="70">
        <v>20</v>
      </c>
      <c r="B21" s="70">
        <v>1066</v>
      </c>
      <c r="C21" s="70">
        <v>30.659</v>
      </c>
      <c r="D21" s="70">
        <v>20</v>
      </c>
      <c r="E21" s="70">
        <v>255</v>
      </c>
    </row>
    <row r="22" ht="15" customHeight="1" spans="1:16">
      <c r="A22" s="70">
        <v>21</v>
      </c>
      <c r="B22" s="70">
        <v>1066</v>
      </c>
      <c r="C22" s="70">
        <v>113.805</v>
      </c>
      <c r="D22" s="70">
        <v>0</v>
      </c>
      <c r="E22" s="70">
        <v>255</v>
      </c>
    </row>
    <row r="23" ht="15" customHeight="1" spans="1:16">
      <c r="A23" s="70">
        <v>22</v>
      </c>
      <c r="B23" s="70">
        <v>1066</v>
      </c>
      <c r="C23" s="70">
        <v>116.459</v>
      </c>
      <c r="D23" s="70">
        <v>21</v>
      </c>
      <c r="E23" s="70">
        <v>255</v>
      </c>
    </row>
    <row r="24" ht="15" customHeight="1" spans="1:16">
      <c r="A24" s="70">
        <v>23</v>
      </c>
      <c r="B24" s="70">
        <v>1066</v>
      </c>
      <c r="C24" s="70">
        <v>108.636</v>
      </c>
      <c r="D24" s="70">
        <v>23</v>
      </c>
      <c r="E24" s="70">
        <v>255</v>
      </c>
    </row>
    <row r="25" ht="15" customHeight="1" spans="1:16">
      <c r="A25" s="70">
        <v>24</v>
      </c>
      <c r="B25" s="70">
        <v>1066</v>
      </c>
      <c r="C25" s="70">
        <v>113.432</v>
      </c>
      <c r="D25" s="70">
        <v>19</v>
      </c>
      <c r="E25" s="70">
        <v>255</v>
      </c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70" zoomScaleNormal="70" workbookViewId="0">
      <selection activeCell="I7" sqref="I7:T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608</v>
      </c>
      <c r="C2" s="70">
        <v>98.998</v>
      </c>
      <c r="D2" s="70">
        <v>41</v>
      </c>
      <c r="E2" s="70">
        <v>246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608</v>
      </c>
      <c r="C3" s="70">
        <v>129.321</v>
      </c>
      <c r="D3" s="70">
        <v>48</v>
      </c>
      <c r="E3" s="70">
        <v>250</v>
      </c>
      <c r="F3" s="58"/>
      <c r="G3" s="70"/>
      <c r="H3" s="70"/>
      <c r="I3" s="105">
        <v>1</v>
      </c>
      <c r="J3" s="106"/>
      <c r="K3" s="107"/>
      <c r="L3" s="108">
        <v>2</v>
      </c>
      <c r="M3" s="108"/>
      <c r="N3" s="108"/>
      <c r="O3" s="193">
        <v>3</v>
      </c>
      <c r="P3" s="194"/>
      <c r="Q3" s="194"/>
      <c r="R3" s="195">
        <v>4</v>
      </c>
      <c r="S3" s="196"/>
      <c r="T3" s="196"/>
      <c r="U3" s="60"/>
      <c r="V3" s="60"/>
      <c r="W3" s="60"/>
    </row>
    <row r="4" spans="1:23">
      <c r="A4" s="70">
        <v>3</v>
      </c>
      <c r="B4" s="70">
        <v>608</v>
      </c>
      <c r="C4" s="70">
        <v>113.141</v>
      </c>
      <c r="D4" s="70">
        <v>44</v>
      </c>
      <c r="E4" s="70">
        <v>241</v>
      </c>
      <c r="F4" s="58"/>
      <c r="G4" s="110" t="s">
        <v>9</v>
      </c>
      <c r="H4" s="110" t="s">
        <v>221</v>
      </c>
      <c r="I4" s="70">
        <f>C2</f>
        <v>98.998</v>
      </c>
      <c r="J4" s="70">
        <f>C10</f>
        <v>99.553</v>
      </c>
      <c r="K4" s="70">
        <f>C18</f>
        <v>90.45</v>
      </c>
      <c r="L4" s="70">
        <f>C3</f>
        <v>129.321</v>
      </c>
      <c r="M4" s="70">
        <f>C11</f>
        <v>137.162</v>
      </c>
      <c r="N4" s="70">
        <f>C19</f>
        <v>156.213</v>
      </c>
      <c r="O4" s="70">
        <f>C4</f>
        <v>113.141</v>
      </c>
      <c r="P4" s="70">
        <f>C12</f>
        <v>98.874</v>
      </c>
      <c r="Q4" s="70">
        <f>C20</f>
        <v>96.041</v>
      </c>
      <c r="R4" s="70">
        <f>C5</f>
        <v>59.018</v>
      </c>
      <c r="S4" s="70">
        <f>C13</f>
        <v>56.329</v>
      </c>
      <c r="T4" s="70">
        <f>C21</f>
        <v>37.786</v>
      </c>
      <c r="U4" s="5"/>
      <c r="V4" s="5"/>
      <c r="W4" s="5"/>
    </row>
    <row r="5" spans="1:23">
      <c r="A5" s="70">
        <v>4</v>
      </c>
      <c r="B5" s="70">
        <v>608</v>
      </c>
      <c r="C5" s="70">
        <v>59.018</v>
      </c>
      <c r="D5" s="70">
        <v>19</v>
      </c>
      <c r="E5" s="70">
        <v>135</v>
      </c>
      <c r="F5" s="58"/>
      <c r="G5" s="70" t="s">
        <v>11</v>
      </c>
      <c r="H5" s="70" t="s">
        <v>12</v>
      </c>
      <c r="I5" s="70">
        <f>C6</f>
        <v>152.062</v>
      </c>
      <c r="J5" s="70">
        <f>C14</f>
        <v>142.486</v>
      </c>
      <c r="K5" s="70">
        <f>C22</f>
        <v>121.851</v>
      </c>
      <c r="L5" s="70">
        <f>C7</f>
        <v>165.551</v>
      </c>
      <c r="M5" s="70">
        <f>C15</f>
        <v>153.981</v>
      </c>
      <c r="N5" s="70">
        <f>C23</f>
        <v>134.318</v>
      </c>
      <c r="O5" s="70">
        <f>C8</f>
        <v>158.14</v>
      </c>
      <c r="P5" s="70">
        <f>C16</f>
        <v>142.73</v>
      </c>
      <c r="Q5" s="70">
        <f>C24</f>
        <v>128.799</v>
      </c>
      <c r="R5" s="70">
        <f>C9</f>
        <v>162.436</v>
      </c>
      <c r="S5" s="70">
        <f>C17</f>
        <v>149.279</v>
      </c>
      <c r="T5" s="70">
        <f>C25</f>
        <v>132.282</v>
      </c>
      <c r="U5" s="5"/>
      <c r="V5" s="5"/>
      <c r="W5" s="5"/>
    </row>
    <row r="6" spans="1:23">
      <c r="A6" s="70">
        <v>5</v>
      </c>
      <c r="B6" s="70">
        <v>608</v>
      </c>
      <c r="C6" s="70">
        <v>152.062</v>
      </c>
      <c r="D6" s="70">
        <v>26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0.713243787809289</v>
      </c>
      <c r="J6" s="110">
        <f t="shared" si="0"/>
        <v>0.717242356489809</v>
      </c>
      <c r="K6" s="110">
        <f t="shared" si="0"/>
        <v>0.651658625501022</v>
      </c>
      <c r="L6" s="70">
        <f t="shared" ref="L6:N6" si="1">L4/AVERAGE($L$5:$N$5)</f>
        <v>0.854826484521318</v>
      </c>
      <c r="M6" s="70">
        <f t="shared" si="1"/>
        <v>0.90665638426793</v>
      </c>
      <c r="N6" s="70">
        <f t="shared" si="1"/>
        <v>1.03258565605376</v>
      </c>
      <c r="O6" s="70">
        <f t="shared" ref="O6:Q6" si="2">O4/AVERAGE($O$5:$Q$5)</f>
        <v>0.789963902445836</v>
      </c>
      <c r="P6" s="70">
        <f t="shared" si="2"/>
        <v>0.690350013615132</v>
      </c>
      <c r="Q6" s="70">
        <f t="shared" si="2"/>
        <v>0.670569671072384</v>
      </c>
      <c r="R6" s="70">
        <f t="shared" ref="R6:T6" si="3">R4/AVERAGE($R$5:$T$5)</f>
        <v>0.398772964682194</v>
      </c>
      <c r="S6" s="70">
        <f t="shared" si="3"/>
        <v>0.38060392299948</v>
      </c>
      <c r="T6" s="70">
        <f t="shared" si="3"/>
        <v>0.255312535895513</v>
      </c>
      <c r="U6" s="5"/>
      <c r="V6" s="5"/>
      <c r="W6" s="5"/>
    </row>
    <row r="7" spans="1:23">
      <c r="A7" s="70">
        <v>6</v>
      </c>
      <c r="B7" s="70">
        <v>608</v>
      </c>
      <c r="C7" s="70">
        <v>165.551</v>
      </c>
      <c r="D7" s="70">
        <v>32</v>
      </c>
      <c r="E7" s="70">
        <v>255</v>
      </c>
      <c r="F7" s="58"/>
      <c r="G7" s="110"/>
      <c r="H7" s="110" t="s">
        <v>14</v>
      </c>
      <c r="I7" s="110">
        <f t="shared" ref="I7:T7" si="4">I6/AVERAGE($I$6:$K$6)</f>
        <v>1.02765734374622</v>
      </c>
      <c r="J7" s="110">
        <f t="shared" si="4"/>
        <v>1.03341856948592</v>
      </c>
      <c r="K7" s="110">
        <f t="shared" si="4"/>
        <v>0.938924086767866</v>
      </c>
      <c r="L7" s="110">
        <f t="shared" si="4"/>
        <v>1.23165280856534</v>
      </c>
      <c r="M7" s="110">
        <f t="shared" si="4"/>
        <v>1.30633046858932</v>
      </c>
      <c r="N7" s="110">
        <f t="shared" si="4"/>
        <v>1.48777213433563</v>
      </c>
      <c r="O7" s="110">
        <f t="shared" si="4"/>
        <v>1.13819737306979</v>
      </c>
      <c r="P7" s="110">
        <f t="shared" si="4"/>
        <v>0.994671490130924</v>
      </c>
      <c r="Q7" s="110">
        <f t="shared" si="4"/>
        <v>0.96617153734717</v>
      </c>
      <c r="R7" s="110">
        <f t="shared" si="4"/>
        <v>0.57456086214477</v>
      </c>
      <c r="S7" s="110">
        <f t="shared" si="4"/>
        <v>0.54838250709534</v>
      </c>
      <c r="T7" s="110">
        <f t="shared" si="4"/>
        <v>0.367859919634727</v>
      </c>
      <c r="U7" s="111"/>
      <c r="V7" s="111"/>
      <c r="W7" s="111"/>
    </row>
    <row r="8" spans="1:23">
      <c r="A8" s="70">
        <v>7</v>
      </c>
      <c r="B8" s="70">
        <v>608</v>
      </c>
      <c r="C8" s="70">
        <v>158.14</v>
      </c>
      <c r="D8" s="70">
        <v>43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608</v>
      </c>
      <c r="C9" s="70">
        <v>162.436</v>
      </c>
      <c r="D9" s="70">
        <v>0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736</v>
      </c>
      <c r="C10" s="70">
        <v>99.553</v>
      </c>
      <c r="D10" s="70">
        <v>41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736</v>
      </c>
      <c r="C11" s="70">
        <v>137.162</v>
      </c>
      <c r="D11" s="70">
        <v>41</v>
      </c>
      <c r="E11" s="70">
        <v>250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736</v>
      </c>
      <c r="C12" s="70">
        <v>98.874</v>
      </c>
      <c r="D12" s="70">
        <v>42</v>
      </c>
      <c r="E12" s="70">
        <v>241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736</v>
      </c>
      <c r="C13" s="70">
        <v>56.329</v>
      </c>
      <c r="D13" s="70">
        <v>0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70">
        <v>13</v>
      </c>
      <c r="B14" s="70">
        <v>736</v>
      </c>
      <c r="C14" s="70">
        <v>142.486</v>
      </c>
      <c r="D14" s="70">
        <v>31</v>
      </c>
      <c r="E14" s="70">
        <v>255</v>
      </c>
      <c r="J14" s="60"/>
      <c r="K14" s="60"/>
      <c r="L14" s="60"/>
      <c r="M14" s="60"/>
      <c r="N14" s="60"/>
      <c r="O14" s="60"/>
      <c r="P14" s="60"/>
    </row>
    <row r="15" ht="15" customHeight="1" spans="1:23">
      <c r="A15" s="70">
        <v>14</v>
      </c>
      <c r="B15" s="70">
        <v>736</v>
      </c>
      <c r="C15" s="70">
        <v>153.981</v>
      </c>
      <c r="D15" s="70">
        <v>38</v>
      </c>
      <c r="E15" s="70">
        <v>255</v>
      </c>
      <c r="J15" s="60"/>
      <c r="K15" s="60"/>
      <c r="L15" s="60"/>
      <c r="M15" s="60"/>
      <c r="N15" s="60"/>
      <c r="O15" s="60"/>
      <c r="P15" s="60"/>
    </row>
    <row r="16" ht="15" customHeight="1" spans="1:23">
      <c r="A16" s="70">
        <v>15</v>
      </c>
      <c r="B16" s="70">
        <v>736</v>
      </c>
      <c r="C16" s="70">
        <v>142.73</v>
      </c>
      <c r="D16" s="70">
        <v>32</v>
      </c>
      <c r="E16" s="70">
        <v>255</v>
      </c>
      <c r="J16" s="60"/>
      <c r="K16" s="60"/>
      <c r="L16" s="60"/>
      <c r="M16" s="60"/>
      <c r="N16" s="60"/>
      <c r="O16" s="60"/>
      <c r="P16" s="60"/>
    </row>
    <row r="17" ht="15" customHeight="1" spans="1:16">
      <c r="A17" s="70">
        <v>16</v>
      </c>
      <c r="B17" s="70">
        <v>736</v>
      </c>
      <c r="C17" s="70">
        <v>149.279</v>
      </c>
      <c r="D17" s="70">
        <v>0</v>
      </c>
      <c r="E17" s="70">
        <v>255</v>
      </c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70">
        <v>17</v>
      </c>
      <c r="B18" s="70">
        <v>920</v>
      </c>
      <c r="C18" s="70">
        <v>90.45</v>
      </c>
      <c r="D18" s="70">
        <v>0</v>
      </c>
      <c r="E18" s="110">
        <v>255</v>
      </c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70">
        <v>18</v>
      </c>
      <c r="B19" s="70">
        <v>920</v>
      </c>
      <c r="C19" s="70">
        <v>156.213</v>
      </c>
      <c r="D19" s="70">
        <v>41</v>
      </c>
      <c r="E19" s="110">
        <v>250</v>
      </c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70">
        <v>19</v>
      </c>
      <c r="B20" s="70">
        <v>920</v>
      </c>
      <c r="C20" s="70">
        <v>96.041</v>
      </c>
      <c r="D20" s="70">
        <v>43</v>
      </c>
      <c r="E20" s="110">
        <v>241</v>
      </c>
      <c r="F20" s="113"/>
      <c r="G20" s="113"/>
      <c r="H20" s="113"/>
    </row>
    <row r="21" ht="15" customHeight="1" spans="1:16">
      <c r="A21" s="70">
        <v>20</v>
      </c>
      <c r="B21" s="70">
        <v>920</v>
      </c>
      <c r="C21" s="70">
        <v>37.786</v>
      </c>
      <c r="D21" s="70">
        <v>0</v>
      </c>
      <c r="E21" s="70">
        <v>255</v>
      </c>
    </row>
    <row r="22" ht="15" customHeight="1" spans="1:16">
      <c r="A22" s="70">
        <v>21</v>
      </c>
      <c r="B22" s="70">
        <v>920</v>
      </c>
      <c r="C22" s="70">
        <v>121.851</v>
      </c>
      <c r="D22" s="70">
        <v>20</v>
      </c>
      <c r="E22" s="70">
        <v>255</v>
      </c>
    </row>
    <row r="23" ht="15" customHeight="1" spans="1:16">
      <c r="A23" s="70">
        <v>22</v>
      </c>
      <c r="B23" s="70">
        <v>920</v>
      </c>
      <c r="C23" s="70">
        <v>134.318</v>
      </c>
      <c r="D23" s="70">
        <v>25</v>
      </c>
      <c r="E23" s="70">
        <v>255</v>
      </c>
    </row>
    <row r="24" ht="15" customHeight="1" spans="1:16">
      <c r="A24" s="70">
        <v>23</v>
      </c>
      <c r="B24" s="70">
        <v>920</v>
      </c>
      <c r="C24" s="70">
        <v>128.799</v>
      </c>
      <c r="D24" s="70">
        <v>29</v>
      </c>
      <c r="E24" s="70">
        <v>255</v>
      </c>
    </row>
    <row r="25" ht="15" customHeight="1" spans="1:16">
      <c r="A25" s="70">
        <v>24</v>
      </c>
      <c r="B25" s="70">
        <v>920</v>
      </c>
      <c r="C25" s="70">
        <v>132.282</v>
      </c>
      <c r="D25" s="70">
        <v>23</v>
      </c>
      <c r="E25" s="70">
        <v>255</v>
      </c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70" zoomScaleNormal="70" workbookViewId="0">
      <selection activeCell="I7" sqref="I7:T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442</v>
      </c>
      <c r="C2" s="70">
        <v>116.199</v>
      </c>
      <c r="D2" s="70">
        <v>44</v>
      </c>
      <c r="E2" s="70">
        <v>202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442</v>
      </c>
      <c r="C3" s="70">
        <v>67.762</v>
      </c>
      <c r="D3" s="70">
        <v>37</v>
      </c>
      <c r="E3" s="70">
        <v>99</v>
      </c>
      <c r="F3" s="58"/>
      <c r="G3" s="70"/>
      <c r="H3" s="70"/>
      <c r="I3" s="105">
        <v>1</v>
      </c>
      <c r="J3" s="106"/>
      <c r="K3" s="107"/>
      <c r="L3" s="108">
        <v>2</v>
      </c>
      <c r="M3" s="108"/>
      <c r="N3" s="108"/>
      <c r="O3" s="193">
        <v>3</v>
      </c>
      <c r="P3" s="194"/>
      <c r="Q3" s="194"/>
      <c r="R3" s="195">
        <v>4</v>
      </c>
      <c r="S3" s="196"/>
      <c r="T3" s="196"/>
      <c r="U3" s="60"/>
      <c r="V3" s="60"/>
      <c r="W3" s="60"/>
    </row>
    <row r="4" spans="1:23">
      <c r="A4" s="70">
        <v>3</v>
      </c>
      <c r="B4" s="70">
        <v>442</v>
      </c>
      <c r="C4" s="70">
        <v>118.285</v>
      </c>
      <c r="D4" s="70">
        <v>40</v>
      </c>
      <c r="E4" s="70">
        <v>209</v>
      </c>
      <c r="F4" s="58"/>
      <c r="G4" s="110" t="s">
        <v>9</v>
      </c>
      <c r="H4" s="110" t="s">
        <v>68</v>
      </c>
      <c r="I4" s="70">
        <f>C2</f>
        <v>116.199</v>
      </c>
      <c r="J4" s="70">
        <f>C10</f>
        <v>104.318</v>
      </c>
      <c r="K4" s="70">
        <f>C18</f>
        <v>98.057</v>
      </c>
      <c r="L4" s="70">
        <f>C3</f>
        <v>67.762</v>
      </c>
      <c r="M4" s="70">
        <f>C11</f>
        <v>61.768</v>
      </c>
      <c r="N4" s="70">
        <f>C19</f>
        <v>59.98</v>
      </c>
      <c r="O4" s="70">
        <f>C4</f>
        <v>118.285</v>
      </c>
      <c r="P4" s="70">
        <f>C12</f>
        <v>119.449</v>
      </c>
      <c r="Q4" s="70">
        <f>C20</f>
        <v>102.082</v>
      </c>
      <c r="R4" s="70">
        <f>C5</f>
        <v>144.113</v>
      </c>
      <c r="S4" s="70">
        <f>C13</f>
        <v>151.366</v>
      </c>
      <c r="T4" s="70">
        <f>C21</f>
        <v>144.319</v>
      </c>
      <c r="U4" s="5"/>
      <c r="V4" s="5"/>
      <c r="W4" s="5"/>
    </row>
    <row r="5" spans="1:23">
      <c r="A5" s="70">
        <v>4</v>
      </c>
      <c r="B5" s="70">
        <v>442</v>
      </c>
      <c r="C5" s="70">
        <v>144.113</v>
      </c>
      <c r="D5" s="70">
        <v>50</v>
      </c>
      <c r="E5" s="70">
        <v>255</v>
      </c>
      <c r="F5" s="58"/>
      <c r="G5" s="70" t="s">
        <v>11</v>
      </c>
      <c r="H5" s="70" t="s">
        <v>12</v>
      </c>
      <c r="I5" s="70">
        <f>C6</f>
        <v>174.131</v>
      </c>
      <c r="J5" s="70">
        <f>C14</f>
        <v>159.756</v>
      </c>
      <c r="K5" s="70">
        <f>C22</f>
        <v>163.139</v>
      </c>
      <c r="L5" s="70">
        <f>C7</f>
        <v>132.575</v>
      </c>
      <c r="M5" s="70">
        <f>C15</f>
        <v>164.329</v>
      </c>
      <c r="N5" s="70">
        <f>C23</f>
        <v>155.575</v>
      </c>
      <c r="O5" s="70">
        <f>C8</f>
        <v>190.213</v>
      </c>
      <c r="P5" s="70">
        <f>C16</f>
        <v>159.417</v>
      </c>
      <c r="Q5" s="70">
        <f>C24</f>
        <v>165.779</v>
      </c>
      <c r="R5" s="70">
        <f>C9</f>
        <v>189.265</v>
      </c>
      <c r="S5" s="70">
        <f>C17</f>
        <v>167.855</v>
      </c>
      <c r="T5" s="70">
        <f>C25</f>
        <v>160.405</v>
      </c>
      <c r="U5" s="5"/>
      <c r="V5" s="5"/>
      <c r="W5" s="5"/>
    </row>
    <row r="6" spans="1:23">
      <c r="A6" s="70">
        <v>5</v>
      </c>
      <c r="B6" s="70">
        <v>442</v>
      </c>
      <c r="C6" s="70">
        <v>174.131</v>
      </c>
      <c r="D6" s="70">
        <v>28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0.701365723322321</v>
      </c>
      <c r="J6" s="110">
        <f t="shared" si="0"/>
        <v>0.629653177097375</v>
      </c>
      <c r="K6" s="110">
        <f t="shared" si="0"/>
        <v>0.591862397540571</v>
      </c>
      <c r="L6" s="70">
        <f t="shared" ref="L6:N6" si="1">L4/AVERAGE($L$5:$N$5)</f>
        <v>0.449271678906645</v>
      </c>
      <c r="M6" s="70">
        <f t="shared" si="1"/>
        <v>0.409530608050318</v>
      </c>
      <c r="N6" s="70">
        <f t="shared" si="1"/>
        <v>0.397675914241324</v>
      </c>
      <c r="O6" s="70">
        <f t="shared" ref="O6:Q6" si="2">O4/AVERAGE($O$5:$Q$5)</f>
        <v>0.688492051943214</v>
      </c>
      <c r="P6" s="70">
        <f t="shared" si="2"/>
        <v>0.695267253773217</v>
      </c>
      <c r="Q6" s="70">
        <f t="shared" si="2"/>
        <v>0.594180543995157</v>
      </c>
      <c r="R6" s="70">
        <f t="shared" ref="R6:T6" si="3">R4/AVERAGE($R$5:$T$5)</f>
        <v>0.835397323800783</v>
      </c>
      <c r="S6" s="70">
        <f t="shared" si="3"/>
        <v>0.877441669484566</v>
      </c>
      <c r="T6" s="70">
        <f t="shared" si="3"/>
        <v>0.836591469011159</v>
      </c>
      <c r="U6" s="5"/>
      <c r="V6" s="5"/>
      <c r="W6" s="5"/>
    </row>
    <row r="7" spans="1:23">
      <c r="A7" s="70">
        <v>6</v>
      </c>
      <c r="B7" s="70">
        <v>442</v>
      </c>
      <c r="C7" s="70">
        <v>132.575</v>
      </c>
      <c r="D7" s="70">
        <v>25</v>
      </c>
      <c r="E7" s="70">
        <v>255</v>
      </c>
      <c r="F7" s="58"/>
      <c r="G7" s="110"/>
      <c r="H7" s="110" t="s">
        <v>14</v>
      </c>
      <c r="I7" s="110">
        <f t="shared" ref="I7:T7" si="4">I6/AVERAGE($I$6:$K$6)</f>
        <v>1.09424184020039</v>
      </c>
      <c r="J7" s="110">
        <f t="shared" si="4"/>
        <v>0.982358886789255</v>
      </c>
      <c r="K7" s="110">
        <f t="shared" si="4"/>
        <v>0.923399273010352</v>
      </c>
      <c r="L7" s="110">
        <f t="shared" si="4"/>
        <v>0.700935121762147</v>
      </c>
      <c r="M7" s="110">
        <f t="shared" si="4"/>
        <v>0.638932744030641</v>
      </c>
      <c r="N7" s="110">
        <f t="shared" si="4"/>
        <v>0.620437540262885</v>
      </c>
      <c r="O7" s="110">
        <f t="shared" si="4"/>
        <v>1.07415686970414</v>
      </c>
      <c r="P7" s="110">
        <f t="shared" si="4"/>
        <v>1.08472725983253</v>
      </c>
      <c r="Q7" s="110">
        <f t="shared" si="4"/>
        <v>0.92701594938613</v>
      </c>
      <c r="R7" s="110">
        <f t="shared" si="4"/>
        <v>1.30335240873206</v>
      </c>
      <c r="S7" s="110">
        <f t="shared" si="4"/>
        <v>1.36894826074079</v>
      </c>
      <c r="T7" s="110">
        <f t="shared" si="4"/>
        <v>1.30521546477974</v>
      </c>
      <c r="U7" s="111"/>
      <c r="V7" s="111"/>
      <c r="W7" s="111"/>
    </row>
    <row r="8" spans="1:23">
      <c r="A8" s="70">
        <v>7</v>
      </c>
      <c r="B8" s="70">
        <v>442</v>
      </c>
      <c r="C8" s="70">
        <v>190.213</v>
      </c>
      <c r="D8" s="70">
        <v>46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442</v>
      </c>
      <c r="C9" s="70">
        <v>189.265</v>
      </c>
      <c r="D9" s="70">
        <v>42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544</v>
      </c>
      <c r="C10" s="70">
        <v>104.318</v>
      </c>
      <c r="D10" s="70">
        <v>37</v>
      </c>
      <c r="E10" s="70">
        <v>202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544</v>
      </c>
      <c r="C11" s="70">
        <v>61.768</v>
      </c>
      <c r="D11" s="70">
        <v>27</v>
      </c>
      <c r="E11" s="70">
        <v>99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544</v>
      </c>
      <c r="C12" s="70">
        <v>119.449</v>
      </c>
      <c r="D12" s="70">
        <v>36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544</v>
      </c>
      <c r="C13" s="70">
        <v>151.366</v>
      </c>
      <c r="D13" s="70">
        <v>0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70">
        <v>13</v>
      </c>
      <c r="B14" s="70">
        <v>544</v>
      </c>
      <c r="C14" s="70">
        <v>159.756</v>
      </c>
      <c r="D14" s="70">
        <v>34</v>
      </c>
      <c r="E14" s="70">
        <v>255</v>
      </c>
      <c r="J14" s="60"/>
      <c r="K14" s="60"/>
      <c r="L14" s="60"/>
      <c r="M14" s="60"/>
      <c r="N14" s="60"/>
      <c r="O14" s="60"/>
      <c r="P14" s="60"/>
    </row>
    <row r="15" ht="15" customHeight="1" spans="1:23">
      <c r="A15" s="70">
        <v>14</v>
      </c>
      <c r="B15" s="70">
        <v>544</v>
      </c>
      <c r="C15" s="70">
        <v>164.329</v>
      </c>
      <c r="D15" s="70">
        <v>38</v>
      </c>
      <c r="E15" s="70">
        <v>255</v>
      </c>
      <c r="J15" s="60"/>
      <c r="K15" s="60"/>
      <c r="L15" s="60"/>
      <c r="M15" s="60"/>
      <c r="N15" s="60"/>
      <c r="O15" s="60"/>
      <c r="P15" s="60"/>
    </row>
    <row r="16" ht="15" customHeight="1" spans="1:23">
      <c r="A16" s="70">
        <v>15</v>
      </c>
      <c r="B16" s="70">
        <v>544</v>
      </c>
      <c r="C16" s="70">
        <v>159.417</v>
      </c>
      <c r="D16" s="70">
        <v>38</v>
      </c>
      <c r="E16" s="70">
        <v>255</v>
      </c>
      <c r="J16" s="60"/>
      <c r="K16" s="60"/>
      <c r="L16" s="60"/>
      <c r="M16" s="60"/>
      <c r="N16" s="60"/>
      <c r="O16" s="60"/>
      <c r="P16" s="60"/>
    </row>
    <row r="17" ht="15" customHeight="1" spans="1:16">
      <c r="A17" s="70">
        <v>16</v>
      </c>
      <c r="B17" s="70">
        <v>544</v>
      </c>
      <c r="C17" s="70">
        <v>167.855</v>
      </c>
      <c r="D17" s="70">
        <v>30</v>
      </c>
      <c r="E17" s="70">
        <v>255</v>
      </c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70">
        <v>17</v>
      </c>
      <c r="B18" s="70">
        <v>612</v>
      </c>
      <c r="C18" s="70">
        <v>98.057</v>
      </c>
      <c r="D18" s="70">
        <v>35</v>
      </c>
      <c r="E18" s="110">
        <v>202</v>
      </c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70">
        <v>18</v>
      </c>
      <c r="B19" s="70">
        <v>612</v>
      </c>
      <c r="C19" s="70">
        <v>59.98</v>
      </c>
      <c r="D19" s="70">
        <v>26</v>
      </c>
      <c r="E19" s="110">
        <v>99</v>
      </c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70">
        <v>19</v>
      </c>
      <c r="B20" s="70">
        <v>612</v>
      </c>
      <c r="C20" s="70">
        <v>102.082</v>
      </c>
      <c r="D20" s="70">
        <v>37</v>
      </c>
      <c r="E20" s="110">
        <v>209</v>
      </c>
      <c r="F20" s="113"/>
      <c r="G20" s="113"/>
      <c r="H20" s="113"/>
    </row>
    <row r="21" ht="15" customHeight="1" spans="1:16">
      <c r="A21" s="70">
        <v>20</v>
      </c>
      <c r="B21" s="70">
        <v>612</v>
      </c>
      <c r="C21" s="70">
        <v>144.319</v>
      </c>
      <c r="D21" s="70">
        <v>0</v>
      </c>
      <c r="E21" s="70">
        <v>255</v>
      </c>
    </row>
    <row r="22" ht="15" customHeight="1" spans="1:16">
      <c r="A22" s="70">
        <v>21</v>
      </c>
      <c r="B22" s="70">
        <v>612</v>
      </c>
      <c r="C22" s="70">
        <v>163.139</v>
      </c>
      <c r="D22" s="70">
        <v>37</v>
      </c>
      <c r="E22" s="70">
        <v>255</v>
      </c>
    </row>
    <row r="23" ht="15" customHeight="1" spans="1:16">
      <c r="A23" s="70">
        <v>22</v>
      </c>
      <c r="B23" s="70">
        <v>612</v>
      </c>
      <c r="C23" s="70">
        <v>155.575</v>
      </c>
      <c r="D23" s="70">
        <v>31</v>
      </c>
      <c r="E23" s="70">
        <v>255</v>
      </c>
    </row>
    <row r="24" ht="15" customHeight="1" spans="1:16">
      <c r="A24" s="70">
        <v>23</v>
      </c>
      <c r="B24" s="70">
        <v>612</v>
      </c>
      <c r="C24" s="70">
        <v>165.779</v>
      </c>
      <c r="D24" s="70">
        <v>42</v>
      </c>
      <c r="E24" s="70">
        <v>255</v>
      </c>
    </row>
    <row r="25" ht="15" customHeight="1" spans="1:16">
      <c r="A25" s="70">
        <v>24</v>
      </c>
      <c r="B25" s="70">
        <v>612</v>
      </c>
      <c r="C25" s="70">
        <v>160.405</v>
      </c>
      <c r="D25" s="70">
        <v>36</v>
      </c>
      <c r="E25" s="70">
        <v>255</v>
      </c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70" zoomScaleNormal="70" workbookViewId="0">
      <selection activeCell="I7" sqref="I7:T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250</v>
      </c>
      <c r="C2" s="70">
        <v>89.544</v>
      </c>
      <c r="D2" s="70">
        <v>67</v>
      </c>
      <c r="E2" s="70">
        <v>152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250</v>
      </c>
      <c r="C3" s="70">
        <v>218.096</v>
      </c>
      <c r="D3" s="70">
        <v>134</v>
      </c>
      <c r="E3" s="70">
        <v>255</v>
      </c>
      <c r="F3" s="58"/>
      <c r="G3" s="70"/>
      <c r="H3" s="70"/>
      <c r="I3" s="105">
        <v>1</v>
      </c>
      <c r="J3" s="106"/>
      <c r="K3" s="107"/>
      <c r="L3" s="108">
        <v>2</v>
      </c>
      <c r="M3" s="108"/>
      <c r="N3" s="108"/>
      <c r="O3" s="193">
        <v>3</v>
      </c>
      <c r="P3" s="194"/>
      <c r="Q3" s="194"/>
      <c r="R3" s="195">
        <v>4</v>
      </c>
      <c r="S3" s="196"/>
      <c r="T3" s="196"/>
      <c r="U3" s="60"/>
      <c r="V3" s="60"/>
      <c r="W3" s="60"/>
    </row>
    <row r="4" spans="1:23">
      <c r="A4" s="70">
        <v>3</v>
      </c>
      <c r="B4" s="70">
        <v>250</v>
      </c>
      <c r="C4" s="70">
        <v>98.232</v>
      </c>
      <c r="D4" s="70">
        <v>37</v>
      </c>
      <c r="E4" s="70">
        <v>147</v>
      </c>
      <c r="F4" s="58"/>
      <c r="G4" s="110" t="s">
        <v>9</v>
      </c>
      <c r="H4" s="110" t="s">
        <v>69</v>
      </c>
      <c r="I4" s="70">
        <f>C2</f>
        <v>89.544</v>
      </c>
      <c r="J4" s="70">
        <f>C10</f>
        <v>128.769</v>
      </c>
      <c r="K4" s="70">
        <f>C18</f>
        <v>143.005</v>
      </c>
      <c r="L4" s="70">
        <f>C3</f>
        <v>218.096</v>
      </c>
      <c r="M4" s="70">
        <f>C11</f>
        <v>188.778</v>
      </c>
      <c r="N4" s="70">
        <f>C19</f>
        <v>191.82</v>
      </c>
      <c r="O4" s="70">
        <f>C4</f>
        <v>98.232</v>
      </c>
      <c r="P4" s="70">
        <f>C12</f>
        <v>132.641</v>
      </c>
      <c r="Q4" s="70">
        <f>C20</f>
        <v>84.596</v>
      </c>
      <c r="R4" s="70">
        <f>C5</f>
        <v>37.836</v>
      </c>
      <c r="S4" s="70">
        <f>C13</f>
        <v>35.225</v>
      </c>
      <c r="T4" s="70">
        <f>C21</f>
        <v>45.781</v>
      </c>
      <c r="U4" s="5"/>
      <c r="V4" s="5"/>
      <c r="W4" s="5"/>
    </row>
    <row r="5" spans="1:23">
      <c r="A5" s="70">
        <v>4</v>
      </c>
      <c r="B5" s="70">
        <v>250</v>
      </c>
      <c r="C5" s="70">
        <v>37.836</v>
      </c>
      <c r="D5" s="70">
        <v>28</v>
      </c>
      <c r="E5" s="70">
        <v>138</v>
      </c>
      <c r="F5" s="58"/>
      <c r="G5" s="70" t="s">
        <v>11</v>
      </c>
      <c r="H5" s="70" t="s">
        <v>12</v>
      </c>
      <c r="I5" s="70">
        <f>C6</f>
        <v>237.716</v>
      </c>
      <c r="J5" s="70">
        <f>C14</f>
        <v>208.997</v>
      </c>
      <c r="K5" s="70">
        <f>C22</f>
        <v>208.414</v>
      </c>
      <c r="L5" s="70">
        <f>C7</f>
        <v>220.524</v>
      </c>
      <c r="M5" s="70">
        <f>C15</f>
        <v>176.356</v>
      </c>
      <c r="N5" s="70">
        <f>C23</f>
        <v>177.115</v>
      </c>
      <c r="O5" s="70">
        <f>C8</f>
        <v>238.092</v>
      </c>
      <c r="P5" s="70">
        <f>C16</f>
        <v>213.666</v>
      </c>
      <c r="Q5" s="70">
        <f>C24</f>
        <v>209.456</v>
      </c>
      <c r="R5" s="70">
        <f>C9</f>
        <v>233.548</v>
      </c>
      <c r="S5" s="70">
        <f>C17</f>
        <v>214.272</v>
      </c>
      <c r="T5" s="70">
        <f>C25</f>
        <v>191.846</v>
      </c>
      <c r="U5" s="5"/>
      <c r="V5" s="5"/>
      <c r="W5" s="5"/>
    </row>
    <row r="6" spans="1:23">
      <c r="A6" s="70">
        <v>5</v>
      </c>
      <c r="B6" s="70">
        <v>250</v>
      </c>
      <c r="C6" s="70">
        <v>237.716</v>
      </c>
      <c r="D6" s="70">
        <v>116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0.410045685798326</v>
      </c>
      <c r="J6" s="110">
        <f t="shared" si="0"/>
        <v>0.589667346941891</v>
      </c>
      <c r="K6" s="110">
        <f t="shared" si="0"/>
        <v>0.654857760403708</v>
      </c>
      <c r="L6" s="70">
        <f t="shared" ref="L6:N6" si="1">L4/AVERAGE($L$5:$N$5)</f>
        <v>1.13988449376737</v>
      </c>
      <c r="M6" s="70">
        <f t="shared" si="1"/>
        <v>0.986653193843152</v>
      </c>
      <c r="N6" s="70">
        <f t="shared" si="1"/>
        <v>1.00255228704083</v>
      </c>
      <c r="O6" s="70">
        <f t="shared" ref="O6:Q6" si="2">O4/AVERAGE($O$5:$Q$5)</f>
        <v>0.445689292725199</v>
      </c>
      <c r="P6" s="70">
        <f t="shared" si="2"/>
        <v>0.601806676809626</v>
      </c>
      <c r="Q6" s="70">
        <f t="shared" si="2"/>
        <v>0.383821274201696</v>
      </c>
      <c r="R6" s="70">
        <f t="shared" ref="R6:T6" si="3">R4/AVERAGE($R$5:$T$5)</f>
        <v>0.177448856121789</v>
      </c>
      <c r="S6" s="70">
        <f t="shared" si="3"/>
        <v>0.165203403025954</v>
      </c>
      <c r="T6" s="70">
        <f t="shared" si="3"/>
        <v>0.214710489536727</v>
      </c>
      <c r="U6" s="5"/>
      <c r="V6" s="5"/>
      <c r="W6" s="5"/>
    </row>
    <row r="7" spans="1:23">
      <c r="A7" s="70">
        <v>6</v>
      </c>
      <c r="B7" s="70">
        <v>250</v>
      </c>
      <c r="C7" s="70">
        <v>220.524</v>
      </c>
      <c r="D7" s="70">
        <v>67</v>
      </c>
      <c r="E7" s="70">
        <v>255</v>
      </c>
      <c r="F7" s="58"/>
      <c r="G7" s="110"/>
      <c r="H7" s="110" t="s">
        <v>14</v>
      </c>
      <c r="I7" s="110">
        <f t="shared" ref="I7:T7" si="4">I6/AVERAGE($I$6:$K$6)</f>
        <v>0.743478044271251</v>
      </c>
      <c r="J7" s="110">
        <f t="shared" si="4"/>
        <v>1.06916068394046</v>
      </c>
      <c r="K7" s="110">
        <f t="shared" si="4"/>
        <v>1.18736127178829</v>
      </c>
      <c r="L7" s="110">
        <f t="shared" si="4"/>
        <v>2.06679188069328</v>
      </c>
      <c r="M7" s="110">
        <f t="shared" si="4"/>
        <v>1.7889591631828</v>
      </c>
      <c r="N7" s="110">
        <f t="shared" si="4"/>
        <v>1.81778674782933</v>
      </c>
      <c r="O7" s="110">
        <f t="shared" si="4"/>
        <v>0.808105572584764</v>
      </c>
      <c r="P7" s="110">
        <f t="shared" si="4"/>
        <v>1.09117121969639</v>
      </c>
      <c r="Q7" s="110">
        <f t="shared" si="4"/>
        <v>0.695929015172049</v>
      </c>
      <c r="R7" s="110">
        <f t="shared" si="4"/>
        <v>0.321742998589882</v>
      </c>
      <c r="S7" s="110">
        <f t="shared" si="4"/>
        <v>0.299540044542991</v>
      </c>
      <c r="T7" s="110">
        <f t="shared" si="4"/>
        <v>0.38930426626608</v>
      </c>
      <c r="U7" s="111"/>
      <c r="V7" s="111"/>
      <c r="W7" s="111"/>
    </row>
    <row r="8" spans="1:23">
      <c r="A8" s="70">
        <v>7</v>
      </c>
      <c r="B8" s="70">
        <v>250</v>
      </c>
      <c r="C8" s="70">
        <v>238.092</v>
      </c>
      <c r="D8" s="70">
        <v>123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250</v>
      </c>
      <c r="C9" s="70">
        <v>233.548</v>
      </c>
      <c r="D9" s="70">
        <v>75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320</v>
      </c>
      <c r="C10" s="70">
        <v>128.769</v>
      </c>
      <c r="D10" s="70">
        <v>118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320</v>
      </c>
      <c r="C11" s="70">
        <v>188.778</v>
      </c>
      <c r="D11" s="70">
        <v>132</v>
      </c>
      <c r="E11" s="70">
        <v>255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320</v>
      </c>
      <c r="C12" s="70">
        <v>132.641</v>
      </c>
      <c r="D12" s="70">
        <v>67</v>
      </c>
      <c r="E12" s="70">
        <v>247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320</v>
      </c>
      <c r="C13" s="70">
        <v>35.225</v>
      </c>
      <c r="D13" s="70">
        <v>27</v>
      </c>
      <c r="E13" s="110">
        <v>138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70">
        <v>13</v>
      </c>
      <c r="B14" s="70">
        <v>320</v>
      </c>
      <c r="C14" s="70">
        <v>208.997</v>
      </c>
      <c r="D14" s="70">
        <v>47</v>
      </c>
      <c r="E14" s="70">
        <v>255</v>
      </c>
      <c r="J14" s="60"/>
      <c r="K14" s="60"/>
      <c r="L14" s="60"/>
      <c r="M14" s="60"/>
      <c r="N14" s="60"/>
      <c r="O14" s="60"/>
      <c r="P14" s="60"/>
    </row>
    <row r="15" ht="15" customHeight="1" spans="1:23">
      <c r="A15" s="70">
        <v>14</v>
      </c>
      <c r="B15" s="70">
        <v>320</v>
      </c>
      <c r="C15" s="70">
        <v>176.356</v>
      </c>
      <c r="D15" s="70">
        <v>41</v>
      </c>
      <c r="E15" s="70">
        <v>255</v>
      </c>
      <c r="J15" s="60"/>
      <c r="K15" s="60"/>
      <c r="L15" s="60"/>
      <c r="M15" s="60"/>
      <c r="N15" s="60"/>
      <c r="O15" s="60"/>
      <c r="P15" s="60"/>
    </row>
    <row r="16" ht="15" customHeight="1" spans="1:23">
      <c r="A16" s="70">
        <v>15</v>
      </c>
      <c r="B16" s="70">
        <v>320</v>
      </c>
      <c r="C16" s="70">
        <v>213.666</v>
      </c>
      <c r="D16" s="70">
        <v>57</v>
      </c>
      <c r="E16" s="70">
        <v>255</v>
      </c>
      <c r="J16" s="60"/>
      <c r="K16" s="60"/>
      <c r="L16" s="60"/>
      <c r="M16" s="60"/>
      <c r="N16" s="60"/>
      <c r="O16" s="60"/>
      <c r="P16" s="60"/>
    </row>
    <row r="17" ht="15" customHeight="1" spans="1:16">
      <c r="A17" s="70">
        <v>16</v>
      </c>
      <c r="B17" s="70">
        <v>320</v>
      </c>
      <c r="C17" s="70">
        <v>214.272</v>
      </c>
      <c r="D17" s="70">
        <v>53</v>
      </c>
      <c r="E17" s="70">
        <v>255</v>
      </c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70">
        <v>17</v>
      </c>
      <c r="B18" s="70">
        <v>384</v>
      </c>
      <c r="C18" s="70">
        <v>143.005</v>
      </c>
      <c r="D18" s="70">
        <v>74</v>
      </c>
      <c r="E18" s="110">
        <v>255</v>
      </c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70">
        <v>18</v>
      </c>
      <c r="B19" s="70">
        <v>384</v>
      </c>
      <c r="C19" s="70">
        <v>191.82</v>
      </c>
      <c r="D19" s="70">
        <v>122</v>
      </c>
      <c r="E19" s="110">
        <v>255</v>
      </c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70">
        <v>19</v>
      </c>
      <c r="B20" s="70">
        <v>384</v>
      </c>
      <c r="C20" s="70">
        <v>84.596</v>
      </c>
      <c r="D20" s="70">
        <v>25</v>
      </c>
      <c r="E20" s="110">
        <v>198</v>
      </c>
      <c r="F20" s="113"/>
      <c r="G20" s="113"/>
      <c r="H20" s="113"/>
    </row>
    <row r="21" ht="15" customHeight="1" spans="1:16">
      <c r="A21" s="70">
        <v>20</v>
      </c>
      <c r="B21" s="70">
        <v>384</v>
      </c>
      <c r="C21" s="70">
        <v>45.781</v>
      </c>
      <c r="D21" s="70">
        <v>35</v>
      </c>
      <c r="E21" s="70">
        <v>255</v>
      </c>
    </row>
    <row r="22" ht="15" customHeight="1" spans="1:16">
      <c r="A22" s="70">
        <v>21</v>
      </c>
      <c r="B22" s="70">
        <v>384</v>
      </c>
      <c r="C22" s="70">
        <v>208.414</v>
      </c>
      <c r="D22" s="70">
        <v>57</v>
      </c>
      <c r="E22" s="70">
        <v>255</v>
      </c>
    </row>
    <row r="23" ht="15" customHeight="1" spans="1:16">
      <c r="A23" s="70">
        <v>22</v>
      </c>
      <c r="B23" s="70">
        <v>384</v>
      </c>
      <c r="C23" s="70">
        <v>177.115</v>
      </c>
      <c r="D23" s="70">
        <v>41</v>
      </c>
      <c r="E23" s="70">
        <v>255</v>
      </c>
    </row>
    <row r="24" ht="15" customHeight="1" spans="1:16">
      <c r="A24" s="70">
        <v>23</v>
      </c>
      <c r="B24" s="70">
        <v>384</v>
      </c>
      <c r="C24" s="70">
        <v>209.456</v>
      </c>
      <c r="D24" s="70">
        <v>57</v>
      </c>
      <c r="E24" s="70">
        <v>255</v>
      </c>
    </row>
    <row r="25" ht="15" customHeight="1" spans="1:16">
      <c r="A25" s="70">
        <v>24</v>
      </c>
      <c r="B25" s="70">
        <v>384</v>
      </c>
      <c r="C25" s="70">
        <v>191.846</v>
      </c>
      <c r="D25" s="70">
        <v>47</v>
      </c>
      <c r="E25" s="70">
        <v>255</v>
      </c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70" zoomScaleNormal="70" topLeftCell="B1" workbookViewId="0">
      <selection activeCell="I7" sqref="I7:T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396</v>
      </c>
      <c r="C2" s="70">
        <v>98.955</v>
      </c>
      <c r="D2" s="70">
        <v>16</v>
      </c>
      <c r="E2" s="70">
        <v>205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396</v>
      </c>
      <c r="C3" s="70">
        <v>127.674</v>
      </c>
      <c r="D3" s="70">
        <v>26</v>
      </c>
      <c r="E3" s="70">
        <v>255</v>
      </c>
      <c r="F3" s="58"/>
      <c r="G3" s="70"/>
      <c r="H3" s="70"/>
      <c r="I3" s="105">
        <v>1</v>
      </c>
      <c r="J3" s="106"/>
      <c r="K3" s="107"/>
      <c r="L3" s="108">
        <v>2</v>
      </c>
      <c r="M3" s="108"/>
      <c r="N3" s="108"/>
      <c r="O3" s="193">
        <v>3</v>
      </c>
      <c r="P3" s="194"/>
      <c r="Q3" s="194"/>
      <c r="R3" s="195">
        <v>4</v>
      </c>
      <c r="S3" s="196"/>
      <c r="T3" s="196"/>
      <c r="U3" s="60"/>
      <c r="V3" s="60"/>
      <c r="W3" s="60"/>
    </row>
    <row r="4" spans="1:23">
      <c r="A4" s="70">
        <v>3</v>
      </c>
      <c r="B4" s="70">
        <v>396</v>
      </c>
      <c r="C4" s="70">
        <v>77.114</v>
      </c>
      <c r="D4" s="70">
        <v>16</v>
      </c>
      <c r="E4" s="70">
        <v>201</v>
      </c>
      <c r="F4" s="58"/>
      <c r="G4" s="110" t="s">
        <v>9</v>
      </c>
      <c r="H4" s="110" t="s">
        <v>70</v>
      </c>
      <c r="I4" s="70">
        <f>C2</f>
        <v>98.955</v>
      </c>
      <c r="J4" s="70">
        <f>C10</f>
        <v>75.775</v>
      </c>
      <c r="K4" s="70">
        <f>C18</f>
        <v>74.417</v>
      </c>
      <c r="L4" s="70">
        <f>C3</f>
        <v>127.674</v>
      </c>
      <c r="M4" s="70">
        <f>C11</f>
        <v>133.312</v>
      </c>
      <c r="N4" s="70">
        <f>C19</f>
        <v>144.815</v>
      </c>
      <c r="O4" s="70">
        <f>C4</f>
        <v>77.114</v>
      </c>
      <c r="P4" s="70">
        <f>C12</f>
        <v>79.444</v>
      </c>
      <c r="Q4" s="70">
        <f>C20</f>
        <v>95.108</v>
      </c>
      <c r="R4" s="70">
        <f>C5</f>
        <v>57.53</v>
      </c>
      <c r="S4" s="70">
        <f>C13</f>
        <v>58.658</v>
      </c>
      <c r="T4" s="70">
        <f>C21</f>
        <v>53.866</v>
      </c>
      <c r="U4" s="5"/>
      <c r="V4" s="5"/>
      <c r="W4" s="5"/>
    </row>
    <row r="5" spans="1:23">
      <c r="A5" s="70">
        <v>4</v>
      </c>
      <c r="B5" s="70">
        <v>396</v>
      </c>
      <c r="C5" s="70">
        <v>57.53</v>
      </c>
      <c r="D5" s="70">
        <v>16</v>
      </c>
      <c r="E5" s="70">
        <v>127</v>
      </c>
      <c r="F5" s="58"/>
      <c r="G5" s="70" t="s">
        <v>11</v>
      </c>
      <c r="H5" s="70" t="s">
        <v>12</v>
      </c>
      <c r="I5" s="70">
        <f>C6</f>
        <v>194.98</v>
      </c>
      <c r="J5" s="70">
        <f>C14</f>
        <v>171.027</v>
      </c>
      <c r="K5" s="70">
        <f>C22</f>
        <v>141.998</v>
      </c>
      <c r="L5" s="70">
        <f>C7</f>
        <v>194.429</v>
      </c>
      <c r="M5" s="70">
        <f>C15</f>
        <v>166.191</v>
      </c>
      <c r="N5" s="70">
        <f>C23</f>
        <v>156.25</v>
      </c>
      <c r="O5" s="70">
        <f>C8</f>
        <v>187.371</v>
      </c>
      <c r="P5" s="70">
        <f>C16</f>
        <v>154.979</v>
      </c>
      <c r="Q5" s="70">
        <f>C24</f>
        <v>156.453</v>
      </c>
      <c r="R5" s="70">
        <f>C9</f>
        <v>205.725</v>
      </c>
      <c r="S5" s="70">
        <f>C17</f>
        <v>160.034</v>
      </c>
      <c r="T5" s="70">
        <f>C25</f>
        <v>165.172</v>
      </c>
      <c r="U5" s="5"/>
      <c r="V5" s="5"/>
      <c r="W5" s="5"/>
    </row>
    <row r="6" spans="1:23">
      <c r="A6" s="70">
        <v>5</v>
      </c>
      <c r="B6" s="70">
        <v>396</v>
      </c>
      <c r="C6" s="70">
        <v>194.98</v>
      </c>
      <c r="D6" s="70">
        <v>0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0.584374169545575</v>
      </c>
      <c r="J6" s="110">
        <f t="shared" si="0"/>
        <v>0.447485753092981</v>
      </c>
      <c r="K6" s="110">
        <f t="shared" si="0"/>
        <v>0.439466146986742</v>
      </c>
      <c r="L6" s="70">
        <f t="shared" ref="L6:N6" si="1">L4/AVERAGE($L$5:$N$5)</f>
        <v>0.741041267630159</v>
      </c>
      <c r="M6" s="70">
        <f t="shared" si="1"/>
        <v>0.773765163387312</v>
      </c>
      <c r="N6" s="70">
        <f t="shared" si="1"/>
        <v>0.840530500899646</v>
      </c>
      <c r="O6" s="70">
        <f t="shared" ref="O6:Q6" si="2">O4/AVERAGE($O$5:$Q$5)</f>
        <v>0.463794323610724</v>
      </c>
      <c r="P6" s="70">
        <f t="shared" si="2"/>
        <v>0.477807872045677</v>
      </c>
      <c r="Q6" s="70">
        <f t="shared" si="2"/>
        <v>0.572017409678771</v>
      </c>
      <c r="R6" s="70">
        <f t="shared" ref="R6:T6" si="3">R4/AVERAGE($R$5:$T$5)</f>
        <v>0.325070489385626</v>
      </c>
      <c r="S6" s="70">
        <f t="shared" si="3"/>
        <v>0.331444198963707</v>
      </c>
      <c r="T6" s="70">
        <f t="shared" si="3"/>
        <v>0.304367234160371</v>
      </c>
      <c r="U6" s="5"/>
      <c r="V6" s="5"/>
      <c r="W6" s="5"/>
    </row>
    <row r="7" spans="1:23">
      <c r="A7" s="70">
        <v>6</v>
      </c>
      <c r="B7" s="70">
        <v>396</v>
      </c>
      <c r="C7" s="70">
        <v>194.429</v>
      </c>
      <c r="D7" s="70">
        <v>52</v>
      </c>
      <c r="E7" s="70">
        <v>255</v>
      </c>
      <c r="F7" s="58"/>
      <c r="G7" s="110"/>
      <c r="H7" s="110" t="s">
        <v>14</v>
      </c>
      <c r="I7" s="110">
        <f t="shared" ref="I7:T7" si="4">I6/AVERAGE($I$6:$K$6)</f>
        <v>1.19152548495467</v>
      </c>
      <c r="J7" s="110">
        <f t="shared" si="4"/>
        <v>0.912413153680357</v>
      </c>
      <c r="K7" s="110">
        <f t="shared" si="4"/>
        <v>0.896061361364977</v>
      </c>
      <c r="L7" s="110">
        <f t="shared" si="4"/>
        <v>1.51096609295901</v>
      </c>
      <c r="M7" s="110">
        <f t="shared" si="4"/>
        <v>1.57768936341426</v>
      </c>
      <c r="N7" s="110">
        <f t="shared" si="4"/>
        <v>1.71382235029731</v>
      </c>
      <c r="O7" s="110">
        <f t="shared" si="4"/>
        <v>0.945665953697479</v>
      </c>
      <c r="P7" s="110">
        <f t="shared" si="4"/>
        <v>0.974239256497426</v>
      </c>
      <c r="Q7" s="110">
        <f t="shared" si="4"/>
        <v>1.16633033592162</v>
      </c>
      <c r="R7" s="110">
        <f t="shared" si="4"/>
        <v>0.662811247818939</v>
      </c>
      <c r="S7" s="110">
        <f t="shared" si="4"/>
        <v>0.675807094986325</v>
      </c>
      <c r="T7" s="110">
        <f t="shared" si="4"/>
        <v>0.620597786807143</v>
      </c>
      <c r="U7" s="111"/>
      <c r="V7" s="111"/>
      <c r="W7" s="111"/>
    </row>
    <row r="8" spans="1:23">
      <c r="A8" s="70">
        <v>7</v>
      </c>
      <c r="B8" s="70">
        <v>396</v>
      </c>
      <c r="C8" s="70">
        <v>187.371</v>
      </c>
      <c r="D8" s="70">
        <v>42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396</v>
      </c>
      <c r="C9" s="70">
        <v>205.725</v>
      </c>
      <c r="D9" s="70">
        <v>40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561</v>
      </c>
      <c r="C10" s="70">
        <v>75.775</v>
      </c>
      <c r="D10" s="70">
        <v>7</v>
      </c>
      <c r="E10" s="70">
        <v>205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561</v>
      </c>
      <c r="C11" s="70">
        <v>133.312</v>
      </c>
      <c r="D11" s="70">
        <v>16</v>
      </c>
      <c r="E11" s="70">
        <v>255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561</v>
      </c>
      <c r="C12" s="70">
        <v>79.444</v>
      </c>
      <c r="D12" s="70">
        <v>16</v>
      </c>
      <c r="E12" s="70">
        <v>250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561</v>
      </c>
      <c r="C13" s="70">
        <v>58.658</v>
      </c>
      <c r="D13" s="70">
        <v>0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70">
        <v>13</v>
      </c>
      <c r="B14" s="70">
        <v>561</v>
      </c>
      <c r="C14" s="70">
        <v>171.027</v>
      </c>
      <c r="D14" s="70">
        <v>37</v>
      </c>
      <c r="E14" s="70">
        <v>255</v>
      </c>
      <c r="J14" s="60"/>
      <c r="K14" s="60"/>
      <c r="L14" s="60"/>
      <c r="M14" s="60"/>
      <c r="N14" s="60"/>
      <c r="O14" s="60"/>
      <c r="P14" s="60"/>
    </row>
    <row r="15" ht="15" customHeight="1" spans="1:23">
      <c r="A15" s="70">
        <v>14</v>
      </c>
      <c r="B15" s="70">
        <v>561</v>
      </c>
      <c r="C15" s="70">
        <v>166.191</v>
      </c>
      <c r="D15" s="70">
        <v>34</v>
      </c>
      <c r="E15" s="70">
        <v>255</v>
      </c>
      <c r="J15" s="60"/>
      <c r="K15" s="60"/>
      <c r="L15" s="60"/>
      <c r="M15" s="60"/>
      <c r="N15" s="60"/>
      <c r="O15" s="60"/>
      <c r="P15" s="60"/>
    </row>
    <row r="16" ht="15" customHeight="1" spans="1:23">
      <c r="A16" s="70">
        <v>15</v>
      </c>
      <c r="B16" s="70">
        <v>561</v>
      </c>
      <c r="C16" s="70">
        <v>154.979</v>
      </c>
      <c r="D16" s="70">
        <v>27</v>
      </c>
      <c r="E16" s="70">
        <v>255</v>
      </c>
      <c r="J16" s="60"/>
      <c r="K16" s="60"/>
      <c r="L16" s="60"/>
      <c r="M16" s="60"/>
      <c r="N16" s="60"/>
      <c r="O16" s="60"/>
      <c r="P16" s="60"/>
    </row>
    <row r="17" ht="15" customHeight="1" spans="1:16">
      <c r="A17" s="70">
        <v>16</v>
      </c>
      <c r="B17" s="70">
        <v>561</v>
      </c>
      <c r="C17" s="70">
        <v>160.034</v>
      </c>
      <c r="D17" s="70">
        <v>23</v>
      </c>
      <c r="E17" s="70">
        <v>255</v>
      </c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70">
        <v>17</v>
      </c>
      <c r="B18" s="70">
        <v>612</v>
      </c>
      <c r="C18" s="70">
        <v>74.417</v>
      </c>
      <c r="D18" s="70">
        <v>9</v>
      </c>
      <c r="E18" s="110">
        <v>205</v>
      </c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70">
        <v>18</v>
      </c>
      <c r="B19" s="70">
        <v>612</v>
      </c>
      <c r="C19" s="70">
        <v>144.815</v>
      </c>
      <c r="D19" s="70">
        <v>13</v>
      </c>
      <c r="E19" s="110">
        <v>255</v>
      </c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70">
        <v>19</v>
      </c>
      <c r="B20" s="70">
        <v>612</v>
      </c>
      <c r="C20" s="70">
        <v>95.108</v>
      </c>
      <c r="D20" s="70">
        <v>11</v>
      </c>
      <c r="E20" s="110">
        <v>173</v>
      </c>
      <c r="F20" s="113"/>
      <c r="G20" s="113"/>
      <c r="H20" s="113"/>
    </row>
    <row r="21" ht="15" customHeight="1" spans="1:16">
      <c r="A21" s="70">
        <v>20</v>
      </c>
      <c r="B21" s="70">
        <v>612</v>
      </c>
      <c r="C21" s="70">
        <v>53.866</v>
      </c>
      <c r="D21" s="70">
        <v>0</v>
      </c>
      <c r="E21" s="70">
        <v>255</v>
      </c>
    </row>
    <row r="22" ht="15" customHeight="1" spans="1:16">
      <c r="A22" s="70">
        <v>21</v>
      </c>
      <c r="B22" s="70">
        <v>612</v>
      </c>
      <c r="C22" s="70">
        <v>141.998</v>
      </c>
      <c r="D22" s="70">
        <v>22</v>
      </c>
      <c r="E22" s="70">
        <v>255</v>
      </c>
    </row>
    <row r="23" ht="15" customHeight="1" spans="1:16">
      <c r="A23" s="70">
        <v>22</v>
      </c>
      <c r="B23" s="70">
        <v>612</v>
      </c>
      <c r="C23" s="70">
        <v>156.25</v>
      </c>
      <c r="D23" s="70">
        <v>30</v>
      </c>
      <c r="E23" s="70">
        <v>255</v>
      </c>
    </row>
    <row r="24" ht="15" customHeight="1" spans="1:16">
      <c r="A24" s="70">
        <v>23</v>
      </c>
      <c r="B24" s="70">
        <v>612</v>
      </c>
      <c r="C24" s="70">
        <v>156.453</v>
      </c>
      <c r="D24" s="70">
        <v>27</v>
      </c>
      <c r="E24" s="70">
        <v>255</v>
      </c>
    </row>
    <row r="25" ht="15" customHeight="1" spans="1:16">
      <c r="A25" s="70">
        <v>24</v>
      </c>
      <c r="B25" s="70">
        <v>612</v>
      </c>
      <c r="C25" s="70">
        <v>165.172</v>
      </c>
      <c r="D25" s="70">
        <v>26</v>
      </c>
      <c r="E25" s="70">
        <v>255</v>
      </c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70" zoomScaleNormal="70" workbookViewId="0">
      <selection activeCell="I7" sqref="I7:T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510</v>
      </c>
      <c r="C2" s="70">
        <v>89.9</v>
      </c>
      <c r="D2" s="70">
        <v>13</v>
      </c>
      <c r="E2" s="70">
        <v>252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510</v>
      </c>
      <c r="C3" s="70">
        <v>45.682</v>
      </c>
      <c r="D3" s="70">
        <v>14</v>
      </c>
      <c r="E3" s="70">
        <v>110</v>
      </c>
      <c r="F3" s="58"/>
      <c r="G3" s="70"/>
      <c r="H3" s="70"/>
      <c r="I3" s="105">
        <v>1</v>
      </c>
      <c r="J3" s="106"/>
      <c r="K3" s="107"/>
      <c r="L3" s="108">
        <v>2</v>
      </c>
      <c r="M3" s="108"/>
      <c r="N3" s="108"/>
      <c r="O3" s="193">
        <v>3</v>
      </c>
      <c r="P3" s="194"/>
      <c r="Q3" s="194"/>
      <c r="R3" s="195">
        <v>4</v>
      </c>
      <c r="S3" s="196"/>
      <c r="T3" s="196"/>
      <c r="U3" s="60"/>
      <c r="V3" s="60"/>
      <c r="W3" s="60"/>
    </row>
    <row r="4" spans="1:23">
      <c r="A4" s="70">
        <v>3</v>
      </c>
      <c r="B4" s="70">
        <v>510</v>
      </c>
      <c r="C4" s="70">
        <v>80.114</v>
      </c>
      <c r="D4" s="70">
        <v>14</v>
      </c>
      <c r="E4" s="70">
        <v>202</v>
      </c>
      <c r="F4" s="58"/>
      <c r="G4" s="110" t="s">
        <v>9</v>
      </c>
      <c r="H4" s="110" t="s">
        <v>67</v>
      </c>
      <c r="I4" s="70">
        <f>C2</f>
        <v>89.9</v>
      </c>
      <c r="J4" s="70">
        <f>C10</f>
        <v>70.181</v>
      </c>
      <c r="K4" s="70">
        <f>C18</f>
        <v>74.213</v>
      </c>
      <c r="L4" s="70">
        <f>C3</f>
        <v>45.682</v>
      </c>
      <c r="M4" s="70">
        <f>C11</f>
        <v>41.819</v>
      </c>
      <c r="N4" s="70">
        <f>C19</f>
        <v>39.455</v>
      </c>
      <c r="O4" s="70">
        <f>C4</f>
        <v>80.114</v>
      </c>
      <c r="P4" s="70">
        <f>C12</f>
        <v>64.985</v>
      </c>
      <c r="Q4" s="70">
        <f>C20</f>
        <v>68.953</v>
      </c>
      <c r="R4" s="70">
        <f>C5</f>
        <v>108.855</v>
      </c>
      <c r="S4" s="70">
        <f>C13</f>
        <v>95.351</v>
      </c>
      <c r="T4" s="70">
        <f>C21</f>
        <v>93.994</v>
      </c>
      <c r="U4" s="5"/>
      <c r="V4" s="5"/>
      <c r="W4" s="5"/>
    </row>
    <row r="5" spans="1:23">
      <c r="A5" s="70">
        <v>4</v>
      </c>
      <c r="B5" s="70">
        <v>510</v>
      </c>
      <c r="C5" s="70">
        <v>108.855</v>
      </c>
      <c r="D5" s="70">
        <v>0</v>
      </c>
      <c r="E5" s="70">
        <v>255</v>
      </c>
      <c r="F5" s="58"/>
      <c r="G5" s="70" t="s">
        <v>11</v>
      </c>
      <c r="H5" s="70" t="s">
        <v>12</v>
      </c>
      <c r="I5" s="70">
        <f>C6</f>
        <v>175.725</v>
      </c>
      <c r="J5" s="70">
        <f>C14</f>
        <v>155.212</v>
      </c>
      <c r="K5" s="70">
        <f>C22</f>
        <v>157.703</v>
      </c>
      <c r="L5" s="70">
        <f>C7</f>
        <v>171.198</v>
      </c>
      <c r="M5" s="70">
        <f>C15</f>
        <v>160.474</v>
      </c>
      <c r="N5" s="70">
        <f>C23</f>
        <v>146.989</v>
      </c>
      <c r="O5" s="70">
        <f>C8</f>
        <v>179.965</v>
      </c>
      <c r="P5" s="70">
        <f>C16</f>
        <v>158.121</v>
      </c>
      <c r="Q5" s="70">
        <f>C24</f>
        <v>144.404</v>
      </c>
      <c r="R5" s="70">
        <f>C9</f>
        <v>174.89</v>
      </c>
      <c r="S5" s="70">
        <f>C17</f>
        <v>166.57</v>
      </c>
      <c r="T5" s="70">
        <f>C25</f>
        <v>146.078</v>
      </c>
      <c r="U5" s="5"/>
      <c r="V5" s="5"/>
      <c r="W5" s="5"/>
    </row>
    <row r="6" spans="1:23">
      <c r="A6" s="70">
        <v>5</v>
      </c>
      <c r="B6" s="70">
        <v>510</v>
      </c>
      <c r="C6" s="70">
        <v>175.725</v>
      </c>
      <c r="D6" s="70">
        <v>43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0.551940078585462</v>
      </c>
      <c r="J6" s="110">
        <f t="shared" si="0"/>
        <v>0.430875491159136</v>
      </c>
      <c r="K6" s="110">
        <f t="shared" si="0"/>
        <v>0.455629911591356</v>
      </c>
      <c r="L6" s="70">
        <f t="shared" ref="L6:N6" si="1">L4/AVERAGE($L$5:$N$5)</f>
        <v>0.28631118892076</v>
      </c>
      <c r="M6" s="70">
        <f t="shared" si="1"/>
        <v>0.262099899511345</v>
      </c>
      <c r="N6" s="70">
        <f t="shared" si="1"/>
        <v>0.247283568120235</v>
      </c>
      <c r="O6" s="70">
        <f t="shared" ref="O6:Q6" si="2">O4/AVERAGE($O$5:$Q$5)</f>
        <v>0.498128458620904</v>
      </c>
      <c r="P6" s="70">
        <f t="shared" si="2"/>
        <v>0.404060187775912</v>
      </c>
      <c r="Q6" s="70">
        <f t="shared" si="2"/>
        <v>0.428732201703662</v>
      </c>
      <c r="R6" s="70">
        <f t="shared" ref="R6:T6" si="3">R4/AVERAGE($R$5:$T$5)</f>
        <v>0.669824711099443</v>
      </c>
      <c r="S6" s="70">
        <f t="shared" si="3"/>
        <v>0.586729649791401</v>
      </c>
      <c r="T6" s="70">
        <f t="shared" si="3"/>
        <v>0.578379531441652</v>
      </c>
      <c r="U6" s="5"/>
      <c r="V6" s="5"/>
      <c r="W6" s="5"/>
    </row>
    <row r="7" spans="1:23">
      <c r="A7" s="70">
        <v>6</v>
      </c>
      <c r="B7" s="70">
        <v>510</v>
      </c>
      <c r="C7" s="70">
        <v>171.198</v>
      </c>
      <c r="D7" s="70">
        <v>43</v>
      </c>
      <c r="E7" s="70">
        <v>255</v>
      </c>
      <c r="F7" s="58"/>
      <c r="G7" s="110"/>
      <c r="H7" s="110" t="s">
        <v>14</v>
      </c>
      <c r="I7" s="110">
        <f t="shared" ref="I7:T7" si="4">I6/AVERAGE($I$6:$K$6)</f>
        <v>1.15111782632078</v>
      </c>
      <c r="J7" s="110">
        <f t="shared" si="4"/>
        <v>0.898627365617557</v>
      </c>
      <c r="K7" s="110">
        <f t="shared" si="4"/>
        <v>0.950254808061666</v>
      </c>
      <c r="L7" s="110">
        <f t="shared" si="4"/>
        <v>0.597126257412654</v>
      </c>
      <c r="M7" s="110">
        <f t="shared" si="4"/>
        <v>0.546631560762221</v>
      </c>
      <c r="N7" s="110">
        <f t="shared" si="4"/>
        <v>0.515730845545647</v>
      </c>
      <c r="O7" s="110">
        <f t="shared" si="4"/>
        <v>1.03888913083783</v>
      </c>
      <c r="P7" s="110">
        <f t="shared" si="4"/>
        <v>0.842701777061392</v>
      </c>
      <c r="Q7" s="110">
        <f t="shared" si="4"/>
        <v>0.894157353754161</v>
      </c>
      <c r="R7" s="110">
        <f t="shared" si="4"/>
        <v>1.39697622146377</v>
      </c>
      <c r="S7" s="110">
        <f t="shared" si="4"/>
        <v>1.22367442646449</v>
      </c>
      <c r="T7" s="110">
        <f t="shared" si="4"/>
        <v>1.20625954673892</v>
      </c>
      <c r="U7" s="111"/>
      <c r="V7" s="111"/>
      <c r="W7" s="111"/>
    </row>
    <row r="8" spans="1:23">
      <c r="A8" s="70">
        <v>7</v>
      </c>
      <c r="B8" s="70">
        <v>510</v>
      </c>
      <c r="C8" s="70">
        <v>179.965</v>
      </c>
      <c r="D8" s="70">
        <v>43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510</v>
      </c>
      <c r="C9" s="70">
        <v>174.89</v>
      </c>
      <c r="D9" s="70">
        <v>31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612</v>
      </c>
      <c r="C10" s="70">
        <v>70.181</v>
      </c>
      <c r="D10" s="70">
        <v>10</v>
      </c>
      <c r="E10" s="70">
        <v>235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612</v>
      </c>
      <c r="C11" s="70">
        <v>41.819</v>
      </c>
      <c r="D11" s="70">
        <v>11</v>
      </c>
      <c r="E11" s="70">
        <v>139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612</v>
      </c>
      <c r="C12" s="70">
        <v>64.985</v>
      </c>
      <c r="D12" s="70">
        <v>12</v>
      </c>
      <c r="E12" s="70">
        <v>202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612</v>
      </c>
      <c r="C13" s="70">
        <v>95.351</v>
      </c>
      <c r="D13" s="70">
        <v>14</v>
      </c>
      <c r="E13" s="110">
        <v>252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70">
        <v>13</v>
      </c>
      <c r="B14" s="70">
        <v>612</v>
      </c>
      <c r="C14" s="70">
        <v>155.212</v>
      </c>
      <c r="D14" s="70">
        <v>0</v>
      </c>
      <c r="E14" s="70">
        <v>255</v>
      </c>
      <c r="J14" s="60"/>
      <c r="K14" s="60"/>
      <c r="L14" s="60"/>
      <c r="M14" s="60"/>
      <c r="N14" s="60"/>
      <c r="O14" s="60"/>
      <c r="P14" s="60"/>
    </row>
    <row r="15" ht="15" customHeight="1" spans="1:23">
      <c r="A15" s="70">
        <v>14</v>
      </c>
      <c r="B15" s="70">
        <v>612</v>
      </c>
      <c r="C15" s="70">
        <v>160.474</v>
      </c>
      <c r="D15" s="70">
        <v>36</v>
      </c>
      <c r="E15" s="70">
        <v>255</v>
      </c>
      <c r="J15" s="60"/>
      <c r="K15" s="60"/>
      <c r="L15" s="60"/>
      <c r="M15" s="60"/>
      <c r="N15" s="60"/>
      <c r="O15" s="60"/>
      <c r="P15" s="60"/>
    </row>
    <row r="16" ht="15" customHeight="1" spans="1:23">
      <c r="A16" s="70">
        <v>15</v>
      </c>
      <c r="B16" s="70">
        <v>612</v>
      </c>
      <c r="C16" s="70">
        <v>158.121</v>
      </c>
      <c r="D16" s="70">
        <v>30</v>
      </c>
      <c r="E16" s="70">
        <v>255</v>
      </c>
      <c r="J16" s="60"/>
      <c r="K16" s="60"/>
      <c r="L16" s="60"/>
      <c r="M16" s="60"/>
      <c r="N16" s="60"/>
      <c r="O16" s="60"/>
      <c r="P16" s="60"/>
    </row>
    <row r="17" ht="15" customHeight="1" spans="1:16">
      <c r="A17" s="70">
        <v>16</v>
      </c>
      <c r="B17" s="70">
        <v>612</v>
      </c>
      <c r="C17" s="70">
        <v>166.57</v>
      </c>
      <c r="D17" s="70">
        <v>34</v>
      </c>
      <c r="E17" s="70">
        <v>255</v>
      </c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70">
        <v>17</v>
      </c>
      <c r="B18" s="70">
        <v>666</v>
      </c>
      <c r="C18" s="70">
        <v>74.213</v>
      </c>
      <c r="D18" s="70">
        <v>6</v>
      </c>
      <c r="E18" s="110">
        <v>252</v>
      </c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70">
        <v>18</v>
      </c>
      <c r="B19" s="70">
        <v>666</v>
      </c>
      <c r="C19" s="70">
        <v>39.455</v>
      </c>
      <c r="D19" s="70">
        <v>9</v>
      </c>
      <c r="E19" s="110">
        <v>110</v>
      </c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70">
        <v>19</v>
      </c>
      <c r="B20" s="70">
        <v>666</v>
      </c>
      <c r="C20" s="70">
        <v>68.953</v>
      </c>
      <c r="D20" s="70">
        <v>12</v>
      </c>
      <c r="E20" s="110">
        <v>202</v>
      </c>
      <c r="F20" s="113"/>
      <c r="G20" s="113"/>
      <c r="H20" s="113"/>
    </row>
    <row r="21" ht="15" customHeight="1" spans="1:16">
      <c r="A21" s="70">
        <v>20</v>
      </c>
      <c r="B21" s="70">
        <v>666</v>
      </c>
      <c r="C21" s="70">
        <v>93.994</v>
      </c>
      <c r="D21" s="70">
        <v>13</v>
      </c>
      <c r="E21" s="70">
        <v>252</v>
      </c>
    </row>
    <row r="22" ht="15" customHeight="1" spans="1:16">
      <c r="A22" s="70">
        <v>21</v>
      </c>
      <c r="B22" s="70">
        <v>666</v>
      </c>
      <c r="C22" s="70">
        <v>157.703</v>
      </c>
      <c r="D22" s="70">
        <v>31</v>
      </c>
      <c r="E22" s="70">
        <v>255</v>
      </c>
    </row>
    <row r="23" ht="15" customHeight="1" spans="1:16">
      <c r="A23" s="70">
        <v>22</v>
      </c>
      <c r="B23" s="70">
        <v>666</v>
      </c>
      <c r="C23" s="70">
        <v>146.989</v>
      </c>
      <c r="D23" s="70">
        <v>25</v>
      </c>
      <c r="E23" s="70">
        <v>255</v>
      </c>
    </row>
    <row r="24" ht="15" customHeight="1" spans="1:16">
      <c r="A24" s="70">
        <v>23</v>
      </c>
      <c r="B24" s="70">
        <v>666</v>
      </c>
      <c r="C24" s="70">
        <v>144.404</v>
      </c>
      <c r="D24" s="70">
        <v>26</v>
      </c>
      <c r="E24" s="70">
        <v>255</v>
      </c>
    </row>
    <row r="25" ht="15" customHeight="1" spans="1:16">
      <c r="A25" s="70">
        <v>24</v>
      </c>
      <c r="B25" s="70">
        <v>666</v>
      </c>
      <c r="C25" s="70">
        <v>146.078</v>
      </c>
      <c r="D25" s="70">
        <v>26</v>
      </c>
      <c r="E25" s="70">
        <v>255</v>
      </c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70" zoomScaleNormal="70" workbookViewId="0">
      <selection activeCell="I7" sqref="I7:U8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656</v>
      </c>
      <c r="C2" s="70">
        <v>34.216</v>
      </c>
      <c r="D2" s="70">
        <v>2</v>
      </c>
      <c r="E2" s="70">
        <v>239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656</v>
      </c>
      <c r="C3" s="70">
        <v>12.848</v>
      </c>
      <c r="D3" s="70">
        <v>2</v>
      </c>
      <c r="E3" s="70">
        <v>113</v>
      </c>
      <c r="F3" s="58"/>
      <c r="G3" s="70"/>
      <c r="H3" s="70"/>
      <c r="I3" s="105">
        <v>1</v>
      </c>
      <c r="J3" s="106"/>
      <c r="K3" s="107"/>
      <c r="L3" s="108">
        <v>2</v>
      </c>
      <c r="M3" s="108"/>
      <c r="N3" s="108"/>
      <c r="O3" s="193">
        <v>3</v>
      </c>
      <c r="P3" s="194"/>
      <c r="Q3" s="194"/>
      <c r="R3" s="195">
        <v>4</v>
      </c>
      <c r="S3" s="196"/>
      <c r="T3" s="196"/>
      <c r="U3" s="60"/>
      <c r="V3" s="60"/>
      <c r="W3" s="60"/>
    </row>
    <row r="4" spans="1:23">
      <c r="A4" s="70">
        <v>3</v>
      </c>
      <c r="B4" s="70">
        <v>656</v>
      </c>
      <c r="C4" s="70">
        <v>27.262</v>
      </c>
      <c r="D4" s="70">
        <v>2</v>
      </c>
      <c r="E4" s="70">
        <v>218</v>
      </c>
      <c r="F4" s="58"/>
      <c r="G4" s="110" t="s">
        <v>9</v>
      </c>
      <c r="H4" s="110" t="s">
        <v>161</v>
      </c>
      <c r="I4" s="70">
        <f>C2</f>
        <v>34.216</v>
      </c>
      <c r="J4" s="70">
        <f>C10</f>
        <v>27.9</v>
      </c>
      <c r="K4" s="70">
        <f>C18</f>
        <v>24.077</v>
      </c>
      <c r="L4" s="70">
        <f>C3</f>
        <v>12.848</v>
      </c>
      <c r="M4" s="70">
        <f>C11</f>
        <v>13.622</v>
      </c>
      <c r="N4" s="70">
        <f>C19</f>
        <v>8.401</v>
      </c>
      <c r="O4" s="70">
        <f>C4</f>
        <v>27.262</v>
      </c>
      <c r="P4" s="70">
        <f>C12</f>
        <v>26.654</v>
      </c>
      <c r="Q4" s="70">
        <f>C20</f>
        <v>22.753</v>
      </c>
      <c r="R4" s="70">
        <f>C5</f>
        <v>61.803</v>
      </c>
      <c r="S4" s="70">
        <f>C13</f>
        <v>62.979</v>
      </c>
      <c r="T4" s="70">
        <f>C21</f>
        <v>58.012</v>
      </c>
      <c r="U4" s="5"/>
      <c r="V4" s="5"/>
      <c r="W4" s="5"/>
    </row>
    <row r="5" spans="1:23">
      <c r="A5" s="70">
        <v>4</v>
      </c>
      <c r="B5" s="70">
        <v>656</v>
      </c>
      <c r="C5" s="70">
        <v>61.803</v>
      </c>
      <c r="D5" s="70">
        <v>0</v>
      </c>
      <c r="E5" s="70">
        <v>255</v>
      </c>
      <c r="F5" s="58"/>
      <c r="G5" s="70" t="s">
        <v>11</v>
      </c>
      <c r="H5" s="70" t="s">
        <v>12</v>
      </c>
      <c r="I5" s="70">
        <f>C6</f>
        <v>217.675</v>
      </c>
      <c r="J5" s="70">
        <f>C14</f>
        <v>196.866</v>
      </c>
      <c r="K5" s="70">
        <f>C22</f>
        <v>194.475</v>
      </c>
      <c r="L5" s="70">
        <f>C7</f>
        <v>209.244</v>
      </c>
      <c r="M5" s="70">
        <f>C15</f>
        <v>188.407</v>
      </c>
      <c r="N5" s="70">
        <f>C23</f>
        <v>185.938</v>
      </c>
      <c r="O5" s="70">
        <f>C8</f>
        <v>214.043</v>
      </c>
      <c r="P5" s="70">
        <f>C16</f>
        <v>204.412</v>
      </c>
      <c r="Q5" s="70">
        <f>C24</f>
        <v>185.188</v>
      </c>
      <c r="R5" s="70">
        <f>C9</f>
        <v>225.002</v>
      </c>
      <c r="S5" s="70">
        <f>C17</f>
        <v>209.354</v>
      </c>
      <c r="T5" s="70">
        <f>C25</f>
        <v>183.939</v>
      </c>
      <c r="U5" s="5"/>
      <c r="V5" s="5"/>
      <c r="W5" s="5"/>
    </row>
    <row r="6" spans="1:23">
      <c r="A6" s="70">
        <v>5</v>
      </c>
      <c r="B6" s="70">
        <v>656</v>
      </c>
      <c r="C6" s="70">
        <v>217.675</v>
      </c>
      <c r="D6" s="70">
        <v>53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0.168547295965952</v>
      </c>
      <c r="J6" s="110">
        <f t="shared" si="0"/>
        <v>0.137434812878479</v>
      </c>
      <c r="K6" s="110">
        <f t="shared" si="0"/>
        <v>0.118602795328858</v>
      </c>
      <c r="L6" s="70">
        <f t="shared" ref="L6:N6" si="1">L4/AVERAGE($L$5:$N$5)</f>
        <v>0.0660464813421775</v>
      </c>
      <c r="M6" s="70">
        <f t="shared" si="1"/>
        <v>0.0700253089074674</v>
      </c>
      <c r="N6" s="70">
        <f t="shared" si="1"/>
        <v>0.0431862149560735</v>
      </c>
      <c r="O6" s="70">
        <f t="shared" ref="O6:Q6" si="2">O4/AVERAGE($O$5:$Q$5)</f>
        <v>0.135487365876851</v>
      </c>
      <c r="P6" s="70">
        <f t="shared" si="2"/>
        <v>0.132465712349849</v>
      </c>
      <c r="Q6" s="70">
        <f t="shared" si="2"/>
        <v>0.113078425493214</v>
      </c>
      <c r="R6" s="70">
        <f t="shared" ref="R6:T6" si="3">R4/AVERAGE($R$5:$T$5)</f>
        <v>0.299871420600199</v>
      </c>
      <c r="S6" s="70">
        <f t="shared" si="3"/>
        <v>0.305577434719673</v>
      </c>
      <c r="T6" s="70">
        <f t="shared" si="3"/>
        <v>0.281477288349412</v>
      </c>
      <c r="U6" s="5"/>
      <c r="V6" s="5"/>
      <c r="W6" s="5"/>
    </row>
    <row r="7" spans="1:23">
      <c r="A7" s="70">
        <v>6</v>
      </c>
      <c r="B7" s="70">
        <v>656</v>
      </c>
      <c r="C7" s="70">
        <v>209.244</v>
      </c>
      <c r="D7" s="70">
        <v>52</v>
      </c>
      <c r="E7" s="70">
        <v>255</v>
      </c>
      <c r="F7" s="58"/>
      <c r="G7" s="110"/>
      <c r="H7" s="110" t="s">
        <v>14</v>
      </c>
      <c r="I7" s="110">
        <f t="shared" ref="I7:T7" si="4">I6/AVERAGE($I$6:$K$6)</f>
        <v>1.19090877449445</v>
      </c>
      <c r="J7" s="110">
        <f t="shared" si="4"/>
        <v>0.971076537537851</v>
      </c>
      <c r="K7" s="110">
        <f t="shared" si="4"/>
        <v>0.838014687967701</v>
      </c>
      <c r="L7" s="110">
        <f t="shared" si="4"/>
        <v>0.466666247619732</v>
      </c>
      <c r="M7" s="110">
        <f t="shared" si="4"/>
        <v>0.494779547406288</v>
      </c>
      <c r="N7" s="110">
        <f t="shared" si="4"/>
        <v>0.305141901171651</v>
      </c>
      <c r="O7" s="110">
        <f t="shared" si="4"/>
        <v>0.957316413361367</v>
      </c>
      <c r="P7" s="110">
        <f t="shared" si="4"/>
        <v>0.935966241718652</v>
      </c>
      <c r="Q7" s="110">
        <f t="shared" si="4"/>
        <v>0.798981012149189</v>
      </c>
      <c r="R7" s="110">
        <f t="shared" si="4"/>
        <v>2.11880887181385</v>
      </c>
      <c r="S7" s="110">
        <f t="shared" si="4"/>
        <v>2.15912599611611</v>
      </c>
      <c r="T7" s="110">
        <f t="shared" si="4"/>
        <v>1.98884099916937</v>
      </c>
      <c r="U7" s="111"/>
      <c r="V7" s="111"/>
      <c r="W7" s="111"/>
    </row>
    <row r="8" spans="1:23">
      <c r="A8" s="70">
        <v>7</v>
      </c>
      <c r="B8" s="70">
        <v>656</v>
      </c>
      <c r="C8" s="70">
        <v>214.043</v>
      </c>
      <c r="D8" s="70">
        <v>52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656</v>
      </c>
      <c r="C9" s="70">
        <v>225.002</v>
      </c>
      <c r="D9" s="70">
        <v>51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820</v>
      </c>
      <c r="C10" s="70">
        <v>27.9</v>
      </c>
      <c r="D10" s="70">
        <v>1</v>
      </c>
      <c r="E10" s="70">
        <v>239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820</v>
      </c>
      <c r="C11" s="70">
        <v>13.622</v>
      </c>
      <c r="D11" s="70">
        <v>1</v>
      </c>
      <c r="E11" s="70">
        <v>206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820</v>
      </c>
      <c r="C12" s="70">
        <v>26.654</v>
      </c>
      <c r="D12" s="70">
        <v>2</v>
      </c>
      <c r="E12" s="70">
        <v>206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820</v>
      </c>
      <c r="C13" s="70">
        <v>62.979</v>
      </c>
      <c r="D13" s="70">
        <v>4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70">
        <v>13</v>
      </c>
      <c r="B14" s="70">
        <v>820</v>
      </c>
      <c r="C14" s="70">
        <v>196.866</v>
      </c>
      <c r="D14" s="70">
        <v>0</v>
      </c>
      <c r="E14" s="70">
        <v>255</v>
      </c>
      <c r="J14" s="60"/>
      <c r="K14" s="60"/>
      <c r="L14" s="60"/>
      <c r="M14" s="60"/>
      <c r="N14" s="60"/>
      <c r="O14" s="60"/>
      <c r="P14" s="60"/>
    </row>
    <row r="15" ht="15" customHeight="1" spans="1:23">
      <c r="A15" s="70">
        <v>14</v>
      </c>
      <c r="B15" s="70">
        <v>820</v>
      </c>
      <c r="C15" s="70">
        <v>188.407</v>
      </c>
      <c r="D15" s="70">
        <v>41</v>
      </c>
      <c r="E15" s="70">
        <v>255</v>
      </c>
      <c r="J15" s="60"/>
      <c r="K15" s="60"/>
      <c r="L15" s="60"/>
      <c r="M15" s="60"/>
      <c r="N15" s="60"/>
      <c r="O15" s="60"/>
      <c r="P15" s="60"/>
    </row>
    <row r="16" ht="15" customHeight="1" spans="1:23">
      <c r="A16" s="70">
        <v>15</v>
      </c>
      <c r="B16" s="70">
        <v>820</v>
      </c>
      <c r="C16" s="70">
        <v>204.412</v>
      </c>
      <c r="D16" s="70">
        <v>43</v>
      </c>
      <c r="E16" s="70">
        <v>255</v>
      </c>
      <c r="J16" s="60"/>
      <c r="K16" s="60"/>
      <c r="L16" s="60"/>
      <c r="M16" s="60"/>
      <c r="N16" s="60"/>
      <c r="O16" s="60"/>
      <c r="P16" s="60"/>
    </row>
    <row r="17" ht="15" customHeight="1" spans="1:16">
      <c r="A17" s="70">
        <v>16</v>
      </c>
      <c r="B17" s="70">
        <v>820</v>
      </c>
      <c r="C17" s="70">
        <v>209.354</v>
      </c>
      <c r="D17" s="70">
        <v>38</v>
      </c>
      <c r="E17" s="70">
        <v>255</v>
      </c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70">
        <v>17</v>
      </c>
      <c r="B18" s="70">
        <v>984</v>
      </c>
      <c r="C18" s="70">
        <v>24.077</v>
      </c>
      <c r="D18" s="70">
        <v>1</v>
      </c>
      <c r="E18" s="110">
        <v>239</v>
      </c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70">
        <v>18</v>
      </c>
      <c r="B19" s="70">
        <v>984</v>
      </c>
      <c r="C19" s="70">
        <v>8.401</v>
      </c>
      <c r="D19" s="70">
        <v>0</v>
      </c>
      <c r="E19" s="110">
        <v>21</v>
      </c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70">
        <v>19</v>
      </c>
      <c r="B20" s="70">
        <v>984</v>
      </c>
      <c r="C20" s="70">
        <v>22.753</v>
      </c>
      <c r="D20" s="70">
        <v>2</v>
      </c>
      <c r="E20" s="110">
        <v>218</v>
      </c>
      <c r="F20" s="113"/>
      <c r="G20" s="113"/>
      <c r="H20" s="113"/>
    </row>
    <row r="21" ht="15" customHeight="1" spans="1:16">
      <c r="A21" s="70">
        <v>20</v>
      </c>
      <c r="B21" s="70">
        <v>984</v>
      </c>
      <c r="C21" s="70">
        <v>58.012</v>
      </c>
      <c r="D21" s="70">
        <v>4</v>
      </c>
      <c r="E21" s="70">
        <v>255</v>
      </c>
    </row>
    <row r="22" ht="15" customHeight="1" spans="1:16">
      <c r="A22" s="70">
        <v>21</v>
      </c>
      <c r="B22" s="70">
        <v>984</v>
      </c>
      <c r="C22" s="70">
        <v>194.475</v>
      </c>
      <c r="D22" s="70">
        <v>41</v>
      </c>
      <c r="E22" s="70">
        <v>255</v>
      </c>
    </row>
    <row r="23" ht="15" customHeight="1" spans="1:16">
      <c r="A23" s="70">
        <v>22</v>
      </c>
      <c r="B23" s="70">
        <v>984</v>
      </c>
      <c r="C23" s="70">
        <v>185.938</v>
      </c>
      <c r="D23" s="70">
        <v>37</v>
      </c>
      <c r="E23" s="70">
        <v>255</v>
      </c>
    </row>
    <row r="24" ht="15" customHeight="1" spans="1:16">
      <c r="A24" s="70">
        <v>23</v>
      </c>
      <c r="B24" s="70">
        <v>984</v>
      </c>
      <c r="C24" s="70">
        <v>185.188</v>
      </c>
      <c r="D24" s="70">
        <v>33</v>
      </c>
      <c r="E24" s="70">
        <v>255</v>
      </c>
    </row>
    <row r="25" ht="15" customHeight="1" spans="1:16">
      <c r="A25" s="70">
        <v>24</v>
      </c>
      <c r="B25" s="70">
        <v>984</v>
      </c>
      <c r="C25" s="70">
        <v>183.939</v>
      </c>
      <c r="D25" s="70">
        <v>0</v>
      </c>
      <c r="E25" s="70">
        <v>255</v>
      </c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70" zoomScaleNormal="70" workbookViewId="0">
      <selection activeCell="I7" sqref="I7:T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731</v>
      </c>
      <c r="C2" s="70">
        <v>40.334</v>
      </c>
      <c r="D2" s="70">
        <v>8</v>
      </c>
      <c r="E2" s="70">
        <v>181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731</v>
      </c>
      <c r="C3" s="70">
        <v>22.409</v>
      </c>
      <c r="D3" s="70">
        <v>4</v>
      </c>
      <c r="E3" s="70">
        <v>213</v>
      </c>
      <c r="F3" s="58"/>
      <c r="G3" s="70"/>
      <c r="H3" s="70"/>
      <c r="I3" s="105">
        <v>1</v>
      </c>
      <c r="J3" s="106"/>
      <c r="K3" s="107"/>
      <c r="L3" s="108">
        <v>2</v>
      </c>
      <c r="M3" s="108"/>
      <c r="N3" s="108"/>
      <c r="O3" s="193">
        <v>3</v>
      </c>
      <c r="P3" s="194"/>
      <c r="Q3" s="194"/>
      <c r="R3" s="195">
        <v>4</v>
      </c>
      <c r="S3" s="196"/>
      <c r="T3" s="196"/>
      <c r="U3" s="60"/>
      <c r="V3" s="60"/>
      <c r="W3" s="60"/>
    </row>
    <row r="4" spans="1:23">
      <c r="A4" s="70">
        <v>3</v>
      </c>
      <c r="B4" s="70">
        <v>731</v>
      </c>
      <c r="C4" s="70">
        <v>51.588</v>
      </c>
      <c r="D4" s="70">
        <v>7</v>
      </c>
      <c r="E4" s="70">
        <v>255</v>
      </c>
      <c r="F4" s="58"/>
      <c r="G4" s="110" t="s">
        <v>9</v>
      </c>
      <c r="H4" s="110" t="s">
        <v>162</v>
      </c>
      <c r="I4" s="70">
        <f>C2</f>
        <v>40.334</v>
      </c>
      <c r="J4" s="70">
        <f>C10</f>
        <v>43.624</v>
      </c>
      <c r="K4" s="70">
        <f>C18</f>
        <v>38.389</v>
      </c>
      <c r="L4" s="70">
        <f>C3</f>
        <v>22.409</v>
      </c>
      <c r="M4" s="70">
        <f>C11</f>
        <v>19.399</v>
      </c>
      <c r="N4" s="70">
        <f>C19</f>
        <v>20.318</v>
      </c>
      <c r="O4" s="70">
        <f>C4</f>
        <v>51.588</v>
      </c>
      <c r="P4" s="70">
        <f>C12</f>
        <v>50.276</v>
      </c>
      <c r="Q4" s="70">
        <f>C20</f>
        <v>37.311</v>
      </c>
      <c r="R4" s="70">
        <f>C5</f>
        <v>87.042</v>
      </c>
      <c r="S4" s="70">
        <f>C13</f>
        <v>96.619</v>
      </c>
      <c r="T4" s="70">
        <f>C21</f>
        <v>93.882</v>
      </c>
      <c r="U4" s="5"/>
      <c r="V4" s="5"/>
      <c r="W4" s="5"/>
    </row>
    <row r="5" spans="1:23">
      <c r="A5" s="70">
        <v>4</v>
      </c>
      <c r="B5" s="70">
        <v>731</v>
      </c>
      <c r="C5" s="70">
        <v>87.042</v>
      </c>
      <c r="D5" s="70">
        <v>0</v>
      </c>
      <c r="E5" s="70">
        <v>255</v>
      </c>
      <c r="F5" s="58"/>
      <c r="G5" s="70" t="s">
        <v>11</v>
      </c>
      <c r="H5" s="70" t="s">
        <v>12</v>
      </c>
      <c r="I5" s="70">
        <f>C6</f>
        <v>204.871</v>
      </c>
      <c r="J5" s="70">
        <f>C14</f>
        <v>198.324</v>
      </c>
      <c r="K5" s="70">
        <f>C22</f>
        <v>182.215</v>
      </c>
      <c r="L5" s="70">
        <f>C7</f>
        <v>207.902</v>
      </c>
      <c r="M5" s="70">
        <f>C15</f>
        <v>187.442</v>
      </c>
      <c r="N5" s="70">
        <f>C23</f>
        <v>174.845</v>
      </c>
      <c r="O5" s="70">
        <f>C8</f>
        <v>204.347</v>
      </c>
      <c r="P5" s="70">
        <f>C16</f>
        <v>186.98</v>
      </c>
      <c r="Q5" s="70">
        <f>C24</f>
        <v>177.055</v>
      </c>
      <c r="R5" s="70">
        <f>C9</f>
        <v>204.278</v>
      </c>
      <c r="S5" s="70">
        <f>C17</f>
        <v>182.695</v>
      </c>
      <c r="T5" s="70">
        <f>C25</f>
        <v>169.679</v>
      </c>
      <c r="U5" s="5"/>
      <c r="V5" s="5"/>
      <c r="W5" s="5"/>
    </row>
    <row r="6" spans="1:23">
      <c r="A6" s="70">
        <v>5</v>
      </c>
      <c r="B6" s="70">
        <v>731</v>
      </c>
      <c r="C6" s="70">
        <v>204.871</v>
      </c>
      <c r="D6" s="70">
        <v>50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0.206696161664474</v>
      </c>
      <c r="J6" s="110">
        <f t="shared" si="0"/>
        <v>0.223556140141098</v>
      </c>
      <c r="K6" s="110">
        <f t="shared" si="0"/>
        <v>0.196728788370544</v>
      </c>
      <c r="L6" s="70">
        <f t="shared" ref="L6:N6" si="1">L4/AVERAGE($L$5:$N$5)</f>
        <v>0.117903011106844</v>
      </c>
      <c r="M6" s="70">
        <f t="shared" si="1"/>
        <v>0.102066157011096</v>
      </c>
      <c r="N6" s="70">
        <f t="shared" si="1"/>
        <v>0.106901395852954</v>
      </c>
      <c r="O6" s="70">
        <f t="shared" ref="O6:Q6" si="2">O4/AVERAGE($O$5:$Q$5)</f>
        <v>0.272288707242664</v>
      </c>
      <c r="P6" s="70">
        <f t="shared" si="2"/>
        <v>0.265363787030553</v>
      </c>
      <c r="Q6" s="70">
        <f t="shared" si="2"/>
        <v>0.196932696672308</v>
      </c>
      <c r="R6" s="70">
        <f t="shared" ref="R6:T6" si="3">R4/AVERAGE($R$5:$T$5)</f>
        <v>0.46910098230133</v>
      </c>
      <c r="S6" s="70">
        <f t="shared" si="3"/>
        <v>0.52071491703973</v>
      </c>
      <c r="T6" s="70">
        <f t="shared" si="3"/>
        <v>0.50596422899765</v>
      </c>
      <c r="U6" s="5"/>
      <c r="V6" s="5"/>
      <c r="W6" s="5"/>
    </row>
    <row r="7" spans="1:23">
      <c r="A7" s="70">
        <v>6</v>
      </c>
      <c r="B7" s="70">
        <v>731</v>
      </c>
      <c r="C7" s="70">
        <v>207.902</v>
      </c>
      <c r="D7" s="70">
        <v>52</v>
      </c>
      <c r="E7" s="70">
        <v>255</v>
      </c>
      <c r="F7" s="58"/>
      <c r="G7" s="110"/>
      <c r="H7" s="110" t="s">
        <v>14</v>
      </c>
      <c r="I7" s="110">
        <f t="shared" ref="I7:T7" si="4">I6/AVERAGE($I$6:$K$6)</f>
        <v>0.989006677728101</v>
      </c>
      <c r="J7" s="110">
        <f t="shared" si="4"/>
        <v>1.06967886421408</v>
      </c>
      <c r="K7" s="110">
        <f t="shared" si="4"/>
        <v>0.941314458057819</v>
      </c>
      <c r="L7" s="110">
        <f t="shared" si="4"/>
        <v>0.564146253950299</v>
      </c>
      <c r="M7" s="110">
        <f t="shared" si="4"/>
        <v>0.488369547074026</v>
      </c>
      <c r="N7" s="110">
        <f t="shared" si="4"/>
        <v>0.511505358907679</v>
      </c>
      <c r="O7" s="110">
        <f t="shared" si="4"/>
        <v>1.30285607417369</v>
      </c>
      <c r="P7" s="110">
        <f t="shared" si="4"/>
        <v>1.26972148532907</v>
      </c>
      <c r="Q7" s="110">
        <f t="shared" si="4"/>
        <v>0.942290125290657</v>
      </c>
      <c r="R7" s="110">
        <f t="shared" si="4"/>
        <v>2.24457000211711</v>
      </c>
      <c r="S7" s="110">
        <f t="shared" si="4"/>
        <v>2.49153407590075</v>
      </c>
      <c r="T7" s="110">
        <f t="shared" si="4"/>
        <v>2.42095449252956</v>
      </c>
      <c r="U7" s="111"/>
      <c r="V7" s="111"/>
      <c r="W7" s="111"/>
    </row>
    <row r="8" spans="1:23">
      <c r="A8" s="70">
        <v>7</v>
      </c>
      <c r="B8" s="70">
        <v>731</v>
      </c>
      <c r="C8" s="70">
        <v>204.347</v>
      </c>
      <c r="D8" s="70">
        <v>47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731</v>
      </c>
      <c r="C9" s="70">
        <v>204.278</v>
      </c>
      <c r="D9" s="70">
        <v>47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989</v>
      </c>
      <c r="C10" s="70">
        <v>43.624</v>
      </c>
      <c r="D10" s="70">
        <v>0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989</v>
      </c>
      <c r="C11" s="70">
        <v>19.399</v>
      </c>
      <c r="D11" s="70">
        <v>4</v>
      </c>
      <c r="E11" s="70">
        <v>89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989</v>
      </c>
      <c r="C12" s="70">
        <v>50.276</v>
      </c>
      <c r="D12" s="70">
        <v>5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989</v>
      </c>
      <c r="C13" s="70">
        <v>96.619</v>
      </c>
      <c r="D13" s="70">
        <v>10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70">
        <v>13</v>
      </c>
      <c r="B14" s="70">
        <v>989</v>
      </c>
      <c r="C14" s="70">
        <v>198.324</v>
      </c>
      <c r="D14" s="70">
        <v>0</v>
      </c>
      <c r="E14" s="70">
        <v>255</v>
      </c>
      <c r="J14" s="60"/>
      <c r="K14" s="60"/>
      <c r="L14" s="60"/>
      <c r="M14" s="60"/>
      <c r="N14" s="60"/>
      <c r="O14" s="60"/>
      <c r="P14" s="60"/>
    </row>
    <row r="15" ht="15" customHeight="1" spans="1:23">
      <c r="A15" s="70">
        <v>14</v>
      </c>
      <c r="B15" s="70">
        <v>989</v>
      </c>
      <c r="C15" s="70">
        <v>187.442</v>
      </c>
      <c r="D15" s="70">
        <v>43</v>
      </c>
      <c r="E15" s="70">
        <v>255</v>
      </c>
      <c r="J15" s="60"/>
      <c r="K15" s="60"/>
      <c r="L15" s="60"/>
      <c r="M15" s="60"/>
      <c r="N15" s="60"/>
      <c r="O15" s="60"/>
      <c r="P15" s="60"/>
    </row>
    <row r="16" ht="15" customHeight="1" spans="1:23">
      <c r="A16" s="70">
        <v>15</v>
      </c>
      <c r="B16" s="70">
        <v>989</v>
      </c>
      <c r="C16" s="70">
        <v>186.98</v>
      </c>
      <c r="D16" s="70">
        <v>35</v>
      </c>
      <c r="E16" s="70">
        <v>255</v>
      </c>
      <c r="J16" s="60"/>
      <c r="K16" s="60"/>
      <c r="L16" s="60"/>
      <c r="M16" s="60"/>
      <c r="N16" s="60"/>
      <c r="O16" s="60"/>
      <c r="P16" s="60"/>
    </row>
    <row r="17" ht="15" customHeight="1" spans="1:16">
      <c r="A17" s="70">
        <v>16</v>
      </c>
      <c r="B17" s="70">
        <v>989</v>
      </c>
      <c r="C17" s="70">
        <v>182.695</v>
      </c>
      <c r="D17" s="70">
        <v>0</v>
      </c>
      <c r="E17" s="70">
        <v>255</v>
      </c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70">
        <v>17</v>
      </c>
      <c r="B18" s="70">
        <v>1118</v>
      </c>
      <c r="C18" s="70">
        <v>38.389</v>
      </c>
      <c r="D18" s="70">
        <v>0</v>
      </c>
      <c r="E18" s="110">
        <v>255</v>
      </c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70">
        <v>18</v>
      </c>
      <c r="B19" s="70">
        <v>1118</v>
      </c>
      <c r="C19" s="70">
        <v>20.318</v>
      </c>
      <c r="D19" s="70">
        <v>4</v>
      </c>
      <c r="E19" s="110">
        <v>149</v>
      </c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70">
        <v>19</v>
      </c>
      <c r="B20" s="70">
        <v>1118</v>
      </c>
      <c r="C20" s="70">
        <v>37.311</v>
      </c>
      <c r="D20" s="70">
        <v>6</v>
      </c>
      <c r="E20" s="110">
        <v>213</v>
      </c>
      <c r="F20" s="113"/>
      <c r="G20" s="113"/>
      <c r="H20" s="113"/>
    </row>
    <row r="21" ht="15" customHeight="1" spans="1:16">
      <c r="A21" s="70">
        <v>20</v>
      </c>
      <c r="B21" s="70">
        <v>1118</v>
      </c>
      <c r="C21" s="70">
        <v>93.882</v>
      </c>
      <c r="D21" s="70">
        <v>10</v>
      </c>
      <c r="E21" s="70">
        <v>255</v>
      </c>
    </row>
    <row r="22" ht="15" customHeight="1" spans="1:16">
      <c r="A22" s="70">
        <v>21</v>
      </c>
      <c r="B22" s="70">
        <v>1118</v>
      </c>
      <c r="C22" s="70">
        <v>182.215</v>
      </c>
      <c r="D22" s="70">
        <v>32</v>
      </c>
      <c r="E22" s="70">
        <v>255</v>
      </c>
    </row>
    <row r="23" ht="15" customHeight="1" spans="1:16">
      <c r="A23" s="70">
        <v>22</v>
      </c>
      <c r="B23" s="70">
        <v>1118</v>
      </c>
      <c r="C23" s="70">
        <v>174.845</v>
      </c>
      <c r="D23" s="70">
        <v>33</v>
      </c>
      <c r="E23" s="70">
        <v>255</v>
      </c>
    </row>
    <row r="24" ht="15" customHeight="1" spans="1:16">
      <c r="A24" s="70">
        <v>23</v>
      </c>
      <c r="B24" s="70">
        <v>1118</v>
      </c>
      <c r="C24" s="70">
        <v>177.055</v>
      </c>
      <c r="D24" s="70">
        <v>29</v>
      </c>
      <c r="E24" s="70">
        <v>255</v>
      </c>
    </row>
    <row r="25" ht="15" customHeight="1" spans="1:16">
      <c r="A25" s="70">
        <v>24</v>
      </c>
      <c r="B25" s="70">
        <v>1118</v>
      </c>
      <c r="C25" s="70">
        <v>169.679</v>
      </c>
      <c r="D25" s="70">
        <v>29</v>
      </c>
      <c r="E25" s="70">
        <v>255</v>
      </c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70" zoomScaleNormal="70" workbookViewId="0">
      <selection activeCell="I7" sqref="I7:T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646</v>
      </c>
      <c r="C2" s="70">
        <v>75.497</v>
      </c>
      <c r="D2" s="70">
        <v>14</v>
      </c>
      <c r="E2" s="70">
        <v>255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646</v>
      </c>
      <c r="C3" s="70">
        <v>101.359</v>
      </c>
      <c r="D3" s="70">
        <v>11</v>
      </c>
      <c r="E3" s="70">
        <v>255</v>
      </c>
      <c r="F3" s="58"/>
      <c r="G3" s="70"/>
      <c r="H3" s="70"/>
      <c r="I3" s="105">
        <v>1</v>
      </c>
      <c r="J3" s="106"/>
      <c r="K3" s="107"/>
      <c r="L3" s="108">
        <v>2</v>
      </c>
      <c r="M3" s="108"/>
      <c r="N3" s="108"/>
      <c r="O3" s="193">
        <v>3</v>
      </c>
      <c r="P3" s="194"/>
      <c r="Q3" s="194"/>
      <c r="R3" s="195">
        <v>4</v>
      </c>
      <c r="S3" s="196"/>
      <c r="T3" s="196"/>
      <c r="U3" s="60"/>
      <c r="V3" s="60"/>
      <c r="W3" s="60"/>
    </row>
    <row r="4" spans="1:23">
      <c r="A4" s="70">
        <v>3</v>
      </c>
      <c r="B4" s="70">
        <v>646</v>
      </c>
      <c r="C4" s="70">
        <v>57.602</v>
      </c>
      <c r="D4" s="70">
        <v>9</v>
      </c>
      <c r="E4" s="70">
        <v>240</v>
      </c>
      <c r="F4" s="58"/>
      <c r="G4" s="110" t="s">
        <v>9</v>
      </c>
      <c r="H4" s="110" t="s">
        <v>58</v>
      </c>
      <c r="I4" s="70">
        <f>C2</f>
        <v>75.497</v>
      </c>
      <c r="J4" s="70">
        <f>C10</f>
        <v>70.19</v>
      </c>
      <c r="K4" s="70">
        <f>C18</f>
        <v>77.479</v>
      </c>
      <c r="L4" s="70">
        <f>C3</f>
        <v>101.359</v>
      </c>
      <c r="M4" s="70">
        <f>C11</f>
        <v>93.285</v>
      </c>
      <c r="N4" s="70">
        <f>C19</f>
        <v>93.447</v>
      </c>
      <c r="O4" s="70">
        <f>C4</f>
        <v>57.602</v>
      </c>
      <c r="P4" s="70">
        <f>C12</f>
        <v>54.438</v>
      </c>
      <c r="Q4" s="70">
        <f>C20</f>
        <v>48.178</v>
      </c>
      <c r="R4" s="70">
        <f>C5</f>
        <v>41.187</v>
      </c>
      <c r="S4" s="70">
        <f>C13</f>
        <v>28.681</v>
      </c>
      <c r="T4" s="70">
        <f>C21</f>
        <v>34.988</v>
      </c>
      <c r="U4" s="5"/>
      <c r="V4" s="5"/>
      <c r="W4" s="5"/>
    </row>
    <row r="5" spans="1:23">
      <c r="A5" s="70">
        <v>4</v>
      </c>
      <c r="B5" s="70">
        <v>646</v>
      </c>
      <c r="C5" s="70">
        <v>41.187</v>
      </c>
      <c r="D5" s="70">
        <v>0</v>
      </c>
      <c r="E5" s="70">
        <v>255</v>
      </c>
      <c r="F5" s="58"/>
      <c r="G5" s="70" t="s">
        <v>11</v>
      </c>
      <c r="H5" s="70" t="s">
        <v>12</v>
      </c>
      <c r="I5" s="70">
        <f>C6</f>
        <v>208.735</v>
      </c>
      <c r="J5" s="70">
        <f>C14</f>
        <v>205.76</v>
      </c>
      <c r="K5" s="70">
        <f>C22</f>
        <v>210.864</v>
      </c>
      <c r="L5" s="70">
        <f>C7</f>
        <v>206.856</v>
      </c>
      <c r="M5" s="70">
        <f>C15</f>
        <v>216.848</v>
      </c>
      <c r="N5" s="70">
        <f>C23</f>
        <v>207.122</v>
      </c>
      <c r="O5" s="70">
        <f>C8</f>
        <v>219.057</v>
      </c>
      <c r="P5" s="70">
        <f>C16</f>
        <v>204.364</v>
      </c>
      <c r="Q5" s="70">
        <f>C24</f>
        <v>206.383</v>
      </c>
      <c r="R5" s="70">
        <f>C9</f>
        <v>218.432</v>
      </c>
      <c r="S5" s="70">
        <f>C17</f>
        <v>200.468</v>
      </c>
      <c r="T5" s="70">
        <f>C25</f>
        <v>211.403</v>
      </c>
      <c r="U5" s="5"/>
      <c r="V5" s="5"/>
      <c r="W5" s="5"/>
    </row>
    <row r="6" spans="1:23">
      <c r="A6" s="70">
        <v>5</v>
      </c>
      <c r="B6" s="70">
        <v>646</v>
      </c>
      <c r="C6" s="70">
        <v>208.735</v>
      </c>
      <c r="D6" s="70">
        <v>50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0.362177565206545</v>
      </c>
      <c r="J6" s="110">
        <f t="shared" si="0"/>
        <v>0.336718588842569</v>
      </c>
      <c r="K6" s="110">
        <f t="shared" si="0"/>
        <v>0.371685703731776</v>
      </c>
      <c r="L6" s="70">
        <f t="shared" ref="L6:N6" si="1">L4/AVERAGE($L$5:$N$5)</f>
        <v>0.482029909991028</v>
      </c>
      <c r="M6" s="70">
        <f t="shared" si="1"/>
        <v>0.443632634038546</v>
      </c>
      <c r="N6" s="70">
        <f t="shared" si="1"/>
        <v>0.444403052505762</v>
      </c>
      <c r="O6" s="70">
        <f t="shared" ref="O6:Q6" si="2">O4/AVERAGE($O$5:$Q$5)</f>
        <v>0.274380600948867</v>
      </c>
      <c r="P6" s="70">
        <f t="shared" si="2"/>
        <v>0.259309245416034</v>
      </c>
      <c r="Q6" s="70">
        <f t="shared" si="2"/>
        <v>0.229490444646271</v>
      </c>
      <c r="R6" s="70">
        <f t="shared" ref="R6:T6" si="3">R4/AVERAGE($R$5:$T$5)</f>
        <v>0.196034288270879</v>
      </c>
      <c r="S6" s="70">
        <f t="shared" si="3"/>
        <v>0.13651053540916</v>
      </c>
      <c r="T6" s="70">
        <f t="shared" si="3"/>
        <v>0.166529431083146</v>
      </c>
      <c r="U6" s="5"/>
      <c r="V6" s="5"/>
      <c r="W6" s="5"/>
    </row>
    <row r="7" spans="1:23">
      <c r="A7" s="70">
        <v>6</v>
      </c>
      <c r="B7" s="70">
        <v>646</v>
      </c>
      <c r="C7" s="70">
        <v>206.856</v>
      </c>
      <c r="D7" s="70">
        <v>52</v>
      </c>
      <c r="E7" s="70">
        <v>255</v>
      </c>
      <c r="F7" s="58"/>
      <c r="G7" s="110"/>
      <c r="H7" s="110" t="s">
        <v>14</v>
      </c>
      <c r="I7" s="110">
        <f t="shared" ref="I7:T7" si="4">I6/AVERAGE($I$6:$K$6)</f>
        <v>1.01489922299992</v>
      </c>
      <c r="J7" s="110">
        <f t="shared" si="4"/>
        <v>0.943557710403915</v>
      </c>
      <c r="K7" s="110">
        <f t="shared" si="4"/>
        <v>1.04154306659617</v>
      </c>
      <c r="L7" s="110">
        <f t="shared" si="4"/>
        <v>1.35075120081948</v>
      </c>
      <c r="M7" s="110">
        <f t="shared" si="4"/>
        <v>1.2431537975754</v>
      </c>
      <c r="N7" s="110">
        <f t="shared" si="4"/>
        <v>1.24531267537148</v>
      </c>
      <c r="O7" s="110">
        <f t="shared" si="4"/>
        <v>0.768873297136581</v>
      </c>
      <c r="P7" s="110">
        <f t="shared" si="4"/>
        <v>0.726640126202584</v>
      </c>
      <c r="Q7" s="110">
        <f t="shared" si="4"/>
        <v>0.643081450460856</v>
      </c>
      <c r="R7" s="110">
        <f t="shared" si="4"/>
        <v>0.549330124117423</v>
      </c>
      <c r="S7" s="110">
        <f t="shared" si="4"/>
        <v>0.382531801049161</v>
      </c>
      <c r="T7" s="110">
        <f t="shared" si="4"/>
        <v>0.466651185631884</v>
      </c>
      <c r="U7" s="111"/>
      <c r="V7" s="111"/>
      <c r="W7" s="111"/>
    </row>
    <row r="8" spans="1:23">
      <c r="A8" s="70">
        <v>7</v>
      </c>
      <c r="B8" s="70">
        <v>646</v>
      </c>
      <c r="C8" s="70">
        <v>219.057</v>
      </c>
      <c r="D8" s="70">
        <v>43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646</v>
      </c>
      <c r="C9" s="70">
        <v>218.432</v>
      </c>
      <c r="D9" s="70">
        <v>39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722</v>
      </c>
      <c r="C10" s="70">
        <v>70.19</v>
      </c>
      <c r="D10" s="70">
        <v>11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722</v>
      </c>
      <c r="C11" s="70">
        <v>93.285</v>
      </c>
      <c r="D11" s="70">
        <v>8</v>
      </c>
      <c r="E11" s="70">
        <v>255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722</v>
      </c>
      <c r="C12" s="70">
        <v>54.438</v>
      </c>
      <c r="D12" s="70">
        <v>9</v>
      </c>
      <c r="E12" s="70">
        <v>240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722</v>
      </c>
      <c r="C13" s="70">
        <v>28.681</v>
      </c>
      <c r="D13" s="70">
        <v>0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70">
        <v>13</v>
      </c>
      <c r="B14" s="70">
        <v>722</v>
      </c>
      <c r="C14" s="70">
        <v>205.76</v>
      </c>
      <c r="D14" s="70">
        <v>50</v>
      </c>
      <c r="E14" s="70">
        <v>255</v>
      </c>
      <c r="J14" s="60"/>
      <c r="K14" s="60"/>
      <c r="L14" s="60"/>
      <c r="M14" s="60"/>
      <c r="N14" s="60"/>
      <c r="O14" s="60"/>
      <c r="P14" s="60"/>
    </row>
    <row r="15" ht="15" customHeight="1" spans="1:23">
      <c r="A15" s="70">
        <v>14</v>
      </c>
      <c r="B15" s="70">
        <v>722</v>
      </c>
      <c r="C15" s="70">
        <v>216.848</v>
      </c>
      <c r="D15" s="70">
        <v>53</v>
      </c>
      <c r="E15" s="70">
        <v>255</v>
      </c>
      <c r="J15" s="60"/>
      <c r="K15" s="60"/>
      <c r="L15" s="60"/>
      <c r="M15" s="60"/>
      <c r="N15" s="60"/>
      <c r="O15" s="60"/>
      <c r="P15" s="60"/>
    </row>
    <row r="16" ht="15" customHeight="1" spans="1:23">
      <c r="A16" s="70">
        <v>15</v>
      </c>
      <c r="B16" s="70">
        <v>722</v>
      </c>
      <c r="C16" s="70">
        <v>204.364</v>
      </c>
      <c r="D16" s="70">
        <v>43</v>
      </c>
      <c r="E16" s="70">
        <v>255</v>
      </c>
      <c r="J16" s="60"/>
      <c r="K16" s="60"/>
      <c r="L16" s="60"/>
      <c r="M16" s="60"/>
      <c r="N16" s="60"/>
      <c r="O16" s="60"/>
      <c r="P16" s="60"/>
    </row>
    <row r="17" ht="15" customHeight="1" spans="1:16">
      <c r="A17" s="70">
        <v>16</v>
      </c>
      <c r="B17" s="70">
        <v>722</v>
      </c>
      <c r="C17" s="70">
        <v>200.468</v>
      </c>
      <c r="D17" s="70">
        <v>38</v>
      </c>
      <c r="E17" s="70">
        <v>255</v>
      </c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70">
        <v>17</v>
      </c>
      <c r="B18" s="70">
        <v>779</v>
      </c>
      <c r="C18" s="70">
        <v>77.479</v>
      </c>
      <c r="D18" s="70">
        <v>13</v>
      </c>
      <c r="E18" s="110">
        <v>255</v>
      </c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70">
        <v>18</v>
      </c>
      <c r="B19" s="70">
        <v>779</v>
      </c>
      <c r="C19" s="70">
        <v>93.447</v>
      </c>
      <c r="D19" s="70">
        <v>9</v>
      </c>
      <c r="E19" s="110">
        <v>255</v>
      </c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70">
        <v>19</v>
      </c>
      <c r="B20" s="70">
        <v>779</v>
      </c>
      <c r="C20" s="70">
        <v>48.178</v>
      </c>
      <c r="D20" s="70">
        <v>4</v>
      </c>
      <c r="E20" s="110">
        <v>240</v>
      </c>
      <c r="F20" s="113"/>
      <c r="G20" s="113"/>
      <c r="H20" s="113"/>
    </row>
    <row r="21" ht="15" customHeight="1" spans="1:16">
      <c r="A21" s="70">
        <v>20</v>
      </c>
      <c r="B21" s="70">
        <v>779</v>
      </c>
      <c r="C21" s="70">
        <v>34.988</v>
      </c>
      <c r="D21" s="70">
        <v>7</v>
      </c>
      <c r="E21" s="70">
        <v>133</v>
      </c>
    </row>
    <row r="22" ht="15" customHeight="1" spans="1:16">
      <c r="A22" s="70">
        <v>21</v>
      </c>
      <c r="B22" s="70">
        <v>779</v>
      </c>
      <c r="C22" s="70">
        <v>210.864</v>
      </c>
      <c r="D22" s="70">
        <v>0</v>
      </c>
      <c r="E22" s="70">
        <v>255</v>
      </c>
    </row>
    <row r="23" ht="15" customHeight="1" spans="1:16">
      <c r="A23" s="70">
        <v>22</v>
      </c>
      <c r="B23" s="70">
        <v>779</v>
      </c>
      <c r="C23" s="70">
        <v>207.122</v>
      </c>
      <c r="D23" s="70">
        <v>48</v>
      </c>
      <c r="E23" s="70">
        <v>255</v>
      </c>
    </row>
    <row r="24" ht="15" customHeight="1" spans="1:16">
      <c r="A24" s="70">
        <v>23</v>
      </c>
      <c r="B24" s="70">
        <v>779</v>
      </c>
      <c r="C24" s="70">
        <v>206.383</v>
      </c>
      <c r="D24" s="70">
        <v>50</v>
      </c>
      <c r="E24" s="70">
        <v>255</v>
      </c>
    </row>
    <row r="25" ht="15" customHeight="1" spans="1:16">
      <c r="A25" s="70">
        <v>24</v>
      </c>
      <c r="B25" s="70">
        <v>779</v>
      </c>
      <c r="C25" s="70">
        <v>211.403</v>
      </c>
      <c r="D25" s="70">
        <v>49</v>
      </c>
      <c r="E25" s="70">
        <v>255</v>
      </c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workbookViewId="0">
      <selection activeCell="D18" sqref="D18"/>
    </sheetView>
  </sheetViews>
  <sheetFormatPr defaultColWidth="9" defaultRowHeight="13.5"/>
  <cols>
    <col min="1" max="16384" width="9" style="61"/>
  </cols>
  <sheetData>
    <row r="1" customHeight="1" spans="1:16">
      <c r="A1" s="61" t="s">
        <v>249</v>
      </c>
    </row>
    <row r="2" spans="1:16">
      <c r="A2" s="127" t="s">
        <v>245</v>
      </c>
      <c r="B2" s="127"/>
      <c r="C2" s="127"/>
      <c r="D2" s="127"/>
      <c r="E2" s="127" t="s">
        <v>246</v>
      </c>
      <c r="F2" s="127"/>
      <c r="G2" s="127"/>
      <c r="H2" s="127"/>
      <c r="I2" s="127" t="s">
        <v>247</v>
      </c>
      <c r="J2" s="127"/>
      <c r="K2" s="127"/>
      <c r="L2" s="127"/>
      <c r="M2" s="127" t="s">
        <v>248</v>
      </c>
      <c r="N2" s="127"/>
      <c r="O2" s="127"/>
      <c r="P2" s="127"/>
    </row>
    <row r="3" spans="1:16">
      <c r="A3" s="128">
        <v>0.9594</v>
      </c>
      <c r="B3" s="128">
        <v>0.8532</v>
      </c>
      <c r="C3" s="128">
        <v>0.8615</v>
      </c>
      <c r="D3" s="128">
        <v>1.3073</v>
      </c>
      <c r="E3" s="128">
        <v>1.462</v>
      </c>
      <c r="F3" s="128">
        <v>1.6595</v>
      </c>
      <c r="G3" s="128">
        <v>1.4185</v>
      </c>
      <c r="H3" s="128">
        <v>1.4671</v>
      </c>
      <c r="I3" s="128">
        <v>0.7643</v>
      </c>
      <c r="J3" s="128">
        <v>0.8426</v>
      </c>
      <c r="K3" s="128">
        <v>0.76</v>
      </c>
      <c r="L3" s="128">
        <v>0.787</v>
      </c>
      <c r="M3" s="128">
        <v>0.1251</v>
      </c>
      <c r="N3" s="128">
        <v>0.3008</v>
      </c>
      <c r="O3" s="128">
        <v>0.3167</v>
      </c>
      <c r="P3" s="128">
        <v>0.2954</v>
      </c>
    </row>
    <row r="6" spans="1:16">
      <c r="A6" s="61" t="s">
        <v>250</v>
      </c>
    </row>
    <row r="7" spans="1:16">
      <c r="A7" s="127" t="s">
        <v>245</v>
      </c>
      <c r="B7" s="127"/>
      <c r="C7" s="127"/>
      <c r="D7" s="127"/>
      <c r="E7" s="127" t="s">
        <v>246</v>
      </c>
      <c r="F7" s="127"/>
      <c r="G7" s="127"/>
      <c r="H7" s="127"/>
      <c r="I7" s="127" t="s">
        <v>247</v>
      </c>
      <c r="J7" s="127"/>
      <c r="K7" s="127"/>
      <c r="L7" s="127"/>
      <c r="M7" s="127" t="s">
        <v>248</v>
      </c>
      <c r="N7" s="127"/>
      <c r="O7" s="127"/>
      <c r="P7" s="127"/>
    </row>
    <row r="8" spans="1:16">
      <c r="A8" s="128">
        <v>0.9979</v>
      </c>
      <c r="B8" s="128">
        <v>0.9132</v>
      </c>
      <c r="C8" s="128">
        <v>0.959</v>
      </c>
      <c r="D8" s="128">
        <v>1.0729</v>
      </c>
      <c r="E8" s="128">
        <v>1.7056</v>
      </c>
      <c r="F8" s="128">
        <v>1.5638</v>
      </c>
      <c r="G8" s="128">
        <v>1.9385</v>
      </c>
      <c r="H8" s="128">
        <v>2.0679</v>
      </c>
      <c r="I8" s="128">
        <v>0.9835</v>
      </c>
      <c r="J8" s="128">
        <v>1.081</v>
      </c>
      <c r="K8" s="128">
        <v>1.0995</v>
      </c>
      <c r="L8" s="128">
        <v>0.8027</v>
      </c>
      <c r="M8" s="128">
        <v>0.5589</v>
      </c>
      <c r="N8" s="128">
        <v>0.4609</v>
      </c>
      <c r="O8" s="128">
        <v>0.4622</v>
      </c>
      <c r="P8" s="128">
        <v>0.5202</v>
      </c>
    </row>
    <row r="11" spans="1:16">
      <c r="A11" s="61" t="s">
        <v>251</v>
      </c>
    </row>
    <row r="12" spans="1:16">
      <c r="A12" s="127" t="s">
        <v>245</v>
      </c>
      <c r="B12" s="127"/>
      <c r="C12" s="127"/>
      <c r="D12" s="127"/>
      <c r="E12" s="127" t="s">
        <v>246</v>
      </c>
      <c r="F12" s="127"/>
      <c r="G12" s="127"/>
      <c r="H12" s="127"/>
      <c r="I12" s="127" t="s">
        <v>247</v>
      </c>
      <c r="J12" s="127"/>
      <c r="K12" s="127"/>
      <c r="L12" s="127"/>
      <c r="M12" s="127" t="s">
        <v>248</v>
      </c>
      <c r="N12" s="127"/>
      <c r="O12" s="127"/>
      <c r="P12" s="127"/>
    </row>
    <row r="13" spans="1:16">
      <c r="A13" s="128">
        <v>1.0257</v>
      </c>
      <c r="B13" s="128">
        <v>1.0295</v>
      </c>
      <c r="C13" s="128">
        <v>1.1038</v>
      </c>
      <c r="D13" s="128">
        <v>0.8782</v>
      </c>
      <c r="E13" s="128">
        <v>1.739</v>
      </c>
      <c r="F13" s="128">
        <v>1.8178</v>
      </c>
      <c r="G13" s="128">
        <v>1.763</v>
      </c>
      <c r="H13" s="128">
        <v>1.1135</v>
      </c>
      <c r="I13" s="128">
        <v>1.1249</v>
      </c>
      <c r="J13" s="128">
        <v>1.1107</v>
      </c>
      <c r="K13" s="128">
        <v>0.9248</v>
      </c>
      <c r="L13" s="128">
        <v>0.8109</v>
      </c>
      <c r="M13" s="128">
        <v>0.02156</v>
      </c>
      <c r="N13" s="128">
        <v>0.1123</v>
      </c>
      <c r="O13" s="128">
        <v>0.1904</v>
      </c>
      <c r="P13" s="128">
        <v>0.1801</v>
      </c>
    </row>
  </sheetData>
  <mergeCells count="12">
    <mergeCell ref="A2:D2"/>
    <mergeCell ref="E2:H2"/>
    <mergeCell ref="I2:L2"/>
    <mergeCell ref="M2:P2"/>
    <mergeCell ref="A7:D7"/>
    <mergeCell ref="E7:H7"/>
    <mergeCell ref="I7:L7"/>
    <mergeCell ref="M7:P7"/>
    <mergeCell ref="A12:D12"/>
    <mergeCell ref="E12:H12"/>
    <mergeCell ref="I12:L12"/>
    <mergeCell ref="M12:P12"/>
  </mergeCells>
  <pageMargins left="0.75" right="0.75" top="1" bottom="1" header="0.5" footer="0.5"/>
  <headerFooter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85" zoomScaleNormal="85" workbookViewId="0">
      <selection activeCell="I7" sqref="I7:N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6174</v>
      </c>
      <c r="C2" s="70">
        <v>125.046</v>
      </c>
      <c r="D2" s="70">
        <v>87</v>
      </c>
      <c r="E2" s="70">
        <v>244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6174</v>
      </c>
      <c r="C3" s="70">
        <v>156.803</v>
      </c>
      <c r="D3" s="70">
        <v>91</v>
      </c>
      <c r="E3" s="70">
        <v>249</v>
      </c>
      <c r="F3" s="58"/>
      <c r="G3" s="70"/>
      <c r="H3" s="104" t="s">
        <v>252</v>
      </c>
      <c r="I3" s="105" t="s">
        <v>236</v>
      </c>
      <c r="J3" s="106"/>
      <c r="K3" s="107"/>
      <c r="L3" s="108" t="s">
        <v>234</v>
      </c>
      <c r="M3" s="108"/>
      <c r="N3" s="108"/>
      <c r="O3" s="109"/>
      <c r="P3" s="60"/>
      <c r="Q3" s="60"/>
      <c r="R3" s="109"/>
      <c r="S3" s="60"/>
      <c r="T3" s="60"/>
      <c r="U3" s="60"/>
      <c r="V3" s="60"/>
      <c r="W3" s="60"/>
    </row>
    <row r="4" spans="1:23">
      <c r="A4" s="70">
        <v>3</v>
      </c>
      <c r="B4" s="70">
        <v>798</v>
      </c>
      <c r="C4" s="70">
        <v>122.055</v>
      </c>
      <c r="D4" s="70">
        <v>28</v>
      </c>
      <c r="E4" s="70">
        <v>255</v>
      </c>
      <c r="F4" s="58"/>
      <c r="G4" s="110" t="s">
        <v>9</v>
      </c>
      <c r="H4" s="110" t="s">
        <v>220</v>
      </c>
      <c r="I4" s="70">
        <f>C2</f>
        <v>125.046</v>
      </c>
      <c r="J4" s="70">
        <f>C6</f>
        <v>143.797</v>
      </c>
      <c r="K4" s="70">
        <f>C10</f>
        <v>148.115</v>
      </c>
      <c r="L4" s="70">
        <f>C3</f>
        <v>156.803</v>
      </c>
      <c r="M4" s="70">
        <f>C7</f>
        <v>158.209</v>
      </c>
      <c r="N4" s="70">
        <f>C11</f>
        <v>166.979</v>
      </c>
      <c r="O4" s="60"/>
      <c r="P4" s="60"/>
      <c r="Q4" s="60"/>
      <c r="R4" s="60"/>
      <c r="S4" s="60"/>
      <c r="T4" s="60"/>
      <c r="U4" s="5"/>
      <c r="V4" s="5"/>
      <c r="W4" s="5"/>
    </row>
    <row r="5" spans="1:23">
      <c r="A5" s="70">
        <v>4</v>
      </c>
      <c r="B5" s="70">
        <v>798</v>
      </c>
      <c r="C5" s="70">
        <v>91.922</v>
      </c>
      <c r="D5" s="70">
        <v>28</v>
      </c>
      <c r="E5" s="70">
        <v>255</v>
      </c>
      <c r="F5" s="58"/>
      <c r="G5" s="70" t="s">
        <v>11</v>
      </c>
      <c r="H5" s="104" t="s">
        <v>10</v>
      </c>
      <c r="I5" s="70">
        <f>C4</f>
        <v>122.055</v>
      </c>
      <c r="J5" s="70">
        <f>C8</f>
        <v>115.989</v>
      </c>
      <c r="K5" s="70">
        <f>C12</f>
        <v>166.693</v>
      </c>
      <c r="L5" s="70">
        <f>C5</f>
        <v>91.922</v>
      </c>
      <c r="M5" s="70">
        <f>C9</f>
        <v>110.155</v>
      </c>
      <c r="N5" s="70">
        <f>C13</f>
        <v>120.988</v>
      </c>
      <c r="O5" s="60"/>
      <c r="P5" s="60"/>
      <c r="Q5" s="60"/>
      <c r="R5" s="60"/>
      <c r="S5" s="60"/>
      <c r="T5" s="60"/>
      <c r="U5" s="5"/>
      <c r="V5" s="5"/>
      <c r="W5" s="5"/>
    </row>
    <row r="6" spans="1:23">
      <c r="A6" s="70">
        <v>5</v>
      </c>
      <c r="B6" s="70">
        <v>5960</v>
      </c>
      <c r="C6" s="70">
        <v>143.797</v>
      </c>
      <c r="D6" s="70">
        <v>91</v>
      </c>
      <c r="E6" s="70">
        <v>244</v>
      </c>
      <c r="F6" s="58"/>
      <c r="G6" s="70"/>
      <c r="H6" s="70" t="s">
        <v>13</v>
      </c>
      <c r="I6" s="110">
        <f t="shared" ref="I6:K6" si="0">I4/AVERAGE($I$5:$K$5)</f>
        <v>0.926868559088989</v>
      </c>
      <c r="J6" s="110">
        <f t="shared" si="0"/>
        <v>1.06585511084976</v>
      </c>
      <c r="K6" s="110">
        <f t="shared" si="0"/>
        <v>1.09786108015823</v>
      </c>
      <c r="L6" s="70">
        <f t="shared" ref="L6:N6" si="1">L4/AVERAGE($L$5:$N$5)</f>
        <v>1.45608159348738</v>
      </c>
      <c r="M6" s="70">
        <f t="shared" si="1"/>
        <v>1.4691377896089</v>
      </c>
      <c r="N6" s="70">
        <f t="shared" si="1"/>
        <v>1.55057650937118</v>
      </c>
      <c r="O6" s="60"/>
      <c r="P6" s="60"/>
      <c r="Q6" s="60"/>
      <c r="R6" s="60"/>
      <c r="S6" s="60"/>
      <c r="T6" s="60"/>
      <c r="U6" s="5"/>
      <c r="V6" s="5"/>
      <c r="W6" s="5"/>
    </row>
    <row r="7" spans="1:23">
      <c r="A7" s="70">
        <v>6</v>
      </c>
      <c r="B7" s="70">
        <v>5960</v>
      </c>
      <c r="C7" s="70">
        <v>158.209</v>
      </c>
      <c r="D7" s="70">
        <v>91</v>
      </c>
      <c r="E7" s="70">
        <v>249</v>
      </c>
      <c r="F7" s="58"/>
      <c r="G7" s="110"/>
      <c r="H7" s="110" t="s">
        <v>14</v>
      </c>
      <c r="I7" s="110">
        <f t="shared" ref="I7:N7" si="2">I6/AVERAGE($I$6:$K$6)</f>
        <v>0.899702128271912</v>
      </c>
      <c r="J7" s="110">
        <f t="shared" si="2"/>
        <v>1.03461499719396</v>
      </c>
      <c r="K7" s="110">
        <f t="shared" si="2"/>
        <v>1.06568287453413</v>
      </c>
      <c r="L7" s="110">
        <f t="shared" si="2"/>
        <v>1.41340397810643</v>
      </c>
      <c r="M7" s="110">
        <f t="shared" si="2"/>
        <v>1.42607749834021</v>
      </c>
      <c r="N7" s="110">
        <f t="shared" si="2"/>
        <v>1.50512925683969</v>
      </c>
      <c r="O7" s="111"/>
      <c r="P7" s="111"/>
      <c r="Q7" s="111"/>
      <c r="R7" s="111"/>
      <c r="S7" s="111"/>
      <c r="T7" s="111"/>
      <c r="U7" s="111"/>
      <c r="V7" s="111"/>
      <c r="W7" s="111"/>
    </row>
    <row r="8" spans="1:23">
      <c r="A8" s="70">
        <v>7</v>
      </c>
      <c r="B8" s="70">
        <v>640</v>
      </c>
      <c r="C8" s="70">
        <v>115.989</v>
      </c>
      <c r="D8" s="70">
        <v>31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640</v>
      </c>
      <c r="C9" s="70">
        <v>110.155</v>
      </c>
      <c r="D9" s="70">
        <v>34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4557</v>
      </c>
      <c r="C10" s="70">
        <v>148.115</v>
      </c>
      <c r="D10" s="70">
        <v>102</v>
      </c>
      <c r="E10" s="70">
        <v>244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4557</v>
      </c>
      <c r="C11" s="70">
        <v>166.979</v>
      </c>
      <c r="D11" s="70">
        <v>110</v>
      </c>
      <c r="E11" s="70">
        <v>249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420</v>
      </c>
      <c r="C12" s="70">
        <v>166.693</v>
      </c>
      <c r="D12" s="70">
        <v>42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420</v>
      </c>
      <c r="C13" s="70">
        <v>120.988</v>
      </c>
      <c r="D13" s="70">
        <v>36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60"/>
      <c r="B14" s="60"/>
      <c r="C14" s="60"/>
      <c r="D14" s="60"/>
      <c r="E14" s="60"/>
      <c r="J14" s="60"/>
      <c r="K14" s="60"/>
      <c r="L14" s="60"/>
      <c r="M14" s="60"/>
      <c r="N14" s="60"/>
      <c r="O14" s="60"/>
      <c r="P14" s="60"/>
    </row>
    <row r="15" ht="15" customHeight="1" spans="1:23">
      <c r="A15" s="60"/>
      <c r="B15" s="60"/>
      <c r="C15" s="60"/>
      <c r="D15" s="60"/>
      <c r="E15" s="60"/>
      <c r="J15" s="60"/>
      <c r="K15" s="60"/>
      <c r="L15" s="60"/>
      <c r="M15" s="60"/>
      <c r="N15" s="60"/>
      <c r="O15" s="60"/>
      <c r="P15" s="60"/>
    </row>
    <row r="16" ht="15" customHeight="1" spans="1:23">
      <c r="A16" s="60"/>
      <c r="B16" s="60"/>
      <c r="C16" s="60"/>
      <c r="D16" s="60"/>
      <c r="E16" s="60"/>
      <c r="J16" s="60"/>
      <c r="K16" s="60"/>
      <c r="L16" s="60"/>
      <c r="M16" s="60"/>
      <c r="N16" s="60"/>
      <c r="O16" s="60"/>
      <c r="P16" s="60"/>
    </row>
    <row r="17" ht="15" customHeight="1" spans="1:16">
      <c r="A17" s="60"/>
      <c r="B17" s="60"/>
      <c r="C17" s="60"/>
      <c r="D17" s="60"/>
      <c r="E17" s="60"/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60"/>
      <c r="B18" s="60"/>
      <c r="C18" s="60"/>
      <c r="D18" s="60"/>
      <c r="E18" s="111"/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60"/>
      <c r="B19" s="60"/>
      <c r="C19" s="60"/>
      <c r="D19" s="60"/>
      <c r="E19" s="111"/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60"/>
      <c r="B20" s="60"/>
      <c r="C20" s="60"/>
      <c r="D20" s="60"/>
      <c r="E20" s="111"/>
      <c r="F20" s="113"/>
      <c r="G20" s="113"/>
      <c r="H20" s="113"/>
    </row>
    <row r="21" ht="15" customHeight="1" spans="1:16">
      <c r="A21" s="60"/>
      <c r="B21" s="60"/>
      <c r="C21" s="60"/>
      <c r="D21" s="60"/>
      <c r="E21" s="60"/>
    </row>
    <row r="22" ht="15" customHeight="1" spans="1:16">
      <c r="A22" s="60"/>
      <c r="B22" s="60"/>
      <c r="C22" s="60"/>
      <c r="D22" s="60"/>
      <c r="E22" s="60"/>
    </row>
    <row r="23" ht="15" customHeight="1" spans="1:16">
      <c r="A23" s="60"/>
      <c r="B23" s="60"/>
      <c r="C23" s="60"/>
      <c r="D23" s="60"/>
      <c r="E23" s="60"/>
    </row>
    <row r="24" ht="15" customHeight="1" spans="1:16">
      <c r="A24" s="60"/>
      <c r="B24" s="60"/>
      <c r="C24" s="60"/>
      <c r="D24" s="60"/>
      <c r="E24" s="60"/>
    </row>
    <row r="25" ht="15" customHeight="1" spans="1:16">
      <c r="A25" s="60"/>
      <c r="B25" s="60"/>
      <c r="C25" s="60"/>
      <c r="D25" s="60"/>
      <c r="E25" s="60"/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85" zoomScaleNormal="85" workbookViewId="0">
      <selection activeCell="I7" sqref="I7:N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720</v>
      </c>
      <c r="C2" s="70">
        <v>202.726</v>
      </c>
      <c r="D2" s="70">
        <v>105</v>
      </c>
      <c r="E2" s="70">
        <v>255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720</v>
      </c>
      <c r="C3" s="70">
        <v>98.79</v>
      </c>
      <c r="D3" s="70">
        <v>49</v>
      </c>
      <c r="E3" s="70">
        <v>255</v>
      </c>
      <c r="F3" s="58"/>
      <c r="G3" s="70"/>
      <c r="H3" s="104" t="s">
        <v>252</v>
      </c>
      <c r="I3" s="105" t="s">
        <v>236</v>
      </c>
      <c r="J3" s="106"/>
      <c r="K3" s="107"/>
      <c r="L3" s="108" t="s">
        <v>234</v>
      </c>
      <c r="M3" s="108"/>
      <c r="N3" s="108"/>
      <c r="O3" s="109"/>
      <c r="P3" s="60"/>
      <c r="Q3" s="60"/>
      <c r="R3" s="109"/>
      <c r="S3" s="60"/>
      <c r="T3" s="60"/>
      <c r="U3" s="60"/>
      <c r="V3" s="60"/>
      <c r="W3" s="60"/>
    </row>
    <row r="4" spans="1:23">
      <c r="A4" s="70">
        <v>3</v>
      </c>
      <c r="B4" s="70">
        <v>720</v>
      </c>
      <c r="C4" s="70">
        <v>73.626</v>
      </c>
      <c r="D4" s="70">
        <v>7</v>
      </c>
      <c r="E4" s="70">
        <v>255</v>
      </c>
      <c r="F4" s="58"/>
      <c r="G4" s="110" t="s">
        <v>9</v>
      </c>
      <c r="H4" s="110" t="s">
        <v>221</v>
      </c>
      <c r="I4" s="70">
        <f>C2</f>
        <v>202.726</v>
      </c>
      <c r="J4" s="70">
        <f>C6</f>
        <v>211.05</v>
      </c>
      <c r="K4" s="70">
        <f>C10</f>
        <v>221.218</v>
      </c>
      <c r="L4" s="70">
        <f>C3</f>
        <v>98.79</v>
      </c>
      <c r="M4" s="70">
        <f>C7</f>
        <v>92.922</v>
      </c>
      <c r="N4" s="70">
        <f>C11</f>
        <v>69.046</v>
      </c>
      <c r="O4" s="60"/>
      <c r="P4" s="60"/>
      <c r="Q4" s="60"/>
      <c r="R4" s="60"/>
      <c r="S4" s="60"/>
      <c r="T4" s="60"/>
      <c r="U4" s="5"/>
      <c r="V4" s="5"/>
      <c r="W4" s="5"/>
    </row>
    <row r="5" spans="1:23">
      <c r="A5" s="70">
        <v>4</v>
      </c>
      <c r="B5" s="70">
        <v>720</v>
      </c>
      <c r="C5" s="70">
        <v>68.421</v>
      </c>
      <c r="D5" s="70">
        <v>7</v>
      </c>
      <c r="E5" s="70">
        <v>255</v>
      </c>
      <c r="F5" s="58"/>
      <c r="G5" s="70" t="s">
        <v>11</v>
      </c>
      <c r="H5" s="104" t="s">
        <v>12</v>
      </c>
      <c r="I5" s="70">
        <f>C4</f>
        <v>73.626</v>
      </c>
      <c r="J5" s="70">
        <f>C8</f>
        <v>93.845</v>
      </c>
      <c r="K5" s="70">
        <f>C12</f>
        <v>90.473</v>
      </c>
      <c r="L5" s="70">
        <f>C5</f>
        <v>68.421</v>
      </c>
      <c r="M5" s="70">
        <f>C9</f>
        <v>84.847</v>
      </c>
      <c r="N5" s="70">
        <f>C13</f>
        <v>82.647</v>
      </c>
      <c r="O5" s="60"/>
      <c r="P5" s="60"/>
      <c r="Q5" s="60"/>
      <c r="R5" s="60"/>
      <c r="S5" s="60"/>
      <c r="T5" s="60"/>
      <c r="U5" s="5"/>
      <c r="V5" s="5"/>
      <c r="W5" s="5"/>
    </row>
    <row r="6" spans="1:23">
      <c r="A6" s="70">
        <v>5</v>
      </c>
      <c r="B6" s="70">
        <v>600</v>
      </c>
      <c r="C6" s="70">
        <v>211.05</v>
      </c>
      <c r="D6" s="70">
        <v>0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2.3577908383215</v>
      </c>
      <c r="J6" s="110">
        <f t="shared" si="0"/>
        <v>2.45460254939057</v>
      </c>
      <c r="K6" s="110">
        <f t="shared" si="0"/>
        <v>2.57286077598238</v>
      </c>
      <c r="L6" s="70">
        <f t="shared" ref="L6:N6" si="1">L4/AVERAGE($L$5:$N$5)</f>
        <v>1.25625755038891</v>
      </c>
      <c r="M6" s="70">
        <f t="shared" si="1"/>
        <v>1.18163745416781</v>
      </c>
      <c r="N6" s="70">
        <f t="shared" si="1"/>
        <v>0.878019625712651</v>
      </c>
      <c r="O6" s="60"/>
      <c r="P6" s="60"/>
      <c r="Q6" s="60"/>
      <c r="R6" s="60"/>
      <c r="S6" s="60"/>
      <c r="T6" s="60"/>
      <c r="U6" s="5"/>
      <c r="V6" s="5"/>
      <c r="W6" s="5"/>
    </row>
    <row r="7" spans="1:23">
      <c r="A7" s="70">
        <v>6</v>
      </c>
      <c r="B7" s="70">
        <v>600</v>
      </c>
      <c r="C7" s="70">
        <v>92.922</v>
      </c>
      <c r="D7" s="70">
        <v>0</v>
      </c>
      <c r="E7" s="70">
        <v>255</v>
      </c>
      <c r="F7" s="58"/>
      <c r="G7" s="110"/>
      <c r="H7" s="110" t="s">
        <v>14</v>
      </c>
      <c r="I7" s="110">
        <f t="shared" ref="I7:N7" si="2">I6/AVERAGE($I$6:$K$6)</f>
        <v>0.957769679713509</v>
      </c>
      <c r="J7" s="110">
        <f t="shared" si="2"/>
        <v>0.997096035553092</v>
      </c>
      <c r="K7" s="110">
        <f t="shared" si="2"/>
        <v>1.0451342847334</v>
      </c>
      <c r="L7" s="110">
        <f t="shared" si="2"/>
        <v>0.510310487307781</v>
      </c>
      <c r="M7" s="110">
        <f t="shared" si="2"/>
        <v>0.4799986952284</v>
      </c>
      <c r="N7" s="110">
        <f t="shared" si="2"/>
        <v>0.356664620980394</v>
      </c>
      <c r="O7" s="111"/>
      <c r="P7" s="111"/>
      <c r="Q7" s="111"/>
      <c r="R7" s="111"/>
      <c r="S7" s="111"/>
      <c r="T7" s="111"/>
      <c r="U7" s="111"/>
      <c r="V7" s="111"/>
      <c r="W7" s="111"/>
    </row>
    <row r="8" spans="1:23">
      <c r="A8" s="70">
        <v>7</v>
      </c>
      <c r="B8" s="70">
        <v>600</v>
      </c>
      <c r="C8" s="70">
        <v>93.845</v>
      </c>
      <c r="D8" s="70">
        <v>9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600</v>
      </c>
      <c r="C9" s="70">
        <v>84.847</v>
      </c>
      <c r="D9" s="70">
        <v>0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510</v>
      </c>
      <c r="C10" s="70">
        <v>221.218</v>
      </c>
      <c r="D10" s="70">
        <v>145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510</v>
      </c>
      <c r="C11" s="70">
        <v>69.046</v>
      </c>
      <c r="D11" s="70">
        <v>53</v>
      </c>
      <c r="E11" s="70">
        <v>150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510</v>
      </c>
      <c r="C12" s="70">
        <v>90.473</v>
      </c>
      <c r="D12" s="70">
        <v>9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510</v>
      </c>
      <c r="C13" s="70">
        <v>82.647</v>
      </c>
      <c r="D13" s="70">
        <v>0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60"/>
      <c r="B14" s="60"/>
      <c r="C14" s="60"/>
      <c r="D14" s="60"/>
      <c r="E14" s="60"/>
      <c r="J14" s="60"/>
      <c r="K14" s="60"/>
      <c r="L14" s="60"/>
      <c r="M14" s="60"/>
      <c r="N14" s="60"/>
      <c r="O14" s="60"/>
      <c r="P14" s="60"/>
    </row>
    <row r="15" ht="15" customHeight="1" spans="1:23">
      <c r="A15" s="60"/>
      <c r="B15" s="60"/>
      <c r="C15" s="60"/>
      <c r="D15" s="60"/>
      <c r="E15" s="60"/>
      <c r="J15" s="60"/>
      <c r="K15" s="60"/>
      <c r="L15" s="60"/>
      <c r="M15" s="60"/>
      <c r="N15" s="60"/>
      <c r="O15" s="60"/>
      <c r="P15" s="60"/>
    </row>
    <row r="16" ht="15" customHeight="1" spans="1:23">
      <c r="A16" s="60"/>
      <c r="B16" s="60"/>
      <c r="C16" s="60"/>
      <c r="D16" s="60"/>
      <c r="E16" s="60"/>
      <c r="J16" s="60"/>
      <c r="K16" s="60"/>
      <c r="L16" s="60"/>
      <c r="M16" s="60"/>
      <c r="N16" s="60"/>
      <c r="O16" s="60"/>
      <c r="P16" s="60"/>
    </row>
    <row r="17" ht="15" customHeight="1" spans="1:16">
      <c r="A17" s="60"/>
      <c r="B17" s="60"/>
      <c r="C17" s="60"/>
      <c r="D17" s="60"/>
      <c r="E17" s="60"/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60"/>
      <c r="B18" s="60"/>
      <c r="C18" s="60"/>
      <c r="D18" s="60"/>
      <c r="E18" s="111"/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60"/>
      <c r="B19" s="60"/>
      <c r="C19" s="60"/>
      <c r="D19" s="60"/>
      <c r="E19" s="111"/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60"/>
      <c r="B20" s="60"/>
      <c r="C20" s="60"/>
      <c r="D20" s="60"/>
      <c r="E20" s="111"/>
      <c r="F20" s="113"/>
      <c r="G20" s="113"/>
      <c r="H20" s="113"/>
    </row>
    <row r="21" ht="15" customHeight="1" spans="1:16">
      <c r="A21" s="60"/>
      <c r="B21" s="60"/>
      <c r="C21" s="60"/>
      <c r="D21" s="60"/>
      <c r="E21" s="60"/>
    </row>
    <row r="22" ht="15" customHeight="1" spans="1:16">
      <c r="A22" s="60"/>
      <c r="B22" s="60"/>
      <c r="C22" s="60"/>
      <c r="D22" s="60"/>
      <c r="E22" s="60"/>
    </row>
    <row r="23" ht="15" customHeight="1" spans="1:16">
      <c r="A23" s="60"/>
      <c r="B23" s="60"/>
      <c r="C23" s="60"/>
      <c r="D23" s="60"/>
      <c r="E23" s="60"/>
    </row>
    <row r="24" ht="15" customHeight="1" spans="1:16">
      <c r="A24" s="60"/>
      <c r="B24" s="60"/>
      <c r="C24" s="60"/>
      <c r="D24" s="60"/>
      <c r="E24" s="60"/>
    </row>
    <row r="25" ht="15" customHeight="1" spans="1:16">
      <c r="A25" s="60"/>
      <c r="B25" s="60"/>
      <c r="C25" s="60"/>
      <c r="D25" s="60"/>
      <c r="E25" s="60"/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Z37"/>
  <sheetViews>
    <sheetView zoomScale="70" zoomScaleNormal="70" workbookViewId="0">
      <selection activeCell="L23" sqref="L23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3" width="8.75" style="61" customWidth="1"/>
    <col min="24" max="24" width="9.125" style="61" customWidth="1"/>
    <col min="25" max="25" width="10.25" style="61" customWidth="1"/>
    <col min="26" max="26" width="8.25" style="61" customWidth="1"/>
    <col min="27" max="16384" width="12.25" style="61"/>
  </cols>
  <sheetData>
    <row r="1" ht="15" customHeight="1" spans="1:26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6">
      <c r="A2" s="70">
        <v>1</v>
      </c>
      <c r="B2" s="70">
        <v>697</v>
      </c>
      <c r="C2" s="70">
        <v>110.768</v>
      </c>
      <c r="D2" s="70">
        <v>8</v>
      </c>
      <c r="E2" s="70">
        <v>255</v>
      </c>
      <c r="F2" s="58"/>
      <c r="G2" s="58"/>
      <c r="H2" s="58"/>
      <c r="I2" s="114" t="s">
        <v>253</v>
      </c>
      <c r="J2" s="114"/>
      <c r="K2" s="114"/>
      <c r="L2" s="114"/>
      <c r="M2" s="114"/>
      <c r="N2" s="114"/>
      <c r="O2" s="114"/>
      <c r="P2" s="114"/>
      <c r="Q2" s="114"/>
      <c r="R2" s="114" t="s">
        <v>254</v>
      </c>
      <c r="S2" s="114"/>
      <c r="T2" s="114"/>
      <c r="U2" s="60"/>
      <c r="V2" s="60"/>
      <c r="W2" s="60"/>
      <c r="X2" s="58"/>
      <c r="Y2" s="58"/>
      <c r="Z2" s="58"/>
    </row>
    <row r="3" spans="1:26">
      <c r="A3" s="70">
        <v>2</v>
      </c>
      <c r="B3" s="70">
        <v>697</v>
      </c>
      <c r="C3" s="70">
        <v>85.462</v>
      </c>
      <c r="D3" s="70">
        <v>4</v>
      </c>
      <c r="E3" s="70">
        <v>255</v>
      </c>
      <c r="F3" s="58"/>
      <c r="G3" s="70"/>
      <c r="H3" s="104" t="s">
        <v>219</v>
      </c>
      <c r="I3" s="105">
        <v>0</v>
      </c>
      <c r="J3" s="106"/>
      <c r="K3" s="107"/>
      <c r="L3" s="203">
        <v>30</v>
      </c>
      <c r="M3" s="203"/>
      <c r="N3" s="203"/>
      <c r="O3" s="204">
        <v>60</v>
      </c>
      <c r="P3" s="205"/>
      <c r="Q3" s="205"/>
      <c r="R3" s="206">
        <v>0</v>
      </c>
      <c r="S3" s="207"/>
      <c r="T3" s="207"/>
      <c r="U3" s="207">
        <v>30</v>
      </c>
      <c r="V3" s="207"/>
      <c r="W3" s="207"/>
      <c r="X3" s="207">
        <v>60</v>
      </c>
      <c r="Y3" s="207"/>
      <c r="Z3" s="207"/>
    </row>
    <row r="4" spans="1:26">
      <c r="A4" s="70">
        <v>3</v>
      </c>
      <c r="B4" s="70">
        <v>697</v>
      </c>
      <c r="C4" s="70">
        <v>50.439</v>
      </c>
      <c r="D4" s="70">
        <v>1</v>
      </c>
      <c r="E4" s="70">
        <v>255</v>
      </c>
      <c r="F4" s="58"/>
      <c r="G4" s="110" t="s">
        <v>9</v>
      </c>
      <c r="H4" s="110" t="s">
        <v>10</v>
      </c>
      <c r="I4" s="70">
        <f>C2</f>
        <v>110.768</v>
      </c>
      <c r="J4" s="70">
        <f>C14</f>
        <v>106.407</v>
      </c>
      <c r="K4" s="70">
        <f>C26</f>
        <v>84.823</v>
      </c>
      <c r="L4" s="70">
        <f>C3</f>
        <v>85.462</v>
      </c>
      <c r="M4" s="70">
        <f>C15</f>
        <v>73.63</v>
      </c>
      <c r="N4" s="70">
        <f>C27</f>
        <v>78.358</v>
      </c>
      <c r="O4" s="70">
        <f>C4</f>
        <v>50.439</v>
      </c>
      <c r="P4" s="70">
        <f>C16</f>
        <v>46.542</v>
      </c>
      <c r="Q4" s="70">
        <f>C28</f>
        <v>64.912</v>
      </c>
      <c r="R4" s="70">
        <f>C5</f>
        <v>73.466</v>
      </c>
      <c r="S4" s="70">
        <f>C17</f>
        <v>68.471</v>
      </c>
      <c r="T4" s="70">
        <f>C29</f>
        <v>82.28</v>
      </c>
      <c r="U4" s="121">
        <f>C6</f>
        <v>51.653</v>
      </c>
      <c r="V4" s="121">
        <f>C18</f>
        <v>50.293</v>
      </c>
      <c r="W4" s="121">
        <f>C30</f>
        <v>57.084</v>
      </c>
      <c r="X4" s="121">
        <f>C7</f>
        <v>37.745</v>
      </c>
      <c r="Y4" s="121">
        <f>C19</f>
        <v>43.247</v>
      </c>
      <c r="Z4" s="121">
        <f>C31</f>
        <v>21.537</v>
      </c>
    </row>
    <row r="5" spans="1:26">
      <c r="A5" s="70">
        <v>4</v>
      </c>
      <c r="B5" s="70">
        <v>697</v>
      </c>
      <c r="C5" s="70">
        <v>73.466</v>
      </c>
      <c r="D5" s="70">
        <v>46</v>
      </c>
      <c r="E5" s="70">
        <v>209</v>
      </c>
      <c r="F5" s="58"/>
      <c r="G5" s="70" t="s">
        <v>11</v>
      </c>
      <c r="H5" s="70" t="s">
        <v>12</v>
      </c>
      <c r="I5" s="70">
        <f>C8</f>
        <v>196.022</v>
      </c>
      <c r="J5" s="70">
        <f>C20</f>
        <v>198.266</v>
      </c>
      <c r="K5" s="70">
        <f>C32</f>
        <v>195.595</v>
      </c>
      <c r="L5" s="70">
        <f>C9</f>
        <v>200.063</v>
      </c>
      <c r="M5" s="70">
        <f>C21</f>
        <v>193.928</v>
      </c>
      <c r="N5" s="70">
        <f>C33</f>
        <v>184.265</v>
      </c>
      <c r="O5" s="70">
        <f>C10</f>
        <v>213.131</v>
      </c>
      <c r="P5" s="70">
        <f>C22</f>
        <v>181.867</v>
      </c>
      <c r="Q5" s="70">
        <f>C34</f>
        <v>177.661</v>
      </c>
      <c r="R5" s="70">
        <f>C11</f>
        <v>194.98</v>
      </c>
      <c r="S5" s="70">
        <f>C23</f>
        <v>188.792</v>
      </c>
      <c r="T5" s="70">
        <f>C35</f>
        <v>181.213</v>
      </c>
      <c r="U5" s="121">
        <f>C12</f>
        <v>189.28</v>
      </c>
      <c r="V5" s="121">
        <f>C24</f>
        <v>188.652</v>
      </c>
      <c r="W5" s="121">
        <f>C36</f>
        <v>178.283</v>
      </c>
      <c r="X5" s="121">
        <f>C13</f>
        <v>198.231</v>
      </c>
      <c r="Y5" s="121">
        <f>C25</f>
        <v>190.271</v>
      </c>
      <c r="Z5" s="121">
        <f>C37</f>
        <v>179.91</v>
      </c>
    </row>
    <row r="6" spans="1:26">
      <c r="A6" s="70">
        <v>5</v>
      </c>
      <c r="B6" s="70">
        <v>697</v>
      </c>
      <c r="C6" s="70">
        <v>51.653</v>
      </c>
      <c r="D6" s="70">
        <v>59</v>
      </c>
      <c r="E6" s="70">
        <v>181</v>
      </c>
      <c r="F6" s="58"/>
      <c r="G6" s="70"/>
      <c r="H6" s="70" t="s">
        <v>13</v>
      </c>
      <c r="I6" s="110">
        <f t="shared" ref="I6:K6" si="0">I4/AVERAGE($I$5:$K$5)</f>
        <v>0.563338831598809</v>
      </c>
      <c r="J6" s="110">
        <f t="shared" si="0"/>
        <v>0.541159857124209</v>
      </c>
      <c r="K6" s="110">
        <f t="shared" si="0"/>
        <v>0.43138893645011</v>
      </c>
      <c r="L6" s="70">
        <f t="shared" ref="L6:N6" si="1">L4/AVERAGE($L$5:$N$5)</f>
        <v>0.443378019423923</v>
      </c>
      <c r="M6" s="70">
        <f t="shared" si="1"/>
        <v>0.381993442350793</v>
      </c>
      <c r="N6" s="70">
        <f t="shared" si="1"/>
        <v>0.406522370714701</v>
      </c>
      <c r="O6" s="70">
        <f t="shared" ref="O6:Q6" si="2">O4/AVERAGE($O$5:$Q$5)</f>
        <v>0.264235784297461</v>
      </c>
      <c r="P6" s="70">
        <f t="shared" si="2"/>
        <v>0.243820493522323</v>
      </c>
      <c r="Q6" s="70">
        <f t="shared" si="2"/>
        <v>0.340055774902691</v>
      </c>
      <c r="R6" s="70">
        <f t="shared" ref="R6:T6" si="3">R4/AVERAGE($R$5:$T$5)</f>
        <v>0.390095312264927</v>
      </c>
      <c r="S6" s="70">
        <f t="shared" si="3"/>
        <v>0.363572484225245</v>
      </c>
      <c r="T6" s="70">
        <f t="shared" si="3"/>
        <v>0.43689655477579</v>
      </c>
      <c r="U6" s="121">
        <f t="shared" ref="U6:W6" si="4">U4/AVERAGE($U$5:$W$5)</f>
        <v>0.278595507133033</v>
      </c>
      <c r="V6" s="121">
        <f t="shared" si="4"/>
        <v>0.271260214125833</v>
      </c>
      <c r="W6" s="121">
        <f t="shared" si="4"/>
        <v>0.30788813678164</v>
      </c>
      <c r="X6" s="121">
        <f t="shared" ref="X6:Z6" si="5">X4/AVERAGE($X$5:$Z$5)</f>
        <v>0.199212894872029</v>
      </c>
      <c r="Y6" s="121">
        <f t="shared" si="5"/>
        <v>0.228251690675074</v>
      </c>
      <c r="Z6" s="121">
        <f t="shared" si="5"/>
        <v>0.113669310289016</v>
      </c>
    </row>
    <row r="7" spans="1:26">
      <c r="A7" s="70">
        <v>6</v>
      </c>
      <c r="B7" s="70">
        <v>697</v>
      </c>
      <c r="C7" s="70">
        <v>37.745</v>
      </c>
      <c r="D7" s="70">
        <v>15</v>
      </c>
      <c r="E7" s="70">
        <v>74</v>
      </c>
      <c r="F7" s="58"/>
      <c r="G7" s="110"/>
      <c r="H7" s="110" t="s">
        <v>14</v>
      </c>
      <c r="I7" s="110">
        <f t="shared" ref="I7:Z7" si="6">I6/AVERAGE($I$6:$K$6)</f>
        <v>1.100351657958</v>
      </c>
      <c r="J7" s="110">
        <f t="shared" si="6"/>
        <v>1.05703017900781</v>
      </c>
      <c r="K7" s="110">
        <f t="shared" si="6"/>
        <v>0.842618163034192</v>
      </c>
      <c r="L7" s="110">
        <f t="shared" si="6"/>
        <v>0.866036053986589</v>
      </c>
      <c r="M7" s="110">
        <f t="shared" si="6"/>
        <v>0.746135529885008</v>
      </c>
      <c r="N7" s="110">
        <f t="shared" si="6"/>
        <v>0.794047098339393</v>
      </c>
      <c r="O7" s="110">
        <f t="shared" si="6"/>
        <v>0.51612327614335</v>
      </c>
      <c r="P7" s="110">
        <f t="shared" si="6"/>
        <v>0.476246743953366</v>
      </c>
      <c r="Q7" s="110">
        <f t="shared" si="6"/>
        <v>0.664220030155577</v>
      </c>
      <c r="R7" s="110">
        <f t="shared" si="6"/>
        <v>0.761960652338003</v>
      </c>
      <c r="S7" s="110">
        <f t="shared" si="6"/>
        <v>0.71015446364625</v>
      </c>
      <c r="T7" s="110">
        <f t="shared" si="6"/>
        <v>0.853376017128616</v>
      </c>
      <c r="U7" s="110">
        <f t="shared" si="6"/>
        <v>0.544171661845956</v>
      </c>
      <c r="V7" s="110">
        <f t="shared" si="6"/>
        <v>0.529843869460025</v>
      </c>
      <c r="W7" s="110">
        <f t="shared" si="6"/>
        <v>0.601388015116538</v>
      </c>
      <c r="X7" s="110">
        <f t="shared" si="6"/>
        <v>0.38911615330498</v>
      </c>
      <c r="Y7" s="110">
        <f t="shared" si="6"/>
        <v>0.445836701072472</v>
      </c>
      <c r="Z7" s="110">
        <f t="shared" si="6"/>
        <v>0.222026615279623</v>
      </c>
    </row>
    <row r="8" spans="1:26">
      <c r="A8" s="70">
        <v>7</v>
      </c>
      <c r="B8" s="70">
        <v>697</v>
      </c>
      <c r="C8" s="70">
        <v>196.022</v>
      </c>
      <c r="D8" s="70">
        <v>71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6">
      <c r="A9" s="70">
        <v>8</v>
      </c>
      <c r="B9" s="70">
        <v>697</v>
      </c>
      <c r="C9" s="70">
        <v>200.063</v>
      </c>
      <c r="D9" s="70">
        <v>69</v>
      </c>
      <c r="E9" s="70">
        <v>255</v>
      </c>
      <c r="F9" s="58"/>
      <c r="G9" s="58"/>
      <c r="H9" s="58" t="s">
        <v>14</v>
      </c>
      <c r="I9" s="112">
        <f t="shared" ref="I9:K9" si="7">I7</f>
        <v>1.100351657958</v>
      </c>
      <c r="J9" s="112">
        <f t="shared" si="7"/>
        <v>1.05703017900781</v>
      </c>
      <c r="K9" s="112">
        <f t="shared" si="7"/>
        <v>0.842618163034192</v>
      </c>
      <c r="L9" s="58">
        <f t="shared" ref="L9:N9" si="8">R7</f>
        <v>0.761960652338003</v>
      </c>
      <c r="M9" s="58">
        <f t="shared" si="8"/>
        <v>0.71015446364625</v>
      </c>
      <c r="N9" s="58">
        <f t="shared" si="8"/>
        <v>0.853376017128616</v>
      </c>
    </row>
    <row r="10" ht="15" customHeight="1" spans="1:26">
      <c r="A10" s="70">
        <v>9</v>
      </c>
      <c r="B10" s="70">
        <v>697</v>
      </c>
      <c r="C10" s="70">
        <v>213.131</v>
      </c>
      <c r="D10" s="70">
        <v>76</v>
      </c>
      <c r="E10" s="70">
        <v>255</v>
      </c>
      <c r="F10" s="58"/>
      <c r="G10" s="58"/>
      <c r="H10" s="58"/>
      <c r="I10" s="112">
        <f t="shared" ref="I10:K10" si="9">L7</f>
        <v>0.866036053986589</v>
      </c>
      <c r="J10" s="112">
        <f t="shared" si="9"/>
        <v>0.746135529885008</v>
      </c>
      <c r="K10" s="112">
        <f t="shared" si="9"/>
        <v>0.794047098339393</v>
      </c>
      <c r="L10" s="58">
        <f t="shared" ref="L10:N10" si="10">U7</f>
        <v>0.544171661845956</v>
      </c>
      <c r="M10" s="58">
        <f t="shared" si="10"/>
        <v>0.529843869460025</v>
      </c>
      <c r="N10" s="58">
        <f t="shared" si="10"/>
        <v>0.601388015116538</v>
      </c>
    </row>
    <row r="11" ht="15" customHeight="1" spans="1:26">
      <c r="A11" s="70">
        <v>10</v>
      </c>
      <c r="B11" s="70">
        <v>697</v>
      </c>
      <c r="C11" s="70">
        <v>194.98</v>
      </c>
      <c r="D11" s="70">
        <v>87</v>
      </c>
      <c r="E11" s="70">
        <v>255</v>
      </c>
      <c r="F11" s="58"/>
      <c r="G11" s="58"/>
      <c r="H11" s="58"/>
      <c r="I11" s="112">
        <f t="shared" ref="I11:K11" si="11">O7</f>
        <v>0.51612327614335</v>
      </c>
      <c r="J11" s="112">
        <f t="shared" si="11"/>
        <v>0.476246743953366</v>
      </c>
      <c r="K11" s="112">
        <f t="shared" si="11"/>
        <v>0.664220030155577</v>
      </c>
      <c r="L11" s="58">
        <f t="shared" ref="L11:N11" si="12">X7</f>
        <v>0.38911615330498</v>
      </c>
      <c r="M11" s="58">
        <f t="shared" si="12"/>
        <v>0.445836701072472</v>
      </c>
      <c r="N11" s="58">
        <f t="shared" si="12"/>
        <v>0.222026615279623</v>
      </c>
    </row>
    <row r="12" ht="15" customHeight="1" spans="1:26">
      <c r="A12" s="70">
        <v>11</v>
      </c>
      <c r="B12" s="70">
        <v>697</v>
      </c>
      <c r="C12" s="70">
        <v>189.28</v>
      </c>
      <c r="D12" s="70">
        <v>85</v>
      </c>
      <c r="E12" s="70">
        <v>255</v>
      </c>
      <c r="F12" s="58"/>
      <c r="G12" s="58"/>
      <c r="H12" s="58"/>
      <c r="O12" s="60"/>
      <c r="P12" s="60"/>
    </row>
    <row r="13" ht="15" customHeight="1" spans="1:26">
      <c r="A13" s="70">
        <v>12</v>
      </c>
      <c r="B13" s="70">
        <v>697</v>
      </c>
      <c r="C13" s="70">
        <v>198.231</v>
      </c>
      <c r="D13" s="70">
        <v>89</v>
      </c>
      <c r="E13" s="110">
        <v>255</v>
      </c>
      <c r="F13" s="113"/>
      <c r="H13" s="58"/>
      <c r="O13" s="60"/>
      <c r="P13" s="60"/>
    </row>
    <row r="14" ht="15" customHeight="1" spans="1:26">
      <c r="A14" s="70">
        <v>13</v>
      </c>
      <c r="B14" s="70">
        <v>782</v>
      </c>
      <c r="C14" s="70">
        <v>106.407</v>
      </c>
      <c r="D14" s="70">
        <v>0</v>
      </c>
      <c r="E14" s="70">
        <v>255</v>
      </c>
      <c r="H14" s="58"/>
      <c r="O14" s="60"/>
      <c r="P14" s="60"/>
    </row>
    <row r="15" ht="15" customHeight="1" spans="1:26">
      <c r="A15" s="70">
        <v>14</v>
      </c>
      <c r="B15" s="70">
        <v>782</v>
      </c>
      <c r="C15" s="70">
        <v>73.63</v>
      </c>
      <c r="D15" s="70">
        <v>1</v>
      </c>
      <c r="E15" s="70">
        <v>255</v>
      </c>
      <c r="H15" s="58"/>
      <c r="O15" s="60"/>
      <c r="P15" s="60"/>
    </row>
    <row r="16" ht="15" customHeight="1" spans="1:26">
      <c r="A16" s="70">
        <v>15</v>
      </c>
      <c r="B16" s="70">
        <v>782</v>
      </c>
      <c r="C16" s="70">
        <v>46.542</v>
      </c>
      <c r="D16" s="70">
        <v>0</v>
      </c>
      <c r="E16" s="70">
        <v>83</v>
      </c>
      <c r="H16" s="58"/>
      <c r="O16" s="60"/>
      <c r="P16" s="60"/>
    </row>
    <row r="17" ht="15" customHeight="1" spans="1:16">
      <c r="A17" s="70">
        <v>16</v>
      </c>
      <c r="B17" s="70">
        <v>782</v>
      </c>
      <c r="C17" s="70">
        <v>68.471</v>
      </c>
      <c r="D17" s="70">
        <v>37</v>
      </c>
      <c r="E17" s="70">
        <v>209</v>
      </c>
      <c r="H17" s="58"/>
      <c r="O17" s="60"/>
      <c r="P17" s="60"/>
    </row>
    <row r="18" ht="15" customHeight="1" spans="1:16">
      <c r="A18" s="70">
        <v>17</v>
      </c>
      <c r="B18" s="70">
        <v>782</v>
      </c>
      <c r="C18" s="70">
        <v>50.293</v>
      </c>
      <c r="D18" s="70">
        <v>60</v>
      </c>
      <c r="E18" s="110">
        <v>181</v>
      </c>
      <c r="F18" s="113"/>
      <c r="G18" s="113"/>
      <c r="H18" s="58"/>
      <c r="O18" s="60"/>
      <c r="P18" s="60"/>
    </row>
    <row r="19" ht="15" customHeight="1" spans="1:16">
      <c r="A19" s="70">
        <v>18</v>
      </c>
      <c r="B19" s="70">
        <v>782</v>
      </c>
      <c r="C19" s="70">
        <v>43.247</v>
      </c>
      <c r="D19" s="70">
        <v>15</v>
      </c>
      <c r="E19" s="110">
        <v>82</v>
      </c>
      <c r="F19" s="113"/>
      <c r="G19" s="113"/>
      <c r="H19" s="58"/>
      <c r="O19" s="60"/>
      <c r="P19" s="60"/>
    </row>
    <row r="20" ht="15" customHeight="1" spans="1:16">
      <c r="A20" s="70">
        <v>19</v>
      </c>
      <c r="B20" s="70">
        <v>782</v>
      </c>
      <c r="C20" s="70">
        <v>198.266</v>
      </c>
      <c r="D20" s="70">
        <v>70</v>
      </c>
      <c r="E20" s="110">
        <v>255</v>
      </c>
      <c r="F20" s="113"/>
      <c r="G20" s="113"/>
      <c r="H20" s="58"/>
    </row>
    <row r="21" ht="15" customHeight="1" spans="1:16">
      <c r="A21" s="70">
        <v>20</v>
      </c>
      <c r="B21" s="70">
        <v>782</v>
      </c>
      <c r="C21" s="70">
        <v>193.928</v>
      </c>
      <c r="D21" s="70">
        <v>69</v>
      </c>
      <c r="E21" s="70">
        <v>255</v>
      </c>
      <c r="H21" s="58"/>
    </row>
    <row r="22" ht="15" customHeight="1" spans="1:16">
      <c r="A22" s="70">
        <v>21</v>
      </c>
      <c r="B22" s="70">
        <v>782</v>
      </c>
      <c r="C22" s="70">
        <v>181.867</v>
      </c>
      <c r="D22" s="70">
        <v>0</v>
      </c>
      <c r="E22" s="70">
        <v>255</v>
      </c>
      <c r="H22" s="58"/>
    </row>
    <row r="23" ht="15" customHeight="1" spans="1:16">
      <c r="A23" s="70">
        <v>22</v>
      </c>
      <c r="B23" s="70">
        <v>782</v>
      </c>
      <c r="C23" s="70">
        <v>188.792</v>
      </c>
      <c r="D23" s="70">
        <v>0</v>
      </c>
      <c r="E23" s="70">
        <v>255</v>
      </c>
    </row>
    <row r="24" ht="15" customHeight="1" spans="1:16">
      <c r="A24" s="70">
        <v>23</v>
      </c>
      <c r="B24" s="70">
        <v>782</v>
      </c>
      <c r="C24" s="70">
        <v>188.652</v>
      </c>
      <c r="D24" s="70">
        <v>87</v>
      </c>
      <c r="E24" s="70">
        <v>255</v>
      </c>
    </row>
    <row r="25" ht="15" customHeight="1" spans="1:16">
      <c r="A25" s="70">
        <v>24</v>
      </c>
      <c r="B25" s="70">
        <v>782</v>
      </c>
      <c r="C25" s="70">
        <v>190.271</v>
      </c>
      <c r="D25" s="70">
        <v>89</v>
      </c>
      <c r="E25" s="70">
        <v>255</v>
      </c>
    </row>
    <row r="26" ht="15" customHeight="1" spans="1:16">
      <c r="A26" s="70">
        <v>25</v>
      </c>
      <c r="B26" s="70">
        <v>920</v>
      </c>
      <c r="C26" s="70">
        <v>84.823</v>
      </c>
      <c r="D26" s="70">
        <v>5</v>
      </c>
      <c r="E26" s="70">
        <v>255</v>
      </c>
    </row>
    <row r="27" ht="15" customHeight="1" spans="1:16">
      <c r="A27" s="70">
        <v>26</v>
      </c>
      <c r="B27" s="70">
        <v>920</v>
      </c>
      <c r="C27" s="70">
        <v>78.358</v>
      </c>
      <c r="D27" s="70">
        <v>1</v>
      </c>
      <c r="E27" s="70">
        <v>255</v>
      </c>
    </row>
    <row r="28" ht="15" customHeight="1" spans="1:16">
      <c r="A28" s="70">
        <v>27</v>
      </c>
      <c r="B28" s="110">
        <v>920</v>
      </c>
      <c r="C28" s="110">
        <v>64.912</v>
      </c>
      <c r="D28" s="110">
        <v>0</v>
      </c>
      <c r="E28" s="110">
        <v>248</v>
      </c>
      <c r="F28" s="113"/>
    </row>
    <row r="29" ht="15" customHeight="1" spans="1:16">
      <c r="A29" s="70">
        <v>28</v>
      </c>
      <c r="B29" s="110">
        <v>920</v>
      </c>
      <c r="C29" s="110">
        <v>82.28</v>
      </c>
      <c r="D29" s="110">
        <v>0</v>
      </c>
      <c r="E29" s="110">
        <v>255</v>
      </c>
      <c r="F29" s="113"/>
    </row>
    <row r="30" ht="15" customHeight="1" spans="1:16">
      <c r="A30" s="70">
        <v>29</v>
      </c>
      <c r="B30" s="110">
        <v>920</v>
      </c>
      <c r="C30" s="110">
        <v>57.084</v>
      </c>
      <c r="D30" s="110">
        <v>59</v>
      </c>
      <c r="E30" s="110">
        <v>181</v>
      </c>
      <c r="F30" s="113"/>
    </row>
    <row r="31" ht="15" customHeight="1" spans="1:16">
      <c r="A31" s="70">
        <v>30</v>
      </c>
      <c r="B31" s="110">
        <v>920</v>
      </c>
      <c r="C31" s="110">
        <v>21.537</v>
      </c>
      <c r="D31" s="110">
        <v>54</v>
      </c>
      <c r="E31" s="110">
        <v>184</v>
      </c>
      <c r="F31" s="113"/>
    </row>
    <row r="32" ht="15" customHeight="1" spans="1:16">
      <c r="A32" s="70">
        <v>31</v>
      </c>
      <c r="B32" s="110">
        <v>920</v>
      </c>
      <c r="C32" s="110">
        <v>195.595</v>
      </c>
      <c r="D32" s="110">
        <v>68</v>
      </c>
      <c r="E32" s="110">
        <v>255</v>
      </c>
      <c r="F32" s="113"/>
    </row>
    <row r="33" ht="15" customHeight="1" spans="1:6">
      <c r="A33" s="70">
        <v>32</v>
      </c>
      <c r="B33" s="110">
        <v>920</v>
      </c>
      <c r="C33" s="110">
        <v>184.265</v>
      </c>
      <c r="D33" s="110">
        <v>59</v>
      </c>
      <c r="E33" s="110">
        <v>255</v>
      </c>
      <c r="F33" s="113"/>
    </row>
    <row r="34" spans="1:6">
      <c r="A34" s="70">
        <v>33</v>
      </c>
      <c r="B34" s="110">
        <v>920</v>
      </c>
      <c r="C34" s="110">
        <v>177.661</v>
      </c>
      <c r="D34" s="110">
        <v>0</v>
      </c>
      <c r="E34" s="110">
        <v>255</v>
      </c>
    </row>
    <row r="35" spans="1:6">
      <c r="A35" s="70">
        <v>34</v>
      </c>
      <c r="B35" s="110">
        <v>920</v>
      </c>
      <c r="C35" s="110">
        <v>181.213</v>
      </c>
      <c r="D35" s="110">
        <v>81</v>
      </c>
      <c r="E35" s="110">
        <v>255</v>
      </c>
    </row>
    <row r="36" spans="1:6">
      <c r="A36" s="70">
        <v>35</v>
      </c>
      <c r="B36" s="110">
        <v>920</v>
      </c>
      <c r="C36" s="110">
        <v>178.283</v>
      </c>
      <c r="D36" s="110">
        <v>86</v>
      </c>
      <c r="E36" s="110">
        <v>255</v>
      </c>
    </row>
    <row r="37" spans="1:6">
      <c r="A37" s="70">
        <v>36</v>
      </c>
      <c r="B37" s="110">
        <v>920</v>
      </c>
      <c r="C37" s="110">
        <v>179.91</v>
      </c>
      <c r="D37" s="110">
        <v>89</v>
      </c>
      <c r="E37" s="110">
        <v>255</v>
      </c>
    </row>
  </sheetData>
  <mergeCells count="8">
    <mergeCell ref="I2:Q2"/>
    <mergeCell ref="R2:Z2"/>
    <mergeCell ref="I3:K3"/>
    <mergeCell ref="L3:N3"/>
    <mergeCell ref="O3:Q3"/>
    <mergeCell ref="R3:T3"/>
    <mergeCell ref="U3:W3"/>
    <mergeCell ref="X3:Z3"/>
  </mergeCells>
  <pageMargins left="0.7" right="0.7" top="0.75" bottom="0.75" header="0.3" footer="0.3"/>
  <pageSetup paperSize="9" orientation="portrait"/>
  <headerFooter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Z37"/>
  <sheetViews>
    <sheetView zoomScale="70" zoomScaleNormal="70" workbookViewId="0">
      <selection activeCell="I9" sqref="I9:O11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3" width="8.75" style="61" customWidth="1"/>
    <col min="24" max="24" width="9.125" style="61" customWidth="1"/>
    <col min="25" max="25" width="10.25" style="61" customWidth="1"/>
    <col min="26" max="26" width="8.25" style="61" customWidth="1"/>
    <col min="27" max="16384" width="12.25" style="61"/>
  </cols>
  <sheetData>
    <row r="1" ht="15" customHeight="1" spans="1:26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6">
      <c r="A2" s="70">
        <v>1</v>
      </c>
      <c r="B2" s="70">
        <v>840</v>
      </c>
      <c r="C2" s="70">
        <v>156.329</v>
      </c>
      <c r="D2" s="70">
        <v>29</v>
      </c>
      <c r="E2" s="70">
        <v>255</v>
      </c>
      <c r="F2" s="58"/>
      <c r="G2" s="58"/>
      <c r="H2" s="58"/>
      <c r="I2" s="114" t="s">
        <v>253</v>
      </c>
      <c r="J2" s="114"/>
      <c r="K2" s="114"/>
      <c r="L2" s="114"/>
      <c r="M2" s="114"/>
      <c r="N2" s="114"/>
      <c r="O2" s="114"/>
      <c r="P2" s="114"/>
      <c r="Q2" s="114"/>
      <c r="R2" s="114" t="s">
        <v>254</v>
      </c>
      <c r="S2" s="114"/>
      <c r="T2" s="114"/>
      <c r="U2" s="60"/>
      <c r="V2" s="60"/>
      <c r="W2" s="60"/>
      <c r="X2" s="58"/>
      <c r="Y2" s="58"/>
      <c r="Z2" s="58"/>
    </row>
    <row r="3" spans="1:26">
      <c r="A3" s="70">
        <v>2</v>
      </c>
      <c r="B3" s="70">
        <v>840</v>
      </c>
      <c r="C3" s="70">
        <v>144.38</v>
      </c>
      <c r="D3" s="70">
        <v>22</v>
      </c>
      <c r="E3" s="70">
        <v>255</v>
      </c>
      <c r="F3" s="58"/>
      <c r="G3" s="70"/>
      <c r="H3" s="104" t="s">
        <v>219</v>
      </c>
      <c r="I3" s="105">
        <v>0</v>
      </c>
      <c r="J3" s="106"/>
      <c r="K3" s="107"/>
      <c r="L3" s="203">
        <v>30</v>
      </c>
      <c r="M3" s="203"/>
      <c r="N3" s="203"/>
      <c r="O3" s="204">
        <v>60</v>
      </c>
      <c r="P3" s="205"/>
      <c r="Q3" s="205"/>
      <c r="R3" s="206">
        <v>0</v>
      </c>
      <c r="S3" s="207"/>
      <c r="T3" s="207"/>
      <c r="U3" s="207">
        <v>30</v>
      </c>
      <c r="V3" s="207"/>
      <c r="W3" s="207"/>
      <c r="X3" s="207">
        <v>60</v>
      </c>
      <c r="Y3" s="207"/>
      <c r="Z3" s="207"/>
    </row>
    <row r="4" spans="1:26">
      <c r="A4" s="70">
        <v>3</v>
      </c>
      <c r="B4" s="70">
        <v>840</v>
      </c>
      <c r="C4" s="70">
        <v>108.611</v>
      </c>
      <c r="D4" s="70">
        <v>17</v>
      </c>
      <c r="E4" s="70">
        <v>255</v>
      </c>
      <c r="F4" s="58"/>
      <c r="G4" s="110" t="s">
        <v>9</v>
      </c>
      <c r="H4" s="110" t="s">
        <v>221</v>
      </c>
      <c r="I4" s="70">
        <f>C2</f>
        <v>156.329</v>
      </c>
      <c r="J4" s="70">
        <f>C14</f>
        <v>147.879</v>
      </c>
      <c r="K4" s="70">
        <f>C26</f>
        <v>143.911</v>
      </c>
      <c r="L4" s="70">
        <f>C3</f>
        <v>144.38</v>
      </c>
      <c r="M4" s="70">
        <f>C15</f>
        <v>144.1</v>
      </c>
      <c r="N4" s="70">
        <f>C27</f>
        <v>136.125</v>
      </c>
      <c r="O4" s="70">
        <f>C4</f>
        <v>108.611</v>
      </c>
      <c r="P4" s="70">
        <f>C16</f>
        <v>110.848</v>
      </c>
      <c r="Q4" s="70">
        <f>C28</f>
        <v>84.877</v>
      </c>
      <c r="R4" s="70">
        <f>C5</f>
        <v>119.996</v>
      </c>
      <c r="S4" s="70">
        <f>C17</f>
        <v>108.812</v>
      </c>
      <c r="T4" s="70">
        <f>C29</f>
        <v>100.332</v>
      </c>
      <c r="U4" s="121">
        <f>C6</f>
        <v>96.44</v>
      </c>
      <c r="V4" s="121">
        <f>C18</f>
        <v>91.67</v>
      </c>
      <c r="W4" s="121">
        <f>C30</f>
        <v>66.203</v>
      </c>
      <c r="X4" s="121">
        <f>C7</f>
        <v>53.117</v>
      </c>
      <c r="Y4" s="121">
        <f>C19</f>
        <v>42.239</v>
      </c>
      <c r="Z4" s="121">
        <f>C31</f>
        <v>52.822</v>
      </c>
    </row>
    <row r="5" spans="1:26">
      <c r="A5" s="70">
        <v>4</v>
      </c>
      <c r="B5" s="70">
        <v>840</v>
      </c>
      <c r="C5" s="70">
        <v>119.996</v>
      </c>
      <c r="D5" s="70">
        <v>119</v>
      </c>
      <c r="E5" s="70">
        <v>254</v>
      </c>
      <c r="F5" s="58"/>
      <c r="G5" s="70" t="s">
        <v>11</v>
      </c>
      <c r="H5" s="70" t="s">
        <v>12</v>
      </c>
      <c r="I5" s="70">
        <f>C8</f>
        <v>197.263</v>
      </c>
      <c r="J5" s="70">
        <f>C20</f>
        <v>192.06</v>
      </c>
      <c r="K5" s="70">
        <f>C32</f>
        <v>186.813</v>
      </c>
      <c r="L5" s="70">
        <f>C9</f>
        <v>197.31</v>
      </c>
      <c r="M5" s="70">
        <f>C21</f>
        <v>188.274</v>
      </c>
      <c r="N5" s="70">
        <f>C33</f>
        <v>182.949</v>
      </c>
      <c r="O5" s="70">
        <f>C10</f>
        <v>190.431</v>
      </c>
      <c r="P5" s="70">
        <f>C22</f>
        <v>192.31</v>
      </c>
      <c r="Q5" s="70">
        <f>C34</f>
        <v>192.113</v>
      </c>
      <c r="R5" s="70">
        <f>C11</f>
        <v>187.607</v>
      </c>
      <c r="S5" s="70">
        <f>C23</f>
        <v>179.364</v>
      </c>
      <c r="T5" s="70">
        <f>C35</f>
        <v>174.233</v>
      </c>
      <c r="U5" s="121">
        <f>C12</f>
        <v>186.414</v>
      </c>
      <c r="V5" s="121">
        <f>C24</f>
        <v>178.424</v>
      </c>
      <c r="W5" s="121">
        <f>C36</f>
        <v>171.304</v>
      </c>
      <c r="X5" s="121">
        <f>C13</f>
        <v>190.406</v>
      </c>
      <c r="Y5" s="121">
        <f>C25</f>
        <v>169.769</v>
      </c>
      <c r="Z5" s="121">
        <f>C37</f>
        <v>167.599</v>
      </c>
    </row>
    <row r="6" spans="1:26">
      <c r="A6" s="70">
        <v>5</v>
      </c>
      <c r="B6" s="70">
        <v>840</v>
      </c>
      <c r="C6" s="70">
        <v>96.44</v>
      </c>
      <c r="D6" s="70">
        <v>82</v>
      </c>
      <c r="E6" s="70">
        <v>220</v>
      </c>
      <c r="F6" s="58"/>
      <c r="G6" s="70"/>
      <c r="H6" s="70" t="s">
        <v>13</v>
      </c>
      <c r="I6" s="110">
        <f t="shared" ref="I6:K6" si="0">I4/AVERAGE($I$5:$K$5)</f>
        <v>0.814021342183096</v>
      </c>
      <c r="J6" s="110">
        <f t="shared" si="0"/>
        <v>0.770021314411875</v>
      </c>
      <c r="K6" s="110">
        <f t="shared" si="0"/>
        <v>0.749359526222975</v>
      </c>
      <c r="L6" s="70">
        <f t="shared" ref="L6:N6" si="1">L4/AVERAGE($L$5:$N$5)</f>
        <v>0.76185551234493</v>
      </c>
      <c r="M6" s="70">
        <f t="shared" si="1"/>
        <v>0.760378025549968</v>
      </c>
      <c r="N6" s="70">
        <f t="shared" si="1"/>
        <v>0.718296035586325</v>
      </c>
      <c r="O6" s="70">
        <f t="shared" ref="O6:Q6" si="2">O4/AVERAGE($O$5:$Q$5)</f>
        <v>0.566810007410577</v>
      </c>
      <c r="P6" s="70">
        <f t="shared" si="2"/>
        <v>0.578484276007473</v>
      </c>
      <c r="Q6" s="70">
        <f t="shared" si="2"/>
        <v>0.442948992265862</v>
      </c>
      <c r="R6" s="70">
        <f t="shared" ref="R6:T6" si="3">R4/AVERAGE($R$5:$T$5)</f>
        <v>0.665161380921057</v>
      </c>
      <c r="S6" s="70">
        <f t="shared" si="3"/>
        <v>0.603166273715641</v>
      </c>
      <c r="T6" s="70">
        <f t="shared" si="3"/>
        <v>0.556159969253738</v>
      </c>
      <c r="U6" s="121">
        <f t="shared" ref="U6:W6" si="4">U4/AVERAGE($U$5:$W$5)</f>
        <v>0.539633156887541</v>
      </c>
      <c r="V6" s="121">
        <f t="shared" si="4"/>
        <v>0.512942466734559</v>
      </c>
      <c r="W6" s="121">
        <f t="shared" si="4"/>
        <v>0.370441039873765</v>
      </c>
      <c r="X6" s="121">
        <f t="shared" ref="X6:Z6" si="5">X4/AVERAGE($X$5:$Z$5)</f>
        <v>0.301930371712134</v>
      </c>
      <c r="Y6" s="121">
        <f t="shared" si="5"/>
        <v>0.240097087010728</v>
      </c>
      <c r="Z6" s="121">
        <f t="shared" si="5"/>
        <v>0.300253517604126</v>
      </c>
    </row>
    <row r="7" spans="1:26">
      <c r="A7" s="70">
        <v>6</v>
      </c>
      <c r="B7" s="70">
        <v>840</v>
      </c>
      <c r="C7" s="70">
        <v>53.117</v>
      </c>
      <c r="D7" s="70">
        <v>57</v>
      </c>
      <c r="E7" s="70">
        <v>163</v>
      </c>
      <c r="F7" s="58"/>
      <c r="G7" s="110"/>
      <c r="H7" s="110" t="s">
        <v>14</v>
      </c>
      <c r="I7" s="110">
        <f t="shared" ref="I7:Z7" si="6">I6/AVERAGE($I$6:$K$6)</f>
        <v>1.04656798752117</v>
      </c>
      <c r="J7" s="110">
        <f t="shared" si="6"/>
        <v>0.989998192444418</v>
      </c>
      <c r="K7" s="110">
        <f t="shared" si="6"/>
        <v>0.963433820034411</v>
      </c>
      <c r="L7" s="110">
        <f t="shared" si="6"/>
        <v>0.979499613853371</v>
      </c>
      <c r="M7" s="110">
        <f t="shared" si="6"/>
        <v>0.977600044024593</v>
      </c>
      <c r="N7" s="110">
        <f t="shared" si="6"/>
        <v>0.923496224794224</v>
      </c>
      <c r="O7" s="110">
        <f t="shared" si="6"/>
        <v>0.728734221109795</v>
      </c>
      <c r="P7" s="110">
        <f t="shared" si="6"/>
        <v>0.74374355214093</v>
      </c>
      <c r="Q7" s="110">
        <f t="shared" si="6"/>
        <v>0.569489043330198</v>
      </c>
      <c r="R7" s="110">
        <f t="shared" si="6"/>
        <v>0.855182255959543</v>
      </c>
      <c r="S7" s="110">
        <f t="shared" si="6"/>
        <v>0.775476612849343</v>
      </c>
      <c r="T7" s="110">
        <f t="shared" si="6"/>
        <v>0.715041718931738</v>
      </c>
      <c r="U7" s="110">
        <f t="shared" si="6"/>
        <v>0.693793587142166</v>
      </c>
      <c r="V7" s="110">
        <f t="shared" si="6"/>
        <v>0.659477998064313</v>
      </c>
      <c r="W7" s="110">
        <f t="shared" si="6"/>
        <v>0.476267283798972</v>
      </c>
      <c r="X7" s="110">
        <f t="shared" si="6"/>
        <v>0.388184738064537</v>
      </c>
      <c r="Y7" s="110">
        <f t="shared" si="6"/>
        <v>0.308687146320537</v>
      </c>
      <c r="Z7" s="110">
        <f t="shared" si="6"/>
        <v>0.386028846396539</v>
      </c>
    </row>
    <row r="8" spans="1:26">
      <c r="A8" s="70">
        <v>7</v>
      </c>
      <c r="B8" s="70">
        <v>840</v>
      </c>
      <c r="C8" s="70">
        <v>197.263</v>
      </c>
      <c r="D8" s="70">
        <v>66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6">
      <c r="A9" s="70">
        <v>8</v>
      </c>
      <c r="B9" s="70">
        <v>840</v>
      </c>
      <c r="C9" s="70">
        <v>197.31</v>
      </c>
      <c r="D9" s="70">
        <v>64</v>
      </c>
      <c r="E9" s="70">
        <v>255</v>
      </c>
      <c r="F9" s="58"/>
      <c r="G9" s="58"/>
      <c r="H9" s="58" t="s">
        <v>14</v>
      </c>
      <c r="I9" s="112">
        <f t="shared" ref="I9:K9" si="7">I7</f>
        <v>1.04656798752117</v>
      </c>
      <c r="J9" s="112">
        <f t="shared" si="7"/>
        <v>0.989998192444418</v>
      </c>
      <c r="K9" s="112">
        <f t="shared" si="7"/>
        <v>0.963433820034411</v>
      </c>
      <c r="L9" s="58">
        <f t="shared" ref="L9:N9" si="8">R7</f>
        <v>0.855182255959543</v>
      </c>
      <c r="M9" s="58">
        <f t="shared" si="8"/>
        <v>0.775476612849343</v>
      </c>
      <c r="N9" s="58">
        <f t="shared" si="8"/>
        <v>0.715041718931738</v>
      </c>
    </row>
    <row r="10" ht="15" customHeight="1" spans="1:26">
      <c r="A10" s="70">
        <v>9</v>
      </c>
      <c r="B10" s="70">
        <v>840</v>
      </c>
      <c r="C10" s="70">
        <v>190.431</v>
      </c>
      <c r="D10" s="70">
        <v>0</v>
      </c>
      <c r="E10" s="70">
        <v>255</v>
      </c>
      <c r="F10" s="58"/>
      <c r="G10" s="58"/>
      <c r="H10" s="58"/>
      <c r="I10" s="112">
        <f t="shared" ref="I10:K10" si="9">L7</f>
        <v>0.979499613853371</v>
      </c>
      <c r="J10" s="112">
        <f t="shared" si="9"/>
        <v>0.977600044024593</v>
      </c>
      <c r="K10" s="112">
        <f t="shared" si="9"/>
        <v>0.923496224794224</v>
      </c>
      <c r="L10" s="58">
        <f t="shared" ref="L10:N10" si="10">U7</f>
        <v>0.693793587142166</v>
      </c>
      <c r="M10" s="58">
        <f t="shared" si="10"/>
        <v>0.659477998064313</v>
      </c>
      <c r="N10" s="58">
        <f t="shared" si="10"/>
        <v>0.476267283798972</v>
      </c>
    </row>
    <row r="11" ht="15" customHeight="1" spans="1:26">
      <c r="A11" s="70">
        <v>10</v>
      </c>
      <c r="B11" s="70">
        <v>840</v>
      </c>
      <c r="C11" s="70">
        <v>187.607</v>
      </c>
      <c r="D11" s="70">
        <v>83</v>
      </c>
      <c r="E11" s="70">
        <v>255</v>
      </c>
      <c r="F11" s="58"/>
      <c r="G11" s="58"/>
      <c r="H11" s="58"/>
      <c r="I11" s="112">
        <f t="shared" ref="I11:K11" si="11">O7</f>
        <v>0.728734221109795</v>
      </c>
      <c r="J11" s="112">
        <f t="shared" si="11"/>
        <v>0.74374355214093</v>
      </c>
      <c r="K11" s="112">
        <f t="shared" si="11"/>
        <v>0.569489043330198</v>
      </c>
      <c r="L11" s="58">
        <f t="shared" ref="L11:N11" si="12">X7</f>
        <v>0.388184738064537</v>
      </c>
      <c r="M11" s="58">
        <f t="shared" si="12"/>
        <v>0.308687146320537</v>
      </c>
      <c r="N11" s="58">
        <f t="shared" si="12"/>
        <v>0.386028846396539</v>
      </c>
    </row>
    <row r="12" ht="15" customHeight="1" spans="1:26">
      <c r="A12" s="70">
        <v>11</v>
      </c>
      <c r="B12" s="70">
        <v>840</v>
      </c>
      <c r="C12" s="70">
        <v>186.414</v>
      </c>
      <c r="D12" s="70">
        <v>90</v>
      </c>
      <c r="E12" s="70">
        <v>255</v>
      </c>
      <c r="F12" s="58"/>
      <c r="G12" s="58"/>
      <c r="H12" s="58"/>
      <c r="O12" s="60"/>
      <c r="P12" s="60"/>
    </row>
    <row r="13" ht="15" customHeight="1" spans="1:26">
      <c r="A13" s="70">
        <v>12</v>
      </c>
      <c r="B13" s="70">
        <v>840</v>
      </c>
      <c r="C13" s="70">
        <v>190.406</v>
      </c>
      <c r="D13" s="70">
        <v>95</v>
      </c>
      <c r="E13" s="110">
        <v>255</v>
      </c>
      <c r="F13" s="113"/>
      <c r="H13" s="58"/>
      <c r="O13" s="60"/>
      <c r="P13" s="60"/>
    </row>
    <row r="14" ht="15" customHeight="1" spans="1:26">
      <c r="A14" s="70">
        <v>13</v>
      </c>
      <c r="B14" s="70">
        <v>924</v>
      </c>
      <c r="C14" s="70">
        <v>147.879</v>
      </c>
      <c r="D14" s="70">
        <v>0</v>
      </c>
      <c r="E14" s="70">
        <v>255</v>
      </c>
      <c r="H14" s="58"/>
      <c r="O14" s="60"/>
      <c r="P14" s="60"/>
    </row>
    <row r="15" ht="15" customHeight="1" spans="1:26">
      <c r="A15" s="70">
        <v>14</v>
      </c>
      <c r="B15" s="70">
        <v>924</v>
      </c>
      <c r="C15" s="70">
        <v>144.1</v>
      </c>
      <c r="D15" s="70">
        <v>24</v>
      </c>
      <c r="E15" s="70">
        <v>255</v>
      </c>
      <c r="H15" s="58"/>
      <c r="O15" s="60"/>
      <c r="P15" s="60"/>
    </row>
    <row r="16" ht="15" customHeight="1" spans="1:26">
      <c r="A16" s="70">
        <v>15</v>
      </c>
      <c r="B16" s="70">
        <v>924</v>
      </c>
      <c r="C16" s="70">
        <v>110.848</v>
      </c>
      <c r="D16" s="70">
        <v>2</v>
      </c>
      <c r="E16" s="70">
        <v>255</v>
      </c>
      <c r="H16" s="58"/>
      <c r="O16" s="60"/>
      <c r="P16" s="60"/>
    </row>
    <row r="17" ht="15" customHeight="1" spans="1:16">
      <c r="A17" s="70">
        <v>16</v>
      </c>
      <c r="B17" s="70">
        <v>924</v>
      </c>
      <c r="C17" s="70">
        <v>108.812</v>
      </c>
      <c r="D17" s="70">
        <v>0</v>
      </c>
      <c r="E17" s="70">
        <v>255</v>
      </c>
      <c r="H17" s="58"/>
      <c r="O17" s="60"/>
      <c r="P17" s="60"/>
    </row>
    <row r="18" ht="15" customHeight="1" spans="1:16">
      <c r="A18" s="70">
        <v>17</v>
      </c>
      <c r="B18" s="70">
        <v>924</v>
      </c>
      <c r="C18" s="70">
        <v>91.67</v>
      </c>
      <c r="D18" s="70">
        <v>82</v>
      </c>
      <c r="E18" s="110">
        <v>220</v>
      </c>
      <c r="F18" s="113"/>
      <c r="G18" s="113"/>
      <c r="H18" s="58"/>
      <c r="O18" s="60"/>
      <c r="P18" s="60"/>
    </row>
    <row r="19" ht="15" customHeight="1" spans="1:16">
      <c r="A19" s="70">
        <v>18</v>
      </c>
      <c r="B19" s="70">
        <v>924</v>
      </c>
      <c r="C19" s="70">
        <v>42.239</v>
      </c>
      <c r="D19" s="70">
        <v>0</v>
      </c>
      <c r="E19" s="110">
        <v>255</v>
      </c>
      <c r="F19" s="113"/>
      <c r="G19" s="113"/>
      <c r="H19" s="58"/>
      <c r="O19" s="60"/>
      <c r="P19" s="60"/>
    </row>
    <row r="20" ht="15" customHeight="1" spans="1:16">
      <c r="A20" s="70">
        <v>19</v>
      </c>
      <c r="B20" s="70">
        <v>924</v>
      </c>
      <c r="C20" s="70">
        <v>192.06</v>
      </c>
      <c r="D20" s="70">
        <v>0</v>
      </c>
      <c r="E20" s="110">
        <v>255</v>
      </c>
      <c r="F20" s="113"/>
      <c r="G20" s="113"/>
      <c r="H20" s="58"/>
    </row>
    <row r="21" ht="15" customHeight="1" spans="1:16">
      <c r="A21" s="70">
        <v>20</v>
      </c>
      <c r="B21" s="70">
        <v>924</v>
      </c>
      <c r="C21" s="70">
        <v>188.274</v>
      </c>
      <c r="D21" s="70">
        <v>62</v>
      </c>
      <c r="E21" s="70">
        <v>255</v>
      </c>
      <c r="H21" s="58"/>
    </row>
    <row r="22" ht="15" customHeight="1" spans="1:16">
      <c r="A22" s="70">
        <v>21</v>
      </c>
      <c r="B22" s="70">
        <v>924</v>
      </c>
      <c r="C22" s="70">
        <v>192.31</v>
      </c>
      <c r="D22" s="70">
        <v>70</v>
      </c>
      <c r="E22" s="70">
        <v>255</v>
      </c>
      <c r="H22" s="58"/>
    </row>
    <row r="23" ht="15" customHeight="1" spans="1:16">
      <c r="A23" s="70">
        <v>22</v>
      </c>
      <c r="B23" s="70">
        <v>924</v>
      </c>
      <c r="C23" s="70">
        <v>179.364</v>
      </c>
      <c r="D23" s="70">
        <v>81</v>
      </c>
      <c r="E23" s="70">
        <v>255</v>
      </c>
    </row>
    <row r="24" ht="15" customHeight="1" spans="1:16">
      <c r="A24" s="70">
        <v>23</v>
      </c>
      <c r="B24" s="70">
        <v>924</v>
      </c>
      <c r="C24" s="70">
        <v>178.424</v>
      </c>
      <c r="D24" s="70">
        <v>82</v>
      </c>
      <c r="E24" s="70">
        <v>255</v>
      </c>
    </row>
    <row r="25" ht="15" customHeight="1" spans="1:16">
      <c r="A25" s="70">
        <v>24</v>
      </c>
      <c r="B25" s="70">
        <v>924</v>
      </c>
      <c r="C25" s="70">
        <v>169.769</v>
      </c>
      <c r="D25" s="70">
        <v>87</v>
      </c>
      <c r="E25" s="70">
        <v>255</v>
      </c>
    </row>
    <row r="26" ht="15" customHeight="1" spans="1:16">
      <c r="A26" s="70">
        <v>25</v>
      </c>
      <c r="B26" s="70">
        <v>1012</v>
      </c>
      <c r="C26" s="70">
        <v>143.911</v>
      </c>
      <c r="D26" s="70">
        <v>24</v>
      </c>
      <c r="E26" s="70">
        <v>255</v>
      </c>
    </row>
    <row r="27" ht="15" customHeight="1" spans="1:16">
      <c r="A27" s="70">
        <v>26</v>
      </c>
      <c r="B27" s="70">
        <v>1012</v>
      </c>
      <c r="C27" s="70">
        <v>136.125</v>
      </c>
      <c r="D27" s="70">
        <v>20</v>
      </c>
      <c r="E27" s="70">
        <v>255</v>
      </c>
    </row>
    <row r="28" ht="15" customHeight="1" spans="1:16">
      <c r="A28" s="70">
        <v>27</v>
      </c>
      <c r="B28" s="110">
        <v>1012</v>
      </c>
      <c r="C28" s="110">
        <v>84.877</v>
      </c>
      <c r="D28" s="110">
        <v>0</v>
      </c>
      <c r="E28" s="110">
        <v>255</v>
      </c>
      <c r="F28" s="113"/>
    </row>
    <row r="29" ht="15" customHeight="1" spans="1:16">
      <c r="A29" s="70">
        <v>28</v>
      </c>
      <c r="B29" s="110">
        <v>1012</v>
      </c>
      <c r="C29" s="110">
        <v>100.332</v>
      </c>
      <c r="D29" s="110">
        <v>0</v>
      </c>
      <c r="E29" s="110">
        <v>255</v>
      </c>
      <c r="F29" s="113"/>
    </row>
    <row r="30" ht="15" customHeight="1" spans="1:16">
      <c r="A30" s="70">
        <v>29</v>
      </c>
      <c r="B30" s="110">
        <v>1012</v>
      </c>
      <c r="C30" s="110">
        <v>66.203</v>
      </c>
      <c r="D30" s="110">
        <v>82</v>
      </c>
      <c r="E30" s="110">
        <v>220</v>
      </c>
      <c r="F30" s="113"/>
    </row>
    <row r="31" ht="15" customHeight="1" spans="1:16">
      <c r="A31" s="70">
        <v>30</v>
      </c>
      <c r="B31" s="110">
        <v>1012</v>
      </c>
      <c r="C31" s="110">
        <v>52.822</v>
      </c>
      <c r="D31" s="110">
        <v>57</v>
      </c>
      <c r="E31" s="110">
        <v>163</v>
      </c>
      <c r="F31" s="113"/>
    </row>
    <row r="32" ht="15" customHeight="1" spans="1:16">
      <c r="A32" s="70">
        <v>31</v>
      </c>
      <c r="B32" s="110">
        <v>1012</v>
      </c>
      <c r="C32" s="110">
        <v>186.813</v>
      </c>
      <c r="D32" s="110">
        <v>68</v>
      </c>
      <c r="E32" s="110">
        <v>255</v>
      </c>
      <c r="F32" s="113"/>
    </row>
    <row r="33" ht="15" customHeight="1" spans="1:6">
      <c r="A33" s="70">
        <v>32</v>
      </c>
      <c r="B33" s="110">
        <v>1012</v>
      </c>
      <c r="C33" s="110">
        <v>182.949</v>
      </c>
      <c r="D33" s="110">
        <v>62</v>
      </c>
      <c r="E33" s="110">
        <v>255</v>
      </c>
      <c r="F33" s="113"/>
    </row>
    <row r="34" spans="1:6">
      <c r="A34" s="70">
        <v>33</v>
      </c>
      <c r="B34" s="110">
        <v>1012</v>
      </c>
      <c r="C34" s="110">
        <v>192.113</v>
      </c>
      <c r="D34" s="110">
        <v>70</v>
      </c>
      <c r="E34" s="110">
        <v>255</v>
      </c>
    </row>
    <row r="35" spans="1:6">
      <c r="A35" s="70">
        <v>34</v>
      </c>
      <c r="B35" s="110">
        <v>1012</v>
      </c>
      <c r="C35" s="110">
        <v>174.233</v>
      </c>
      <c r="D35" s="110">
        <v>81</v>
      </c>
      <c r="E35" s="110">
        <v>255</v>
      </c>
    </row>
    <row r="36" spans="1:6">
      <c r="A36" s="70">
        <v>35</v>
      </c>
      <c r="B36" s="110">
        <v>1012</v>
      </c>
      <c r="C36" s="110">
        <v>171.304</v>
      </c>
      <c r="D36" s="110">
        <v>82</v>
      </c>
      <c r="E36" s="110">
        <v>255</v>
      </c>
    </row>
    <row r="37" spans="1:6">
      <c r="A37" s="70">
        <v>36</v>
      </c>
      <c r="B37" s="110">
        <v>1012</v>
      </c>
      <c r="C37" s="110">
        <v>167.599</v>
      </c>
      <c r="D37" s="110">
        <v>0</v>
      </c>
      <c r="E37" s="110">
        <v>255</v>
      </c>
    </row>
  </sheetData>
  <mergeCells count="8">
    <mergeCell ref="I2:Q2"/>
    <mergeCell ref="R2:Z2"/>
    <mergeCell ref="I3:K3"/>
    <mergeCell ref="L3:N3"/>
    <mergeCell ref="O3:Q3"/>
    <mergeCell ref="R3:T3"/>
    <mergeCell ref="U3:W3"/>
    <mergeCell ref="X3:Z3"/>
  </mergeCells>
  <pageMargins left="0.7" right="0.7" top="0.75" bottom="0.75" header="0.3" footer="0.3"/>
  <pageSetup paperSize="9" orientation="portrait"/>
  <headerFooter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9"/>
  <sheetViews>
    <sheetView zoomScale="85" zoomScaleNormal="85" topLeftCell="C1" workbookViewId="0">
      <selection activeCell="L3" sqref="L3:N3"/>
    </sheetView>
  </sheetViews>
  <sheetFormatPr defaultColWidth="9" defaultRowHeight="16.5"/>
  <cols>
    <col min="1" max="1" width="2.75" style="200" customWidth="1"/>
    <col min="2" max="2" width="20.875" style="200" customWidth="1"/>
    <col min="3" max="18" width="12.125" style="200" customWidth="1"/>
    <col min="19" max="19" width="9.125" style="200" customWidth="1"/>
    <col min="20" max="16384" width="9" style="200"/>
  </cols>
  <sheetData>
    <row r="1" s="1" customFormat="1" ht="27.95" customHeight="1" spans="1:19">
      <c r="B1" s="6" t="s">
        <v>30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="2" customFormat="1" ht="15.95" customHeight="1" spans="1:19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ht="13.5" customHeight="1" spans="1:19">
      <c r="B3" s="8" t="s">
        <v>31</v>
      </c>
      <c r="C3" s="9" t="s">
        <v>255</v>
      </c>
      <c r="D3" s="9"/>
      <c r="E3" s="9"/>
      <c r="F3" s="9" t="s">
        <v>256</v>
      </c>
      <c r="G3" s="9"/>
      <c r="H3" s="9"/>
      <c r="I3" s="9" t="s">
        <v>257</v>
      </c>
      <c r="J3" s="9"/>
      <c r="K3" s="9"/>
      <c r="L3" s="9" t="s">
        <v>258</v>
      </c>
      <c r="M3" s="9"/>
      <c r="N3" s="9"/>
    </row>
    <row r="4" spans="1:19">
      <c r="B4" s="8"/>
      <c r="C4" s="10" t="s">
        <v>33</v>
      </c>
      <c r="D4" s="10" t="s">
        <v>34</v>
      </c>
      <c r="E4" s="10" t="s">
        <v>35</v>
      </c>
      <c r="F4" s="10" t="s">
        <v>33</v>
      </c>
      <c r="G4" s="10" t="s">
        <v>34</v>
      </c>
      <c r="H4" s="10" t="s">
        <v>35</v>
      </c>
      <c r="I4" s="10" t="s">
        <v>33</v>
      </c>
      <c r="J4" s="10" t="s">
        <v>34</v>
      </c>
      <c r="K4" s="10" t="s">
        <v>35</v>
      </c>
      <c r="L4" s="10" t="s">
        <v>33</v>
      </c>
      <c r="M4" s="10" t="s">
        <v>34</v>
      </c>
      <c r="N4" s="10" t="s">
        <v>35</v>
      </c>
    </row>
    <row r="5" customHeight="1" spans="1:19">
      <c r="B5" s="11" t="s">
        <v>241</v>
      </c>
      <c r="C5" s="9">
        <v>70</v>
      </c>
      <c r="D5" s="9">
        <v>73</v>
      </c>
      <c r="E5" s="9">
        <v>75</v>
      </c>
      <c r="F5" s="9">
        <v>132</v>
      </c>
      <c r="G5" s="9">
        <v>145</v>
      </c>
      <c r="H5" s="9">
        <v>140</v>
      </c>
      <c r="I5" s="9">
        <v>39</v>
      </c>
      <c r="J5" s="9">
        <v>37</v>
      </c>
      <c r="K5" s="9">
        <v>40</v>
      </c>
      <c r="L5" s="9">
        <v>39</v>
      </c>
      <c r="M5" s="9">
        <v>38</v>
      </c>
      <c r="N5" s="9">
        <v>38</v>
      </c>
    </row>
    <row r="6" customHeight="1" spans="1:19">
      <c r="B6" s="12" t="s">
        <v>37</v>
      </c>
      <c r="C6" s="13">
        <f t="shared" ref="C6:N6" si="0">AVERAGE(C5:C5)</f>
        <v>70</v>
      </c>
      <c r="D6" s="13">
        <f t="shared" si="0"/>
        <v>73</v>
      </c>
      <c r="E6" s="13">
        <f t="shared" si="0"/>
        <v>75</v>
      </c>
      <c r="F6" s="13">
        <f t="shared" si="0"/>
        <v>132</v>
      </c>
      <c r="G6" s="13">
        <f t="shared" si="0"/>
        <v>145</v>
      </c>
      <c r="H6" s="13">
        <f t="shared" si="0"/>
        <v>140</v>
      </c>
      <c r="I6" s="13">
        <f t="shared" si="0"/>
        <v>39</v>
      </c>
      <c r="J6" s="13">
        <f t="shared" si="0"/>
        <v>37</v>
      </c>
      <c r="K6" s="13">
        <f t="shared" si="0"/>
        <v>40</v>
      </c>
      <c r="L6" s="13">
        <f t="shared" si="0"/>
        <v>39</v>
      </c>
      <c r="M6" s="13">
        <f t="shared" si="0"/>
        <v>38</v>
      </c>
      <c r="N6" s="13">
        <f t="shared" si="0"/>
        <v>38</v>
      </c>
    </row>
    <row r="7" customHeight="1" spans="1:19">
      <c r="B7" s="12" t="s">
        <v>38</v>
      </c>
      <c r="C7" s="13">
        <f>AVERAGE(C6:E6)</f>
        <v>72.6666666666667</v>
      </c>
      <c r="D7" s="13"/>
      <c r="E7" s="13"/>
      <c r="F7" s="13">
        <f>AVERAGE(F6:H6)</f>
        <v>139</v>
      </c>
      <c r="G7" s="13"/>
      <c r="H7" s="13"/>
      <c r="I7" s="13">
        <f>AVERAGE(I6:K6)</f>
        <v>38.6666666666667</v>
      </c>
      <c r="J7" s="13"/>
      <c r="K7" s="13"/>
      <c r="L7" s="13">
        <f>AVERAGE(L6:N6)</f>
        <v>38.3333333333333</v>
      </c>
      <c r="M7" s="13"/>
      <c r="N7" s="13"/>
    </row>
    <row r="8" customHeight="1" spans="1:19">
      <c r="B8" s="12" t="s">
        <v>39</v>
      </c>
      <c r="C8" s="14">
        <f>STDEV(C6:E6)</f>
        <v>2.51661147842358</v>
      </c>
      <c r="D8" s="14"/>
      <c r="E8" s="14"/>
      <c r="F8" s="14">
        <f>STDEV(F6:H6)</f>
        <v>6.557438524302</v>
      </c>
      <c r="G8" s="14"/>
      <c r="H8" s="14"/>
      <c r="I8" s="14">
        <f>STDEV(I6:K6)</f>
        <v>1.52752523165195</v>
      </c>
      <c r="J8" s="14"/>
      <c r="K8" s="14"/>
      <c r="L8" s="14">
        <f>STDEV(L6:N6)</f>
        <v>0.577350269189626</v>
      </c>
      <c r="M8" s="14"/>
      <c r="N8" s="14"/>
    </row>
    <row r="9" customHeight="1" spans="1:19">
      <c r="B9" s="15" t="s">
        <v>40</v>
      </c>
      <c r="C9" s="16">
        <f t="shared" ref="C9:N9" si="1">C6/$C$7</f>
        <v>0.963302752293578</v>
      </c>
      <c r="D9" s="16">
        <f t="shared" si="1"/>
        <v>1.0045871559633</v>
      </c>
      <c r="E9" s="16">
        <f t="shared" si="1"/>
        <v>1.03211009174312</v>
      </c>
      <c r="F9" s="16">
        <f t="shared" si="1"/>
        <v>1.81651376146789</v>
      </c>
      <c r="G9" s="16">
        <f t="shared" si="1"/>
        <v>1.9954128440367</v>
      </c>
      <c r="H9" s="16">
        <f t="shared" si="1"/>
        <v>1.92660550458716</v>
      </c>
      <c r="I9" s="16">
        <f t="shared" si="1"/>
        <v>0.536697247706422</v>
      </c>
      <c r="J9" s="16">
        <f t="shared" si="1"/>
        <v>0.509174311926605</v>
      </c>
      <c r="K9" s="16">
        <f t="shared" si="1"/>
        <v>0.55045871559633</v>
      </c>
      <c r="L9" s="16">
        <f t="shared" si="1"/>
        <v>0.536697247706422</v>
      </c>
      <c r="M9" s="16">
        <f t="shared" si="1"/>
        <v>0.522935779816514</v>
      </c>
      <c r="N9" s="16">
        <f t="shared" si="1"/>
        <v>0.522935779816514</v>
      </c>
    </row>
    <row r="10" customHeight="1" spans="1:19">
      <c r="B10" s="15" t="s">
        <v>38</v>
      </c>
      <c r="C10" s="16">
        <f>AVERAGE(C9:E9)</f>
        <v>1</v>
      </c>
      <c r="D10" s="16"/>
      <c r="E10" s="16"/>
      <c r="F10" s="16">
        <f>AVERAGE(F9:H9)</f>
        <v>1.91284403669725</v>
      </c>
      <c r="G10" s="16"/>
      <c r="H10" s="16"/>
      <c r="I10" s="16">
        <f>AVERAGE(I9:K9)</f>
        <v>0.532110091743119</v>
      </c>
      <c r="J10" s="16"/>
      <c r="K10" s="16"/>
      <c r="L10" s="16">
        <f>AVERAGE(L9:N9)</f>
        <v>0.527522935779816</v>
      </c>
      <c r="M10" s="16"/>
      <c r="N10" s="16"/>
    </row>
    <row r="11" customHeight="1" spans="1:19">
      <c r="B11" s="15" t="s">
        <v>39</v>
      </c>
      <c r="C11" s="17">
        <f>STDEV(C9:E9)</f>
        <v>0.0346322680517007</v>
      </c>
      <c r="D11" s="17"/>
      <c r="E11" s="17"/>
      <c r="F11" s="17">
        <f>STDEV(F9:H9)</f>
        <v>0.0902399796922293</v>
      </c>
      <c r="G11" s="17"/>
      <c r="H11" s="17"/>
      <c r="I11" s="17">
        <f>STDEV(I9:K9)</f>
        <v>0.0210209894264029</v>
      </c>
      <c r="J11" s="17"/>
      <c r="K11" s="17"/>
      <c r="L11" s="17">
        <f>STDEV(L9:N9)</f>
        <v>0.00794518719068294</v>
      </c>
      <c r="M11" s="17"/>
      <c r="N11" s="17"/>
    </row>
    <row r="12" s="3" customFormat="1" spans="1:19">
      <c r="B12" s="200"/>
      <c r="C12" s="200"/>
      <c r="D12" s="200"/>
      <c r="E12" s="200"/>
      <c r="F12" s="200"/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</row>
    <row r="13" s="1" customFormat="1" ht="26.1" customHeight="1" spans="1:19">
      <c r="B13" s="6" t="s">
        <v>41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="2" customFormat="1" ht="14.1" customHeight="1" spans="1:19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</row>
    <row r="15" s="4" customFormat="1" ht="18.75" customHeight="1" spans="1:19">
      <c r="A15" s="200"/>
      <c r="B15" s="201"/>
      <c r="C15" s="201"/>
      <c r="D15" s="201"/>
      <c r="E15" s="201"/>
      <c r="F15" s="201"/>
      <c r="G15" s="201"/>
      <c r="H15" s="201"/>
      <c r="I15" s="201"/>
      <c r="J15" s="18"/>
      <c r="K15" s="18"/>
      <c r="L15" s="18"/>
      <c r="M15" s="18"/>
      <c r="N15" s="18"/>
      <c r="O15" s="18"/>
      <c r="P15" s="201"/>
      <c r="Q15" s="200"/>
      <c r="R15" s="200"/>
      <c r="S15" s="200"/>
    </row>
    <row r="16" s="4" customFormat="1" spans="1:19">
      <c r="A16" s="200"/>
      <c r="B16" s="12" t="str">
        <f>B9</f>
        <v>Migration Fold Change</v>
      </c>
      <c r="C16" s="12" t="s">
        <v>42</v>
      </c>
      <c r="D16" s="12" t="s">
        <v>43</v>
      </c>
      <c r="E16" s="201"/>
      <c r="F16" s="19" t="s">
        <v>44</v>
      </c>
      <c r="G16" s="20"/>
      <c r="H16" s="21"/>
      <c r="I16" s="12" t="s">
        <v>45</v>
      </c>
      <c r="J16" s="22"/>
      <c r="K16" s="22"/>
      <c r="L16" s="22"/>
      <c r="M16" s="22"/>
      <c r="N16" s="22"/>
      <c r="O16" s="22"/>
      <c r="P16" s="200"/>
      <c r="S16" s="200"/>
    </row>
    <row r="17" s="4" customFormat="1" ht="21" customHeight="1" spans="1:19">
      <c r="A17" s="200"/>
      <c r="B17" s="12" t="str">
        <f>C3</f>
        <v>G1</v>
      </c>
      <c r="C17" s="23">
        <f>C10</f>
        <v>1</v>
      </c>
      <c r="D17" s="24">
        <f>C11</f>
        <v>0.0346322680517007</v>
      </c>
      <c r="E17" s="201"/>
      <c r="F17" s="25" t="str">
        <f>B17</f>
        <v>G1</v>
      </c>
      <c r="G17" s="26" t="s">
        <v>28</v>
      </c>
      <c r="H17" s="27" t="str">
        <f>B18</f>
        <v>G2</v>
      </c>
      <c r="I17" s="28">
        <f t="array" ref="I17">IF(FTEST($C$6:$E$6,F6:H6)&gt;0.05,TTEST($C$6:$E$6,F6:H6,2,2),TTEST($C$6:$E$6,F6:H6,2,3))</f>
        <v>8.175580566588e-5</v>
      </c>
      <c r="J17" s="29"/>
      <c r="K17" s="29"/>
      <c r="L17" s="29"/>
      <c r="M17" s="29"/>
      <c r="N17" s="29"/>
      <c r="O17" s="29"/>
      <c r="P17" s="200"/>
      <c r="Q17" s="200"/>
      <c r="R17" s="200"/>
      <c r="S17" s="200"/>
    </row>
    <row r="18" s="4" customFormat="1" ht="18.75" customHeight="1" spans="1:19">
      <c r="B18" s="12" t="str">
        <f>F3</f>
        <v>G2</v>
      </c>
      <c r="C18" s="23">
        <f>F10</f>
        <v>1.91284403669725</v>
      </c>
      <c r="D18" s="24">
        <f>F11</f>
        <v>0.0902399796922293</v>
      </c>
      <c r="E18" s="30"/>
      <c r="F18" s="25" t="str">
        <f t="shared" ref="F18:F20" si="2">B17</f>
        <v>G1</v>
      </c>
      <c r="G18" s="31" t="s">
        <v>28</v>
      </c>
      <c r="H18" s="32">
        <f>B19</f>
        <v>3</v>
      </c>
      <c r="I18" s="33">
        <f t="array" ref="I18">IF(FTEST($C$6:$E$6,I6:K6)&gt;0.05,TTEST($C$6:$E$6,I6:K6,2,2),TTEST($C$6:$E$6,I6:K6,2,3))</f>
        <v>3.68549844605524e-5</v>
      </c>
      <c r="J18" s="201"/>
      <c r="K18" s="201"/>
      <c r="L18" s="201"/>
      <c r="M18" s="201"/>
      <c r="N18" s="201"/>
      <c r="O18" s="201"/>
      <c r="P18" s="201"/>
    </row>
    <row r="19" s="4" customFormat="1" ht="18.75" customHeight="1" spans="1:19">
      <c r="B19" s="12">
        <v>3</v>
      </c>
      <c r="C19" s="23">
        <f>I10</f>
        <v>0.532110091743119</v>
      </c>
      <c r="D19" s="24">
        <f>I11</f>
        <v>0.0210209894264029</v>
      </c>
      <c r="E19" s="30"/>
      <c r="F19" s="25" t="str">
        <f t="shared" si="2"/>
        <v>G2</v>
      </c>
      <c r="G19" s="26" t="s">
        <v>28</v>
      </c>
      <c r="H19" s="27">
        <f>B19</f>
        <v>3</v>
      </c>
      <c r="I19" s="28">
        <f t="array" ref="I19">IF(FTEST($F$6:$H$6,I6:K6)&gt;0.05,TTEST($F$6:$H$6,I6:K6,2,2),TTEST($F$6:$H$6,I6:K6,2,3))</f>
        <v>1.33853412403783e-5</v>
      </c>
      <c r="J19" s="201"/>
      <c r="K19" s="201"/>
      <c r="L19" s="201"/>
      <c r="M19" s="201"/>
      <c r="N19" s="201"/>
      <c r="O19" s="201"/>
      <c r="P19" s="201"/>
    </row>
    <row r="20" s="4" customFormat="1" ht="18.75" customHeight="1" spans="1:19">
      <c r="B20" s="34">
        <v>4</v>
      </c>
      <c r="C20" s="23">
        <f>L10</f>
        <v>0.527522935779816</v>
      </c>
      <c r="D20" s="23">
        <f>L11</f>
        <v>0.00794518719068294</v>
      </c>
      <c r="E20" s="30"/>
      <c r="F20" s="25">
        <f t="shared" si="2"/>
        <v>3</v>
      </c>
      <c r="G20" s="26" t="s">
        <v>28</v>
      </c>
      <c r="H20" s="27">
        <f>B20</f>
        <v>4</v>
      </c>
      <c r="I20" s="28">
        <f t="array" ref="I20">IF(FTEST($I$6:$K$6,L6:N6)&gt;0.05,TTEST($I$6:$K$6,L6:N6,2,2),TTEST($I$6:$K$6,L6:N6,2,3))</f>
        <v>0.74152105630821</v>
      </c>
      <c r="J20" s="201"/>
      <c r="K20" s="201"/>
      <c r="L20" s="201"/>
      <c r="M20" s="201"/>
      <c r="N20" s="201"/>
      <c r="O20" s="201"/>
      <c r="P20" s="201"/>
    </row>
    <row r="21" s="4" customFormat="1" ht="18.75" customHeight="1" spans="1:19">
      <c r="B21" s="201"/>
      <c r="C21" s="202"/>
      <c r="D21" s="202"/>
      <c r="E21" s="30"/>
      <c r="F21" s="18"/>
      <c r="G21" s="18"/>
      <c r="H21" s="18"/>
      <c r="I21" s="18"/>
      <c r="J21" s="18"/>
      <c r="K21" s="18"/>
      <c r="L21" s="201"/>
      <c r="M21" s="201"/>
      <c r="N21" s="201"/>
      <c r="O21" s="201"/>
      <c r="P21" s="201"/>
    </row>
    <row r="22" s="5" customFormat="1" spans="1:19">
      <c r="B22" s="22"/>
      <c r="C22" s="22"/>
      <c r="D22" s="22"/>
      <c r="E22" s="18"/>
      <c r="F22" s="22"/>
      <c r="G22" s="22"/>
      <c r="H22" s="22"/>
      <c r="I22" s="22"/>
      <c r="K22" s="4"/>
      <c r="L22" s="4"/>
      <c r="M22" s="4"/>
      <c r="N22" s="200"/>
    </row>
    <row r="23" s="5" customFormat="1" ht="21" customHeight="1" spans="1:19">
      <c r="B23" s="22"/>
      <c r="C23" s="35"/>
      <c r="D23" s="36"/>
      <c r="E23" s="18"/>
      <c r="F23" s="37"/>
      <c r="G23" s="18"/>
      <c r="H23" s="29"/>
      <c r="I23" s="38"/>
      <c r="K23" s="4"/>
      <c r="L23" s="200"/>
      <c r="M23" s="200"/>
      <c r="N23" s="200"/>
    </row>
    <row r="24" s="4" customFormat="1" ht="18.75" customHeight="1" spans="1:19">
      <c r="B24" s="22"/>
      <c r="C24" s="35"/>
      <c r="D24" s="36"/>
      <c r="E24" s="30"/>
      <c r="F24" s="37"/>
      <c r="G24" s="18"/>
      <c r="H24" s="29"/>
      <c r="I24" s="39"/>
      <c r="K24" s="18"/>
    </row>
    <row r="25" spans="1:19">
      <c r="B25" s="22"/>
      <c r="C25" s="35"/>
      <c r="D25" s="36"/>
      <c r="E25" s="4"/>
      <c r="F25" s="37"/>
      <c r="G25" s="18"/>
      <c r="H25" s="29"/>
      <c r="I25" s="38"/>
      <c r="J25" s="4"/>
      <c r="K25" s="4"/>
    </row>
    <row r="26" spans="1:19">
      <c r="B26" s="18"/>
      <c r="C26" s="35"/>
      <c r="D26" s="35"/>
      <c r="E26" s="4"/>
      <c r="F26" s="4"/>
      <c r="G26" s="4"/>
      <c r="H26" s="4"/>
      <c r="I26" s="4"/>
      <c r="J26" s="4"/>
      <c r="K26" s="4"/>
    </row>
    <row r="27" spans="1:19"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9"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9">
      <c r="E29" s="4"/>
      <c r="F29" s="4"/>
      <c r="G29" s="4"/>
      <c r="H29" s="4"/>
      <c r="I29" s="4"/>
      <c r="J29" s="4"/>
      <c r="K29" s="4"/>
    </row>
  </sheetData>
  <mergeCells count="25">
    <mergeCell ref="B1:S1"/>
    <mergeCell ref="C3:E3"/>
    <mergeCell ref="F3:H3"/>
    <mergeCell ref="I3:K3"/>
    <mergeCell ref="L3:N3"/>
    <mergeCell ref="C7:E7"/>
    <mergeCell ref="F7:H7"/>
    <mergeCell ref="I7:K7"/>
    <mergeCell ref="L7:N7"/>
    <mergeCell ref="C8:E8"/>
    <mergeCell ref="F8:H8"/>
    <mergeCell ref="I8:K8"/>
    <mergeCell ref="L8:N8"/>
    <mergeCell ref="C10:E10"/>
    <mergeCell ref="F10:H10"/>
    <mergeCell ref="I10:K10"/>
    <mergeCell ref="L10:N10"/>
    <mergeCell ref="C11:E11"/>
    <mergeCell ref="F11:H11"/>
    <mergeCell ref="I11:K11"/>
    <mergeCell ref="L11:N11"/>
    <mergeCell ref="B13:S13"/>
    <mergeCell ref="F16:H16"/>
    <mergeCell ref="F22:H22"/>
    <mergeCell ref="B3:B4"/>
  </mergeCells>
  <pageMargins left="0.7" right="0.7" top="0.75" bottom="0.75" header="0.3" footer="0.3"/>
  <pageSetup paperSize="9" orientation="portrait" horizontalDpi="200" verticalDpi="300"/>
  <headerFooter/>
  <legacyDrawing r:id="rId2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O12"/>
  <sheetViews>
    <sheetView zoomScale="85" zoomScaleNormal="85" topLeftCell="C1" workbookViewId="0">
      <selection activeCell="L4" sqref="L4"/>
    </sheetView>
  </sheetViews>
  <sheetFormatPr defaultColWidth="9" defaultRowHeight="14.25"/>
  <cols>
    <col min="1" max="1" width="6.75" style="41" customWidth="1"/>
    <col min="2" max="10" width="10.375" style="41" customWidth="1"/>
    <col min="11" max="11" width="11.875" style="41" customWidth="1"/>
    <col min="12" max="12" width="11.375" style="41" customWidth="1"/>
    <col min="13" max="13" width="10.75" style="41" customWidth="1"/>
    <col min="14" max="16384" width="9" style="41"/>
  </cols>
  <sheetData>
    <row r="1" s="40" customFormat="1" ht="32.25" customHeight="1" spans="2:15">
      <c r="B1" s="42" t="s">
        <v>46</v>
      </c>
      <c r="C1" s="42"/>
      <c r="D1" s="42"/>
      <c r="E1" s="42"/>
    </row>
    <row r="3" ht="21" customHeight="1" spans="2:15">
      <c r="B3" s="43" t="s">
        <v>47</v>
      </c>
      <c r="C3" s="43" t="s">
        <v>255</v>
      </c>
      <c r="D3" s="43"/>
      <c r="E3" s="43"/>
      <c r="F3" s="43" t="s">
        <v>256</v>
      </c>
      <c r="G3" s="43"/>
      <c r="H3" s="43"/>
      <c r="I3" s="43" t="s">
        <v>257</v>
      </c>
      <c r="J3" s="43"/>
      <c r="K3" s="43"/>
      <c r="L3" s="43" t="s">
        <v>258</v>
      </c>
      <c r="M3" s="43"/>
      <c r="N3" s="43"/>
    </row>
    <row r="4" ht="21" customHeight="1" spans="2:15">
      <c r="B4" s="44" t="s">
        <v>25</v>
      </c>
      <c r="C4" s="45">
        <v>245</v>
      </c>
      <c r="D4" s="45">
        <v>256</v>
      </c>
      <c r="E4" s="45">
        <v>254</v>
      </c>
      <c r="F4" s="45">
        <v>182</v>
      </c>
      <c r="G4" s="45">
        <v>186</v>
      </c>
      <c r="H4" s="45">
        <v>190</v>
      </c>
      <c r="I4" s="45">
        <v>130</v>
      </c>
      <c r="J4" s="45">
        <v>135</v>
      </c>
      <c r="K4" s="45">
        <v>128</v>
      </c>
      <c r="L4" s="45">
        <v>89</v>
      </c>
      <c r="M4" s="45">
        <v>85</v>
      </c>
      <c r="N4" s="45">
        <v>80</v>
      </c>
    </row>
    <row r="5" ht="15" spans="2:15">
      <c r="B5" s="46"/>
      <c r="C5" s="46"/>
      <c r="D5" s="46"/>
      <c r="E5" s="46"/>
      <c r="F5" s="46"/>
      <c r="G5" s="46"/>
      <c r="H5" s="46"/>
      <c r="I5" s="46"/>
      <c r="J5" s="46"/>
      <c r="K5" s="46"/>
      <c r="O5" s="47"/>
    </row>
    <row r="6" ht="15" spans="2:15">
      <c r="B6" s="48"/>
      <c r="C6" s="48"/>
      <c r="D6" s="48"/>
      <c r="E6" s="48"/>
      <c r="F6" s="48"/>
      <c r="G6" s="49"/>
      <c r="H6" s="49"/>
      <c r="I6" s="49"/>
      <c r="J6" s="50"/>
      <c r="K6" s="48"/>
    </row>
    <row r="7" ht="15" spans="2:15">
      <c r="B7" s="48"/>
      <c r="C7" s="51"/>
      <c r="D7" s="51"/>
      <c r="E7" s="48"/>
      <c r="F7" s="50"/>
      <c r="G7" s="52"/>
      <c r="H7" s="48"/>
      <c r="I7" s="53"/>
      <c r="J7" s="54"/>
      <c r="K7" s="48"/>
    </row>
    <row r="8" ht="15" spans="2:15">
      <c r="B8" s="48"/>
      <c r="C8" s="51"/>
      <c r="D8" s="51"/>
      <c r="E8" s="55"/>
      <c r="F8" s="56"/>
      <c r="G8" s="55"/>
      <c r="H8" s="55"/>
      <c r="I8" s="55"/>
      <c r="J8" s="55"/>
      <c r="K8" s="55"/>
    </row>
    <row r="9" spans="2:15">
      <c r="B9" s="55"/>
      <c r="C9" s="55"/>
      <c r="D9" s="55"/>
      <c r="E9" s="55"/>
      <c r="F9" s="55"/>
      <c r="G9" s="55"/>
      <c r="H9" s="55"/>
      <c r="I9" s="55"/>
      <c r="J9" s="55"/>
      <c r="K9" s="55"/>
    </row>
    <row r="10" spans="2:15">
      <c r="B10" s="55"/>
      <c r="C10" s="55"/>
      <c r="D10" s="55"/>
      <c r="E10" s="55"/>
      <c r="F10" s="55"/>
      <c r="G10" s="55"/>
      <c r="H10" s="55"/>
      <c r="I10" s="55"/>
      <c r="J10" s="55"/>
      <c r="K10" s="55"/>
    </row>
    <row r="11" spans="2:15">
      <c r="B11" s="55"/>
      <c r="C11" s="55"/>
      <c r="D11" s="55"/>
      <c r="E11" s="55"/>
      <c r="F11" s="55"/>
      <c r="G11" s="55"/>
      <c r="H11" s="55"/>
      <c r="I11" s="55"/>
      <c r="J11" s="55"/>
      <c r="K11" s="55"/>
    </row>
    <row r="12" spans="2:15">
      <c r="B12" s="55"/>
      <c r="C12" s="55"/>
      <c r="D12" s="55"/>
      <c r="E12" s="55"/>
      <c r="F12" s="55"/>
      <c r="G12" s="55"/>
      <c r="H12" s="55"/>
      <c r="I12" s="55"/>
      <c r="J12" s="55"/>
      <c r="K12" s="55"/>
    </row>
  </sheetData>
  <mergeCells count="5">
    <mergeCell ref="C3:E3"/>
    <mergeCell ref="F3:H3"/>
    <mergeCell ref="I3:K3"/>
    <mergeCell ref="L3:N3"/>
    <mergeCell ref="G6:I6"/>
  </mergeCells>
  <pageMargins left="0.7" right="0.7" top="0.75" bottom="0.75" header="0.3" footer="0.3"/>
  <pageSetup paperSize="9" orientation="portrait"/>
  <headerFooter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70" zoomScaleNormal="70" workbookViewId="0">
      <selection activeCell="I7" sqref="I7:T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902</v>
      </c>
      <c r="C2" s="70">
        <v>156.487</v>
      </c>
      <c r="D2" s="70">
        <v>24</v>
      </c>
      <c r="E2" s="70">
        <v>255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902</v>
      </c>
      <c r="C3" s="70">
        <v>116.376</v>
      </c>
      <c r="D3" s="70">
        <v>16</v>
      </c>
      <c r="E3" s="70">
        <v>255</v>
      </c>
      <c r="F3" s="58"/>
      <c r="G3" s="70"/>
      <c r="H3" s="70"/>
      <c r="I3" s="105" t="s">
        <v>255</v>
      </c>
      <c r="J3" s="106"/>
      <c r="K3" s="107"/>
      <c r="L3" s="108" t="s">
        <v>256</v>
      </c>
      <c r="M3" s="108"/>
      <c r="N3" s="108"/>
      <c r="O3" s="193" t="s">
        <v>257</v>
      </c>
      <c r="P3" s="194"/>
      <c r="Q3" s="194"/>
      <c r="R3" s="195" t="s">
        <v>258</v>
      </c>
      <c r="S3" s="196"/>
      <c r="T3" s="196"/>
      <c r="U3" s="60"/>
      <c r="V3" s="60"/>
      <c r="W3" s="60"/>
    </row>
    <row r="4" spans="1:23">
      <c r="A4" s="70">
        <v>3</v>
      </c>
      <c r="B4" s="70">
        <v>902</v>
      </c>
      <c r="C4" s="70">
        <v>102.637</v>
      </c>
      <c r="D4" s="70">
        <v>14</v>
      </c>
      <c r="E4" s="70">
        <v>255</v>
      </c>
      <c r="F4" s="58"/>
      <c r="G4" s="110" t="s">
        <v>9</v>
      </c>
      <c r="H4" s="110" t="s">
        <v>70</v>
      </c>
      <c r="I4" s="70">
        <f>C2</f>
        <v>156.487</v>
      </c>
      <c r="J4" s="70">
        <f>C10</f>
        <v>150.297</v>
      </c>
      <c r="K4" s="70">
        <f>C18</f>
        <v>151.437</v>
      </c>
      <c r="L4" s="70">
        <f>C3</f>
        <v>116.376</v>
      </c>
      <c r="M4" s="70">
        <f>C11</f>
        <v>126.137</v>
      </c>
      <c r="N4" s="70">
        <f>C19</f>
        <v>108.373</v>
      </c>
      <c r="O4" s="70">
        <f>C4</f>
        <v>102.637</v>
      </c>
      <c r="P4" s="70">
        <f>C12</f>
        <v>93.715</v>
      </c>
      <c r="Q4" s="70">
        <f>C20</f>
        <v>91.638</v>
      </c>
      <c r="R4" s="70">
        <f>C5</f>
        <v>56.483</v>
      </c>
      <c r="S4" s="70">
        <f>C13</f>
        <v>60.72</v>
      </c>
      <c r="T4" s="70">
        <f>C21</f>
        <v>74.33</v>
      </c>
      <c r="U4" s="5"/>
      <c r="V4" s="5"/>
      <c r="W4" s="5"/>
    </row>
    <row r="5" spans="1:23">
      <c r="A5" s="70">
        <v>4</v>
      </c>
      <c r="B5" s="70">
        <v>902</v>
      </c>
      <c r="C5" s="70">
        <v>56.483</v>
      </c>
      <c r="D5" s="70">
        <v>15</v>
      </c>
      <c r="E5" s="70">
        <v>255</v>
      </c>
      <c r="F5" s="58"/>
      <c r="G5" s="70" t="s">
        <v>11</v>
      </c>
      <c r="H5" s="70" t="s">
        <v>12</v>
      </c>
      <c r="I5" s="70">
        <f>C6</f>
        <v>130.939</v>
      </c>
      <c r="J5" s="70">
        <f>C14</f>
        <v>125.361</v>
      </c>
      <c r="K5" s="70">
        <f>C22</f>
        <v>126.356</v>
      </c>
      <c r="L5" s="70">
        <f>C7</f>
        <v>129.123</v>
      </c>
      <c r="M5" s="70">
        <f>C15</f>
        <v>127.803</v>
      </c>
      <c r="N5" s="70">
        <f>C23</f>
        <v>121.397</v>
      </c>
      <c r="O5" s="70">
        <f>C8</f>
        <v>132.467</v>
      </c>
      <c r="P5" s="70">
        <f>C16</f>
        <v>129.705</v>
      </c>
      <c r="Q5" s="70">
        <f>C24</f>
        <v>118.758</v>
      </c>
      <c r="R5" s="70">
        <f>C9</f>
        <v>151.374</v>
      </c>
      <c r="S5" s="70">
        <f>C17</f>
        <v>130.952</v>
      </c>
      <c r="T5" s="70">
        <f>C25</f>
        <v>120.635</v>
      </c>
      <c r="U5" s="5"/>
      <c r="V5" s="5"/>
      <c r="W5" s="5"/>
    </row>
    <row r="6" spans="1:23">
      <c r="A6" s="70">
        <v>5</v>
      </c>
      <c r="B6" s="70">
        <v>902</v>
      </c>
      <c r="C6" s="70">
        <v>130.939</v>
      </c>
      <c r="D6" s="70">
        <v>17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1.22684865780231</v>
      </c>
      <c r="J6" s="110">
        <f t="shared" si="0"/>
        <v>1.17831943050677</v>
      </c>
      <c r="K6" s="110">
        <f t="shared" si="0"/>
        <v>1.18725696186653</v>
      </c>
      <c r="L6" s="70">
        <f t="shared" ref="L6:N6" si="1">L4/AVERAGE($L$5:$N$5)</f>
        <v>0.922830491405492</v>
      </c>
      <c r="M6" s="70">
        <f t="shared" si="1"/>
        <v>1.00023260547204</v>
      </c>
      <c r="N6" s="70">
        <f t="shared" si="1"/>
        <v>0.859368846197561</v>
      </c>
      <c r="O6" s="70">
        <f t="shared" ref="O6:Q6" si="2">O4/AVERAGE($O$5:$Q$5)</f>
        <v>0.808313863439477</v>
      </c>
      <c r="P6" s="70">
        <f t="shared" si="2"/>
        <v>0.738048985377891</v>
      </c>
      <c r="Q6" s="70">
        <f t="shared" si="2"/>
        <v>0.721691649384401</v>
      </c>
      <c r="R6" s="70">
        <f t="shared" ref="R6:T6" si="3">R4/AVERAGE($R$5:$T$5)</f>
        <v>0.420509677115155</v>
      </c>
      <c r="S6" s="70">
        <f t="shared" si="3"/>
        <v>0.452053672687928</v>
      </c>
      <c r="T6" s="70">
        <f t="shared" si="3"/>
        <v>0.553378614803914</v>
      </c>
      <c r="U6" s="5"/>
      <c r="V6" s="5"/>
      <c r="W6" s="5"/>
    </row>
    <row r="7" spans="1:23">
      <c r="A7" s="70">
        <v>6</v>
      </c>
      <c r="B7" s="70">
        <v>902</v>
      </c>
      <c r="C7" s="70">
        <v>129.123</v>
      </c>
      <c r="D7" s="70">
        <v>12</v>
      </c>
      <c r="E7" s="70">
        <v>255</v>
      </c>
      <c r="F7" s="58"/>
      <c r="G7" s="110"/>
      <c r="H7" s="110" t="s">
        <v>14</v>
      </c>
      <c r="I7" s="110">
        <f t="shared" ref="I7:T7" si="4">I6/AVERAGE($I$6:$K$6)</f>
        <v>1.02452964835745</v>
      </c>
      <c r="J7" s="110">
        <f t="shared" si="4"/>
        <v>0.984003352094295</v>
      </c>
      <c r="K7" s="110">
        <f t="shared" si="4"/>
        <v>0.991466999548253</v>
      </c>
      <c r="L7" s="110">
        <f t="shared" si="4"/>
        <v>0.770646968426283</v>
      </c>
      <c r="M7" s="110">
        <f t="shared" si="4"/>
        <v>0.835284737887418</v>
      </c>
      <c r="N7" s="110">
        <f t="shared" si="4"/>
        <v>0.717650751952822</v>
      </c>
      <c r="O7" s="110">
        <f t="shared" si="4"/>
        <v>0.675015221319618</v>
      </c>
      <c r="P7" s="110">
        <f t="shared" si="4"/>
        <v>0.616337689780177</v>
      </c>
      <c r="Q7" s="110">
        <f t="shared" si="4"/>
        <v>0.602677834029513</v>
      </c>
      <c r="R7" s="110">
        <f t="shared" si="4"/>
        <v>0.351163632845672</v>
      </c>
      <c r="S7" s="110">
        <f t="shared" si="4"/>
        <v>0.377505723605142</v>
      </c>
      <c r="T7" s="110">
        <f t="shared" si="4"/>
        <v>0.462121219294634</v>
      </c>
      <c r="U7" s="111"/>
      <c r="V7" s="111"/>
      <c r="W7" s="111"/>
    </row>
    <row r="8" spans="1:23">
      <c r="A8" s="70">
        <v>7</v>
      </c>
      <c r="B8" s="70">
        <v>902</v>
      </c>
      <c r="C8" s="70">
        <v>132.467</v>
      </c>
      <c r="D8" s="70">
        <v>15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902</v>
      </c>
      <c r="C9" s="70">
        <v>151.374</v>
      </c>
      <c r="D9" s="70">
        <v>0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1056</v>
      </c>
      <c r="C10" s="70">
        <v>150.297</v>
      </c>
      <c r="D10" s="70">
        <v>0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1056</v>
      </c>
      <c r="C11" s="70">
        <v>126.137</v>
      </c>
      <c r="D11" s="70">
        <v>31</v>
      </c>
      <c r="E11" s="70">
        <v>255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1056</v>
      </c>
      <c r="C12" s="70">
        <v>93.715</v>
      </c>
      <c r="D12" s="70">
        <v>14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1056</v>
      </c>
      <c r="C13" s="70">
        <v>60.72</v>
      </c>
      <c r="D13" s="70">
        <v>11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70">
        <v>13</v>
      </c>
      <c r="B14" s="70">
        <v>1056</v>
      </c>
      <c r="C14" s="70">
        <v>125.361</v>
      </c>
      <c r="D14" s="70">
        <v>11</v>
      </c>
      <c r="E14" s="70">
        <v>255</v>
      </c>
      <c r="J14" s="60"/>
      <c r="K14" s="60"/>
      <c r="L14" s="60"/>
      <c r="M14" s="60"/>
      <c r="N14" s="60"/>
      <c r="O14" s="60"/>
      <c r="P14" s="60"/>
    </row>
    <row r="15" ht="15" customHeight="1" spans="1:23">
      <c r="A15" s="70">
        <v>14</v>
      </c>
      <c r="B15" s="70">
        <v>1056</v>
      </c>
      <c r="C15" s="70">
        <v>127.803</v>
      </c>
      <c r="D15" s="70">
        <v>13</v>
      </c>
      <c r="E15" s="70">
        <v>255</v>
      </c>
      <c r="J15" s="60"/>
      <c r="K15" s="60"/>
      <c r="L15" s="60"/>
      <c r="M15" s="60"/>
      <c r="N15" s="60"/>
      <c r="O15" s="60"/>
      <c r="P15" s="60"/>
    </row>
    <row r="16" ht="15" customHeight="1" spans="1:23">
      <c r="A16" s="70">
        <v>15</v>
      </c>
      <c r="B16" s="70">
        <v>1056</v>
      </c>
      <c r="C16" s="70">
        <v>129.705</v>
      </c>
      <c r="D16" s="70">
        <v>13</v>
      </c>
      <c r="E16" s="70">
        <v>255</v>
      </c>
      <c r="J16" s="60"/>
      <c r="K16" s="60"/>
      <c r="L16" s="60"/>
      <c r="M16" s="60"/>
      <c r="N16" s="60"/>
      <c r="O16" s="60"/>
      <c r="P16" s="60"/>
    </row>
    <row r="17" ht="15" customHeight="1" spans="1:16">
      <c r="A17" s="70">
        <v>16</v>
      </c>
      <c r="B17" s="70">
        <v>1056</v>
      </c>
      <c r="C17" s="70">
        <v>130.952</v>
      </c>
      <c r="D17" s="70">
        <v>0</v>
      </c>
      <c r="E17" s="70">
        <v>255</v>
      </c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70">
        <v>17</v>
      </c>
      <c r="B18" s="70">
        <v>1248</v>
      </c>
      <c r="C18" s="70">
        <v>151.437</v>
      </c>
      <c r="D18" s="70">
        <v>0</v>
      </c>
      <c r="E18" s="110">
        <v>255</v>
      </c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70">
        <v>18</v>
      </c>
      <c r="B19" s="70">
        <v>1248</v>
      </c>
      <c r="C19" s="70">
        <v>108.373</v>
      </c>
      <c r="D19" s="70">
        <v>16</v>
      </c>
      <c r="E19" s="110">
        <v>255</v>
      </c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70">
        <v>19</v>
      </c>
      <c r="B20" s="70">
        <v>1248</v>
      </c>
      <c r="C20" s="70">
        <v>91.638</v>
      </c>
      <c r="D20" s="70">
        <v>9</v>
      </c>
      <c r="E20" s="110">
        <v>255</v>
      </c>
      <c r="F20" s="113"/>
      <c r="G20" s="113"/>
      <c r="H20" s="113"/>
    </row>
    <row r="21" ht="15" customHeight="1" spans="1:16">
      <c r="A21" s="70">
        <v>20</v>
      </c>
      <c r="B21" s="70">
        <v>1248</v>
      </c>
      <c r="C21" s="70">
        <v>74.33</v>
      </c>
      <c r="D21" s="70">
        <v>8</v>
      </c>
      <c r="E21" s="70">
        <v>255</v>
      </c>
    </row>
    <row r="22" ht="15" customHeight="1" spans="1:16">
      <c r="A22" s="70">
        <v>21</v>
      </c>
      <c r="B22" s="70">
        <v>1248</v>
      </c>
      <c r="C22" s="70">
        <v>126.356</v>
      </c>
      <c r="D22" s="70">
        <v>10</v>
      </c>
      <c r="E22" s="70">
        <v>255</v>
      </c>
    </row>
    <row r="23" ht="15" customHeight="1" spans="1:16">
      <c r="A23" s="70">
        <v>22</v>
      </c>
      <c r="B23" s="70">
        <v>1248</v>
      </c>
      <c r="C23" s="70">
        <v>121.397</v>
      </c>
      <c r="D23" s="70">
        <v>13</v>
      </c>
      <c r="E23" s="70">
        <v>255</v>
      </c>
    </row>
    <row r="24" ht="15" customHeight="1" spans="1:16">
      <c r="A24" s="70">
        <v>23</v>
      </c>
      <c r="B24" s="70">
        <v>1248</v>
      </c>
      <c r="C24" s="70">
        <v>118.758</v>
      </c>
      <c r="D24" s="70">
        <v>13</v>
      </c>
      <c r="E24" s="70">
        <v>255</v>
      </c>
    </row>
    <row r="25" ht="15" customHeight="1" spans="1:16">
      <c r="A25" s="70">
        <v>24</v>
      </c>
      <c r="B25" s="70">
        <v>1248</v>
      </c>
      <c r="C25" s="70">
        <v>120.635</v>
      </c>
      <c r="D25" s="70">
        <v>0</v>
      </c>
      <c r="E25" s="70">
        <v>255</v>
      </c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70" zoomScaleNormal="70" workbookViewId="0">
      <selection activeCell="I7" sqref="I7:T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576</v>
      </c>
      <c r="C2" s="70">
        <v>64.026</v>
      </c>
      <c r="D2" s="70">
        <v>8</v>
      </c>
      <c r="E2" s="70">
        <v>248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576</v>
      </c>
      <c r="C3" s="70">
        <v>137.238</v>
      </c>
      <c r="D3" s="70">
        <v>24</v>
      </c>
      <c r="E3" s="70">
        <v>255</v>
      </c>
      <c r="F3" s="58"/>
      <c r="G3" s="70"/>
      <c r="H3" s="70"/>
      <c r="I3" s="105" t="s">
        <v>255</v>
      </c>
      <c r="J3" s="106"/>
      <c r="K3" s="107"/>
      <c r="L3" s="108" t="s">
        <v>256</v>
      </c>
      <c r="M3" s="108"/>
      <c r="N3" s="108"/>
      <c r="O3" s="193" t="s">
        <v>257</v>
      </c>
      <c r="P3" s="194"/>
      <c r="Q3" s="194"/>
      <c r="R3" s="195" t="s">
        <v>258</v>
      </c>
      <c r="S3" s="196"/>
      <c r="T3" s="196"/>
      <c r="U3" s="60"/>
      <c r="V3" s="60"/>
      <c r="W3" s="60"/>
    </row>
    <row r="4" spans="1:23">
      <c r="A4" s="70">
        <v>3</v>
      </c>
      <c r="B4" s="70">
        <v>576</v>
      </c>
      <c r="C4" s="70">
        <v>155.42</v>
      </c>
      <c r="D4" s="70">
        <v>28</v>
      </c>
      <c r="E4" s="70">
        <v>255</v>
      </c>
      <c r="F4" s="58"/>
      <c r="G4" s="110" t="s">
        <v>9</v>
      </c>
      <c r="H4" s="110" t="s">
        <v>67</v>
      </c>
      <c r="I4" s="70">
        <f>C2</f>
        <v>64.026</v>
      </c>
      <c r="J4" s="70">
        <f>C10</f>
        <v>61.901</v>
      </c>
      <c r="K4" s="70">
        <f>C18</f>
        <v>54.874</v>
      </c>
      <c r="L4" s="70">
        <f>C3</f>
        <v>137.238</v>
      </c>
      <c r="M4" s="70">
        <f>C11</f>
        <v>128.067</v>
      </c>
      <c r="N4" s="70">
        <f>C19</f>
        <v>101.735</v>
      </c>
      <c r="O4" s="70">
        <f>C4</f>
        <v>155.42</v>
      </c>
      <c r="P4" s="70">
        <f>C12</f>
        <v>153.704</v>
      </c>
      <c r="Q4" s="70">
        <f>C20</f>
        <v>134.522</v>
      </c>
      <c r="R4" s="70">
        <f>C5</f>
        <v>195.521</v>
      </c>
      <c r="S4" s="70">
        <f>C13</f>
        <v>180.881</v>
      </c>
      <c r="T4" s="70">
        <f>C21</f>
        <v>174.74</v>
      </c>
      <c r="U4" s="5"/>
      <c r="V4" s="5"/>
      <c r="W4" s="5"/>
    </row>
    <row r="5" spans="1:23">
      <c r="A5" s="70">
        <v>4</v>
      </c>
      <c r="B5" s="70">
        <v>576</v>
      </c>
      <c r="C5" s="70">
        <v>195.521</v>
      </c>
      <c r="D5" s="70">
        <v>35</v>
      </c>
      <c r="E5" s="70">
        <v>255</v>
      </c>
      <c r="F5" s="58"/>
      <c r="G5" s="70" t="s">
        <v>11</v>
      </c>
      <c r="H5" s="70" t="s">
        <v>12</v>
      </c>
      <c r="I5" s="70">
        <f>C6</f>
        <v>200.049</v>
      </c>
      <c r="J5" s="70">
        <f>C14</f>
        <v>168.264</v>
      </c>
      <c r="K5" s="70">
        <f>C22</f>
        <v>163.7</v>
      </c>
      <c r="L5" s="70">
        <f>C7</f>
        <v>163.262</v>
      </c>
      <c r="M5" s="70">
        <f>C15</f>
        <v>157.235</v>
      </c>
      <c r="N5" s="70">
        <f>C23</f>
        <v>145.944</v>
      </c>
      <c r="O5" s="70">
        <f>C8</f>
        <v>191.432</v>
      </c>
      <c r="P5" s="70">
        <f>C16</f>
        <v>155.822</v>
      </c>
      <c r="Q5" s="70">
        <f>C24</f>
        <v>134.017</v>
      </c>
      <c r="R5" s="70">
        <f>C9</f>
        <v>182.243</v>
      </c>
      <c r="S5" s="70">
        <f>C17</f>
        <v>147.154</v>
      </c>
      <c r="T5" s="70">
        <f>C25</f>
        <v>152.136</v>
      </c>
      <c r="U5" s="5"/>
      <c r="V5" s="5"/>
      <c r="W5" s="5"/>
    </row>
    <row r="6" spans="1:23">
      <c r="A6" s="70">
        <v>5</v>
      </c>
      <c r="B6" s="70">
        <v>576</v>
      </c>
      <c r="C6" s="70">
        <v>200.049</v>
      </c>
      <c r="D6" s="70">
        <v>29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0.36104004977322</v>
      </c>
      <c r="J6" s="110">
        <f t="shared" si="0"/>
        <v>0.349057259878988</v>
      </c>
      <c r="K6" s="110">
        <f t="shared" si="0"/>
        <v>0.309432288308744</v>
      </c>
      <c r="L6" s="70">
        <f t="shared" ref="L6:N6" si="1">L4/AVERAGE($L$5:$N$5)</f>
        <v>0.882671120248863</v>
      </c>
      <c r="M6" s="70">
        <f t="shared" si="1"/>
        <v>0.823686168239927</v>
      </c>
      <c r="N6" s="70">
        <f t="shared" si="1"/>
        <v>0.654327128189846</v>
      </c>
      <c r="O6" s="70">
        <f t="shared" ref="O6:Q6" si="2">O4/AVERAGE($O$5:$Q$5)</f>
        <v>0.968809672720775</v>
      </c>
      <c r="P6" s="70">
        <f t="shared" si="2"/>
        <v>0.95811299662768</v>
      </c>
      <c r="Q6" s="70">
        <f t="shared" si="2"/>
        <v>0.838542110370249</v>
      </c>
      <c r="R6" s="70">
        <f t="shared" ref="R6:T6" si="3">R4/AVERAGE($R$5:$T$5)</f>
        <v>1.21811589236875</v>
      </c>
      <c r="S6" s="70">
        <f t="shared" si="3"/>
        <v>1.12690719016142</v>
      </c>
      <c r="T6" s="70">
        <f t="shared" si="3"/>
        <v>1.0886481300347</v>
      </c>
      <c r="U6" s="5"/>
      <c r="V6" s="5"/>
      <c r="W6" s="5"/>
    </row>
    <row r="7" spans="1:23">
      <c r="A7" s="70">
        <v>6</v>
      </c>
      <c r="B7" s="70">
        <v>576</v>
      </c>
      <c r="C7" s="70">
        <v>163.262</v>
      </c>
      <c r="D7" s="70">
        <v>13</v>
      </c>
      <c r="E7" s="70">
        <v>255</v>
      </c>
      <c r="F7" s="58"/>
      <c r="G7" s="110"/>
      <c r="H7" s="110" t="s">
        <v>14</v>
      </c>
      <c r="I7" s="110">
        <f t="shared" ref="I7:T7" si="4">I6/AVERAGE($I$6:$K$6)</f>
        <v>1.06237244263029</v>
      </c>
      <c r="J7" s="110">
        <f t="shared" si="4"/>
        <v>1.02711268189888</v>
      </c>
      <c r="K7" s="110">
        <f t="shared" si="4"/>
        <v>0.910514875470821</v>
      </c>
      <c r="L7" s="110">
        <f t="shared" si="4"/>
        <v>2.59728934406866</v>
      </c>
      <c r="M7" s="110">
        <f t="shared" si="4"/>
        <v>2.42372414656904</v>
      </c>
      <c r="N7" s="110">
        <f t="shared" si="4"/>
        <v>1.92537949706951</v>
      </c>
      <c r="O7" s="110">
        <f t="shared" si="4"/>
        <v>2.85075492067631</v>
      </c>
      <c r="P7" s="110">
        <f t="shared" si="4"/>
        <v>2.8192795928943</v>
      </c>
      <c r="Q7" s="110">
        <f t="shared" si="4"/>
        <v>2.46743825401633</v>
      </c>
      <c r="R7" s="110">
        <f t="shared" si="4"/>
        <v>3.58434682466786</v>
      </c>
      <c r="S7" s="110">
        <f t="shared" si="4"/>
        <v>3.31596216259505</v>
      </c>
      <c r="T7" s="110">
        <f t="shared" si="4"/>
        <v>3.20338359635263</v>
      </c>
      <c r="U7" s="111"/>
      <c r="V7" s="111"/>
      <c r="W7" s="111"/>
    </row>
    <row r="8" spans="1:23">
      <c r="A8" s="70">
        <v>7</v>
      </c>
      <c r="B8" s="70">
        <v>576</v>
      </c>
      <c r="C8" s="70">
        <v>191.432</v>
      </c>
      <c r="D8" s="70">
        <v>36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576</v>
      </c>
      <c r="C9" s="70">
        <v>182.243</v>
      </c>
      <c r="D9" s="70">
        <v>16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720</v>
      </c>
      <c r="C10" s="70">
        <v>61.901</v>
      </c>
      <c r="D10" s="70">
        <v>0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720</v>
      </c>
      <c r="C11" s="70">
        <v>128.067</v>
      </c>
      <c r="D11" s="70">
        <v>15</v>
      </c>
      <c r="E11" s="70">
        <v>255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720</v>
      </c>
      <c r="C12" s="70">
        <v>153.704</v>
      </c>
      <c r="D12" s="70">
        <v>23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720</v>
      </c>
      <c r="C13" s="70">
        <v>180.881</v>
      </c>
      <c r="D13" s="70">
        <v>24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70">
        <v>13</v>
      </c>
      <c r="B14" s="70">
        <v>720</v>
      </c>
      <c r="C14" s="70">
        <v>168.264</v>
      </c>
      <c r="D14" s="70">
        <v>13</v>
      </c>
      <c r="E14" s="70">
        <v>255</v>
      </c>
      <c r="J14" s="60"/>
      <c r="K14" s="60"/>
      <c r="L14" s="60"/>
      <c r="M14" s="60"/>
      <c r="N14" s="60"/>
      <c r="O14" s="60"/>
      <c r="P14" s="60"/>
    </row>
    <row r="15" ht="15" customHeight="1" spans="1:23">
      <c r="A15" s="70">
        <v>14</v>
      </c>
      <c r="B15" s="70">
        <v>720</v>
      </c>
      <c r="C15" s="70">
        <v>157.235</v>
      </c>
      <c r="D15" s="70">
        <v>15</v>
      </c>
      <c r="E15" s="70">
        <v>255</v>
      </c>
      <c r="J15" s="60"/>
      <c r="K15" s="60"/>
      <c r="L15" s="60"/>
      <c r="M15" s="60"/>
      <c r="N15" s="60"/>
      <c r="O15" s="60"/>
      <c r="P15" s="60"/>
    </row>
    <row r="16" ht="15" customHeight="1" spans="1:23">
      <c r="A16" s="70">
        <v>15</v>
      </c>
      <c r="B16" s="70">
        <v>720</v>
      </c>
      <c r="C16" s="70">
        <v>155.822</v>
      </c>
      <c r="D16" s="70">
        <v>15</v>
      </c>
      <c r="E16" s="70">
        <v>255</v>
      </c>
      <c r="J16" s="60"/>
      <c r="K16" s="60"/>
      <c r="L16" s="60"/>
      <c r="M16" s="60"/>
      <c r="N16" s="60"/>
      <c r="O16" s="60"/>
      <c r="P16" s="60"/>
    </row>
    <row r="17" ht="15" customHeight="1" spans="1:16">
      <c r="A17" s="70">
        <v>16</v>
      </c>
      <c r="B17" s="70">
        <v>720</v>
      </c>
      <c r="C17" s="70">
        <v>147.154</v>
      </c>
      <c r="D17" s="70">
        <v>0</v>
      </c>
      <c r="E17" s="70">
        <v>255</v>
      </c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70">
        <v>17</v>
      </c>
      <c r="B18" s="70">
        <v>880</v>
      </c>
      <c r="C18" s="70">
        <v>54.874</v>
      </c>
      <c r="D18" s="70">
        <v>0</v>
      </c>
      <c r="E18" s="110">
        <v>255</v>
      </c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70">
        <v>18</v>
      </c>
      <c r="B19" s="70">
        <v>880</v>
      </c>
      <c r="C19" s="70">
        <v>101.735</v>
      </c>
      <c r="D19" s="70">
        <v>8</v>
      </c>
      <c r="E19" s="110">
        <v>255</v>
      </c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70">
        <v>19</v>
      </c>
      <c r="B20" s="70">
        <v>880</v>
      </c>
      <c r="C20" s="70">
        <v>134.522</v>
      </c>
      <c r="D20" s="70">
        <v>15</v>
      </c>
      <c r="E20" s="110">
        <v>255</v>
      </c>
      <c r="F20" s="113"/>
      <c r="G20" s="113"/>
      <c r="H20" s="113"/>
    </row>
    <row r="21" ht="15" customHeight="1" spans="1:16">
      <c r="A21" s="70">
        <v>20</v>
      </c>
      <c r="B21" s="70">
        <v>880</v>
      </c>
      <c r="C21" s="70">
        <v>174.74</v>
      </c>
      <c r="D21" s="70">
        <v>15</v>
      </c>
      <c r="E21" s="70">
        <v>255</v>
      </c>
    </row>
    <row r="22" ht="15" customHeight="1" spans="1:16">
      <c r="A22" s="70">
        <v>21</v>
      </c>
      <c r="B22" s="70">
        <v>880</v>
      </c>
      <c r="C22" s="70">
        <v>163.7</v>
      </c>
      <c r="D22" s="70">
        <v>16</v>
      </c>
      <c r="E22" s="70">
        <v>255</v>
      </c>
    </row>
    <row r="23" ht="15" customHeight="1" spans="1:16">
      <c r="A23" s="70">
        <v>22</v>
      </c>
      <c r="B23" s="70">
        <v>880</v>
      </c>
      <c r="C23" s="70">
        <v>145.944</v>
      </c>
      <c r="D23" s="70">
        <v>14</v>
      </c>
      <c r="E23" s="70">
        <v>255</v>
      </c>
    </row>
    <row r="24" ht="15" customHeight="1" spans="1:16">
      <c r="A24" s="70">
        <v>23</v>
      </c>
      <c r="B24" s="70">
        <v>880</v>
      </c>
      <c r="C24" s="70">
        <v>134.017</v>
      </c>
      <c r="D24" s="70">
        <v>15</v>
      </c>
      <c r="E24" s="70">
        <v>255</v>
      </c>
    </row>
    <row r="25" ht="15" customHeight="1" spans="1:16">
      <c r="A25" s="70">
        <v>24</v>
      </c>
      <c r="B25" s="70">
        <v>880</v>
      </c>
      <c r="C25" s="70">
        <v>152.136</v>
      </c>
      <c r="D25" s="70">
        <v>0</v>
      </c>
      <c r="E25" s="70">
        <v>255</v>
      </c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70" zoomScaleNormal="70" workbookViewId="0">
      <selection activeCell="I7" sqref="I7:T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798</v>
      </c>
      <c r="C2" s="70">
        <v>92.779</v>
      </c>
      <c r="D2" s="70">
        <v>0</v>
      </c>
      <c r="E2" s="70">
        <v>255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798</v>
      </c>
      <c r="C3" s="70">
        <v>50.83</v>
      </c>
      <c r="D3" s="70">
        <v>0</v>
      </c>
      <c r="E3" s="70">
        <v>255</v>
      </c>
      <c r="F3" s="58"/>
      <c r="G3" s="70"/>
      <c r="H3" s="70"/>
      <c r="I3" s="105" t="s">
        <v>255</v>
      </c>
      <c r="J3" s="106"/>
      <c r="K3" s="107"/>
      <c r="L3" s="108" t="s">
        <v>256</v>
      </c>
      <c r="M3" s="108"/>
      <c r="N3" s="108"/>
      <c r="O3" s="193" t="s">
        <v>257</v>
      </c>
      <c r="P3" s="194"/>
      <c r="Q3" s="194"/>
      <c r="R3" s="195" t="s">
        <v>258</v>
      </c>
      <c r="S3" s="196"/>
      <c r="T3" s="196"/>
      <c r="U3" s="60"/>
      <c r="V3" s="60"/>
      <c r="W3" s="60"/>
    </row>
    <row r="4" spans="1:23">
      <c r="A4" s="70">
        <v>3</v>
      </c>
      <c r="B4" s="70">
        <v>798</v>
      </c>
      <c r="C4" s="70">
        <v>41.138</v>
      </c>
      <c r="D4" s="70">
        <v>0</v>
      </c>
      <c r="E4" s="70">
        <v>251</v>
      </c>
      <c r="F4" s="58"/>
      <c r="G4" s="110" t="s">
        <v>9</v>
      </c>
      <c r="H4" s="110" t="s">
        <v>58</v>
      </c>
      <c r="I4" s="70">
        <f>C2</f>
        <v>92.779</v>
      </c>
      <c r="J4" s="70">
        <f>C10</f>
        <v>75.817</v>
      </c>
      <c r="K4" s="70">
        <f>C18</f>
        <v>69.66</v>
      </c>
      <c r="L4" s="70">
        <f>C3</f>
        <v>50.83</v>
      </c>
      <c r="M4" s="70">
        <f>C11</f>
        <v>55.523</v>
      </c>
      <c r="N4" s="70">
        <f>C19</f>
        <v>51.007</v>
      </c>
      <c r="O4" s="70">
        <f>C4</f>
        <v>41.138</v>
      </c>
      <c r="P4" s="70">
        <f>C12</f>
        <v>35.722</v>
      </c>
      <c r="Q4" s="70">
        <f>C20</f>
        <v>29.659</v>
      </c>
      <c r="R4" s="70">
        <f>C5</f>
        <v>19.034</v>
      </c>
      <c r="S4" s="70">
        <f>C13</f>
        <v>8.21</v>
      </c>
      <c r="T4" s="70">
        <f>C21</f>
        <v>12.227</v>
      </c>
      <c r="U4" s="5"/>
      <c r="V4" s="5"/>
      <c r="W4" s="5"/>
    </row>
    <row r="5" spans="1:23">
      <c r="A5" s="70">
        <v>4</v>
      </c>
      <c r="B5" s="70">
        <v>798</v>
      </c>
      <c r="C5" s="70">
        <v>19.034</v>
      </c>
      <c r="D5" s="70">
        <v>0</v>
      </c>
      <c r="E5" s="70">
        <v>255</v>
      </c>
      <c r="F5" s="58"/>
      <c r="G5" s="70" t="s">
        <v>11</v>
      </c>
      <c r="H5" s="70" t="s">
        <v>12</v>
      </c>
      <c r="I5" s="70">
        <f>C6</f>
        <v>165.515</v>
      </c>
      <c r="J5" s="70">
        <f>C14</f>
        <v>144.541</v>
      </c>
      <c r="K5" s="70">
        <f>C22</f>
        <v>125.324</v>
      </c>
      <c r="L5" s="70">
        <f>C7</f>
        <v>152.05</v>
      </c>
      <c r="M5" s="70">
        <f>C15</f>
        <v>123.487</v>
      </c>
      <c r="N5" s="70">
        <f>C23</f>
        <v>119.802</v>
      </c>
      <c r="O5" s="70">
        <f>C8</f>
        <v>145.569</v>
      </c>
      <c r="P5" s="70">
        <f>C16</f>
        <v>138.62</v>
      </c>
      <c r="Q5" s="70">
        <f>C24</f>
        <v>124.238</v>
      </c>
      <c r="R5" s="70">
        <f>C9</f>
        <v>150.515</v>
      </c>
      <c r="S5" s="70">
        <f>C17</f>
        <v>145.645</v>
      </c>
      <c r="T5" s="70">
        <f>C25</f>
        <v>119.259</v>
      </c>
      <c r="U5" s="5"/>
      <c r="V5" s="5"/>
      <c r="W5" s="5"/>
    </row>
    <row r="6" spans="1:23">
      <c r="A6" s="70">
        <v>5</v>
      </c>
      <c r="B6" s="70">
        <v>798</v>
      </c>
      <c r="C6" s="70">
        <v>165.515</v>
      </c>
      <c r="D6" s="70">
        <v>13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0.639296706325509</v>
      </c>
      <c r="J6" s="110">
        <f t="shared" si="0"/>
        <v>0.522419495613028</v>
      </c>
      <c r="K6" s="110">
        <f t="shared" si="0"/>
        <v>0.479994487574073</v>
      </c>
      <c r="L6" s="70">
        <f t="shared" ref="L6:N6" si="1">L4/AVERAGE($L$5:$N$5)</f>
        <v>0.385719597611164</v>
      </c>
      <c r="M6" s="70">
        <f t="shared" si="1"/>
        <v>0.421332071968614</v>
      </c>
      <c r="N6" s="70">
        <f t="shared" si="1"/>
        <v>0.387062748678982</v>
      </c>
      <c r="O6" s="70">
        <f t="shared" ref="O6:Q6" si="2">O4/AVERAGE($O$5:$Q$5)</f>
        <v>0.302169053466103</v>
      </c>
      <c r="P6" s="70">
        <f t="shared" si="2"/>
        <v>0.262387158537511</v>
      </c>
      <c r="Q6" s="70">
        <f t="shared" si="2"/>
        <v>0.217852884358772</v>
      </c>
      <c r="R6" s="70">
        <f t="shared" ref="R6:T6" si="3">R4/AVERAGE($R$5:$T$5)</f>
        <v>0.137456399442491</v>
      </c>
      <c r="S6" s="70">
        <f t="shared" si="3"/>
        <v>0.0592895365883602</v>
      </c>
      <c r="T6" s="70">
        <f t="shared" si="3"/>
        <v>0.0882988019325067</v>
      </c>
      <c r="U6" s="5"/>
      <c r="V6" s="5"/>
      <c r="W6" s="5"/>
    </row>
    <row r="7" spans="1:23">
      <c r="A7" s="70">
        <v>6</v>
      </c>
      <c r="B7" s="70">
        <v>798</v>
      </c>
      <c r="C7" s="70">
        <v>152.05</v>
      </c>
      <c r="D7" s="70">
        <v>13</v>
      </c>
      <c r="E7" s="70">
        <v>255</v>
      </c>
      <c r="F7" s="58"/>
      <c r="G7" s="110"/>
      <c r="H7" s="110" t="s">
        <v>14</v>
      </c>
      <c r="I7" s="110">
        <f t="shared" ref="I7:T7" si="4">I6/AVERAGE($I$6:$K$6)</f>
        <v>1.16822661339064</v>
      </c>
      <c r="J7" s="110">
        <f t="shared" si="4"/>
        <v>0.954649620576187</v>
      </c>
      <c r="K7" s="110">
        <f t="shared" si="4"/>
        <v>0.877123766033174</v>
      </c>
      <c r="L7" s="110">
        <f t="shared" si="4"/>
        <v>0.70484939899918</v>
      </c>
      <c r="M7" s="110">
        <f t="shared" si="4"/>
        <v>0.769926287244373</v>
      </c>
      <c r="N7" s="110">
        <f t="shared" si="4"/>
        <v>0.707303822442478</v>
      </c>
      <c r="O7" s="110">
        <f t="shared" si="4"/>
        <v>0.552172295757806</v>
      </c>
      <c r="P7" s="110">
        <f t="shared" si="4"/>
        <v>0.479476366110661</v>
      </c>
      <c r="Q7" s="110">
        <f t="shared" si="4"/>
        <v>0.39809611842775</v>
      </c>
      <c r="R7" s="110">
        <f t="shared" si="4"/>
        <v>0.251182623687427</v>
      </c>
      <c r="S7" s="110">
        <f t="shared" si="4"/>
        <v>0.108343455945874</v>
      </c>
      <c r="T7" s="110">
        <f t="shared" si="4"/>
        <v>0.161353889872132</v>
      </c>
      <c r="U7" s="111"/>
      <c r="V7" s="111"/>
      <c r="W7" s="111"/>
    </row>
    <row r="8" spans="1:23">
      <c r="A8" s="70">
        <v>7</v>
      </c>
      <c r="B8" s="70">
        <v>798</v>
      </c>
      <c r="C8" s="70">
        <v>145.569</v>
      </c>
      <c r="D8" s="70">
        <v>15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798</v>
      </c>
      <c r="C9" s="70">
        <v>150.515</v>
      </c>
      <c r="D9" s="70">
        <v>15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966</v>
      </c>
      <c r="C10" s="70">
        <v>75.817</v>
      </c>
      <c r="D10" s="70">
        <v>0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966</v>
      </c>
      <c r="C11" s="70">
        <v>55.523</v>
      </c>
      <c r="D11" s="70">
        <v>0</v>
      </c>
      <c r="E11" s="70">
        <v>255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966</v>
      </c>
      <c r="C12" s="70">
        <v>35.722</v>
      </c>
      <c r="D12" s="70">
        <v>0</v>
      </c>
      <c r="E12" s="70">
        <v>251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966</v>
      </c>
      <c r="C13" s="70">
        <v>8.21</v>
      </c>
      <c r="D13" s="70">
        <v>0</v>
      </c>
      <c r="E13" s="110">
        <v>111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70">
        <v>13</v>
      </c>
      <c r="B14" s="70">
        <v>966</v>
      </c>
      <c r="C14" s="70">
        <v>144.541</v>
      </c>
      <c r="D14" s="70">
        <v>12</v>
      </c>
      <c r="E14" s="70">
        <v>255</v>
      </c>
      <c r="J14" s="60"/>
      <c r="K14" s="60"/>
      <c r="L14" s="60"/>
      <c r="M14" s="60"/>
      <c r="N14" s="60"/>
      <c r="O14" s="60"/>
      <c r="P14" s="60"/>
    </row>
    <row r="15" ht="15" customHeight="1" spans="1:23">
      <c r="A15" s="70">
        <v>14</v>
      </c>
      <c r="B15" s="70">
        <v>966</v>
      </c>
      <c r="C15" s="70">
        <v>123.487</v>
      </c>
      <c r="D15" s="70">
        <v>12</v>
      </c>
      <c r="E15" s="70">
        <v>255</v>
      </c>
      <c r="J15" s="60"/>
      <c r="K15" s="60"/>
      <c r="L15" s="60"/>
      <c r="M15" s="60"/>
      <c r="N15" s="60"/>
      <c r="O15" s="60"/>
      <c r="P15" s="60"/>
    </row>
    <row r="16" ht="15" customHeight="1" spans="1:23">
      <c r="A16" s="70">
        <v>15</v>
      </c>
      <c r="B16" s="70">
        <v>966</v>
      </c>
      <c r="C16" s="70">
        <v>138.62</v>
      </c>
      <c r="D16" s="70">
        <v>13</v>
      </c>
      <c r="E16" s="70">
        <v>255</v>
      </c>
      <c r="J16" s="60"/>
      <c r="K16" s="60"/>
      <c r="L16" s="60"/>
      <c r="M16" s="60"/>
      <c r="N16" s="60"/>
      <c r="O16" s="60"/>
      <c r="P16" s="60"/>
    </row>
    <row r="17" ht="15" customHeight="1" spans="1:16">
      <c r="A17" s="70">
        <v>16</v>
      </c>
      <c r="B17" s="70">
        <v>966</v>
      </c>
      <c r="C17" s="70">
        <v>145.645</v>
      </c>
      <c r="D17" s="70">
        <v>0</v>
      </c>
      <c r="E17" s="70">
        <v>255</v>
      </c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70">
        <v>17</v>
      </c>
      <c r="B18" s="70">
        <v>1218</v>
      </c>
      <c r="C18" s="70">
        <v>69.66</v>
      </c>
      <c r="D18" s="70">
        <v>0</v>
      </c>
      <c r="E18" s="110">
        <v>255</v>
      </c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70">
        <v>18</v>
      </c>
      <c r="B19" s="70">
        <v>1218</v>
      </c>
      <c r="C19" s="70">
        <v>51.007</v>
      </c>
      <c r="D19" s="70">
        <v>0</v>
      </c>
      <c r="E19" s="110">
        <v>255</v>
      </c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70">
        <v>19</v>
      </c>
      <c r="B20" s="70">
        <v>1218</v>
      </c>
      <c r="C20" s="70">
        <v>29.659</v>
      </c>
      <c r="D20" s="70">
        <v>0</v>
      </c>
      <c r="E20" s="110">
        <v>251</v>
      </c>
      <c r="F20" s="113"/>
      <c r="G20" s="113"/>
      <c r="H20" s="113"/>
    </row>
    <row r="21" ht="15" customHeight="1" spans="1:16">
      <c r="A21" s="70">
        <v>20</v>
      </c>
      <c r="B21" s="70">
        <v>1218</v>
      </c>
      <c r="C21" s="70">
        <v>12.227</v>
      </c>
      <c r="D21" s="70">
        <v>0</v>
      </c>
      <c r="E21" s="70">
        <v>255</v>
      </c>
    </row>
    <row r="22" ht="15" customHeight="1" spans="1:16">
      <c r="A22" s="70">
        <v>21</v>
      </c>
      <c r="B22" s="70">
        <v>1218</v>
      </c>
      <c r="C22" s="70">
        <v>125.324</v>
      </c>
      <c r="D22" s="70">
        <v>11</v>
      </c>
      <c r="E22" s="70">
        <v>255</v>
      </c>
    </row>
    <row r="23" ht="15" customHeight="1" spans="1:16">
      <c r="A23" s="70">
        <v>22</v>
      </c>
      <c r="B23" s="70">
        <v>1218</v>
      </c>
      <c r="C23" s="70">
        <v>119.802</v>
      </c>
      <c r="D23" s="70">
        <v>11</v>
      </c>
      <c r="E23" s="70">
        <v>255</v>
      </c>
    </row>
    <row r="24" ht="15" customHeight="1" spans="1:16">
      <c r="A24" s="70">
        <v>23</v>
      </c>
      <c r="B24" s="70">
        <v>1218</v>
      </c>
      <c r="C24" s="70">
        <v>124.238</v>
      </c>
      <c r="D24" s="70">
        <v>13</v>
      </c>
      <c r="E24" s="70">
        <v>255</v>
      </c>
    </row>
    <row r="25" ht="15" customHeight="1" spans="1:16">
      <c r="A25" s="70">
        <v>24</v>
      </c>
      <c r="B25" s="70">
        <v>1218</v>
      </c>
      <c r="C25" s="70">
        <v>119.259</v>
      </c>
      <c r="D25" s="70">
        <v>12</v>
      </c>
      <c r="E25" s="70">
        <v>255</v>
      </c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10"/>
  <sheetViews>
    <sheetView zoomScale="70" zoomScaleNormal="70" topLeftCell="A15" workbookViewId="0">
      <selection activeCell="B53" sqref="B53"/>
    </sheetView>
  </sheetViews>
  <sheetFormatPr defaultColWidth="9" defaultRowHeight="13.5"/>
  <cols>
    <col min="1" max="1" width="19.875" style="58" customWidth="1"/>
    <col min="2" max="4" width="8.375" style="58" customWidth="1"/>
    <col min="5" max="5" width="12.125" style="58" customWidth="1"/>
    <col min="6" max="7" width="13.25" style="58" customWidth="1"/>
    <col min="8" max="8" width="14.875" style="58" customWidth="1"/>
    <col min="9" max="10" width="13.75" style="58" customWidth="1"/>
    <col min="11" max="11" width="12.625" style="58" customWidth="1"/>
    <col min="12" max="14" width="10.25" style="58" customWidth="1"/>
    <col min="15" max="19" width="9" style="58"/>
    <col min="20" max="20" width="27.125" style="58" customWidth="1"/>
    <col min="21" max="16384" width="9" style="58"/>
  </cols>
  <sheetData>
    <row r="1" s="57" customFormat="1" spans="1:27">
      <c r="A1" s="59" t="s">
        <v>71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</row>
    <row r="2" s="57" customFormat="1" spans="1:27">
      <c r="A2" s="59"/>
      <c r="B2" s="58"/>
      <c r="C2" s="58"/>
      <c r="D2" s="58"/>
      <c r="E2" s="58"/>
      <c r="F2" s="58"/>
      <c r="G2" s="58"/>
      <c r="H2" s="58"/>
      <c r="I2" s="58"/>
      <c r="J2" s="58"/>
      <c r="K2" s="60"/>
      <c r="L2" s="60"/>
      <c r="M2" s="60"/>
      <c r="N2" s="60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3" spans="1:27">
      <c r="K3" s="60"/>
      <c r="L3" s="60"/>
      <c r="M3" s="60"/>
      <c r="N3" s="60"/>
    </row>
    <row r="4" spans="1:27">
      <c r="A4" s="61" t="s">
        <v>72</v>
      </c>
      <c r="B4" s="58">
        <v>1</v>
      </c>
      <c r="C4" s="58">
        <v>2</v>
      </c>
      <c r="D4" s="58">
        <v>3</v>
      </c>
      <c r="E4" s="58">
        <v>4</v>
      </c>
      <c r="F4" s="58">
        <v>5</v>
      </c>
      <c r="G4" s="58">
        <v>6</v>
      </c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</row>
    <row r="5" ht="14.25" spans="1:27">
      <c r="A5" s="61">
        <v>25</v>
      </c>
      <c r="B5" s="100">
        <v>0</v>
      </c>
      <c r="C5" s="101">
        <v>0</v>
      </c>
      <c r="D5" s="101">
        <v>0</v>
      </c>
      <c r="E5" s="64">
        <v>0.0828403716481053</v>
      </c>
      <c r="F5" s="64">
        <v>0.0809254259526588</v>
      </c>
      <c r="G5" s="64">
        <v>0.0804474210793388</v>
      </c>
      <c r="H5" s="60"/>
      <c r="I5" s="60"/>
      <c r="J5" s="60"/>
      <c r="K5" s="65"/>
      <c r="L5" s="65"/>
      <c r="M5" s="65"/>
      <c r="N5" s="66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</row>
    <row r="6" ht="14.25" spans="1:27">
      <c r="A6" s="61"/>
      <c r="B6" s="102">
        <v>0.0421</v>
      </c>
      <c r="C6" s="103">
        <v>0.0432</v>
      </c>
      <c r="D6" s="103">
        <v>0.0424</v>
      </c>
      <c r="E6" s="64">
        <v>0.1026</v>
      </c>
      <c r="F6" s="64">
        <v>0.1064</v>
      </c>
      <c r="G6" s="64">
        <v>0.1038</v>
      </c>
      <c r="H6" s="60"/>
      <c r="I6" s="60"/>
      <c r="J6" s="60"/>
      <c r="K6" s="65"/>
      <c r="L6" s="65"/>
      <c r="M6" s="65"/>
      <c r="N6" s="66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</row>
    <row r="7" ht="14.25" spans="1:27">
      <c r="A7" s="61"/>
      <c r="B7" s="102">
        <v>0.0632</v>
      </c>
      <c r="C7" s="103">
        <v>0.0626</v>
      </c>
      <c r="D7" s="103">
        <v>0.0648</v>
      </c>
      <c r="E7" s="64">
        <v>0.1151</v>
      </c>
      <c r="F7" s="64">
        <v>0.1136</v>
      </c>
      <c r="G7" s="64">
        <v>0.1125</v>
      </c>
      <c r="H7" s="60"/>
      <c r="I7" s="60"/>
      <c r="J7" s="60"/>
      <c r="K7" s="65"/>
      <c r="L7" s="65"/>
      <c r="M7" s="65"/>
      <c r="N7" s="66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</row>
    <row r="8" ht="14.25" spans="1:27">
      <c r="A8" s="61"/>
      <c r="B8" s="102">
        <v>0.0854</v>
      </c>
      <c r="C8" s="103">
        <v>0.0854</v>
      </c>
      <c r="D8" s="103">
        <v>0.0832</v>
      </c>
      <c r="E8" s="64">
        <v>0.1263</v>
      </c>
      <c r="F8" s="64">
        <v>0.1218</v>
      </c>
      <c r="G8" s="64">
        <v>0.1207</v>
      </c>
      <c r="H8" s="60"/>
      <c r="I8" s="60"/>
      <c r="J8" s="60"/>
      <c r="K8" s="65"/>
      <c r="L8" s="65"/>
      <c r="M8" s="65"/>
      <c r="N8" s="66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</row>
    <row r="9" spans="1:27">
      <c r="A9" s="61"/>
      <c r="B9" s="102">
        <v>0.1223</v>
      </c>
      <c r="C9" s="103">
        <v>0.1234</v>
      </c>
      <c r="D9" s="103">
        <v>0.1245</v>
      </c>
      <c r="E9" s="65"/>
      <c r="F9" s="65"/>
      <c r="G9" s="65"/>
      <c r="H9" s="5"/>
      <c r="I9" s="5"/>
      <c r="J9" s="5"/>
      <c r="K9" s="5"/>
      <c r="L9" s="5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</row>
    <row r="10" spans="1:27">
      <c r="A10" s="61"/>
      <c r="B10" s="102">
        <v>0.1862</v>
      </c>
      <c r="C10" s="103">
        <v>0.1863</v>
      </c>
      <c r="D10" s="103">
        <v>0.1835</v>
      </c>
      <c r="E10" s="65"/>
      <c r="F10" s="65"/>
      <c r="G10" s="5"/>
      <c r="H10" s="5"/>
      <c r="K10" s="60"/>
      <c r="L10" s="5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</row>
    <row r="11" spans="1:27">
      <c r="A11" s="61"/>
      <c r="B11" s="102">
        <v>0.2644</v>
      </c>
      <c r="C11" s="103">
        <v>0.2541</v>
      </c>
      <c r="D11" s="103">
        <v>0.2687</v>
      </c>
      <c r="E11" s="69"/>
      <c r="F11" s="69"/>
      <c r="G11" s="69"/>
      <c r="H11" s="5"/>
      <c r="I11" s="5"/>
      <c r="J11" s="5"/>
      <c r="K11" s="5"/>
      <c r="L11" s="5"/>
      <c r="M11" s="5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</row>
    <row r="12" spans="1:27">
      <c r="A12" s="61"/>
      <c r="B12" s="102">
        <v>0.3214</v>
      </c>
      <c r="C12" s="103">
        <v>0.3264</v>
      </c>
      <c r="D12" s="103">
        <v>0.3214</v>
      </c>
      <c r="E12" s="69"/>
      <c r="F12" s="69"/>
      <c r="G12" s="69"/>
      <c r="H12" s="5"/>
      <c r="I12" s="5"/>
      <c r="J12" s="5"/>
      <c r="K12" s="5"/>
      <c r="L12" s="5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</row>
    <row r="13" spans="1:27">
      <c r="H13" s="60"/>
      <c r="I13" s="60"/>
      <c r="J13" s="5"/>
      <c r="K13" s="5"/>
      <c r="L13" s="5"/>
      <c r="M13" s="65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</row>
    <row r="14" spans="1:27">
      <c r="A14" s="59" t="s">
        <v>73</v>
      </c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</row>
    <row r="15" spans="1:27">
      <c r="A15" s="59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</row>
    <row r="16" spans="1:27">
      <c r="B16" s="70">
        <v>1</v>
      </c>
      <c r="C16" s="70">
        <v>2</v>
      </c>
      <c r="D16" s="70">
        <v>3</v>
      </c>
      <c r="E16" s="70">
        <v>4</v>
      </c>
      <c r="F16" s="70">
        <v>5</v>
      </c>
      <c r="G16" s="70">
        <v>6</v>
      </c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</row>
    <row r="17" ht="14.25" spans="1:27">
      <c r="A17" s="71" t="s">
        <v>74</v>
      </c>
      <c r="B17" s="72">
        <v>0</v>
      </c>
      <c r="C17" s="73"/>
      <c r="D17" s="73"/>
      <c r="E17" s="74" t="s">
        <v>255</v>
      </c>
      <c r="F17" s="74" t="s">
        <v>255</v>
      </c>
      <c r="G17" s="74" t="s">
        <v>255</v>
      </c>
      <c r="H17" s="60"/>
      <c r="I17" s="60"/>
      <c r="J17" s="60"/>
      <c r="K17" s="66"/>
      <c r="L17" s="66"/>
      <c r="M17" s="66"/>
      <c r="N17" s="66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</row>
    <row r="18" ht="14.25" spans="1:27">
      <c r="A18" s="71" t="s">
        <v>75</v>
      </c>
      <c r="B18" s="75">
        <v>0.8</v>
      </c>
      <c r="C18" s="76"/>
      <c r="D18" s="76"/>
      <c r="E18" s="74" t="s">
        <v>256</v>
      </c>
      <c r="F18" s="74" t="s">
        <v>256</v>
      </c>
      <c r="G18" s="74" t="s">
        <v>256</v>
      </c>
      <c r="H18" s="60"/>
      <c r="I18" s="60"/>
      <c r="J18" s="60"/>
      <c r="K18" s="66"/>
      <c r="L18" s="66"/>
      <c r="M18" s="66"/>
      <c r="N18" s="66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</row>
    <row r="19" ht="14.25" spans="1:27">
      <c r="A19" s="71" t="s">
        <v>76</v>
      </c>
      <c r="B19" s="75">
        <v>1.6</v>
      </c>
      <c r="C19" s="76"/>
      <c r="D19" s="76"/>
      <c r="E19" s="77" t="s">
        <v>257</v>
      </c>
      <c r="F19" s="77" t="s">
        <v>257</v>
      </c>
      <c r="G19" s="77" t="s">
        <v>257</v>
      </c>
      <c r="H19" s="60"/>
      <c r="I19" s="60"/>
      <c r="J19" s="60"/>
      <c r="K19" s="66"/>
      <c r="L19" s="66"/>
      <c r="M19" s="66"/>
      <c r="N19" s="66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</row>
    <row r="20" ht="14.25" spans="1:27">
      <c r="A20" s="71" t="s">
        <v>77</v>
      </c>
      <c r="B20" s="75">
        <v>3.2</v>
      </c>
      <c r="C20" s="76"/>
      <c r="D20" s="76"/>
      <c r="E20" s="77" t="s">
        <v>258</v>
      </c>
      <c r="F20" s="77" t="s">
        <v>258</v>
      </c>
      <c r="G20" s="77" t="s">
        <v>258</v>
      </c>
      <c r="H20" s="60"/>
      <c r="I20" s="60"/>
      <c r="J20" s="60"/>
      <c r="K20" s="66"/>
      <c r="L20" s="66"/>
      <c r="M20" s="66"/>
      <c r="N20" s="66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</row>
    <row r="21" ht="14.25" spans="1:27">
      <c r="A21" s="71" t="s">
        <v>78</v>
      </c>
      <c r="B21" s="75">
        <v>6.4</v>
      </c>
      <c r="C21" s="76"/>
      <c r="D21" s="76"/>
      <c r="E21" s="66"/>
      <c r="F21" s="66"/>
      <c r="G21" s="66"/>
      <c r="H21" s="78"/>
      <c r="I21" s="60"/>
      <c r="J21" s="60"/>
      <c r="K21" s="60"/>
      <c r="L21" s="60"/>
      <c r="M21" s="60"/>
      <c r="N21" s="78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</row>
    <row r="22" ht="14.25" spans="1:27">
      <c r="A22" s="71" t="s">
        <v>79</v>
      </c>
      <c r="B22" s="75">
        <v>12.8</v>
      </c>
      <c r="C22" s="76"/>
      <c r="D22" s="76"/>
      <c r="E22" s="66"/>
      <c r="F22" s="66"/>
      <c r="G22" s="66"/>
      <c r="H22" s="60"/>
      <c r="I22" s="60"/>
      <c r="J22" s="60"/>
      <c r="K22" s="60"/>
      <c r="L22" s="60"/>
      <c r="M22" s="60"/>
      <c r="N22" s="78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</row>
    <row r="23" spans="1:27">
      <c r="A23" s="71" t="s">
        <v>80</v>
      </c>
      <c r="B23" s="75">
        <v>25.6</v>
      </c>
      <c r="C23" s="76"/>
      <c r="D23" s="76"/>
      <c r="E23" s="60"/>
      <c r="F23" s="60"/>
      <c r="G23" s="60"/>
      <c r="H23" s="60"/>
      <c r="I23" s="60"/>
      <c r="J23" s="60"/>
      <c r="K23" s="60"/>
      <c r="L23" s="60"/>
      <c r="M23" s="60"/>
      <c r="N23" s="78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</row>
    <row r="24" spans="1:27">
      <c r="A24" s="71" t="s">
        <v>81</v>
      </c>
      <c r="B24" s="75">
        <v>51.2</v>
      </c>
      <c r="C24" s="76"/>
      <c r="D24" s="76"/>
      <c r="E24" s="60"/>
      <c r="F24" s="60"/>
      <c r="G24" s="60"/>
      <c r="H24" s="60"/>
      <c r="I24" s="60"/>
      <c r="J24" s="60"/>
      <c r="K24" s="60"/>
      <c r="L24" s="60"/>
      <c r="M24" s="60"/>
      <c r="N24" s="78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</row>
    <row r="25" spans="1:27">
      <c r="B25" s="79" t="s">
        <v>82</v>
      </c>
      <c r="C25" s="80"/>
      <c r="D25" s="80"/>
      <c r="H25" s="60"/>
      <c r="I25" s="60"/>
      <c r="J25" s="60"/>
      <c r="K25" s="60"/>
      <c r="L25" s="60"/>
      <c r="M25" s="60"/>
      <c r="N25" s="78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</row>
    <row r="26" spans="1:27">
      <c r="N26" s="78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</row>
    <row r="27" spans="1:27">
      <c r="N27" s="78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</row>
    <row r="28" spans="1:27">
      <c r="N28" s="60"/>
      <c r="O28" s="60"/>
      <c r="P28" s="60"/>
      <c r="Q28" s="60" t="s">
        <v>83</v>
      </c>
      <c r="R28" s="60"/>
      <c r="S28" s="60"/>
      <c r="T28" s="60"/>
      <c r="U28" s="60"/>
      <c r="V28" s="60"/>
      <c r="W28" s="60"/>
      <c r="X28" s="60"/>
      <c r="Y28" s="60"/>
      <c r="Z28" s="60"/>
    </row>
    <row r="29" spans="1:27">
      <c r="N29" s="60"/>
      <c r="Q29" s="60" t="s">
        <v>84</v>
      </c>
      <c r="R29" s="60"/>
      <c r="S29" s="60"/>
      <c r="T29" s="60"/>
      <c r="U29" s="60"/>
      <c r="V29" s="60"/>
      <c r="W29" s="60"/>
      <c r="X29" s="60"/>
      <c r="Y29" s="60"/>
      <c r="Z29" s="60"/>
    </row>
    <row r="30" spans="1:27">
      <c r="A30" s="59" t="s">
        <v>85</v>
      </c>
      <c r="N30" s="60"/>
      <c r="Q30" s="60"/>
      <c r="R30" s="60"/>
      <c r="S30" s="60" t="s">
        <v>86</v>
      </c>
      <c r="T30" s="60" t="s">
        <v>87</v>
      </c>
      <c r="U30" s="60" t="s">
        <v>88</v>
      </c>
      <c r="V30" s="60" t="s">
        <v>89</v>
      </c>
      <c r="W30" s="60" t="s">
        <v>90</v>
      </c>
      <c r="X30" s="60"/>
      <c r="Y30" s="60"/>
      <c r="Z30" s="60"/>
    </row>
    <row r="31" spans="1:27">
      <c r="A31" s="59"/>
      <c r="N31" s="60"/>
      <c r="Q31" s="60" t="s">
        <v>75</v>
      </c>
      <c r="R31" s="60" t="s">
        <v>91</v>
      </c>
      <c r="S31" s="60">
        <v>1.45669</v>
      </c>
      <c r="T31" s="60">
        <v>1.27862</v>
      </c>
      <c r="U31" s="60">
        <v>1.13926</v>
      </c>
      <c r="V31" s="60">
        <v>0.31819</v>
      </c>
      <c r="W31" s="60">
        <v>0.67211</v>
      </c>
      <c r="X31" s="60"/>
      <c r="Y31" s="60"/>
      <c r="Z31" s="60"/>
    </row>
    <row r="32" spans="1:27">
      <c r="F32" s="61"/>
      <c r="G32" s="61"/>
      <c r="H32" s="61"/>
      <c r="I32" s="61"/>
      <c r="J32" s="61"/>
      <c r="K32" s="61"/>
      <c r="L32" s="61"/>
      <c r="Q32" s="60" t="s">
        <v>75</v>
      </c>
      <c r="R32" s="60" t="s">
        <v>92</v>
      </c>
      <c r="S32" s="60">
        <v>269947.0652</v>
      </c>
      <c r="T32" s="81">
        <v>948000000</v>
      </c>
      <c r="U32" s="81">
        <v>0.000285</v>
      </c>
      <c r="V32" s="60">
        <v>0.99979</v>
      </c>
      <c r="W32" s="60">
        <v>1</v>
      </c>
      <c r="X32" s="60"/>
      <c r="Y32" s="60"/>
      <c r="Z32" s="60"/>
    </row>
    <row r="33" spans="1:23">
      <c r="A33" s="82" t="s">
        <v>93</v>
      </c>
      <c r="B33" s="83" t="s">
        <v>94</v>
      </c>
      <c r="C33" s="70"/>
      <c r="D33" s="70"/>
      <c r="E33" s="70" t="s">
        <v>95</v>
      </c>
      <c r="F33" s="61"/>
      <c r="G33" s="61"/>
      <c r="H33" s="61"/>
      <c r="I33" s="61"/>
      <c r="J33" s="61"/>
      <c r="K33" s="61"/>
      <c r="L33" s="61"/>
      <c r="Q33" s="58" t="s">
        <v>75</v>
      </c>
      <c r="R33" s="58" t="s">
        <v>96</v>
      </c>
      <c r="S33" s="58">
        <v>6.39808</v>
      </c>
      <c r="T33" s="58">
        <v>7790.03628</v>
      </c>
      <c r="U33" s="92">
        <v>0.000821</v>
      </c>
      <c r="V33" s="58">
        <v>0.99938</v>
      </c>
      <c r="W33" s="58">
        <v>1</v>
      </c>
    </row>
    <row r="34" spans="1:23">
      <c r="A34" s="84"/>
      <c r="B34" s="70">
        <v>1</v>
      </c>
      <c r="C34" s="70">
        <v>2</v>
      </c>
      <c r="D34" s="70">
        <v>3</v>
      </c>
      <c r="E34" s="70"/>
      <c r="F34" s="61"/>
      <c r="G34" s="61"/>
      <c r="H34" s="61"/>
      <c r="I34" s="61"/>
      <c r="J34" s="61"/>
      <c r="K34" s="61"/>
      <c r="L34" s="61"/>
      <c r="Q34" s="58" t="s">
        <v>75</v>
      </c>
      <c r="R34" s="58" t="s">
        <v>97</v>
      </c>
      <c r="S34" s="58">
        <v>2.88659</v>
      </c>
      <c r="T34" s="58">
        <v>1.19082</v>
      </c>
      <c r="U34" s="58">
        <v>2.42403</v>
      </c>
      <c r="V34" s="58">
        <v>0.07245</v>
      </c>
      <c r="W34" s="58">
        <v>0.9999</v>
      </c>
    </row>
    <row r="35" spans="1:23">
      <c r="A35" s="62">
        <v>0</v>
      </c>
      <c r="B35" s="63">
        <v>0</v>
      </c>
      <c r="C35" s="63">
        <v>0</v>
      </c>
      <c r="D35" s="63">
        <v>0</v>
      </c>
      <c r="E35" s="85">
        <v>0</v>
      </c>
      <c r="F35" s="61"/>
      <c r="G35" s="61"/>
      <c r="H35" s="61"/>
      <c r="I35" s="61"/>
      <c r="J35" s="61"/>
      <c r="K35" s="61"/>
      <c r="L35" s="61"/>
      <c r="Q35" s="58" t="s">
        <v>75</v>
      </c>
      <c r="R35" s="58" t="s">
        <v>98</v>
      </c>
      <c r="S35" s="58">
        <v>3.95802</v>
      </c>
      <c r="T35" s="58">
        <v>4818.37001</v>
      </c>
    </row>
    <row r="36" spans="1:23">
      <c r="A36" s="67">
        <v>0.8</v>
      </c>
      <c r="B36" s="68">
        <v>0.0421</v>
      </c>
      <c r="C36" s="68">
        <v>0.0432</v>
      </c>
      <c r="D36" s="68">
        <v>0.0424</v>
      </c>
      <c r="E36" s="86">
        <v>0.0426</v>
      </c>
      <c r="F36" s="61"/>
      <c r="G36" s="61"/>
      <c r="H36" s="61"/>
      <c r="I36" s="61"/>
      <c r="J36" s="61"/>
      <c r="K36" s="61"/>
      <c r="L36" s="61"/>
      <c r="Q36" s="58" t="s">
        <v>75</v>
      </c>
      <c r="R36" s="58" t="s">
        <v>99</v>
      </c>
      <c r="S36" s="58">
        <v>6.39808</v>
      </c>
      <c r="T36" s="58">
        <v>7790.03628</v>
      </c>
    </row>
    <row r="37" spans="1:23">
      <c r="A37" s="67">
        <v>1.6</v>
      </c>
      <c r="B37" s="68">
        <v>0.0632</v>
      </c>
      <c r="C37" s="68">
        <v>0.0626</v>
      </c>
      <c r="D37" s="68">
        <v>0.0648</v>
      </c>
      <c r="E37" s="86">
        <v>0.0635</v>
      </c>
      <c r="F37" s="61"/>
      <c r="G37" s="61"/>
      <c r="H37" s="61"/>
      <c r="I37" s="61"/>
      <c r="J37" s="61"/>
      <c r="K37" s="61"/>
      <c r="L37" s="61"/>
      <c r="Q37" s="58" t="s">
        <v>75</v>
      </c>
      <c r="R37" s="58" t="s">
        <v>100</v>
      </c>
      <c r="S37" s="58">
        <v>10.3424</v>
      </c>
      <c r="T37" s="58">
        <v>12594.43841</v>
      </c>
    </row>
    <row r="38" spans="1:23">
      <c r="A38" s="67">
        <v>3.2</v>
      </c>
      <c r="B38" s="68">
        <v>0.08541</v>
      </c>
      <c r="C38" s="68">
        <v>0.08541</v>
      </c>
      <c r="D38" s="68">
        <v>0.08321</v>
      </c>
      <c r="E38" s="86">
        <v>0.0847</v>
      </c>
      <c r="F38" s="61"/>
      <c r="G38" s="61"/>
      <c r="H38" s="61"/>
      <c r="I38" s="61"/>
      <c r="J38" s="61"/>
      <c r="K38" s="61"/>
      <c r="L38" s="61"/>
      <c r="Q38" s="58" t="s">
        <v>75</v>
      </c>
      <c r="R38" s="58" t="s">
        <v>101</v>
      </c>
      <c r="S38" s="58">
        <v>2.98863</v>
      </c>
      <c r="T38" s="58">
        <v>3637.92678</v>
      </c>
    </row>
    <row r="39" spans="1:23">
      <c r="A39" s="67">
        <v>6.4</v>
      </c>
      <c r="B39" s="68">
        <v>0.12234</v>
      </c>
      <c r="C39" s="68">
        <v>0.1234</v>
      </c>
      <c r="D39" s="68">
        <v>0.1245</v>
      </c>
      <c r="E39" s="86">
        <v>0.1234</v>
      </c>
      <c r="F39" s="61"/>
      <c r="G39" s="61"/>
      <c r="H39" s="61"/>
      <c r="I39" s="61"/>
      <c r="J39" s="61"/>
      <c r="K39" s="61"/>
      <c r="L39" s="61"/>
      <c r="Q39" s="58" t="s">
        <v>75</v>
      </c>
      <c r="R39" s="58" t="s">
        <v>102</v>
      </c>
      <c r="S39" s="58">
        <v>13.69707</v>
      </c>
      <c r="T39" s="58">
        <v>16681.11138</v>
      </c>
    </row>
    <row r="40" spans="1:23">
      <c r="A40" s="67">
        <v>12.8</v>
      </c>
      <c r="B40" s="68">
        <v>0.18624</v>
      </c>
      <c r="C40" s="68">
        <v>0.1863</v>
      </c>
      <c r="D40" s="68">
        <v>0.1835</v>
      </c>
      <c r="E40" s="86">
        <v>0.1853</v>
      </c>
      <c r="F40" s="61"/>
      <c r="G40" s="61"/>
      <c r="H40" s="61"/>
      <c r="I40" s="61"/>
      <c r="J40" s="61"/>
      <c r="K40" s="61"/>
      <c r="L40" s="61"/>
      <c r="Q40" s="58" t="s">
        <v>103</v>
      </c>
    </row>
    <row r="41" spans="1:23">
      <c r="A41" s="67">
        <v>25.6</v>
      </c>
      <c r="B41" s="68">
        <v>0.2644</v>
      </c>
      <c r="C41" s="68">
        <v>0.2541</v>
      </c>
      <c r="D41" s="68">
        <v>0.2687</v>
      </c>
      <c r="E41" s="86">
        <v>0.2624</v>
      </c>
      <c r="F41" s="61"/>
      <c r="G41" s="61"/>
      <c r="H41" s="61"/>
      <c r="I41" s="61"/>
      <c r="J41" s="61"/>
      <c r="K41" s="61"/>
      <c r="L41" s="61"/>
      <c r="R41" s="58" t="s">
        <v>75</v>
      </c>
    </row>
    <row r="42" spans="1:23">
      <c r="A42" s="67">
        <v>51.2</v>
      </c>
      <c r="B42" s="68">
        <v>0.3214</v>
      </c>
      <c r="C42" s="68">
        <v>0.3264</v>
      </c>
      <c r="D42" s="68">
        <v>0.3214</v>
      </c>
      <c r="E42" s="86">
        <v>0.3231</v>
      </c>
      <c r="F42" s="61"/>
      <c r="G42" s="61"/>
      <c r="H42" s="61"/>
      <c r="I42" s="61"/>
      <c r="J42" s="61"/>
      <c r="K42" s="61"/>
      <c r="L42" s="61"/>
      <c r="Q42" s="58" t="s">
        <v>104</v>
      </c>
      <c r="R42" s="58">
        <v>8</v>
      </c>
    </row>
    <row r="43" spans="1:23">
      <c r="C43" s="61"/>
      <c r="F43" s="61"/>
      <c r="G43" s="61"/>
      <c r="H43" s="61"/>
      <c r="I43" s="61"/>
      <c r="J43" s="61"/>
      <c r="K43" s="61"/>
      <c r="L43" s="61"/>
      <c r="Q43" s="58" t="s">
        <v>105</v>
      </c>
      <c r="R43" s="58">
        <v>4</v>
      </c>
    </row>
    <row r="44" spans="1:23">
      <c r="A44" s="87"/>
      <c r="C44" s="61"/>
      <c r="F44" s="61"/>
      <c r="G44" s="61"/>
      <c r="H44" s="61"/>
      <c r="I44" s="61"/>
      <c r="J44" s="61"/>
      <c r="K44" s="61"/>
      <c r="L44" s="61"/>
      <c r="Q44" s="58" t="s">
        <v>106</v>
      </c>
      <c r="R44" s="58">
        <v>4.28807</v>
      </c>
    </row>
    <row r="45" spans="1:23">
      <c r="A45" s="88" t="s">
        <v>107</v>
      </c>
      <c r="C45" s="61"/>
      <c r="F45" s="61"/>
      <c r="G45" s="61"/>
      <c r="H45" s="61"/>
      <c r="I45" s="61"/>
      <c r="J45" s="61"/>
      <c r="K45" s="61"/>
      <c r="L45" s="61"/>
      <c r="Q45" s="58" t="s">
        <v>108</v>
      </c>
      <c r="R45" s="58">
        <v>17.15228</v>
      </c>
    </row>
    <row r="46" spans="1:23">
      <c r="C46" s="61"/>
      <c r="Q46" s="58" t="s">
        <v>109</v>
      </c>
      <c r="R46" s="58">
        <v>0.99222</v>
      </c>
    </row>
    <row r="47" spans="1:23">
      <c r="C47" s="61"/>
      <c r="Q47" s="58" t="s">
        <v>110</v>
      </c>
      <c r="R47" s="58">
        <v>0.98639</v>
      </c>
    </row>
    <row r="48" spans="1:23">
      <c r="C48" s="61"/>
      <c r="Q48" s="58" t="s">
        <v>111</v>
      </c>
      <c r="R48" s="58" t="s">
        <v>112</v>
      </c>
    </row>
    <row r="49" spans="1:37">
      <c r="A49" s="59" t="s">
        <v>113</v>
      </c>
      <c r="Q49" s="58" t="s">
        <v>114</v>
      </c>
    </row>
    <row r="50" spans="1:37">
      <c r="A50" s="59"/>
      <c r="R50" s="58" t="s">
        <v>91</v>
      </c>
      <c r="S50" s="58" t="s">
        <v>91</v>
      </c>
      <c r="T50" s="58" t="s">
        <v>92</v>
      </c>
      <c r="U50" s="58" t="s">
        <v>92</v>
      </c>
      <c r="V50" s="58" t="s">
        <v>96</v>
      </c>
      <c r="W50" s="58" t="s">
        <v>96</v>
      </c>
      <c r="X50" s="58" t="s">
        <v>97</v>
      </c>
      <c r="Y50" s="58" t="s">
        <v>97</v>
      </c>
      <c r="Z50" s="58" t="s">
        <v>98</v>
      </c>
      <c r="AA50" s="58" t="s">
        <v>98</v>
      </c>
      <c r="AB50" s="58" t="s">
        <v>99</v>
      </c>
      <c r="AC50" s="58" t="s">
        <v>99</v>
      </c>
      <c r="AD50" s="58" t="s">
        <v>100</v>
      </c>
      <c r="AE50" s="58" t="s">
        <v>100</v>
      </c>
      <c r="AF50" s="58" t="s">
        <v>101</v>
      </c>
      <c r="AG50" s="58" t="s">
        <v>101</v>
      </c>
      <c r="AH50" s="58" t="s">
        <v>102</v>
      </c>
      <c r="AI50" s="58" t="s">
        <v>102</v>
      </c>
      <c r="AJ50" s="58" t="s">
        <v>103</v>
      </c>
      <c r="AK50" s="58" t="s">
        <v>103</v>
      </c>
    </row>
    <row r="51" spans="1:37">
      <c r="R51" s="58" t="s">
        <v>86</v>
      </c>
      <c r="S51" s="58" t="s">
        <v>87</v>
      </c>
      <c r="T51" s="58" t="s">
        <v>86</v>
      </c>
      <c r="U51" s="58" t="s">
        <v>87</v>
      </c>
      <c r="V51" s="58" t="s">
        <v>86</v>
      </c>
      <c r="W51" s="58" t="s">
        <v>87</v>
      </c>
      <c r="X51" s="58" t="s">
        <v>86</v>
      </c>
      <c r="Y51" s="58" t="s">
        <v>87</v>
      </c>
      <c r="Z51" s="58" t="s">
        <v>86</v>
      </c>
      <c r="AA51" s="58" t="s">
        <v>87</v>
      </c>
      <c r="AB51" s="58" t="s">
        <v>86</v>
      </c>
      <c r="AC51" s="58" t="s">
        <v>87</v>
      </c>
      <c r="AD51" s="58" t="s">
        <v>86</v>
      </c>
      <c r="AE51" s="58" t="s">
        <v>87</v>
      </c>
      <c r="AF51" s="58" t="s">
        <v>86</v>
      </c>
      <c r="AG51" s="58" t="s">
        <v>87</v>
      </c>
      <c r="AH51" s="58" t="s">
        <v>86</v>
      </c>
      <c r="AI51" s="58" t="s">
        <v>87</v>
      </c>
      <c r="AJ51" s="58" t="s">
        <v>106</v>
      </c>
      <c r="AK51" s="58" t="s">
        <v>110</v>
      </c>
    </row>
    <row r="52" customHeight="1" spans="1:37">
      <c r="A52" s="70" t="s">
        <v>115</v>
      </c>
      <c r="B52" s="83" t="s">
        <v>94</v>
      </c>
      <c r="C52" s="70"/>
      <c r="D52" s="70"/>
      <c r="E52" s="89" t="s">
        <v>116</v>
      </c>
      <c r="F52" s="90"/>
      <c r="G52" s="91"/>
      <c r="H52" s="82" t="s">
        <v>117</v>
      </c>
      <c r="I52" s="83" t="s">
        <v>242</v>
      </c>
      <c r="J52" s="70"/>
      <c r="K52" s="70"/>
      <c r="L52" s="61"/>
      <c r="Q52" s="58" t="s">
        <v>75</v>
      </c>
      <c r="R52" s="58">
        <v>1.45669</v>
      </c>
      <c r="S52" s="58">
        <v>1.27862</v>
      </c>
      <c r="T52" s="58">
        <v>269947.0652</v>
      </c>
      <c r="U52" s="92">
        <v>948000000</v>
      </c>
      <c r="V52" s="58">
        <v>6.39808</v>
      </c>
      <c r="W52" s="58">
        <v>7790.03628</v>
      </c>
      <c r="X52" s="58">
        <v>2.88659</v>
      </c>
      <c r="Y52" s="58">
        <v>1.19082</v>
      </c>
      <c r="Z52" s="58">
        <v>3.95802</v>
      </c>
      <c r="AA52" s="58">
        <v>4818.37001</v>
      </c>
      <c r="AB52" s="58">
        <v>6.39808</v>
      </c>
      <c r="AC52" s="58">
        <v>7790.03628</v>
      </c>
      <c r="AD52" s="58">
        <v>10.3424</v>
      </c>
      <c r="AE52" s="58">
        <v>12594.43841</v>
      </c>
      <c r="AF52" s="58">
        <v>2.98863</v>
      </c>
      <c r="AG52" s="58">
        <v>3637.92678</v>
      </c>
      <c r="AH52" s="58">
        <v>13.69707</v>
      </c>
      <c r="AI52" s="58">
        <v>16681.11138</v>
      </c>
      <c r="AJ52" s="58">
        <v>4.28807</v>
      </c>
      <c r="AK52" s="58">
        <v>0.98639</v>
      </c>
    </row>
    <row r="53" spans="1:37">
      <c r="A53" s="70"/>
      <c r="B53" s="70">
        <v>1</v>
      </c>
      <c r="C53" s="70">
        <v>2</v>
      </c>
      <c r="D53" s="70">
        <v>3</v>
      </c>
      <c r="E53" s="70">
        <v>1</v>
      </c>
      <c r="F53" s="70">
        <v>2</v>
      </c>
      <c r="G53" s="70">
        <v>3</v>
      </c>
      <c r="H53" s="84"/>
      <c r="I53" s="70"/>
      <c r="J53" s="70"/>
      <c r="K53" s="70"/>
      <c r="L53" s="61"/>
      <c r="Q53" s="58" t="s">
        <v>119</v>
      </c>
    </row>
    <row r="54" ht="14.25" customHeight="1" spans="1:37">
      <c r="A54" s="83" t="str">
        <f t="shared" ref="A54:A57" si="0">E17</f>
        <v>G1</v>
      </c>
      <c r="B54" s="93">
        <f t="shared" ref="B54:B57" si="1">E5</f>
        <v>0.0828403716481053</v>
      </c>
      <c r="C54" s="93">
        <f t="shared" ref="C54:C57" si="2">F5</f>
        <v>0.0809254259526588</v>
      </c>
      <c r="D54" s="93">
        <f t="shared" ref="D54:D57" si="3">G5</f>
        <v>0.0804474210793388</v>
      </c>
      <c r="E54" s="94">
        <f t="shared" ref="E54:E57" si="4">$S$32+($S$31-$S$32)/(1+(B54/$S$33)^$S$34)</f>
        <v>2.41597599489614</v>
      </c>
      <c r="F54" s="94">
        <f t="shared" ref="F54:F57" si="5">$S$32+($S$31-$S$32)/(1+(C54/$S$33)^$S$34)</f>
        <v>2.35335244663293</v>
      </c>
      <c r="G54" s="94">
        <f t="shared" ref="G54:G57" si="6">$S$32+($S$31-$S$32)/(1+(D54/$S$33)^$S$34)</f>
        <v>2.33814915316179</v>
      </c>
      <c r="H54" s="94">
        <f t="shared" ref="H54:H57" si="7">AVERAGE(E54:G54)</f>
        <v>2.36915919823029</v>
      </c>
      <c r="I54" s="70">
        <f t="shared" ref="I54:K54" si="8">E54/AVERAGE($E$54:$G$54)</f>
        <v>1.01976093320399</v>
      </c>
      <c r="J54" s="70">
        <f t="shared" si="8"/>
        <v>0.993328117583162</v>
      </c>
      <c r="K54" s="70">
        <f t="shared" si="8"/>
        <v>0.986910949212844</v>
      </c>
      <c r="L54" s="61"/>
      <c r="S54" s="58" t="s">
        <v>120</v>
      </c>
      <c r="T54" s="58" t="s">
        <v>121</v>
      </c>
      <c r="U54" s="58" t="s">
        <v>122</v>
      </c>
      <c r="V54" s="58" t="s">
        <v>123</v>
      </c>
      <c r="W54" s="58" t="s">
        <v>124</v>
      </c>
    </row>
    <row r="55" ht="14.25" customHeight="1" spans="1:37">
      <c r="A55" s="83" t="str">
        <f t="shared" si="0"/>
        <v>G2</v>
      </c>
      <c r="B55" s="93">
        <f t="shared" si="1"/>
        <v>0.1026</v>
      </c>
      <c r="C55" s="93">
        <f t="shared" si="2"/>
        <v>0.1064</v>
      </c>
      <c r="D55" s="93">
        <f t="shared" si="3"/>
        <v>0.1038</v>
      </c>
      <c r="E55" s="94">
        <f t="shared" si="4"/>
        <v>3.23548688174924</v>
      </c>
      <c r="F55" s="94">
        <f t="shared" si="5"/>
        <v>3.43237460806267</v>
      </c>
      <c r="G55" s="94">
        <f t="shared" si="6"/>
        <v>3.29620579100447</v>
      </c>
      <c r="H55" s="94">
        <f t="shared" si="7"/>
        <v>3.32135576027213</v>
      </c>
      <c r="I55" s="70">
        <f t="shared" ref="I55:K55" si="9">E55/AVERAGE($E$54:$G$54)</f>
        <v>1.36566883481958</v>
      </c>
      <c r="J55" s="70">
        <f t="shared" si="9"/>
        <v>1.44877330768932</v>
      </c>
      <c r="K55" s="70">
        <f t="shared" si="9"/>
        <v>1.39129772008005</v>
      </c>
      <c r="L55" s="61"/>
      <c r="Q55" s="58" t="s">
        <v>75</v>
      </c>
      <c r="R55" s="58" t="s">
        <v>126</v>
      </c>
      <c r="S55" s="58">
        <v>4</v>
      </c>
      <c r="T55" s="58">
        <v>17.15228</v>
      </c>
      <c r="U55" s="58">
        <v>4.28807</v>
      </c>
    </row>
    <row r="56" spans="1:37">
      <c r="A56" s="83" t="str">
        <f t="shared" si="0"/>
        <v>G3</v>
      </c>
      <c r="B56" s="93">
        <f t="shared" si="1"/>
        <v>0.1151</v>
      </c>
      <c r="C56" s="93">
        <f t="shared" si="2"/>
        <v>0.1136</v>
      </c>
      <c r="D56" s="93">
        <f t="shared" si="3"/>
        <v>0.1125</v>
      </c>
      <c r="E56" s="94">
        <f t="shared" si="4"/>
        <v>3.93552027374972</v>
      </c>
      <c r="F56" s="94">
        <f t="shared" si="5"/>
        <v>3.84341322287219</v>
      </c>
      <c r="G56" s="94">
        <f t="shared" si="6"/>
        <v>3.77730976778548</v>
      </c>
      <c r="H56" s="94">
        <f t="shared" si="7"/>
        <v>3.85208108813579</v>
      </c>
      <c r="I56" s="70">
        <f t="shared" ref="I56:K56" si="10">E56/AVERAGE($E$54:$G$54)</f>
        <v>1.66114640024591</v>
      </c>
      <c r="J56" s="70">
        <f t="shared" si="10"/>
        <v>1.62226887316949</v>
      </c>
      <c r="K56" s="70">
        <f t="shared" si="10"/>
        <v>1.59436722133618</v>
      </c>
      <c r="L56" s="61"/>
      <c r="Q56" s="58" t="s">
        <v>75</v>
      </c>
      <c r="R56" s="58" t="s">
        <v>128</v>
      </c>
      <c r="S56" s="58">
        <v>7</v>
      </c>
      <c r="T56" s="58">
        <v>2204.72</v>
      </c>
    </row>
    <row r="57" spans="1:37">
      <c r="A57" s="70" t="str">
        <f t="shared" si="0"/>
        <v>G4</v>
      </c>
      <c r="B57" s="93">
        <f t="shared" si="1"/>
        <v>0.1263</v>
      </c>
      <c r="C57" s="93">
        <f t="shared" si="2"/>
        <v>0.1218</v>
      </c>
      <c r="D57" s="93">
        <f t="shared" si="3"/>
        <v>0.1207</v>
      </c>
      <c r="E57" s="94">
        <f t="shared" si="4"/>
        <v>4.69751846586587</v>
      </c>
      <c r="F57" s="94">
        <f t="shared" si="5"/>
        <v>4.37529465951957</v>
      </c>
      <c r="G57" s="94">
        <f t="shared" si="6"/>
        <v>4.29985572979786</v>
      </c>
      <c r="H57" s="94">
        <f t="shared" si="7"/>
        <v>4.4575562850611</v>
      </c>
      <c r="I57" s="70">
        <f t="shared" ref="I57:K57" si="11">E57/AVERAGE($E$54:$G$54)</f>
        <v>1.98277872984425</v>
      </c>
      <c r="J57" s="70">
        <f t="shared" si="11"/>
        <v>1.84677106662474</v>
      </c>
      <c r="K57" s="70">
        <f t="shared" si="11"/>
        <v>1.81492899802164</v>
      </c>
      <c r="L57" s="61"/>
    </row>
    <row r="58" spans="1:37">
      <c r="A58" s="60"/>
      <c r="B58" s="60"/>
      <c r="C58" s="60"/>
      <c r="D58" s="60"/>
      <c r="E58" s="95"/>
      <c r="F58" s="95"/>
      <c r="G58" s="95"/>
      <c r="H58" s="95"/>
      <c r="I58" s="60"/>
      <c r="J58" s="60"/>
      <c r="K58" s="60"/>
    </row>
    <row r="59" spans="1:37">
      <c r="A59" s="60"/>
      <c r="B59" s="60"/>
      <c r="C59" s="60"/>
      <c r="D59" s="60"/>
      <c r="E59" s="95"/>
      <c r="F59" s="95"/>
      <c r="G59" s="95"/>
      <c r="H59" s="95"/>
      <c r="I59" s="60"/>
      <c r="J59" s="60"/>
      <c r="K59" s="60"/>
    </row>
    <row r="60" spans="1:37">
      <c r="A60" s="60"/>
      <c r="B60" s="60"/>
      <c r="C60" s="60"/>
      <c r="D60" s="60"/>
      <c r="E60" s="60"/>
      <c r="F60" s="96"/>
    </row>
    <row r="61" spans="1:37">
      <c r="A61" s="60"/>
      <c r="B61" s="60"/>
      <c r="C61" s="60"/>
      <c r="D61" s="60"/>
      <c r="E61" s="60"/>
      <c r="F61" s="96"/>
    </row>
    <row r="62" spans="1:37">
      <c r="A62" s="60"/>
      <c r="B62" s="60"/>
      <c r="C62" s="60"/>
      <c r="D62" s="60"/>
      <c r="E62" s="60"/>
      <c r="F62" s="96"/>
    </row>
    <row r="63" spans="1:37">
      <c r="A63" s="60"/>
      <c r="B63" s="60"/>
      <c r="C63" s="60"/>
      <c r="D63" s="60"/>
      <c r="E63" s="60"/>
      <c r="F63" s="96"/>
    </row>
    <row r="64" spans="1:37">
      <c r="A64" s="60"/>
      <c r="B64" s="60"/>
      <c r="C64" s="60"/>
      <c r="D64" s="60"/>
      <c r="E64" s="60"/>
      <c r="F64" s="96"/>
    </row>
    <row r="65" spans="1:6">
      <c r="A65" s="60"/>
      <c r="B65" s="60"/>
      <c r="C65" s="60"/>
      <c r="D65" s="60"/>
      <c r="E65" s="60"/>
      <c r="F65" s="96"/>
    </row>
    <row r="66" spans="1:6">
      <c r="A66" s="60"/>
      <c r="B66" s="60"/>
      <c r="C66" s="60"/>
      <c r="D66" s="60"/>
      <c r="E66" s="60"/>
      <c r="F66" s="96"/>
    </row>
    <row r="67" spans="1:6">
      <c r="A67" s="60"/>
      <c r="B67" s="60"/>
      <c r="C67" s="60"/>
      <c r="D67" s="60"/>
      <c r="E67" s="60"/>
      <c r="F67" s="96"/>
    </row>
    <row r="68" spans="1:6">
      <c r="A68" s="60"/>
      <c r="B68" s="60"/>
      <c r="C68" s="60"/>
      <c r="D68" s="60"/>
      <c r="E68" s="60"/>
      <c r="F68" s="96"/>
    </row>
    <row r="69" spans="1:6">
      <c r="A69" s="60"/>
      <c r="B69" s="60"/>
      <c r="C69" s="60"/>
      <c r="D69" s="60"/>
      <c r="E69" s="60"/>
      <c r="F69" s="96"/>
    </row>
    <row r="70" spans="1:6">
      <c r="A70" s="60"/>
      <c r="B70" s="60"/>
      <c r="C70" s="60"/>
      <c r="D70" s="60"/>
      <c r="E70" s="60"/>
      <c r="F70" s="96"/>
    </row>
    <row r="71" spans="1:6">
      <c r="A71" s="60"/>
      <c r="B71" s="60"/>
      <c r="C71" s="60"/>
      <c r="D71" s="60"/>
      <c r="E71" s="60"/>
      <c r="F71" s="96"/>
    </row>
    <row r="72" spans="1:6">
      <c r="A72" s="60"/>
      <c r="B72" s="60"/>
      <c r="C72" s="60"/>
      <c r="D72" s="60"/>
      <c r="E72" s="60"/>
      <c r="F72" s="96"/>
    </row>
    <row r="73" spans="1:6">
      <c r="A73" s="60"/>
      <c r="B73" s="60"/>
      <c r="C73" s="60"/>
      <c r="D73" s="60"/>
      <c r="E73" s="60"/>
      <c r="F73" s="96"/>
    </row>
    <row r="74" spans="1:6">
      <c r="A74" s="60"/>
      <c r="B74" s="60"/>
      <c r="C74" s="60"/>
      <c r="D74" s="60"/>
      <c r="E74" s="60"/>
      <c r="F74" s="96"/>
    </row>
    <row r="75" spans="1:6">
      <c r="A75" s="60"/>
      <c r="B75" s="60"/>
      <c r="C75" s="60"/>
      <c r="D75" s="60"/>
      <c r="E75" s="60"/>
      <c r="F75" s="96"/>
    </row>
    <row r="76" spans="1:6">
      <c r="A76" s="60"/>
      <c r="B76" s="60"/>
      <c r="C76" s="60"/>
      <c r="D76" s="60"/>
      <c r="E76" s="60"/>
      <c r="F76" s="96"/>
    </row>
    <row r="77" spans="1:6">
      <c r="A77" s="60"/>
      <c r="B77" s="60"/>
      <c r="C77" s="60"/>
      <c r="D77" s="60"/>
      <c r="E77" s="60"/>
      <c r="F77" s="96"/>
    </row>
    <row r="78" spans="1:6">
      <c r="A78" s="60"/>
      <c r="B78" s="60"/>
      <c r="C78" s="60"/>
      <c r="D78" s="60"/>
      <c r="E78" s="60"/>
      <c r="F78" s="96"/>
    </row>
    <row r="79" spans="1:6">
      <c r="A79" s="60"/>
      <c r="B79" s="60"/>
      <c r="C79" s="60"/>
      <c r="D79" s="60"/>
      <c r="E79" s="60"/>
      <c r="F79" s="96"/>
    </row>
    <row r="80" spans="1:6">
      <c r="A80" s="60"/>
      <c r="B80" s="60"/>
      <c r="C80" s="60"/>
      <c r="D80" s="60"/>
      <c r="E80" s="60"/>
      <c r="F80" s="96"/>
    </row>
    <row r="81" spans="1:6">
      <c r="A81" s="60"/>
      <c r="B81" s="60"/>
      <c r="C81" s="60"/>
      <c r="D81" s="60"/>
      <c r="E81" s="60"/>
      <c r="F81" s="96"/>
    </row>
    <row r="82" spans="1:6">
      <c r="A82" s="60"/>
      <c r="B82" s="60"/>
      <c r="C82" s="60"/>
      <c r="D82" s="60"/>
      <c r="E82" s="60"/>
      <c r="F82" s="96"/>
    </row>
    <row r="83" spans="1:6">
      <c r="A83" s="60"/>
      <c r="B83" s="60"/>
      <c r="C83" s="60"/>
      <c r="D83" s="60"/>
      <c r="E83" s="60"/>
      <c r="F83" s="96"/>
    </row>
    <row r="84" spans="1:6">
      <c r="A84" s="60"/>
      <c r="B84" s="60"/>
      <c r="C84" s="60"/>
      <c r="D84" s="60"/>
      <c r="E84" s="60"/>
      <c r="F84" s="96"/>
    </row>
    <row r="85" spans="1:6">
      <c r="A85" s="60"/>
      <c r="B85" s="60"/>
      <c r="C85" s="60"/>
      <c r="D85" s="60"/>
      <c r="E85" s="60"/>
      <c r="F85" s="96"/>
    </row>
    <row r="86" spans="1:6">
      <c r="A86" s="60"/>
      <c r="B86" s="60"/>
      <c r="C86" s="60"/>
      <c r="D86" s="60"/>
      <c r="E86" s="60"/>
      <c r="F86" s="96"/>
    </row>
    <row r="87" spans="1:6">
      <c r="A87" s="60"/>
      <c r="B87" s="60"/>
      <c r="C87" s="60"/>
      <c r="D87" s="60"/>
      <c r="E87" s="60"/>
      <c r="F87" s="96"/>
    </row>
    <row r="88" spans="1:6">
      <c r="A88" s="60"/>
      <c r="B88" s="60"/>
      <c r="C88" s="60"/>
      <c r="D88" s="60"/>
      <c r="E88" s="60"/>
      <c r="F88" s="96"/>
    </row>
    <row r="89" spans="1:6">
      <c r="A89" s="60"/>
      <c r="B89" s="60"/>
      <c r="C89" s="60"/>
      <c r="D89" s="60"/>
      <c r="E89" s="60"/>
      <c r="F89" s="96"/>
    </row>
    <row r="90" spans="1:6">
      <c r="A90" s="60"/>
      <c r="B90" s="60"/>
      <c r="C90" s="60"/>
      <c r="D90" s="60"/>
      <c r="E90" s="60"/>
      <c r="F90" s="96"/>
    </row>
    <row r="91" spans="1:6">
      <c r="A91" s="60"/>
      <c r="B91" s="60"/>
      <c r="C91" s="60"/>
      <c r="D91" s="60"/>
      <c r="E91" s="60"/>
      <c r="F91" s="96"/>
    </row>
    <row r="92" spans="1:6">
      <c r="A92" s="60"/>
      <c r="B92" s="60"/>
      <c r="C92" s="60"/>
      <c r="D92" s="60"/>
      <c r="E92" s="60"/>
      <c r="F92" s="96"/>
    </row>
    <row r="93" spans="1:6">
      <c r="A93" s="60"/>
      <c r="B93" s="60"/>
      <c r="C93" s="60"/>
      <c r="D93" s="60"/>
      <c r="E93" s="60"/>
      <c r="F93" s="96"/>
    </row>
    <row r="94" spans="1:6">
      <c r="A94" s="60"/>
      <c r="B94" s="60"/>
      <c r="C94" s="60"/>
      <c r="D94" s="60"/>
      <c r="E94" s="60"/>
      <c r="F94" s="96"/>
    </row>
    <row r="95" spans="1:6">
      <c r="A95" s="60"/>
      <c r="B95" s="60"/>
      <c r="C95" s="60"/>
      <c r="D95" s="60"/>
      <c r="E95" s="60"/>
      <c r="F95" s="96"/>
    </row>
    <row r="96" spans="1:6">
      <c r="A96" s="60"/>
      <c r="B96" s="60"/>
      <c r="C96" s="60"/>
      <c r="D96" s="60"/>
      <c r="E96" s="60"/>
      <c r="F96" s="96"/>
    </row>
    <row r="97" spans="1:6">
      <c r="A97" s="60"/>
      <c r="B97" s="60"/>
      <c r="C97" s="60"/>
      <c r="D97" s="60"/>
      <c r="E97" s="60"/>
      <c r="F97" s="96"/>
    </row>
    <row r="98" spans="1:6">
      <c r="A98" s="60"/>
      <c r="B98" s="60"/>
      <c r="C98" s="60"/>
      <c r="D98" s="60"/>
      <c r="E98" s="60"/>
      <c r="F98" s="96"/>
    </row>
    <row r="99" spans="1:6">
      <c r="A99" s="60"/>
      <c r="B99" s="60"/>
      <c r="C99" s="60"/>
      <c r="D99" s="60"/>
      <c r="E99" s="60"/>
      <c r="F99" s="96"/>
    </row>
    <row r="100" spans="1:6">
      <c r="A100" s="60"/>
      <c r="B100" s="60"/>
      <c r="C100" s="60"/>
      <c r="D100" s="60"/>
      <c r="E100" s="60"/>
      <c r="F100" s="96"/>
    </row>
    <row r="101" spans="1:6">
      <c r="A101" s="60"/>
      <c r="B101" s="60"/>
      <c r="C101" s="60"/>
      <c r="D101" s="60"/>
      <c r="E101" s="60"/>
      <c r="F101" s="96"/>
    </row>
    <row r="102" spans="1:6">
      <c r="A102" s="60"/>
      <c r="B102" s="60"/>
      <c r="C102" s="60"/>
      <c r="D102" s="60"/>
      <c r="E102" s="60"/>
      <c r="F102" s="96"/>
    </row>
    <row r="103" spans="1:6">
      <c r="A103" s="60"/>
      <c r="B103" s="60"/>
      <c r="C103" s="60"/>
      <c r="D103" s="60"/>
      <c r="E103" s="60"/>
      <c r="F103" s="96"/>
    </row>
    <row r="104" spans="1:6">
      <c r="A104" s="60"/>
      <c r="B104" s="60"/>
      <c r="C104" s="60"/>
      <c r="D104" s="60"/>
      <c r="E104" s="60"/>
      <c r="F104" s="96"/>
    </row>
    <row r="105" spans="1:6">
      <c r="A105" s="60"/>
      <c r="B105" s="60"/>
      <c r="C105" s="60"/>
      <c r="D105" s="60"/>
      <c r="E105" s="60"/>
      <c r="F105" s="96"/>
    </row>
    <row r="106" spans="1:6">
      <c r="A106" s="60"/>
      <c r="B106" s="60"/>
      <c r="C106" s="60"/>
      <c r="D106" s="60"/>
      <c r="E106" s="60"/>
      <c r="F106" s="96"/>
    </row>
    <row r="107" spans="1:6">
      <c r="A107" s="60"/>
      <c r="B107" s="60"/>
      <c r="C107" s="60"/>
      <c r="D107" s="60"/>
      <c r="E107" s="60"/>
      <c r="F107" s="96"/>
    </row>
    <row r="108" spans="1:6">
      <c r="A108" s="60"/>
      <c r="B108" s="60"/>
      <c r="C108" s="60"/>
      <c r="D108" s="60"/>
      <c r="E108" s="60"/>
      <c r="F108" s="96"/>
    </row>
    <row r="109" spans="1:6">
      <c r="A109" s="60"/>
      <c r="B109" s="60"/>
      <c r="C109" s="60"/>
      <c r="D109" s="60"/>
      <c r="E109" s="60"/>
      <c r="F109" s="96"/>
    </row>
    <row r="110" spans="1:6">
      <c r="A110" s="60"/>
      <c r="B110" s="60"/>
      <c r="C110" s="60"/>
      <c r="D110" s="60"/>
      <c r="E110" s="60"/>
      <c r="F110" s="96"/>
    </row>
  </sheetData>
  <mergeCells count="13">
    <mergeCell ref="B25:D25"/>
    <mergeCell ref="B33:D33"/>
    <mergeCell ref="B52:D52"/>
    <mergeCell ref="E52:G52"/>
    <mergeCell ref="A1:A2"/>
    <mergeCell ref="A14:A15"/>
    <mergeCell ref="A30:A31"/>
    <mergeCell ref="A33:A34"/>
    <mergeCell ref="A49:A50"/>
    <mergeCell ref="A52:A53"/>
    <mergeCell ref="E33:E34"/>
    <mergeCell ref="H52:H53"/>
    <mergeCell ref="I52:K53"/>
  </mergeCells>
  <hyperlinks>
    <hyperlink ref="A45" r:id="rId2" display="https://www.elabscience.cn/p-cell_ferrous_iron_colorimetric_assay_kit-e_bc_k881_m" tooltip="https://www.elabscience.cn/p-cell_ferrous_iron_colorimetric_assay_kit-e_bc_k881_m"/>
  </hyperlinks>
  <pageMargins left="0.7" right="0.7" top="0.75" bottom="0.75" header="0.3" footer="0.3"/>
  <pageSetup paperSize="9" orientation="portrait" horizontalDpi="200" verticalDpi="300"/>
  <headerFooter/>
  <drawing r:id="rId1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10"/>
  <sheetViews>
    <sheetView zoomScale="70" zoomScaleNormal="70" topLeftCell="A13" workbookViewId="0">
      <selection activeCell="I54" sqref="I54:K57"/>
    </sheetView>
  </sheetViews>
  <sheetFormatPr defaultColWidth="9" defaultRowHeight="13.5"/>
  <cols>
    <col min="1" max="1" width="19.875" style="58" customWidth="1"/>
    <col min="2" max="4" width="8.375" style="58" customWidth="1"/>
    <col min="5" max="5" width="12.125" style="58" customWidth="1"/>
    <col min="6" max="7" width="13.25" style="58" customWidth="1"/>
    <col min="8" max="8" width="14.875" style="58" customWidth="1"/>
    <col min="9" max="10" width="13.75" style="58" customWidth="1"/>
    <col min="11" max="11" width="12.625" style="58" customWidth="1"/>
    <col min="12" max="14" width="10.25" style="58" customWidth="1"/>
    <col min="15" max="19" width="9" style="58"/>
    <col min="20" max="20" width="27.125" style="58" customWidth="1"/>
    <col min="21" max="16384" width="9" style="58"/>
  </cols>
  <sheetData>
    <row r="1" s="57" customFormat="1" spans="1:27">
      <c r="A1" s="59" t="s">
        <v>71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</row>
    <row r="2" s="57" customFormat="1" spans="1:27">
      <c r="A2" s="59"/>
      <c r="B2" s="58"/>
      <c r="C2" s="58"/>
      <c r="D2" s="58"/>
      <c r="E2" s="58"/>
      <c r="F2" s="58"/>
      <c r="G2" s="58"/>
      <c r="H2" s="58"/>
      <c r="I2" s="58"/>
      <c r="J2" s="58"/>
      <c r="K2" s="60"/>
      <c r="L2" s="60"/>
      <c r="M2" s="60"/>
      <c r="N2" s="60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3" spans="1:27">
      <c r="K3" s="60"/>
      <c r="L3" s="60"/>
      <c r="M3" s="60"/>
      <c r="N3" s="60"/>
    </row>
    <row r="4" spans="1:27">
      <c r="A4" s="61" t="s">
        <v>72</v>
      </c>
      <c r="B4" s="58">
        <v>1</v>
      </c>
      <c r="C4" s="58">
        <v>2</v>
      </c>
      <c r="D4" s="58">
        <v>3</v>
      </c>
      <c r="E4" s="58">
        <v>4</v>
      </c>
      <c r="F4" s="58">
        <v>5</v>
      </c>
      <c r="G4" s="58">
        <v>6</v>
      </c>
      <c r="H4" s="5"/>
      <c r="I4" s="5"/>
      <c r="J4" s="5"/>
      <c r="K4" s="5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</row>
    <row r="5" ht="14.25" spans="1:27">
      <c r="A5" s="61">
        <v>25</v>
      </c>
      <c r="B5" s="97">
        <v>2.5612</v>
      </c>
      <c r="C5" s="97">
        <v>2.534</v>
      </c>
      <c r="D5" s="97">
        <v>2.5901</v>
      </c>
      <c r="E5" s="64">
        <v>0.827844545046483</v>
      </c>
      <c r="F5" s="64">
        <v>0.837235198574389</v>
      </c>
      <c r="G5" s="64">
        <v>0.804317410177812</v>
      </c>
      <c r="H5" s="5"/>
      <c r="I5" s="5"/>
      <c r="J5" s="5"/>
      <c r="K5" s="5"/>
      <c r="L5" s="65"/>
      <c r="M5" s="65"/>
      <c r="N5" s="66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</row>
    <row r="6" ht="14.25" spans="1:27">
      <c r="A6" s="61"/>
      <c r="B6" s="97">
        <v>2.1372</v>
      </c>
      <c r="C6" s="97">
        <v>2.1846</v>
      </c>
      <c r="D6" s="97">
        <v>2.0936</v>
      </c>
      <c r="E6" s="64">
        <v>1.0326</v>
      </c>
      <c r="F6" s="64">
        <v>1.0846</v>
      </c>
      <c r="G6" s="64">
        <v>0.9521</v>
      </c>
      <c r="H6" s="5"/>
      <c r="I6" s="5"/>
      <c r="J6" s="5"/>
      <c r="K6" s="5"/>
      <c r="L6" s="65"/>
      <c r="M6" s="65"/>
      <c r="N6" s="66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</row>
    <row r="7" ht="14.25" spans="1:27">
      <c r="A7" s="61"/>
      <c r="B7" s="97">
        <v>1.8291</v>
      </c>
      <c r="C7" s="97">
        <v>1.8165</v>
      </c>
      <c r="D7" s="97">
        <v>1.8462</v>
      </c>
      <c r="E7" s="64">
        <v>1.2135</v>
      </c>
      <c r="F7" s="64">
        <v>1.2846</v>
      </c>
      <c r="G7" s="64">
        <v>1.3215</v>
      </c>
      <c r="H7" s="5"/>
      <c r="I7" s="5"/>
      <c r="J7" s="5"/>
      <c r="K7" s="5"/>
      <c r="L7" s="65"/>
      <c r="M7" s="65"/>
      <c r="N7" s="66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</row>
    <row r="8" ht="14.25" spans="1:27">
      <c r="A8" s="61"/>
      <c r="B8" s="97">
        <v>1.4343</v>
      </c>
      <c r="C8" s="97">
        <v>1.4205</v>
      </c>
      <c r="D8" s="97">
        <v>1.4471</v>
      </c>
      <c r="E8" s="64">
        <v>1.9455</v>
      </c>
      <c r="F8" s="64">
        <v>1.4658</v>
      </c>
      <c r="G8" s="64">
        <v>1.33321</v>
      </c>
      <c r="H8" s="5"/>
      <c r="I8" s="5"/>
      <c r="J8" s="5"/>
      <c r="K8" s="5"/>
      <c r="L8" s="65"/>
      <c r="M8" s="65"/>
      <c r="N8" s="66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</row>
    <row r="9" spans="1:27">
      <c r="A9" s="61"/>
      <c r="B9" s="97">
        <v>1.024</v>
      </c>
      <c r="C9" s="97">
        <v>1.0354</v>
      </c>
      <c r="D9" s="97">
        <v>1.0528</v>
      </c>
      <c r="E9" s="65"/>
      <c r="F9" s="65"/>
      <c r="G9" s="65"/>
      <c r="H9" s="5"/>
      <c r="I9" s="5"/>
      <c r="J9" s="5"/>
      <c r="K9" s="5"/>
      <c r="L9" s="5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</row>
    <row r="10" spans="1:27">
      <c r="A10" s="61"/>
      <c r="B10" s="97">
        <v>0.7032</v>
      </c>
      <c r="C10" s="97">
        <v>0.7282</v>
      </c>
      <c r="D10" s="97">
        <v>0.7136</v>
      </c>
      <c r="E10" s="65"/>
      <c r="F10" s="65"/>
      <c r="G10" s="5"/>
      <c r="H10" s="5"/>
      <c r="I10" s="5"/>
      <c r="J10" s="5"/>
      <c r="K10" s="5"/>
      <c r="L10" s="5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</row>
    <row r="11" spans="1:27">
      <c r="A11" s="61"/>
      <c r="B11" s="97">
        <v>0.512</v>
      </c>
      <c r="C11" s="97">
        <v>0.5011</v>
      </c>
      <c r="D11" s="97">
        <v>0.495</v>
      </c>
      <c r="E11" s="69"/>
      <c r="F11" s="69"/>
      <c r="G11" s="69"/>
      <c r="H11" s="5"/>
      <c r="I11" s="5"/>
      <c r="J11" s="5"/>
      <c r="K11" s="5"/>
      <c r="L11" s="5"/>
      <c r="M11" s="5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</row>
    <row r="12" spans="1:27">
      <c r="A12" s="61"/>
      <c r="B12" s="97">
        <v>0.385</v>
      </c>
      <c r="C12" s="97">
        <v>0.3912</v>
      </c>
      <c r="D12" s="97">
        <v>0.3765</v>
      </c>
      <c r="E12" s="69"/>
      <c r="F12" s="69"/>
      <c r="G12" s="69"/>
      <c r="H12" s="5"/>
      <c r="I12" s="5"/>
      <c r="J12" s="5"/>
      <c r="K12" s="5"/>
      <c r="L12" s="5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</row>
    <row r="13" spans="1:27">
      <c r="H13" s="60"/>
      <c r="I13" s="60"/>
      <c r="J13" s="5"/>
      <c r="K13" s="5"/>
      <c r="L13" s="5"/>
      <c r="M13" s="65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</row>
    <row r="14" spans="1:27">
      <c r="A14" s="59" t="s">
        <v>73</v>
      </c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</row>
    <row r="15" spans="1:27">
      <c r="A15" s="59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</row>
    <row r="16" spans="1:27">
      <c r="B16" s="70">
        <v>1</v>
      </c>
      <c r="C16" s="70">
        <v>2</v>
      </c>
      <c r="D16" s="70">
        <v>3</v>
      </c>
      <c r="E16" s="70">
        <v>4</v>
      </c>
      <c r="F16" s="70">
        <v>5</v>
      </c>
      <c r="G16" s="70">
        <v>6</v>
      </c>
      <c r="H16" s="5"/>
      <c r="I16" s="5"/>
      <c r="J16" s="5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</row>
    <row r="17" ht="14.25" spans="1:27">
      <c r="A17" s="71" t="s">
        <v>74</v>
      </c>
      <c r="B17" s="98">
        <v>0</v>
      </c>
      <c r="C17" s="73"/>
      <c r="D17" s="73"/>
      <c r="E17" s="74" t="s">
        <v>255</v>
      </c>
      <c r="F17" s="74" t="s">
        <v>255</v>
      </c>
      <c r="G17" s="74" t="s">
        <v>255</v>
      </c>
      <c r="H17" s="5"/>
      <c r="I17" s="5"/>
      <c r="J17" s="5"/>
      <c r="K17" s="66"/>
      <c r="L17" s="66"/>
      <c r="M17" s="66"/>
      <c r="N17" s="66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</row>
    <row r="18" ht="14.25" spans="1:27">
      <c r="A18" s="71" t="s">
        <v>75</v>
      </c>
      <c r="B18" s="98">
        <v>1.56</v>
      </c>
      <c r="C18" s="76"/>
      <c r="D18" s="76"/>
      <c r="E18" s="74" t="s">
        <v>256</v>
      </c>
      <c r="F18" s="74" t="s">
        <v>256</v>
      </c>
      <c r="G18" s="74" t="s">
        <v>256</v>
      </c>
      <c r="H18" s="5"/>
      <c r="I18" s="5"/>
      <c r="J18" s="5"/>
      <c r="K18" s="66"/>
      <c r="L18" s="66"/>
      <c r="M18" s="66"/>
      <c r="N18" s="66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</row>
    <row r="19" ht="14.25" spans="1:27">
      <c r="A19" s="71" t="s">
        <v>76</v>
      </c>
      <c r="B19" s="98">
        <f t="shared" ref="B19:B24" si="0">B18*2</f>
        <v>3.12</v>
      </c>
      <c r="C19" s="76"/>
      <c r="D19" s="76"/>
      <c r="E19" s="77" t="s">
        <v>257</v>
      </c>
      <c r="F19" s="77" t="s">
        <v>257</v>
      </c>
      <c r="G19" s="77" t="s">
        <v>257</v>
      </c>
      <c r="H19" s="5"/>
      <c r="I19" s="5"/>
      <c r="J19" s="5"/>
      <c r="K19" s="66"/>
      <c r="L19" s="66"/>
      <c r="M19" s="66"/>
      <c r="N19" s="66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</row>
    <row r="20" ht="14.25" spans="1:27">
      <c r="A20" s="71" t="s">
        <v>77</v>
      </c>
      <c r="B20" s="98">
        <f t="shared" si="0"/>
        <v>6.24</v>
      </c>
      <c r="C20" s="76"/>
      <c r="D20" s="76"/>
      <c r="E20" s="77" t="s">
        <v>258</v>
      </c>
      <c r="F20" s="77" t="s">
        <v>258</v>
      </c>
      <c r="G20" s="77" t="s">
        <v>258</v>
      </c>
      <c r="H20" s="5"/>
      <c r="I20" s="5"/>
      <c r="J20" s="5"/>
      <c r="K20" s="66"/>
      <c r="L20" s="66"/>
      <c r="M20" s="66"/>
      <c r="N20" s="66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</row>
    <row r="21" ht="14.25" spans="1:27">
      <c r="A21" s="71" t="s">
        <v>78</v>
      </c>
      <c r="B21" s="98">
        <f t="shared" si="0"/>
        <v>12.48</v>
      </c>
      <c r="C21" s="76"/>
      <c r="D21" s="76"/>
      <c r="E21" s="66"/>
      <c r="F21" s="66"/>
      <c r="G21" s="66"/>
      <c r="H21" s="78"/>
      <c r="I21" s="60"/>
      <c r="J21" s="60"/>
      <c r="K21" s="60"/>
      <c r="L21" s="60"/>
      <c r="M21" s="60"/>
      <c r="N21" s="78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</row>
    <row r="22" ht="14.25" spans="1:27">
      <c r="A22" s="71" t="s">
        <v>79</v>
      </c>
      <c r="B22" s="98">
        <f t="shared" si="0"/>
        <v>24.96</v>
      </c>
      <c r="C22" s="76"/>
      <c r="D22" s="76"/>
      <c r="E22" s="66"/>
      <c r="F22" s="66"/>
      <c r="G22" s="66"/>
      <c r="H22" s="60"/>
      <c r="I22" s="60"/>
      <c r="J22" s="60"/>
      <c r="K22" s="60"/>
      <c r="L22" s="60"/>
      <c r="M22" s="60"/>
      <c r="N22" s="78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</row>
    <row r="23" spans="1:27">
      <c r="A23" s="71" t="s">
        <v>80</v>
      </c>
      <c r="B23" s="98">
        <f t="shared" si="0"/>
        <v>49.92</v>
      </c>
      <c r="C23" s="76"/>
      <c r="D23" s="76"/>
      <c r="E23" s="60"/>
      <c r="F23" s="60"/>
      <c r="G23" s="60"/>
      <c r="H23" s="60"/>
      <c r="I23" s="60"/>
      <c r="J23" s="60"/>
      <c r="K23" s="60"/>
      <c r="L23" s="60"/>
      <c r="M23" s="60"/>
      <c r="N23" s="78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</row>
    <row r="24" spans="1:27">
      <c r="A24" s="71" t="s">
        <v>81</v>
      </c>
      <c r="B24" s="98">
        <f t="shared" si="0"/>
        <v>99.84</v>
      </c>
      <c r="C24" s="76"/>
      <c r="D24" s="76"/>
      <c r="E24" s="60"/>
      <c r="F24" s="60"/>
      <c r="G24" s="60"/>
      <c r="H24" s="60"/>
      <c r="I24" s="60"/>
      <c r="J24" s="60"/>
      <c r="K24" s="60"/>
      <c r="L24" s="60"/>
      <c r="M24" s="60"/>
      <c r="N24" s="78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</row>
    <row r="25" spans="1:27">
      <c r="B25" s="79" t="s">
        <v>82</v>
      </c>
      <c r="C25" s="80"/>
      <c r="D25" s="80"/>
      <c r="H25" s="60"/>
      <c r="I25" s="60"/>
      <c r="J25" s="60"/>
      <c r="K25" s="60"/>
      <c r="L25" s="60"/>
      <c r="M25" s="60"/>
      <c r="N25" s="78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</row>
    <row r="26" spans="1:27">
      <c r="N26" s="78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</row>
    <row r="27" spans="1:27">
      <c r="N27" s="78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</row>
    <row r="28" spans="1:27">
      <c r="N28" s="60"/>
      <c r="O28" s="60"/>
      <c r="P28" s="60"/>
      <c r="Q28" s="58" t="s">
        <v>129</v>
      </c>
    </row>
    <row r="29" spans="1:27">
      <c r="N29" s="60"/>
      <c r="Q29" s="58" t="s">
        <v>84</v>
      </c>
      <c r="V29" s="92"/>
    </row>
    <row r="30" spans="1:27">
      <c r="A30" s="59" t="s">
        <v>85</v>
      </c>
      <c r="N30" s="60"/>
      <c r="S30" s="58" t="s">
        <v>86</v>
      </c>
      <c r="T30" s="58" t="s">
        <v>87</v>
      </c>
      <c r="U30" s="58" t="s">
        <v>88</v>
      </c>
      <c r="V30" s="92" t="s">
        <v>89</v>
      </c>
      <c r="W30" s="58" t="s">
        <v>90</v>
      </c>
    </row>
    <row r="31" spans="1:27">
      <c r="A31" s="59"/>
      <c r="N31" s="60"/>
      <c r="Q31" s="58" t="s">
        <v>75</v>
      </c>
      <c r="R31" s="58" t="s">
        <v>91</v>
      </c>
      <c r="S31" s="58">
        <v>33202.36008</v>
      </c>
      <c r="T31" s="58">
        <v>4764741.68546</v>
      </c>
      <c r="U31" s="58">
        <v>0.00697</v>
      </c>
      <c r="V31" s="92">
        <v>0.99477</v>
      </c>
      <c r="W31" s="58">
        <v>1</v>
      </c>
    </row>
    <row r="32" spans="1:27">
      <c r="F32" s="61"/>
      <c r="G32" s="61"/>
      <c r="H32" s="61"/>
      <c r="I32" s="61"/>
      <c r="J32" s="61"/>
      <c r="K32" s="61"/>
      <c r="L32" s="61"/>
      <c r="Q32" s="58" t="s">
        <v>75</v>
      </c>
      <c r="R32" s="58" t="s">
        <v>92</v>
      </c>
      <c r="S32" s="58">
        <v>0.74745</v>
      </c>
      <c r="T32" s="58">
        <v>2.35427</v>
      </c>
      <c r="U32" s="58">
        <v>0.31749</v>
      </c>
      <c r="V32" s="92">
        <v>0.76676</v>
      </c>
      <c r="W32" s="58">
        <v>0.87207</v>
      </c>
    </row>
    <row r="33" spans="1:23">
      <c r="A33" s="82" t="s">
        <v>93</v>
      </c>
      <c r="B33" s="83" t="s">
        <v>130</v>
      </c>
      <c r="C33" s="70"/>
      <c r="D33" s="70"/>
      <c r="E33" s="70" t="s">
        <v>95</v>
      </c>
      <c r="F33" s="61"/>
      <c r="G33" s="61"/>
      <c r="H33" s="61"/>
      <c r="I33" s="61"/>
      <c r="J33" s="61"/>
      <c r="K33" s="61"/>
      <c r="L33" s="61"/>
      <c r="Q33" s="58" t="s">
        <v>75</v>
      </c>
      <c r="R33" s="58" t="s">
        <v>96</v>
      </c>
      <c r="S33" s="58">
        <v>0.03255</v>
      </c>
      <c r="T33" s="58">
        <v>2.00978</v>
      </c>
      <c r="U33" s="58">
        <v>0.0162</v>
      </c>
      <c r="V33" s="58">
        <v>0.98785</v>
      </c>
      <c r="W33" s="58">
        <v>1</v>
      </c>
    </row>
    <row r="34" spans="1:23">
      <c r="A34" s="84"/>
      <c r="B34" s="70">
        <v>1</v>
      </c>
      <c r="C34" s="70">
        <v>2</v>
      </c>
      <c r="D34" s="70">
        <v>3</v>
      </c>
      <c r="E34" s="70"/>
      <c r="F34" s="61"/>
      <c r="G34" s="61"/>
      <c r="H34" s="61"/>
      <c r="I34" s="61"/>
      <c r="J34" s="61"/>
      <c r="K34" s="61"/>
      <c r="L34" s="61"/>
      <c r="Q34" s="58" t="s">
        <v>75</v>
      </c>
      <c r="R34" s="58" t="s">
        <v>97</v>
      </c>
      <c r="S34" s="58">
        <v>2.35764</v>
      </c>
      <c r="T34" s="58">
        <v>0.69481</v>
      </c>
      <c r="U34" s="58">
        <v>3.39321</v>
      </c>
      <c r="V34" s="58">
        <v>0.02745</v>
      </c>
      <c r="W34" s="58">
        <v>0.99986</v>
      </c>
    </row>
    <row r="35" spans="1:23">
      <c r="A35" s="83">
        <f t="shared" ref="A35:A42" si="1">B17</f>
        <v>0</v>
      </c>
      <c r="B35" s="70">
        <f t="shared" ref="B35:B42" si="2">B5</f>
        <v>2.5612</v>
      </c>
      <c r="C35" s="70">
        <f t="shared" ref="C35:C42" si="3">C5</f>
        <v>2.534</v>
      </c>
      <c r="D35" s="70">
        <f t="shared" ref="D35:D42" si="4">D5</f>
        <v>2.5901</v>
      </c>
      <c r="E35" s="99">
        <f t="shared" ref="E35:E42" si="5">AVERAGE(B35:D35)</f>
        <v>2.56176666666667</v>
      </c>
      <c r="F35" s="61"/>
      <c r="G35" s="61"/>
      <c r="H35" s="61"/>
      <c r="I35" s="61"/>
      <c r="J35" s="61"/>
      <c r="K35" s="61"/>
      <c r="L35" s="61"/>
      <c r="Q35" s="58" t="s">
        <v>75</v>
      </c>
      <c r="R35" s="58" t="s">
        <v>98</v>
      </c>
      <c r="S35" s="58">
        <v>0.01808</v>
      </c>
      <c r="T35" s="58">
        <v>1.11935</v>
      </c>
    </row>
    <row r="36" spans="1:23">
      <c r="A36" s="83">
        <f t="shared" si="1"/>
        <v>1.56</v>
      </c>
      <c r="B36" s="70">
        <f t="shared" si="2"/>
        <v>2.1372</v>
      </c>
      <c r="C36" s="70">
        <f t="shared" si="3"/>
        <v>2.1846</v>
      </c>
      <c r="D36" s="70">
        <f t="shared" si="4"/>
        <v>2.0936</v>
      </c>
      <c r="E36" s="99">
        <f t="shared" si="5"/>
        <v>2.13846666666667</v>
      </c>
      <c r="F36" s="61"/>
      <c r="G36" s="61"/>
      <c r="H36" s="61"/>
      <c r="I36" s="61"/>
      <c r="J36" s="61"/>
      <c r="K36" s="61"/>
      <c r="L36" s="61"/>
      <c r="Q36" s="58" t="s">
        <v>75</v>
      </c>
      <c r="R36" s="58" t="s">
        <v>99</v>
      </c>
      <c r="S36" s="58">
        <v>0.03255</v>
      </c>
      <c r="T36" s="58">
        <v>2.00978</v>
      </c>
    </row>
    <row r="37" spans="1:23">
      <c r="A37" s="83">
        <f t="shared" si="1"/>
        <v>3.12</v>
      </c>
      <c r="B37" s="70">
        <f t="shared" si="2"/>
        <v>1.8291</v>
      </c>
      <c r="C37" s="70">
        <f t="shared" si="3"/>
        <v>1.8165</v>
      </c>
      <c r="D37" s="70">
        <f t="shared" si="4"/>
        <v>1.8462</v>
      </c>
      <c r="E37" s="99">
        <f t="shared" si="5"/>
        <v>1.8306</v>
      </c>
      <c r="F37" s="61"/>
      <c r="G37" s="61"/>
      <c r="H37" s="61"/>
      <c r="I37" s="61"/>
      <c r="J37" s="61"/>
      <c r="K37" s="61"/>
      <c r="L37" s="61"/>
      <c r="Q37" s="58" t="s">
        <v>75</v>
      </c>
      <c r="R37" s="58" t="s">
        <v>100</v>
      </c>
      <c r="S37" s="58">
        <v>0.0586</v>
      </c>
      <c r="T37" s="58">
        <v>3.60852</v>
      </c>
    </row>
    <row r="38" spans="1:23">
      <c r="A38" s="83">
        <f t="shared" si="1"/>
        <v>6.24</v>
      </c>
      <c r="B38" s="70">
        <f t="shared" si="2"/>
        <v>1.4343</v>
      </c>
      <c r="C38" s="70">
        <f t="shared" si="3"/>
        <v>1.4205</v>
      </c>
      <c r="D38" s="70">
        <f t="shared" si="4"/>
        <v>1.4471</v>
      </c>
      <c r="E38" s="99">
        <f t="shared" si="5"/>
        <v>1.43396666666667</v>
      </c>
      <c r="F38" s="61"/>
      <c r="G38" s="61"/>
      <c r="H38" s="61"/>
      <c r="I38" s="61"/>
      <c r="J38" s="61"/>
      <c r="K38" s="61"/>
      <c r="L38" s="61"/>
      <c r="Q38" s="58" t="s">
        <v>75</v>
      </c>
      <c r="R38" s="58" t="s">
        <v>101</v>
      </c>
      <c r="S38" s="58">
        <v>0.01282</v>
      </c>
      <c r="T38" s="58">
        <v>0.79483</v>
      </c>
    </row>
    <row r="39" spans="1:23">
      <c r="A39" s="83">
        <f t="shared" si="1"/>
        <v>12.48</v>
      </c>
      <c r="B39" s="70">
        <f t="shared" si="2"/>
        <v>1.024</v>
      </c>
      <c r="C39" s="70">
        <f t="shared" si="3"/>
        <v>1.0354</v>
      </c>
      <c r="D39" s="70">
        <f t="shared" si="4"/>
        <v>1.0528</v>
      </c>
      <c r="E39" s="99">
        <f t="shared" si="5"/>
        <v>1.0374</v>
      </c>
      <c r="F39" s="61"/>
      <c r="G39" s="61"/>
      <c r="H39" s="61"/>
      <c r="I39" s="61"/>
      <c r="J39" s="61"/>
      <c r="K39" s="61"/>
      <c r="L39" s="61"/>
      <c r="Q39" s="58" t="s">
        <v>75</v>
      </c>
      <c r="R39" s="58" t="s">
        <v>102</v>
      </c>
      <c r="S39" s="58">
        <v>0.08266</v>
      </c>
      <c r="T39" s="58">
        <v>5.08175</v>
      </c>
    </row>
    <row r="40" spans="1:23">
      <c r="A40" s="83">
        <f t="shared" si="1"/>
        <v>24.96</v>
      </c>
      <c r="B40" s="70">
        <f t="shared" si="2"/>
        <v>0.7032</v>
      </c>
      <c r="C40" s="70">
        <f t="shared" si="3"/>
        <v>0.7282</v>
      </c>
      <c r="D40" s="70">
        <f t="shared" si="4"/>
        <v>0.7136</v>
      </c>
      <c r="E40" s="99">
        <f t="shared" si="5"/>
        <v>0.715</v>
      </c>
      <c r="F40" s="61"/>
      <c r="G40" s="61"/>
      <c r="H40" s="61"/>
      <c r="I40" s="61"/>
      <c r="J40" s="61"/>
      <c r="K40" s="61"/>
      <c r="L40" s="61"/>
      <c r="Q40" s="58" t="s">
        <v>103</v>
      </c>
    </row>
    <row r="41" spans="1:23">
      <c r="A41" s="83">
        <f t="shared" si="1"/>
        <v>49.92</v>
      </c>
      <c r="B41" s="70">
        <f t="shared" si="2"/>
        <v>0.512</v>
      </c>
      <c r="C41" s="70">
        <f t="shared" si="3"/>
        <v>0.5011</v>
      </c>
      <c r="D41" s="70">
        <f t="shared" si="4"/>
        <v>0.495</v>
      </c>
      <c r="E41" s="99">
        <f t="shared" si="5"/>
        <v>0.5027</v>
      </c>
      <c r="F41" s="61"/>
      <c r="G41" s="61"/>
      <c r="H41" s="61"/>
      <c r="I41" s="61"/>
      <c r="J41" s="61"/>
      <c r="K41" s="61"/>
      <c r="L41" s="61"/>
      <c r="R41" s="58" t="s">
        <v>75</v>
      </c>
    </row>
    <row r="42" spans="1:23">
      <c r="A42" s="83">
        <f t="shared" si="1"/>
        <v>99.84</v>
      </c>
      <c r="B42" s="70">
        <f t="shared" si="2"/>
        <v>0.385</v>
      </c>
      <c r="C42" s="70">
        <f t="shared" si="3"/>
        <v>0.3912</v>
      </c>
      <c r="D42" s="70">
        <f t="shared" si="4"/>
        <v>0.3765</v>
      </c>
      <c r="E42" s="99">
        <f t="shared" si="5"/>
        <v>0.384233333333333</v>
      </c>
      <c r="F42" s="61"/>
      <c r="G42" s="61"/>
      <c r="H42" s="61"/>
      <c r="I42" s="61"/>
      <c r="J42" s="61"/>
      <c r="K42" s="61"/>
      <c r="L42" s="61"/>
      <c r="Q42" s="58" t="s">
        <v>104</v>
      </c>
      <c r="R42" s="58">
        <v>8</v>
      </c>
    </row>
    <row r="43" spans="1:23">
      <c r="C43" s="61"/>
      <c r="F43" s="61"/>
      <c r="G43" s="61"/>
      <c r="H43" s="61"/>
      <c r="I43" s="61"/>
      <c r="J43" s="61"/>
      <c r="K43" s="61"/>
      <c r="L43" s="61"/>
      <c r="Q43" s="58" t="s">
        <v>105</v>
      </c>
      <c r="R43" s="58">
        <v>4</v>
      </c>
    </row>
    <row r="44" spans="1:23">
      <c r="A44" s="87"/>
      <c r="C44" s="61"/>
      <c r="F44" s="61"/>
      <c r="G44" s="61"/>
      <c r="H44" s="61"/>
      <c r="I44" s="61"/>
      <c r="J44" s="61"/>
      <c r="K44" s="61"/>
      <c r="L44" s="61"/>
      <c r="Q44" s="58" t="s">
        <v>106</v>
      </c>
      <c r="R44" s="58">
        <v>5.6641</v>
      </c>
    </row>
    <row r="45" spans="1:23">
      <c r="A45" s="88" t="s">
        <v>131</v>
      </c>
      <c r="C45" s="61"/>
      <c r="F45" s="61"/>
      <c r="G45" s="61"/>
      <c r="H45" s="61"/>
      <c r="I45" s="61"/>
      <c r="J45" s="61"/>
      <c r="K45" s="61"/>
      <c r="L45" s="61"/>
      <c r="Q45" s="58" t="s">
        <v>108</v>
      </c>
      <c r="R45" s="58">
        <v>22.65641</v>
      </c>
    </row>
    <row r="46" spans="1:23">
      <c r="C46" s="61"/>
      <c r="Q46" s="58" t="s">
        <v>109</v>
      </c>
      <c r="R46" s="58">
        <v>0.99731</v>
      </c>
    </row>
    <row r="47" spans="1:23">
      <c r="C47" s="61"/>
      <c r="Q47" s="58" t="s">
        <v>110</v>
      </c>
      <c r="R47" s="58">
        <v>0.99529</v>
      </c>
    </row>
    <row r="48" spans="1:23">
      <c r="C48" s="61"/>
      <c r="Q48" s="58" t="s">
        <v>111</v>
      </c>
      <c r="R48" s="58" t="s">
        <v>112</v>
      </c>
    </row>
    <row r="49" spans="1:37">
      <c r="A49" s="59" t="s">
        <v>113</v>
      </c>
      <c r="Q49" s="58" t="s">
        <v>114</v>
      </c>
    </row>
    <row r="50" spans="1:37">
      <c r="A50" s="59"/>
      <c r="R50" s="58" t="s">
        <v>91</v>
      </c>
      <c r="S50" s="58" t="s">
        <v>91</v>
      </c>
      <c r="T50" s="58" t="s">
        <v>92</v>
      </c>
      <c r="U50" s="58" t="s">
        <v>92</v>
      </c>
      <c r="V50" s="58" t="s">
        <v>96</v>
      </c>
      <c r="W50" s="58" t="s">
        <v>96</v>
      </c>
      <c r="X50" s="58" t="s">
        <v>97</v>
      </c>
      <c r="Y50" s="58" t="s">
        <v>97</v>
      </c>
      <c r="Z50" s="58" t="s">
        <v>98</v>
      </c>
      <c r="AA50" s="58" t="s">
        <v>98</v>
      </c>
      <c r="AB50" s="58" t="s">
        <v>99</v>
      </c>
      <c r="AC50" s="58" t="s">
        <v>99</v>
      </c>
      <c r="AD50" s="58" t="s">
        <v>100</v>
      </c>
      <c r="AE50" s="58" t="s">
        <v>100</v>
      </c>
      <c r="AF50" s="58" t="s">
        <v>101</v>
      </c>
      <c r="AG50" s="58" t="s">
        <v>101</v>
      </c>
      <c r="AH50" s="58" t="s">
        <v>102</v>
      </c>
      <c r="AI50" s="58" t="s">
        <v>102</v>
      </c>
      <c r="AJ50" s="58" t="s">
        <v>103</v>
      </c>
      <c r="AK50" s="58" t="s">
        <v>103</v>
      </c>
    </row>
    <row r="51" spans="1:37">
      <c r="R51" s="58" t="s">
        <v>86</v>
      </c>
      <c r="S51" s="58" t="s">
        <v>87</v>
      </c>
      <c r="T51" s="58" t="s">
        <v>86</v>
      </c>
      <c r="U51" s="58" t="s">
        <v>87</v>
      </c>
      <c r="V51" s="58" t="s">
        <v>86</v>
      </c>
      <c r="W51" s="58" t="s">
        <v>87</v>
      </c>
      <c r="X51" s="58" t="s">
        <v>86</v>
      </c>
      <c r="Y51" s="58" t="s">
        <v>87</v>
      </c>
      <c r="Z51" s="58" t="s">
        <v>86</v>
      </c>
      <c r="AA51" s="58" t="s">
        <v>87</v>
      </c>
      <c r="AB51" s="58" t="s">
        <v>86</v>
      </c>
      <c r="AC51" s="58" t="s">
        <v>87</v>
      </c>
      <c r="AD51" s="58" t="s">
        <v>86</v>
      </c>
      <c r="AE51" s="58" t="s">
        <v>87</v>
      </c>
      <c r="AF51" s="58" t="s">
        <v>86</v>
      </c>
      <c r="AG51" s="58" t="s">
        <v>87</v>
      </c>
      <c r="AH51" s="58" t="s">
        <v>86</v>
      </c>
      <c r="AI51" s="58" t="s">
        <v>87</v>
      </c>
      <c r="AJ51" s="58" t="s">
        <v>106</v>
      </c>
      <c r="AK51" s="58" t="s">
        <v>110</v>
      </c>
    </row>
    <row r="52" customHeight="1" spans="1:37">
      <c r="A52" s="70" t="s">
        <v>115</v>
      </c>
      <c r="B52" s="70" t="s">
        <v>130</v>
      </c>
      <c r="C52" s="70"/>
      <c r="D52" s="70"/>
      <c r="E52" s="89" t="s">
        <v>116</v>
      </c>
      <c r="F52" s="90"/>
      <c r="G52" s="91"/>
      <c r="H52" s="82" t="s">
        <v>117</v>
      </c>
      <c r="I52" s="83" t="s">
        <v>243</v>
      </c>
      <c r="J52" s="70"/>
      <c r="K52" s="70"/>
      <c r="L52" s="61"/>
      <c r="Q52" s="58" t="s">
        <v>75</v>
      </c>
      <c r="R52" s="58">
        <v>33202.36008</v>
      </c>
      <c r="S52" s="58">
        <v>4764741.68546</v>
      </c>
      <c r="T52" s="58">
        <v>0.74745</v>
      </c>
      <c r="U52" s="58">
        <v>2.35427</v>
      </c>
      <c r="V52" s="58">
        <v>0.03255</v>
      </c>
      <c r="W52" s="58">
        <v>2.00978</v>
      </c>
      <c r="X52" s="58">
        <v>2.35764</v>
      </c>
      <c r="Y52" s="58">
        <v>0.69481</v>
      </c>
      <c r="Z52" s="58">
        <v>0.01808</v>
      </c>
      <c r="AA52" s="58">
        <v>1.11935</v>
      </c>
      <c r="AB52" s="58">
        <v>0.03255</v>
      </c>
      <c r="AC52" s="58">
        <v>2.00978</v>
      </c>
      <c r="AD52" s="58">
        <v>0.0586</v>
      </c>
      <c r="AE52" s="58">
        <v>3.60852</v>
      </c>
      <c r="AF52" s="58">
        <v>0.01282</v>
      </c>
      <c r="AG52" s="58">
        <v>0.79483</v>
      </c>
      <c r="AH52" s="58">
        <v>0.08266</v>
      </c>
      <c r="AI52" s="58">
        <v>5.08175</v>
      </c>
      <c r="AJ52" s="58">
        <v>5.6641</v>
      </c>
      <c r="AK52" s="58">
        <v>0.99529</v>
      </c>
    </row>
    <row r="53" spans="1:37">
      <c r="A53" s="70"/>
      <c r="B53" s="70">
        <v>1</v>
      </c>
      <c r="C53" s="70">
        <v>2</v>
      </c>
      <c r="D53" s="70">
        <v>3</v>
      </c>
      <c r="E53" s="70">
        <v>1</v>
      </c>
      <c r="F53" s="70">
        <v>2</v>
      </c>
      <c r="G53" s="70">
        <v>3</v>
      </c>
      <c r="H53" s="84"/>
      <c r="I53" s="70"/>
      <c r="J53" s="70"/>
      <c r="K53" s="70"/>
      <c r="L53" s="61"/>
      <c r="Q53" s="58" t="s">
        <v>119</v>
      </c>
    </row>
    <row r="54" ht="14.25" customHeight="1" spans="1:37">
      <c r="A54" s="83" t="str">
        <f t="shared" ref="A54:A57" si="6">E17</f>
        <v>G1</v>
      </c>
      <c r="B54" s="93">
        <f t="shared" ref="B54:B57" si="7">E5</f>
        <v>0.827844545046483</v>
      </c>
      <c r="C54" s="93">
        <f t="shared" ref="C54:C57" si="8">F5</f>
        <v>0.837235198574389</v>
      </c>
      <c r="D54" s="93">
        <f t="shared" ref="D54:D57" si="9">G5</f>
        <v>0.804317410177812</v>
      </c>
      <c r="E54" s="94">
        <f t="shared" ref="E54:E57" si="10">$S$32+($S$31-$S$32)/(1+(B54/$S$33)^$S$34)</f>
        <v>16.8734303057958</v>
      </c>
      <c r="F54" s="94">
        <f t="shared" ref="F54:F57" si="11">$S$32+($S$31-$S$32)/(1+(C54/$S$33)^$S$34)</f>
        <v>16.4504387754065</v>
      </c>
      <c r="G54" s="94">
        <f t="shared" ref="G54:G57" si="12">$S$32+($S$31-$S$32)/(1+(D54/$S$33)^$S$34)</f>
        <v>18.0071029151801</v>
      </c>
      <c r="H54" s="94">
        <f t="shared" ref="H54:H57" si="13">AVERAGE(E54:G54)</f>
        <v>17.1103239987941</v>
      </c>
      <c r="I54" s="70">
        <f t="shared" ref="I54:K54" si="14">E54/AVERAGE($E$54:$G$54)</f>
        <v>0.986154926521844</v>
      </c>
      <c r="J54" s="70">
        <f t="shared" si="14"/>
        <v>0.96143350509119</v>
      </c>
      <c r="K54" s="70">
        <f t="shared" si="14"/>
        <v>1.05241156838697</v>
      </c>
      <c r="L54" s="61"/>
      <c r="S54" s="58" t="s">
        <v>120</v>
      </c>
      <c r="T54" s="58" t="s">
        <v>121</v>
      </c>
      <c r="U54" s="58" t="s">
        <v>122</v>
      </c>
      <c r="V54" s="58" t="s">
        <v>123</v>
      </c>
      <c r="W54" s="58" t="s">
        <v>124</v>
      </c>
    </row>
    <row r="55" ht="14.25" customHeight="1" spans="1:37">
      <c r="A55" s="83" t="str">
        <f t="shared" si="6"/>
        <v>G2</v>
      </c>
      <c r="B55" s="93">
        <f t="shared" si="7"/>
        <v>1.0326</v>
      </c>
      <c r="C55" s="93">
        <f t="shared" si="8"/>
        <v>1.0846</v>
      </c>
      <c r="D55" s="93">
        <f t="shared" si="9"/>
        <v>0.9521</v>
      </c>
      <c r="E55" s="94">
        <f t="shared" si="10"/>
        <v>10.326394575563</v>
      </c>
      <c r="F55" s="94">
        <f t="shared" si="11"/>
        <v>9.27894755002427</v>
      </c>
      <c r="G55" s="94">
        <f t="shared" si="12"/>
        <v>12.3458210657346</v>
      </c>
      <c r="H55" s="94">
        <f t="shared" si="13"/>
        <v>10.6503877304406</v>
      </c>
      <c r="I55" s="70">
        <f t="shared" ref="I55:K55" si="15">E55/AVERAGE($E$54:$G$54)</f>
        <v>0.603518353965172</v>
      </c>
      <c r="J55" s="70">
        <f t="shared" si="15"/>
        <v>0.542301101409781</v>
      </c>
      <c r="K55" s="70">
        <f t="shared" si="15"/>
        <v>0.72154221431486</v>
      </c>
      <c r="L55" s="61"/>
      <c r="Q55" s="58" t="s">
        <v>75</v>
      </c>
      <c r="R55" s="58" t="s">
        <v>126</v>
      </c>
      <c r="S55" s="58">
        <v>4</v>
      </c>
      <c r="T55" s="58">
        <v>22.65641</v>
      </c>
      <c r="U55" s="58">
        <v>5.6641</v>
      </c>
    </row>
    <row r="56" spans="1:37">
      <c r="A56" s="83" t="str">
        <f t="shared" si="6"/>
        <v>G3</v>
      </c>
      <c r="B56" s="93">
        <f t="shared" si="7"/>
        <v>1.2135</v>
      </c>
      <c r="C56" s="93">
        <f t="shared" si="8"/>
        <v>1.2846</v>
      </c>
      <c r="D56" s="93">
        <f t="shared" si="9"/>
        <v>1.3215</v>
      </c>
      <c r="E56" s="94">
        <f t="shared" si="10"/>
        <v>7.29484738855503</v>
      </c>
      <c r="F56" s="94">
        <f t="shared" si="11"/>
        <v>6.47250172221758</v>
      </c>
      <c r="G56" s="94">
        <f t="shared" si="12"/>
        <v>6.10278999526511</v>
      </c>
      <c r="H56" s="94">
        <f t="shared" si="13"/>
        <v>6.62337970201257</v>
      </c>
      <c r="I56" s="70">
        <f t="shared" ref="I56:K56" si="16">E56/AVERAGE($E$54:$G$54)</f>
        <v>0.426341861736174</v>
      </c>
      <c r="J56" s="70">
        <f t="shared" si="16"/>
        <v>0.3782804885912</v>
      </c>
      <c r="K56" s="70">
        <f t="shared" si="16"/>
        <v>0.356672965146377</v>
      </c>
      <c r="L56" s="61"/>
      <c r="Q56" s="58" t="s">
        <v>75</v>
      </c>
      <c r="R56" s="58" t="s">
        <v>128</v>
      </c>
      <c r="S56" s="58">
        <v>7</v>
      </c>
      <c r="T56" s="58">
        <v>8410.33936</v>
      </c>
    </row>
    <row r="57" spans="1:37">
      <c r="A57" s="70" t="str">
        <f t="shared" si="6"/>
        <v>G4</v>
      </c>
      <c r="B57" s="93">
        <f t="shared" si="7"/>
        <v>1.9455</v>
      </c>
      <c r="C57" s="93">
        <f t="shared" si="8"/>
        <v>1.4658</v>
      </c>
      <c r="D57" s="93">
        <f t="shared" si="9"/>
        <v>1.33321</v>
      </c>
      <c r="E57" s="94">
        <f t="shared" si="10"/>
        <v>2.89938996184513</v>
      </c>
      <c r="F57" s="94">
        <f t="shared" si="11"/>
        <v>4.94205078221961</v>
      </c>
      <c r="G57" s="94">
        <f t="shared" si="12"/>
        <v>5.99257013654758</v>
      </c>
      <c r="H57" s="94">
        <f t="shared" si="13"/>
        <v>4.61133696020411</v>
      </c>
      <c r="I57" s="70">
        <f t="shared" ref="I57:K57" si="17">E57/AVERAGE($E$54:$G$54)</f>
        <v>0.169452662734468</v>
      </c>
      <c r="J57" s="70">
        <f t="shared" si="17"/>
        <v>0.288834436014649</v>
      </c>
      <c r="K57" s="70">
        <f t="shared" si="17"/>
        <v>0.350231248512297</v>
      </c>
      <c r="L57" s="61"/>
    </row>
    <row r="58" spans="1:37">
      <c r="A58" s="60"/>
      <c r="B58" s="60"/>
      <c r="C58" s="60"/>
      <c r="D58" s="60"/>
      <c r="E58" s="95"/>
      <c r="F58" s="95"/>
      <c r="G58" s="95"/>
      <c r="H58" s="95"/>
      <c r="I58" s="60"/>
      <c r="J58" s="60"/>
      <c r="K58" s="60"/>
    </row>
    <row r="59" spans="1:37">
      <c r="A59" s="60"/>
      <c r="B59" s="60"/>
      <c r="C59" s="60"/>
      <c r="D59" s="60"/>
      <c r="E59" s="95"/>
      <c r="F59" s="95"/>
      <c r="G59" s="95"/>
      <c r="H59" s="95"/>
      <c r="I59" s="60"/>
      <c r="J59" s="60"/>
      <c r="K59" s="60"/>
    </row>
    <row r="60" spans="1:37">
      <c r="A60" s="60"/>
      <c r="B60" s="60"/>
      <c r="C60" s="60"/>
      <c r="D60" s="60"/>
      <c r="E60" s="60"/>
      <c r="F60" s="96"/>
    </row>
    <row r="61" spans="1:37">
      <c r="A61" s="60"/>
      <c r="B61" s="60"/>
      <c r="C61" s="60"/>
      <c r="D61" s="60"/>
      <c r="E61" s="60"/>
      <c r="F61" s="96"/>
    </row>
    <row r="62" spans="1:37">
      <c r="A62" s="60"/>
      <c r="B62" s="60"/>
      <c r="C62" s="60"/>
      <c r="D62" s="60"/>
      <c r="E62" s="60"/>
      <c r="F62" s="96"/>
    </row>
    <row r="63" spans="1:37">
      <c r="A63" s="60"/>
      <c r="B63" s="60"/>
      <c r="C63" s="60"/>
      <c r="D63" s="60"/>
      <c r="E63" s="60"/>
      <c r="F63" s="96"/>
    </row>
    <row r="64" spans="1:37">
      <c r="A64" s="60"/>
      <c r="B64" s="60"/>
      <c r="C64" s="60"/>
      <c r="D64" s="60"/>
      <c r="E64" s="60"/>
      <c r="F64" s="96"/>
    </row>
    <row r="65" spans="1:6">
      <c r="A65" s="60"/>
      <c r="B65" s="60"/>
      <c r="C65" s="60"/>
      <c r="D65" s="60"/>
      <c r="E65" s="60"/>
      <c r="F65" s="96"/>
    </row>
    <row r="66" spans="1:6">
      <c r="A66" s="60"/>
      <c r="B66" s="60"/>
      <c r="C66" s="60"/>
      <c r="D66" s="60"/>
      <c r="E66" s="60"/>
      <c r="F66" s="96"/>
    </row>
    <row r="67" spans="1:6">
      <c r="A67" s="60"/>
      <c r="B67" s="60"/>
      <c r="C67" s="60"/>
      <c r="D67" s="60"/>
      <c r="E67" s="60"/>
      <c r="F67" s="96"/>
    </row>
    <row r="68" spans="1:6">
      <c r="A68" s="60"/>
      <c r="B68" s="60"/>
      <c r="C68" s="60"/>
      <c r="D68" s="60"/>
      <c r="E68" s="60"/>
      <c r="F68" s="96"/>
    </row>
    <row r="69" spans="1:6">
      <c r="A69" s="60"/>
      <c r="B69" s="60"/>
      <c r="C69" s="60"/>
      <c r="D69" s="60"/>
      <c r="E69" s="60"/>
      <c r="F69" s="96"/>
    </row>
    <row r="70" spans="1:6">
      <c r="A70" s="60"/>
      <c r="B70" s="60"/>
      <c r="C70" s="60"/>
      <c r="D70" s="60"/>
      <c r="E70" s="60"/>
      <c r="F70" s="96"/>
    </row>
    <row r="71" spans="1:6">
      <c r="A71" s="60"/>
      <c r="B71" s="60"/>
      <c r="C71" s="60"/>
      <c r="D71" s="60"/>
      <c r="E71" s="60"/>
      <c r="F71" s="96"/>
    </row>
    <row r="72" spans="1:6">
      <c r="A72" s="60"/>
      <c r="B72" s="60"/>
      <c r="C72" s="60"/>
      <c r="D72" s="60"/>
      <c r="E72" s="60"/>
      <c r="F72" s="96"/>
    </row>
    <row r="73" spans="1:6">
      <c r="A73" s="60"/>
      <c r="B73" s="60"/>
      <c r="C73" s="60"/>
      <c r="D73" s="60"/>
      <c r="E73" s="60"/>
      <c r="F73" s="96"/>
    </row>
    <row r="74" spans="1:6">
      <c r="A74" s="60"/>
      <c r="B74" s="60"/>
      <c r="C74" s="60"/>
      <c r="D74" s="60"/>
      <c r="E74" s="60"/>
      <c r="F74" s="96"/>
    </row>
    <row r="75" spans="1:6">
      <c r="A75" s="60"/>
      <c r="B75" s="60"/>
      <c r="C75" s="60"/>
      <c r="D75" s="60"/>
      <c r="E75" s="60"/>
      <c r="F75" s="96"/>
    </row>
    <row r="76" spans="1:6">
      <c r="A76" s="60"/>
      <c r="B76" s="60"/>
      <c r="C76" s="60"/>
      <c r="D76" s="60"/>
      <c r="E76" s="60"/>
      <c r="F76" s="96"/>
    </row>
    <row r="77" spans="1:6">
      <c r="A77" s="60"/>
      <c r="B77" s="60"/>
      <c r="C77" s="60"/>
      <c r="D77" s="60"/>
      <c r="E77" s="60"/>
      <c r="F77" s="96"/>
    </row>
    <row r="78" spans="1:6">
      <c r="A78" s="60"/>
      <c r="B78" s="60"/>
      <c r="C78" s="60"/>
      <c r="D78" s="60"/>
      <c r="E78" s="60"/>
      <c r="F78" s="96"/>
    </row>
    <row r="79" spans="1:6">
      <c r="A79" s="60"/>
      <c r="B79" s="60"/>
      <c r="C79" s="60"/>
      <c r="D79" s="60"/>
      <c r="E79" s="60"/>
      <c r="F79" s="96"/>
    </row>
    <row r="80" spans="1:6">
      <c r="A80" s="60"/>
      <c r="B80" s="60"/>
      <c r="C80" s="60"/>
      <c r="D80" s="60"/>
      <c r="E80" s="60"/>
      <c r="F80" s="96"/>
    </row>
    <row r="81" spans="1:6">
      <c r="A81" s="60"/>
      <c r="B81" s="60"/>
      <c r="C81" s="60"/>
      <c r="D81" s="60"/>
      <c r="E81" s="60"/>
      <c r="F81" s="96"/>
    </row>
    <row r="82" spans="1:6">
      <c r="A82" s="60"/>
      <c r="B82" s="60"/>
      <c r="C82" s="60"/>
      <c r="D82" s="60"/>
      <c r="E82" s="60"/>
      <c r="F82" s="96"/>
    </row>
    <row r="83" spans="1:6">
      <c r="A83" s="60"/>
      <c r="B83" s="60"/>
      <c r="C83" s="60"/>
      <c r="D83" s="60"/>
      <c r="E83" s="60"/>
      <c r="F83" s="96"/>
    </row>
    <row r="84" spans="1:6">
      <c r="A84" s="60"/>
      <c r="B84" s="60"/>
      <c r="C84" s="60"/>
      <c r="D84" s="60"/>
      <c r="E84" s="60"/>
      <c r="F84" s="96"/>
    </row>
    <row r="85" spans="1:6">
      <c r="A85" s="60"/>
      <c r="B85" s="60"/>
      <c r="C85" s="60"/>
      <c r="D85" s="60"/>
      <c r="E85" s="60"/>
      <c r="F85" s="96"/>
    </row>
    <row r="86" spans="1:6">
      <c r="A86" s="60"/>
      <c r="B86" s="60"/>
      <c r="C86" s="60"/>
      <c r="D86" s="60"/>
      <c r="E86" s="60"/>
      <c r="F86" s="96"/>
    </row>
    <row r="87" spans="1:6">
      <c r="A87" s="60"/>
      <c r="B87" s="60"/>
      <c r="C87" s="60"/>
      <c r="D87" s="60"/>
      <c r="E87" s="60"/>
      <c r="F87" s="96"/>
    </row>
    <row r="88" spans="1:6">
      <c r="A88" s="60"/>
      <c r="B88" s="60"/>
      <c r="C88" s="60"/>
      <c r="D88" s="60"/>
      <c r="E88" s="60"/>
      <c r="F88" s="96"/>
    </row>
    <row r="89" spans="1:6">
      <c r="A89" s="60"/>
      <c r="B89" s="60"/>
      <c r="C89" s="60"/>
      <c r="D89" s="60"/>
      <c r="E89" s="60"/>
      <c r="F89" s="96"/>
    </row>
    <row r="90" spans="1:6">
      <c r="A90" s="60"/>
      <c r="B90" s="60"/>
      <c r="C90" s="60"/>
      <c r="D90" s="60"/>
      <c r="E90" s="60"/>
      <c r="F90" s="96"/>
    </row>
    <row r="91" spans="1:6">
      <c r="A91" s="60"/>
      <c r="B91" s="60"/>
      <c r="C91" s="60"/>
      <c r="D91" s="60"/>
      <c r="E91" s="60"/>
      <c r="F91" s="96"/>
    </row>
    <row r="92" spans="1:6">
      <c r="A92" s="60"/>
      <c r="B92" s="60"/>
      <c r="C92" s="60"/>
      <c r="D92" s="60"/>
      <c r="E92" s="60"/>
      <c r="F92" s="96"/>
    </row>
    <row r="93" spans="1:6">
      <c r="A93" s="60"/>
      <c r="B93" s="60"/>
      <c r="C93" s="60"/>
      <c r="D93" s="60"/>
      <c r="E93" s="60"/>
      <c r="F93" s="96"/>
    </row>
    <row r="94" spans="1:6">
      <c r="A94" s="60"/>
      <c r="B94" s="60"/>
      <c r="C94" s="60"/>
      <c r="D94" s="60"/>
      <c r="E94" s="60"/>
      <c r="F94" s="96"/>
    </row>
    <row r="95" spans="1:6">
      <c r="A95" s="60"/>
      <c r="B95" s="60"/>
      <c r="C95" s="60"/>
      <c r="D95" s="60"/>
      <c r="E95" s="60"/>
      <c r="F95" s="96"/>
    </row>
    <row r="96" spans="1:6">
      <c r="A96" s="60"/>
      <c r="B96" s="60"/>
      <c r="C96" s="60"/>
      <c r="D96" s="60"/>
      <c r="E96" s="60"/>
      <c r="F96" s="96"/>
    </row>
    <row r="97" spans="1:6">
      <c r="A97" s="60"/>
      <c r="B97" s="60"/>
      <c r="C97" s="60"/>
      <c r="D97" s="60"/>
      <c r="E97" s="60"/>
      <c r="F97" s="96"/>
    </row>
    <row r="98" spans="1:6">
      <c r="A98" s="60"/>
      <c r="B98" s="60"/>
      <c r="C98" s="60"/>
      <c r="D98" s="60"/>
      <c r="E98" s="60"/>
      <c r="F98" s="96"/>
    </row>
    <row r="99" spans="1:6">
      <c r="A99" s="60"/>
      <c r="B99" s="60"/>
      <c r="C99" s="60"/>
      <c r="D99" s="60"/>
      <c r="E99" s="60"/>
      <c r="F99" s="96"/>
    </row>
    <row r="100" spans="1:6">
      <c r="A100" s="60"/>
      <c r="B100" s="60"/>
      <c r="C100" s="60"/>
      <c r="D100" s="60"/>
      <c r="E100" s="60"/>
      <c r="F100" s="96"/>
    </row>
    <row r="101" spans="1:6">
      <c r="A101" s="60"/>
      <c r="B101" s="60"/>
      <c r="C101" s="60"/>
      <c r="D101" s="60"/>
      <c r="E101" s="60"/>
      <c r="F101" s="96"/>
    </row>
    <row r="102" spans="1:6">
      <c r="A102" s="60"/>
      <c r="B102" s="60"/>
      <c r="C102" s="60"/>
      <c r="D102" s="60"/>
      <c r="E102" s="60"/>
      <c r="F102" s="96"/>
    </row>
    <row r="103" spans="1:6">
      <c r="A103" s="60"/>
      <c r="B103" s="60"/>
      <c r="C103" s="60"/>
      <c r="D103" s="60"/>
      <c r="E103" s="60"/>
      <c r="F103" s="96"/>
    </row>
    <row r="104" spans="1:6">
      <c r="A104" s="60"/>
      <c r="B104" s="60"/>
      <c r="C104" s="60"/>
      <c r="D104" s="60"/>
      <c r="E104" s="60"/>
      <c r="F104" s="96"/>
    </row>
    <row r="105" spans="1:6">
      <c r="A105" s="60"/>
      <c r="B105" s="60"/>
      <c r="C105" s="60"/>
      <c r="D105" s="60"/>
      <c r="E105" s="60"/>
      <c r="F105" s="96"/>
    </row>
    <row r="106" spans="1:6">
      <c r="A106" s="60"/>
      <c r="B106" s="60"/>
      <c r="C106" s="60"/>
      <c r="D106" s="60"/>
      <c r="E106" s="60"/>
      <c r="F106" s="96"/>
    </row>
    <row r="107" spans="1:6">
      <c r="A107" s="60"/>
      <c r="B107" s="60"/>
      <c r="C107" s="60"/>
      <c r="D107" s="60"/>
      <c r="E107" s="60"/>
      <c r="F107" s="96"/>
    </row>
    <row r="108" spans="1:6">
      <c r="A108" s="60"/>
      <c r="B108" s="60"/>
      <c r="C108" s="60"/>
      <c r="D108" s="60"/>
      <c r="E108" s="60"/>
      <c r="F108" s="96"/>
    </row>
    <row r="109" spans="1:6">
      <c r="A109" s="60"/>
      <c r="B109" s="60"/>
      <c r="C109" s="60"/>
      <c r="D109" s="60"/>
      <c r="E109" s="60"/>
      <c r="F109" s="96"/>
    </row>
    <row r="110" spans="1:6">
      <c r="A110" s="60"/>
      <c r="B110" s="60"/>
      <c r="C110" s="60"/>
      <c r="D110" s="60"/>
      <c r="E110" s="60"/>
      <c r="F110" s="96"/>
    </row>
  </sheetData>
  <mergeCells count="13">
    <mergeCell ref="B25:D25"/>
    <mergeCell ref="B33:D33"/>
    <mergeCell ref="B52:D52"/>
    <mergeCell ref="E52:G52"/>
    <mergeCell ref="A1:A2"/>
    <mergeCell ref="A14:A15"/>
    <mergeCell ref="A30:A31"/>
    <mergeCell ref="A33:A34"/>
    <mergeCell ref="A49:A50"/>
    <mergeCell ref="A52:A53"/>
    <mergeCell ref="E33:E34"/>
    <mergeCell ref="H52:H53"/>
    <mergeCell ref="I52:K53"/>
  </mergeCells>
  <hyperlinks>
    <hyperlink ref="A45" r:id="rId2" display="https://www.elabscience.cn/search-category=ELISA%E8%AF%95%E5%89%82%E7%9B%92&amp;keywords=GSH" tooltip="https://www.elabscience.cn/search-category=ELISA%E8%AF%95%E5%89%82%E7%9B%92&amp;keywords=GSH"/>
  </hyperlinks>
  <pageMargins left="0.7" right="0.7" top="0.75" bottom="0.75" header="0.3" footer="0.3"/>
  <pageSetup paperSize="9" orientation="portrait" horizontalDpi="200" verticalDpi="300"/>
  <headerFooter/>
  <drawing r:id="rId1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10"/>
  <sheetViews>
    <sheetView zoomScale="70" zoomScaleNormal="70" topLeftCell="A16" workbookViewId="0">
      <selection activeCell="I54" sqref="I54:K57"/>
    </sheetView>
  </sheetViews>
  <sheetFormatPr defaultColWidth="9" defaultRowHeight="13.5"/>
  <cols>
    <col min="1" max="1" width="19.875" style="58" customWidth="1"/>
    <col min="2" max="4" width="8.375" style="58" customWidth="1"/>
    <col min="5" max="5" width="12.125" style="58" customWidth="1"/>
    <col min="6" max="7" width="13.25" style="58" customWidth="1"/>
    <col min="8" max="8" width="14.875" style="58" customWidth="1"/>
    <col min="9" max="10" width="13.75" style="58" customWidth="1"/>
    <col min="11" max="11" width="12.625" style="58" customWidth="1"/>
    <col min="12" max="14" width="10.25" style="58" customWidth="1"/>
    <col min="15" max="19" width="9" style="58"/>
    <col min="20" max="20" width="27.125" style="58" customWidth="1"/>
    <col min="21" max="16384" width="9" style="58"/>
  </cols>
  <sheetData>
    <row r="1" s="57" customFormat="1" spans="1:27">
      <c r="A1" s="59" t="s">
        <v>71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</row>
    <row r="2" s="57" customFormat="1" spans="1:27">
      <c r="A2" s="59"/>
      <c r="B2" s="58"/>
      <c r="C2" s="58"/>
      <c r="D2" s="58"/>
      <c r="E2" s="58"/>
      <c r="F2" s="58"/>
      <c r="G2" s="58"/>
      <c r="H2" s="58"/>
      <c r="I2" s="58"/>
      <c r="J2" s="58"/>
      <c r="K2" s="60"/>
      <c r="L2" s="60"/>
      <c r="M2" s="60"/>
      <c r="N2" s="60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3" spans="1:27">
      <c r="K3" s="60"/>
      <c r="L3" s="60"/>
      <c r="M3" s="60"/>
      <c r="N3" s="60"/>
    </row>
    <row r="4" spans="1:27">
      <c r="A4" s="61" t="s">
        <v>72</v>
      </c>
      <c r="B4" s="58">
        <v>1</v>
      </c>
      <c r="C4" s="58">
        <v>2</v>
      </c>
      <c r="D4" s="58">
        <v>3</v>
      </c>
      <c r="E4" s="58">
        <v>4</v>
      </c>
      <c r="F4" s="58">
        <v>5</v>
      </c>
      <c r="G4" s="58">
        <v>6</v>
      </c>
      <c r="H4" s="69"/>
      <c r="I4" s="69"/>
      <c r="J4" s="69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</row>
    <row r="5" ht="14.25" spans="1:27">
      <c r="A5" s="61">
        <v>25</v>
      </c>
      <c r="B5" s="62">
        <v>2.7972</v>
      </c>
      <c r="C5" s="63">
        <v>2.8176</v>
      </c>
      <c r="D5" s="63">
        <v>2.807</v>
      </c>
      <c r="E5" s="64">
        <v>1.93662646923283</v>
      </c>
      <c r="F5" s="64">
        <v>1.81167899965411</v>
      </c>
      <c r="G5" s="64">
        <v>1.8012450509161</v>
      </c>
      <c r="H5" s="69"/>
      <c r="I5" s="69"/>
      <c r="J5" s="69"/>
      <c r="K5" s="65"/>
      <c r="L5" s="65"/>
      <c r="M5" s="65"/>
      <c r="N5" s="66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</row>
    <row r="6" ht="14.25" spans="1:27">
      <c r="A6" s="61"/>
      <c r="B6" s="67">
        <v>2.273</v>
      </c>
      <c r="C6" s="68">
        <v>2.2746</v>
      </c>
      <c r="D6" s="68">
        <v>2.2936</v>
      </c>
      <c r="E6" s="64">
        <v>1.4365</v>
      </c>
      <c r="F6" s="64">
        <v>1.4451</v>
      </c>
      <c r="G6" s="64">
        <v>1.6485</v>
      </c>
      <c r="H6" s="69"/>
      <c r="I6" s="69"/>
      <c r="J6" s="69"/>
      <c r="K6" s="65"/>
      <c r="L6" s="65"/>
      <c r="M6" s="65"/>
      <c r="N6" s="66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</row>
    <row r="7" ht="14.25" spans="1:27">
      <c r="A7" s="61"/>
      <c r="B7" s="67">
        <v>1.9325</v>
      </c>
      <c r="C7" s="68">
        <v>1.9476</v>
      </c>
      <c r="D7" s="68">
        <v>1.928</v>
      </c>
      <c r="E7" s="64">
        <v>1.4003</v>
      </c>
      <c r="F7" s="64">
        <v>1.458</v>
      </c>
      <c r="G7" s="64">
        <v>1.3648</v>
      </c>
      <c r="H7" s="69"/>
      <c r="I7" s="69"/>
      <c r="J7" s="69"/>
      <c r="K7" s="65"/>
      <c r="L7" s="65"/>
      <c r="M7" s="65"/>
      <c r="N7" s="66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</row>
    <row r="8" ht="14.25" spans="1:27">
      <c r="A8" s="61"/>
      <c r="B8" s="67">
        <v>1.4883</v>
      </c>
      <c r="C8" s="68">
        <v>1.5046</v>
      </c>
      <c r="D8" s="68">
        <v>1.4971</v>
      </c>
      <c r="E8" s="64">
        <v>1.2051</v>
      </c>
      <c r="F8" s="64">
        <v>1.2846</v>
      </c>
      <c r="G8" s="64">
        <v>1.3152</v>
      </c>
      <c r="H8" s="69"/>
      <c r="I8" s="69"/>
      <c r="J8" s="69"/>
      <c r="K8" s="65"/>
      <c r="L8" s="65"/>
      <c r="M8" s="65"/>
      <c r="N8" s="66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</row>
    <row r="9" spans="1:27">
      <c r="A9" s="61"/>
      <c r="B9" s="67">
        <v>1.0559</v>
      </c>
      <c r="C9" s="68">
        <v>1.0583</v>
      </c>
      <c r="D9" s="68">
        <v>1.0818</v>
      </c>
      <c r="E9" s="65"/>
      <c r="F9" s="65"/>
      <c r="G9" s="65"/>
      <c r="H9" s="5"/>
      <c r="I9" s="5"/>
      <c r="J9" s="5"/>
      <c r="K9" s="5"/>
      <c r="L9" s="5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</row>
    <row r="10" spans="1:27">
      <c r="A10" s="61"/>
      <c r="B10" s="67">
        <v>0.7129</v>
      </c>
      <c r="C10" s="68">
        <v>0.7282</v>
      </c>
      <c r="D10" s="68">
        <v>0.7311</v>
      </c>
      <c r="E10" s="65"/>
      <c r="F10" s="65"/>
      <c r="G10" s="5"/>
      <c r="H10" s="5"/>
      <c r="K10" s="60"/>
      <c r="L10" s="5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</row>
    <row r="11" spans="1:27">
      <c r="A11" s="61"/>
      <c r="B11" s="67">
        <v>0.4993</v>
      </c>
      <c r="C11" s="68">
        <v>0.5011</v>
      </c>
      <c r="D11" s="68">
        <v>0.494</v>
      </c>
      <c r="E11" s="69"/>
      <c r="F11" s="69"/>
      <c r="G11" s="69"/>
      <c r="H11" s="69"/>
      <c r="I11" s="69"/>
      <c r="J11" s="69"/>
      <c r="K11" s="69"/>
      <c r="L11" s="5"/>
      <c r="M11" s="5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</row>
    <row r="12" spans="1:27">
      <c r="A12" s="61"/>
      <c r="B12" s="67">
        <v>0.385</v>
      </c>
      <c r="C12" s="68">
        <v>0.3612</v>
      </c>
      <c r="D12" s="68">
        <v>0.3765</v>
      </c>
      <c r="E12" s="69"/>
      <c r="F12" s="69"/>
      <c r="G12" s="69"/>
      <c r="H12" s="69"/>
      <c r="I12" s="69"/>
      <c r="J12" s="69"/>
      <c r="K12" s="69"/>
      <c r="L12" s="5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</row>
    <row r="13" spans="1:27">
      <c r="F13" s="69"/>
      <c r="G13" s="69"/>
      <c r="H13" s="69"/>
      <c r="I13" s="69"/>
      <c r="J13" s="69"/>
      <c r="K13" s="69"/>
      <c r="L13" s="5"/>
      <c r="M13" s="65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</row>
    <row r="14" spans="1:27">
      <c r="A14" s="59" t="s">
        <v>73</v>
      </c>
      <c r="F14" s="69"/>
      <c r="G14" s="69"/>
      <c r="H14" s="69"/>
      <c r="I14" s="69"/>
      <c r="J14" s="69"/>
      <c r="K14" s="69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</row>
    <row r="15" spans="1:27">
      <c r="A15" s="59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</row>
    <row r="16" spans="1:27">
      <c r="B16" s="70">
        <v>1</v>
      </c>
      <c r="C16" s="70">
        <v>2</v>
      </c>
      <c r="D16" s="70">
        <v>3</v>
      </c>
      <c r="E16" s="70">
        <v>4</v>
      </c>
      <c r="F16" s="70">
        <v>5</v>
      </c>
      <c r="G16" s="70">
        <v>6</v>
      </c>
      <c r="H16" s="69"/>
      <c r="I16" s="69"/>
      <c r="J16" s="69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</row>
    <row r="17" ht="14.25" spans="1:29">
      <c r="A17" s="71" t="s">
        <v>74</v>
      </c>
      <c r="B17" s="72">
        <v>0</v>
      </c>
      <c r="C17" s="73"/>
      <c r="D17" s="73"/>
      <c r="E17" s="74" t="s">
        <v>255</v>
      </c>
      <c r="F17" s="74" t="s">
        <v>255</v>
      </c>
      <c r="G17" s="74" t="s">
        <v>255</v>
      </c>
      <c r="H17" s="69"/>
      <c r="I17" s="69"/>
      <c r="J17" s="69"/>
      <c r="K17" s="66"/>
      <c r="L17" s="66"/>
      <c r="M17" s="66"/>
      <c r="N17" s="66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</row>
    <row r="18" ht="14.25" spans="1:29">
      <c r="A18" s="71" t="s">
        <v>75</v>
      </c>
      <c r="B18" s="75">
        <v>31.25</v>
      </c>
      <c r="C18" s="76"/>
      <c r="D18" s="76"/>
      <c r="E18" s="74" t="s">
        <v>256</v>
      </c>
      <c r="F18" s="74" t="s">
        <v>256</v>
      </c>
      <c r="G18" s="74" t="s">
        <v>256</v>
      </c>
      <c r="H18" s="69"/>
      <c r="I18" s="69"/>
      <c r="J18" s="69"/>
      <c r="K18" s="66"/>
      <c r="L18" s="66"/>
      <c r="M18" s="66"/>
      <c r="N18" s="66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</row>
    <row r="19" ht="14.25" spans="1:29">
      <c r="A19" s="71" t="s">
        <v>76</v>
      </c>
      <c r="B19" s="75">
        <v>62.5</v>
      </c>
      <c r="C19" s="76"/>
      <c r="D19" s="76"/>
      <c r="E19" s="77" t="s">
        <v>257</v>
      </c>
      <c r="F19" s="77" t="s">
        <v>257</v>
      </c>
      <c r="G19" s="77" t="s">
        <v>257</v>
      </c>
      <c r="H19" s="69"/>
      <c r="I19" s="69"/>
      <c r="J19" s="69"/>
      <c r="K19" s="66"/>
      <c r="L19" s="66"/>
      <c r="M19" s="66"/>
      <c r="N19" s="66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</row>
    <row r="20" ht="14.25" spans="1:29">
      <c r="A20" s="71" t="s">
        <v>77</v>
      </c>
      <c r="B20" s="75">
        <v>125</v>
      </c>
      <c r="C20" s="76"/>
      <c r="D20" s="76"/>
      <c r="E20" s="77" t="s">
        <v>258</v>
      </c>
      <c r="F20" s="77" t="s">
        <v>258</v>
      </c>
      <c r="G20" s="77" t="s">
        <v>258</v>
      </c>
      <c r="H20" s="69"/>
      <c r="I20" s="69"/>
      <c r="J20" s="69"/>
      <c r="K20" s="66"/>
      <c r="L20" s="66"/>
      <c r="M20" s="66"/>
      <c r="N20" s="66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</row>
    <row r="21" ht="14.25" spans="1:29">
      <c r="A21" s="71" t="s">
        <v>78</v>
      </c>
      <c r="B21" s="75">
        <v>250</v>
      </c>
      <c r="C21" s="76"/>
      <c r="D21" s="76"/>
      <c r="E21" s="66"/>
      <c r="F21" s="66"/>
      <c r="G21" s="66"/>
      <c r="H21" s="78"/>
      <c r="I21" s="60"/>
      <c r="J21" s="60"/>
      <c r="K21" s="60"/>
      <c r="L21" s="60"/>
      <c r="M21" s="60"/>
      <c r="N21" s="78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</row>
    <row r="22" ht="14.25" spans="1:29">
      <c r="A22" s="71" t="s">
        <v>79</v>
      </c>
      <c r="B22" s="75">
        <v>500</v>
      </c>
      <c r="C22" s="76"/>
      <c r="D22" s="76"/>
      <c r="E22" s="66"/>
      <c r="F22" s="66"/>
      <c r="G22" s="66"/>
      <c r="H22" s="60"/>
      <c r="I22" s="60"/>
      <c r="J22" s="60"/>
      <c r="K22" s="60"/>
      <c r="L22" s="60"/>
      <c r="M22" s="60"/>
      <c r="N22" s="78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</row>
    <row r="23" spans="1:29">
      <c r="A23" s="71" t="s">
        <v>80</v>
      </c>
      <c r="B23" s="75">
        <v>1000</v>
      </c>
      <c r="C23" s="76"/>
      <c r="D23" s="76"/>
      <c r="E23" s="60"/>
      <c r="F23" s="60"/>
      <c r="G23" s="60"/>
      <c r="H23" s="60"/>
      <c r="I23" s="60"/>
      <c r="J23" s="60"/>
      <c r="K23" s="60"/>
      <c r="L23" s="60"/>
      <c r="M23" s="60"/>
      <c r="N23" s="78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</row>
    <row r="24" spans="1:29">
      <c r="A24" s="71" t="s">
        <v>81</v>
      </c>
      <c r="B24" s="75">
        <v>2000</v>
      </c>
      <c r="C24" s="76"/>
      <c r="D24" s="76"/>
      <c r="E24" s="60"/>
      <c r="F24" s="60"/>
      <c r="G24" s="60"/>
      <c r="H24" s="60"/>
      <c r="I24" s="60"/>
      <c r="J24" s="60"/>
      <c r="K24" s="60"/>
      <c r="L24" s="60"/>
      <c r="M24" s="60"/>
      <c r="N24" s="78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</row>
    <row r="25" spans="1:29">
      <c r="B25" s="79" t="s">
        <v>82</v>
      </c>
      <c r="C25" s="80"/>
      <c r="D25" s="80"/>
      <c r="H25" s="60"/>
      <c r="I25" s="60"/>
      <c r="J25" s="60"/>
      <c r="K25" s="60"/>
      <c r="L25" s="60"/>
      <c r="M25" s="60"/>
      <c r="N25" s="78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</row>
    <row r="26" spans="1:29">
      <c r="N26" s="78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</row>
    <row r="27" spans="1:29">
      <c r="N27" s="78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</row>
    <row r="28" spans="1:29">
      <c r="N28" s="60"/>
      <c r="O28" s="60"/>
      <c r="P28" s="60"/>
      <c r="Q28" s="60" t="s">
        <v>133</v>
      </c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</row>
    <row r="29" spans="1:29">
      <c r="N29" s="60"/>
      <c r="Q29" s="60" t="s">
        <v>84</v>
      </c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</row>
    <row r="30" spans="1:29">
      <c r="A30" s="59" t="s">
        <v>85</v>
      </c>
      <c r="N30" s="60"/>
      <c r="Q30" s="60"/>
      <c r="R30" s="60"/>
      <c r="S30" s="60" t="s">
        <v>86</v>
      </c>
      <c r="T30" s="60" t="s">
        <v>87</v>
      </c>
      <c r="U30" s="60" t="s">
        <v>88</v>
      </c>
      <c r="V30" s="60" t="s">
        <v>89</v>
      </c>
      <c r="W30" s="60" t="s">
        <v>90</v>
      </c>
      <c r="X30" s="60"/>
      <c r="Y30" s="60"/>
      <c r="Z30" s="60"/>
      <c r="AA30" s="60"/>
      <c r="AB30" s="60"/>
      <c r="AC30" s="60"/>
    </row>
    <row r="31" spans="1:29">
      <c r="A31" s="59"/>
      <c r="N31" s="60"/>
      <c r="Q31" s="60" t="s">
        <v>75</v>
      </c>
      <c r="R31" s="60" t="s">
        <v>91</v>
      </c>
      <c r="S31" s="60">
        <v>641473.05334</v>
      </c>
      <c r="T31" s="81">
        <v>86106200</v>
      </c>
      <c r="U31" s="60">
        <v>0.00745</v>
      </c>
      <c r="V31" s="60">
        <v>0.99441</v>
      </c>
      <c r="W31" s="60">
        <v>1</v>
      </c>
      <c r="X31" s="60"/>
      <c r="Y31" s="60"/>
      <c r="Z31" s="60"/>
      <c r="AA31" s="60"/>
      <c r="AB31" s="60"/>
      <c r="AC31" s="60"/>
    </row>
    <row r="32" spans="1:29">
      <c r="F32" s="61"/>
      <c r="G32" s="61"/>
      <c r="H32" s="61"/>
      <c r="I32" s="61"/>
      <c r="J32" s="61"/>
      <c r="K32" s="61"/>
      <c r="L32" s="61"/>
      <c r="Q32" s="60" t="s">
        <v>75</v>
      </c>
      <c r="R32" s="60" t="s">
        <v>92</v>
      </c>
      <c r="S32" s="60">
        <v>12.71262</v>
      </c>
      <c r="T32" s="60">
        <v>46.32302</v>
      </c>
      <c r="U32" s="60">
        <v>0.27443</v>
      </c>
      <c r="V32" s="60">
        <v>0.79734</v>
      </c>
      <c r="W32" s="60">
        <v>0.87526</v>
      </c>
      <c r="X32" s="60"/>
      <c r="Y32" s="60"/>
      <c r="Z32" s="60"/>
      <c r="AA32" s="60"/>
      <c r="AB32" s="60"/>
      <c r="AC32" s="60"/>
    </row>
    <row r="33" spans="1:23">
      <c r="A33" s="82" t="s">
        <v>93</v>
      </c>
      <c r="B33" s="83" t="s">
        <v>130</v>
      </c>
      <c r="C33" s="70"/>
      <c r="D33" s="70"/>
      <c r="E33" s="70" t="s">
        <v>95</v>
      </c>
      <c r="F33" s="61"/>
      <c r="G33" s="61"/>
      <c r="H33" s="61"/>
      <c r="I33" s="61"/>
      <c r="J33" s="61"/>
      <c r="K33" s="61"/>
      <c r="L33" s="61"/>
      <c r="Q33" s="58" t="s">
        <v>75</v>
      </c>
      <c r="R33" s="58" t="s">
        <v>96</v>
      </c>
      <c r="S33" s="58">
        <v>0.02749</v>
      </c>
      <c r="T33" s="58">
        <v>1.69061</v>
      </c>
      <c r="U33" s="58">
        <v>0.01626</v>
      </c>
      <c r="V33" s="58">
        <v>0.98781</v>
      </c>
      <c r="W33" s="58">
        <v>1</v>
      </c>
    </row>
    <row r="34" spans="1:23">
      <c r="A34" s="84"/>
      <c r="B34" s="70">
        <v>1</v>
      </c>
      <c r="C34" s="70">
        <v>2</v>
      </c>
      <c r="D34" s="70">
        <v>3</v>
      </c>
      <c r="E34" s="70"/>
      <c r="F34" s="61"/>
      <c r="G34" s="61"/>
      <c r="H34" s="61"/>
      <c r="I34" s="61"/>
      <c r="J34" s="61"/>
      <c r="K34" s="61"/>
      <c r="L34" s="61"/>
      <c r="Q34" s="58" t="s">
        <v>75</v>
      </c>
      <c r="R34" s="58" t="s">
        <v>97</v>
      </c>
      <c r="S34" s="58">
        <v>2.21511</v>
      </c>
      <c r="T34" s="58">
        <v>0.63375</v>
      </c>
      <c r="U34" s="58">
        <v>3.49525</v>
      </c>
      <c r="V34" s="58">
        <v>0.025</v>
      </c>
      <c r="W34" s="58">
        <v>0.99986</v>
      </c>
    </row>
    <row r="35" spans="1:23">
      <c r="A35" s="62">
        <v>0</v>
      </c>
      <c r="B35" s="63">
        <v>2.7972</v>
      </c>
      <c r="C35" s="63">
        <v>2.8176</v>
      </c>
      <c r="D35" s="63">
        <v>2.807</v>
      </c>
      <c r="E35" s="85">
        <v>2.8073</v>
      </c>
      <c r="F35" s="61"/>
      <c r="G35" s="61"/>
      <c r="H35" s="61"/>
      <c r="I35" s="61"/>
      <c r="J35" s="61"/>
      <c r="K35" s="61"/>
      <c r="L35" s="61"/>
      <c r="Q35" s="58" t="s">
        <v>75</v>
      </c>
      <c r="R35" s="58" t="s">
        <v>98</v>
      </c>
      <c r="S35" s="58">
        <v>0.0147</v>
      </c>
      <c r="T35" s="58">
        <v>0.90672</v>
      </c>
    </row>
    <row r="36" spans="1:23">
      <c r="A36" s="67">
        <v>31.25</v>
      </c>
      <c r="B36" s="68">
        <v>2.273</v>
      </c>
      <c r="C36" s="68">
        <v>2.2746</v>
      </c>
      <c r="D36" s="68">
        <v>2.2936</v>
      </c>
      <c r="E36" s="86">
        <v>2.2804</v>
      </c>
      <c r="F36" s="61"/>
      <c r="G36" s="61"/>
      <c r="H36" s="61"/>
      <c r="I36" s="61"/>
      <c r="J36" s="61"/>
      <c r="K36" s="61"/>
      <c r="L36" s="61"/>
      <c r="Q36" s="58" t="s">
        <v>75</v>
      </c>
      <c r="R36" s="58" t="s">
        <v>99</v>
      </c>
      <c r="S36" s="58">
        <v>0.02749</v>
      </c>
      <c r="T36" s="58">
        <v>1.69061</v>
      </c>
    </row>
    <row r="37" spans="1:23">
      <c r="A37" s="67">
        <v>62.5</v>
      </c>
      <c r="B37" s="68">
        <v>1.9325</v>
      </c>
      <c r="C37" s="68">
        <v>1.9476</v>
      </c>
      <c r="D37" s="68">
        <v>1.928</v>
      </c>
      <c r="E37" s="86">
        <v>1.936</v>
      </c>
      <c r="F37" s="61"/>
      <c r="G37" s="61"/>
      <c r="H37" s="61"/>
      <c r="I37" s="61"/>
      <c r="J37" s="61"/>
      <c r="K37" s="61"/>
      <c r="L37" s="61"/>
      <c r="Q37" s="58" t="s">
        <v>75</v>
      </c>
      <c r="R37" s="58" t="s">
        <v>100</v>
      </c>
      <c r="S37" s="58">
        <v>0.0514</v>
      </c>
      <c r="T37" s="58">
        <v>3.15216</v>
      </c>
    </row>
    <row r="38" spans="1:23">
      <c r="A38" s="67">
        <v>125</v>
      </c>
      <c r="B38" s="68">
        <v>1.4883</v>
      </c>
      <c r="C38" s="68">
        <v>1.5046</v>
      </c>
      <c r="D38" s="68">
        <v>1.4971</v>
      </c>
      <c r="E38" s="86">
        <v>1.4967</v>
      </c>
      <c r="F38" s="61"/>
      <c r="G38" s="61"/>
      <c r="H38" s="61"/>
      <c r="I38" s="61"/>
      <c r="J38" s="61"/>
      <c r="K38" s="61"/>
      <c r="L38" s="61"/>
      <c r="Q38" s="58" t="s">
        <v>75</v>
      </c>
      <c r="R38" s="58" t="s">
        <v>101</v>
      </c>
      <c r="S38" s="58">
        <v>0.01019</v>
      </c>
      <c r="T38" s="58">
        <v>0.62979</v>
      </c>
    </row>
    <row r="39" spans="1:23">
      <c r="A39" s="67">
        <v>250</v>
      </c>
      <c r="B39" s="68">
        <v>1.0559</v>
      </c>
      <c r="C39" s="68">
        <v>1.0583</v>
      </c>
      <c r="D39" s="68">
        <v>1.0818</v>
      </c>
      <c r="E39" s="86">
        <v>1.0653</v>
      </c>
      <c r="F39" s="61"/>
      <c r="G39" s="61"/>
      <c r="H39" s="61"/>
      <c r="I39" s="61"/>
      <c r="J39" s="61"/>
      <c r="K39" s="61"/>
      <c r="L39" s="61"/>
      <c r="Q39" s="58" t="s">
        <v>75</v>
      </c>
      <c r="R39" s="58" t="s">
        <v>102</v>
      </c>
      <c r="S39" s="58">
        <v>0.07412</v>
      </c>
      <c r="T39" s="58">
        <v>4.53815</v>
      </c>
    </row>
    <row r="40" spans="1:23">
      <c r="A40" s="67">
        <v>500</v>
      </c>
      <c r="B40" s="68">
        <v>0.7129</v>
      </c>
      <c r="C40" s="68">
        <v>0.7282</v>
      </c>
      <c r="D40" s="68">
        <v>0.7311</v>
      </c>
      <c r="E40" s="86">
        <v>0.7241</v>
      </c>
      <c r="F40" s="61"/>
      <c r="G40" s="61"/>
      <c r="H40" s="61"/>
      <c r="I40" s="61"/>
      <c r="J40" s="61"/>
      <c r="K40" s="61"/>
      <c r="L40" s="61"/>
      <c r="Q40" s="58" t="s">
        <v>103</v>
      </c>
    </row>
    <row r="41" spans="1:23">
      <c r="A41" s="67">
        <v>1000</v>
      </c>
      <c r="B41" s="68">
        <v>0.4993</v>
      </c>
      <c r="C41" s="68">
        <v>0.5011</v>
      </c>
      <c r="D41" s="68">
        <v>0.494</v>
      </c>
      <c r="E41" s="86">
        <v>0.4981</v>
      </c>
      <c r="F41" s="61"/>
      <c r="G41" s="61"/>
      <c r="H41" s="61"/>
      <c r="I41" s="61"/>
      <c r="J41" s="61"/>
      <c r="K41" s="61"/>
      <c r="L41" s="61"/>
      <c r="R41" s="58" t="s">
        <v>75</v>
      </c>
    </row>
    <row r="42" spans="1:23">
      <c r="A42" s="67">
        <v>2000</v>
      </c>
      <c r="B42" s="68">
        <v>0.385</v>
      </c>
      <c r="C42" s="68">
        <v>0.3612</v>
      </c>
      <c r="D42" s="68">
        <v>0.3765</v>
      </c>
      <c r="E42" s="86">
        <v>0.3742</v>
      </c>
      <c r="F42" s="61"/>
      <c r="G42" s="61"/>
      <c r="H42" s="61"/>
      <c r="I42" s="61"/>
      <c r="J42" s="61"/>
      <c r="K42" s="61"/>
      <c r="L42" s="61"/>
      <c r="Q42" s="58" t="s">
        <v>104</v>
      </c>
      <c r="R42" s="58">
        <v>8</v>
      </c>
    </row>
    <row r="43" spans="1:23">
      <c r="C43" s="61"/>
      <c r="F43" s="61"/>
      <c r="G43" s="61"/>
      <c r="H43" s="61"/>
      <c r="I43" s="61"/>
      <c r="J43" s="61"/>
      <c r="K43" s="61"/>
      <c r="L43" s="61"/>
      <c r="Q43" s="58" t="s">
        <v>105</v>
      </c>
      <c r="R43" s="58">
        <v>4</v>
      </c>
    </row>
    <row r="44" spans="1:23">
      <c r="A44" s="87"/>
      <c r="C44" s="61"/>
      <c r="F44" s="61"/>
      <c r="G44" s="61"/>
      <c r="H44" s="61"/>
      <c r="I44" s="61"/>
      <c r="J44" s="61"/>
      <c r="K44" s="61"/>
      <c r="L44" s="61"/>
      <c r="Q44" s="58" t="s">
        <v>106</v>
      </c>
      <c r="R44" s="58">
        <v>2138.21432</v>
      </c>
    </row>
    <row r="45" spans="1:23">
      <c r="A45" s="88" t="s">
        <v>131</v>
      </c>
      <c r="C45" s="61"/>
      <c r="F45" s="61"/>
      <c r="G45" s="61"/>
      <c r="H45" s="61"/>
      <c r="I45" s="61"/>
      <c r="J45" s="61"/>
      <c r="K45" s="61"/>
      <c r="L45" s="61"/>
      <c r="Q45" s="58" t="s">
        <v>108</v>
      </c>
      <c r="R45" s="58">
        <v>8552.85726</v>
      </c>
    </row>
    <row r="46" spans="1:23">
      <c r="C46" s="61"/>
      <c r="Q46" s="58" t="s">
        <v>109</v>
      </c>
      <c r="R46" s="58">
        <v>0.99746</v>
      </c>
    </row>
    <row r="47" spans="1:23">
      <c r="C47" s="61"/>
      <c r="Q47" s="58" t="s">
        <v>110</v>
      </c>
      <c r="R47" s="58">
        <v>0.99555</v>
      </c>
    </row>
    <row r="48" spans="1:23">
      <c r="C48" s="61"/>
      <c r="Q48" s="58" t="s">
        <v>111</v>
      </c>
      <c r="R48" s="58" t="s">
        <v>112</v>
      </c>
    </row>
    <row r="49" spans="1:37">
      <c r="A49" s="59" t="s">
        <v>113</v>
      </c>
      <c r="Q49" s="58" t="s">
        <v>114</v>
      </c>
    </row>
    <row r="50" spans="1:37">
      <c r="A50" s="59"/>
      <c r="R50" s="58" t="s">
        <v>91</v>
      </c>
      <c r="S50" s="58" t="s">
        <v>91</v>
      </c>
      <c r="T50" s="58" t="s">
        <v>92</v>
      </c>
      <c r="U50" s="58" t="s">
        <v>92</v>
      </c>
      <c r="V50" s="58" t="s">
        <v>96</v>
      </c>
      <c r="W50" s="58" t="s">
        <v>96</v>
      </c>
      <c r="X50" s="58" t="s">
        <v>97</v>
      </c>
      <c r="Y50" s="58" t="s">
        <v>97</v>
      </c>
      <c r="Z50" s="58" t="s">
        <v>98</v>
      </c>
      <c r="AA50" s="58" t="s">
        <v>98</v>
      </c>
      <c r="AB50" s="58" t="s">
        <v>99</v>
      </c>
      <c r="AC50" s="58" t="s">
        <v>99</v>
      </c>
      <c r="AD50" s="58" t="s">
        <v>100</v>
      </c>
      <c r="AE50" s="58" t="s">
        <v>100</v>
      </c>
      <c r="AF50" s="58" t="s">
        <v>101</v>
      </c>
      <c r="AG50" s="58" t="s">
        <v>101</v>
      </c>
      <c r="AH50" s="58" t="s">
        <v>102</v>
      </c>
      <c r="AI50" s="58" t="s">
        <v>102</v>
      </c>
      <c r="AJ50" s="58" t="s">
        <v>103</v>
      </c>
      <c r="AK50" s="58" t="s">
        <v>103</v>
      </c>
    </row>
    <row r="51" spans="1:37">
      <c r="R51" s="58" t="s">
        <v>86</v>
      </c>
      <c r="S51" s="58" t="s">
        <v>87</v>
      </c>
      <c r="T51" s="58" t="s">
        <v>86</v>
      </c>
      <c r="U51" s="58" t="s">
        <v>87</v>
      </c>
      <c r="V51" s="58" t="s">
        <v>86</v>
      </c>
      <c r="W51" s="58" t="s">
        <v>87</v>
      </c>
      <c r="X51" s="58" t="s">
        <v>86</v>
      </c>
      <c r="Y51" s="58" t="s">
        <v>87</v>
      </c>
      <c r="Z51" s="58" t="s">
        <v>86</v>
      </c>
      <c r="AA51" s="58" t="s">
        <v>87</v>
      </c>
      <c r="AB51" s="58" t="s">
        <v>86</v>
      </c>
      <c r="AC51" s="58" t="s">
        <v>87</v>
      </c>
      <c r="AD51" s="58" t="s">
        <v>86</v>
      </c>
      <c r="AE51" s="58" t="s">
        <v>87</v>
      </c>
      <c r="AF51" s="58" t="s">
        <v>86</v>
      </c>
      <c r="AG51" s="58" t="s">
        <v>87</v>
      </c>
      <c r="AH51" s="58" t="s">
        <v>86</v>
      </c>
      <c r="AI51" s="58" t="s">
        <v>87</v>
      </c>
      <c r="AJ51" s="58" t="s">
        <v>106</v>
      </c>
      <c r="AK51" s="58" t="s">
        <v>110</v>
      </c>
    </row>
    <row r="52" customHeight="1" spans="1:37">
      <c r="A52" s="70" t="s">
        <v>115</v>
      </c>
      <c r="B52" s="70" t="s">
        <v>130</v>
      </c>
      <c r="C52" s="70"/>
      <c r="D52" s="70"/>
      <c r="E52" s="89" t="s">
        <v>116</v>
      </c>
      <c r="F52" s="90"/>
      <c r="G52" s="91"/>
      <c r="H52" s="82" t="s">
        <v>117</v>
      </c>
      <c r="I52" s="83" t="s">
        <v>259</v>
      </c>
      <c r="J52" s="70"/>
      <c r="K52" s="70"/>
      <c r="L52" s="61"/>
      <c r="Q52" s="58" t="s">
        <v>75</v>
      </c>
      <c r="R52" s="58">
        <v>641473.05334</v>
      </c>
      <c r="S52" s="92">
        <v>86106200</v>
      </c>
      <c r="T52" s="58">
        <v>12.71262</v>
      </c>
      <c r="U52" s="58">
        <v>46.32302</v>
      </c>
      <c r="V52" s="58">
        <v>0.02749</v>
      </c>
      <c r="W52" s="58">
        <v>1.69061</v>
      </c>
      <c r="X52" s="58">
        <v>2.21511</v>
      </c>
      <c r="Y52" s="58">
        <v>0.63375</v>
      </c>
      <c r="Z52" s="58">
        <v>0.0147</v>
      </c>
      <c r="AA52" s="58">
        <v>0.90672</v>
      </c>
      <c r="AB52" s="58">
        <v>0.02749</v>
      </c>
      <c r="AC52" s="58">
        <v>1.69061</v>
      </c>
      <c r="AD52" s="58">
        <v>0.0514</v>
      </c>
      <c r="AE52" s="58">
        <v>3.15216</v>
      </c>
      <c r="AF52" s="58">
        <v>0.01019</v>
      </c>
      <c r="AG52" s="58">
        <v>0.62979</v>
      </c>
      <c r="AH52" s="58">
        <v>0.07412</v>
      </c>
      <c r="AI52" s="58">
        <v>4.53815</v>
      </c>
      <c r="AJ52" s="58">
        <v>2138.21432</v>
      </c>
      <c r="AK52" s="58">
        <v>0.99555</v>
      </c>
    </row>
    <row r="53" spans="1:37">
      <c r="A53" s="70"/>
      <c r="B53" s="70">
        <v>1</v>
      </c>
      <c r="C53" s="70">
        <v>2</v>
      </c>
      <c r="D53" s="70">
        <v>3</v>
      </c>
      <c r="E53" s="70">
        <v>1</v>
      </c>
      <c r="F53" s="70">
        <v>2</v>
      </c>
      <c r="G53" s="70">
        <v>3</v>
      </c>
      <c r="H53" s="84"/>
      <c r="I53" s="70"/>
      <c r="J53" s="70"/>
      <c r="K53" s="70"/>
      <c r="L53" s="61"/>
      <c r="Q53" s="58" t="s">
        <v>119</v>
      </c>
    </row>
    <row r="54" ht="14.25" customHeight="1" spans="1:37">
      <c r="A54" s="83" t="str">
        <f t="shared" ref="A54:A57" si="0">E17</f>
        <v>G1</v>
      </c>
      <c r="B54" s="93">
        <f t="shared" ref="B54:B57" si="1">E5</f>
        <v>1.93662646923283</v>
      </c>
      <c r="C54" s="93">
        <f t="shared" ref="C54:C57" si="2">F5</f>
        <v>1.81167899965411</v>
      </c>
      <c r="D54" s="93">
        <f t="shared" ref="D54:D57" si="3">G5</f>
        <v>1.8012450509161</v>
      </c>
      <c r="E54" s="94">
        <f t="shared" ref="E54:E57" si="4">$S$32+($S$31-$S$32)/(1+(B54/$S$33)^$S$34)</f>
        <v>64.4610250713047</v>
      </c>
      <c r="F54" s="94">
        <f t="shared" ref="F54:F57" si="5">$S$32+($S$31-$S$32)/(1+(C54/$S$33)^$S$34)</f>
        <v>72.6987985086134</v>
      </c>
      <c r="G54" s="94">
        <f t="shared" ref="G54:G57" si="6">$S$32+($S$31-$S$32)/(1+(D54/$S$33)^$S$34)</f>
        <v>73.471136917363</v>
      </c>
      <c r="H54" s="94">
        <f t="shared" ref="H54:H57" si="7">AVERAGE(E54:G54)</f>
        <v>70.2103201657604</v>
      </c>
      <c r="I54" s="70">
        <f t="shared" ref="I54:K54" si="8">E54/AVERAGE($E$54:$G$54)</f>
        <v>0.918113247726516</v>
      </c>
      <c r="J54" s="70">
        <f t="shared" si="8"/>
        <v>1.03544319890549</v>
      </c>
      <c r="K54" s="70">
        <f t="shared" si="8"/>
        <v>1.046443553368</v>
      </c>
      <c r="L54" s="61"/>
      <c r="S54" s="58" t="s">
        <v>120</v>
      </c>
      <c r="T54" s="58" t="s">
        <v>121</v>
      </c>
      <c r="U54" s="58" t="s">
        <v>122</v>
      </c>
      <c r="V54" s="58" t="s">
        <v>123</v>
      </c>
      <c r="W54" s="58" t="s">
        <v>124</v>
      </c>
    </row>
    <row r="55" ht="14.25" customHeight="1" spans="1:37">
      <c r="A55" s="83" t="str">
        <f t="shared" si="0"/>
        <v>G2</v>
      </c>
      <c r="B55" s="93">
        <f t="shared" si="1"/>
        <v>1.4365</v>
      </c>
      <c r="C55" s="93">
        <f t="shared" si="2"/>
        <v>1.4451</v>
      </c>
      <c r="D55" s="93">
        <f t="shared" si="3"/>
        <v>1.6485</v>
      </c>
      <c r="E55" s="94">
        <f t="shared" si="4"/>
        <v>113.001547936757</v>
      </c>
      <c r="F55" s="94">
        <f t="shared" si="5"/>
        <v>111.684476305998</v>
      </c>
      <c r="G55" s="94">
        <f t="shared" si="6"/>
        <v>86.6466198175303</v>
      </c>
      <c r="H55" s="94">
        <f t="shared" si="7"/>
        <v>103.777548020095</v>
      </c>
      <c r="I55" s="70">
        <f t="shared" ref="I55:K55" si="9">E55/AVERAGE($E$54:$G$54)</f>
        <v>1.60947205011985</v>
      </c>
      <c r="J55" s="70">
        <f t="shared" si="9"/>
        <v>1.59071310374772</v>
      </c>
      <c r="K55" s="70">
        <f t="shared" si="9"/>
        <v>1.23410090728778</v>
      </c>
      <c r="L55" s="61"/>
      <c r="Q55" s="58" t="s">
        <v>75</v>
      </c>
      <c r="R55" s="58" t="s">
        <v>126</v>
      </c>
      <c r="S55" s="58">
        <v>4</v>
      </c>
      <c r="T55" s="58">
        <v>8552.85726</v>
      </c>
      <c r="U55" s="58">
        <v>2138.21432</v>
      </c>
    </row>
    <row r="56" spans="1:37">
      <c r="A56" s="83" t="str">
        <f t="shared" si="0"/>
        <v>G3</v>
      </c>
      <c r="B56" s="93">
        <f t="shared" si="1"/>
        <v>1.4003</v>
      </c>
      <c r="C56" s="93">
        <f t="shared" si="2"/>
        <v>1.458</v>
      </c>
      <c r="D56" s="93">
        <f t="shared" si="3"/>
        <v>1.3648</v>
      </c>
      <c r="E56" s="94">
        <f t="shared" si="4"/>
        <v>118.8339094219</v>
      </c>
      <c r="F56" s="94">
        <f t="shared" si="5"/>
        <v>109.755467797246</v>
      </c>
      <c r="G56" s="94">
        <f t="shared" si="6"/>
        <v>125.044075406996</v>
      </c>
      <c r="H56" s="94">
        <f t="shared" si="7"/>
        <v>117.877817542048</v>
      </c>
      <c r="I56" s="70">
        <f t="shared" ref="I56:K56" si="10">E56/AVERAGE($E$54:$G$54)</f>
        <v>1.69254191038218</v>
      </c>
      <c r="J56" s="70">
        <f t="shared" si="10"/>
        <v>1.56323838914454</v>
      </c>
      <c r="K56" s="70">
        <f t="shared" si="10"/>
        <v>1.78099281005667</v>
      </c>
      <c r="L56" s="61"/>
      <c r="Q56" s="58" t="s">
        <v>75</v>
      </c>
      <c r="R56" s="58" t="s">
        <v>128</v>
      </c>
      <c r="S56" s="58">
        <v>7</v>
      </c>
      <c r="T56" s="58">
        <v>3364135.74219</v>
      </c>
    </row>
    <row r="57" spans="1:37">
      <c r="A57" s="70" t="str">
        <f t="shared" si="0"/>
        <v>G4</v>
      </c>
      <c r="B57" s="93">
        <f t="shared" si="1"/>
        <v>1.2051</v>
      </c>
      <c r="C57" s="93">
        <f t="shared" si="2"/>
        <v>1.2846</v>
      </c>
      <c r="D57" s="93">
        <f t="shared" si="3"/>
        <v>1.3152</v>
      </c>
      <c r="E57" s="94">
        <f t="shared" si="4"/>
        <v>160.689859536151</v>
      </c>
      <c r="F57" s="94">
        <f t="shared" si="5"/>
        <v>141.167405624939</v>
      </c>
      <c r="G57" s="94">
        <f t="shared" si="6"/>
        <v>134.641808464523</v>
      </c>
      <c r="H57" s="94">
        <f t="shared" si="7"/>
        <v>145.499691208538</v>
      </c>
      <c r="I57" s="70">
        <f t="shared" ref="I57:K57" si="11">E57/AVERAGE($E$54:$G$54)</f>
        <v>2.28869287530347</v>
      </c>
      <c r="J57" s="70">
        <f t="shared" si="11"/>
        <v>2.01063611861696</v>
      </c>
      <c r="K57" s="70">
        <f t="shared" si="11"/>
        <v>1.91769255782691</v>
      </c>
      <c r="L57" s="61"/>
    </row>
    <row r="58" spans="1:37">
      <c r="A58" s="60"/>
      <c r="B58" s="60"/>
      <c r="C58" s="60"/>
      <c r="D58" s="60"/>
      <c r="E58" s="95"/>
      <c r="F58" s="95"/>
      <c r="G58" s="95"/>
      <c r="H58" s="95"/>
      <c r="I58" s="60"/>
      <c r="J58" s="60"/>
      <c r="K58" s="60"/>
    </row>
    <row r="59" spans="1:37">
      <c r="A59" s="60"/>
      <c r="B59" s="60"/>
      <c r="C59" s="60"/>
      <c r="D59" s="60"/>
      <c r="E59" s="95"/>
      <c r="F59" s="95"/>
      <c r="G59" s="95"/>
      <c r="H59" s="95"/>
      <c r="I59" s="60"/>
      <c r="J59" s="60"/>
      <c r="K59" s="60"/>
    </row>
    <row r="60" spans="1:37">
      <c r="A60" s="60"/>
      <c r="B60" s="60"/>
      <c r="C60" s="60"/>
      <c r="D60" s="60"/>
      <c r="E60" s="60"/>
      <c r="F60" s="96"/>
    </row>
    <row r="61" spans="1:37">
      <c r="A61" s="60"/>
      <c r="B61" s="60"/>
      <c r="C61" s="60"/>
      <c r="D61" s="60"/>
      <c r="E61" s="60"/>
      <c r="F61" s="96"/>
    </row>
    <row r="62" spans="1:37">
      <c r="A62" s="60"/>
      <c r="B62" s="60"/>
      <c r="C62" s="60"/>
      <c r="D62" s="60"/>
      <c r="E62" s="60"/>
      <c r="F62" s="96"/>
    </row>
    <row r="63" spans="1:37">
      <c r="A63" s="60"/>
      <c r="B63" s="60"/>
      <c r="C63" s="60"/>
      <c r="D63" s="60"/>
      <c r="E63" s="60"/>
      <c r="F63" s="96"/>
    </row>
    <row r="64" spans="1:37">
      <c r="A64" s="60"/>
      <c r="B64" s="60"/>
      <c r="C64" s="60"/>
      <c r="D64" s="60"/>
      <c r="E64" s="60"/>
      <c r="F64" s="96"/>
    </row>
    <row r="65" spans="1:6">
      <c r="A65" s="60"/>
      <c r="B65" s="60"/>
      <c r="C65" s="60"/>
      <c r="D65" s="60"/>
      <c r="E65" s="60"/>
      <c r="F65" s="96"/>
    </row>
    <row r="66" spans="1:6">
      <c r="A66" s="60"/>
      <c r="B66" s="60"/>
      <c r="C66" s="60"/>
      <c r="D66" s="60"/>
      <c r="E66" s="60"/>
      <c r="F66" s="96"/>
    </row>
    <row r="67" spans="1:6">
      <c r="A67" s="60"/>
      <c r="B67" s="60"/>
      <c r="C67" s="60"/>
      <c r="D67" s="60"/>
      <c r="E67" s="60"/>
      <c r="F67" s="96"/>
    </row>
    <row r="68" spans="1:6">
      <c r="A68" s="60"/>
      <c r="B68" s="60"/>
      <c r="C68" s="60"/>
      <c r="D68" s="60"/>
      <c r="E68" s="60"/>
      <c r="F68" s="96"/>
    </row>
    <row r="69" spans="1:6">
      <c r="A69" s="60"/>
      <c r="B69" s="60"/>
      <c r="C69" s="60"/>
      <c r="D69" s="60"/>
      <c r="E69" s="60"/>
      <c r="F69" s="96"/>
    </row>
    <row r="70" spans="1:6">
      <c r="A70" s="60"/>
      <c r="B70" s="60"/>
      <c r="C70" s="60"/>
      <c r="D70" s="60"/>
      <c r="E70" s="60"/>
      <c r="F70" s="96"/>
    </row>
    <row r="71" spans="1:6">
      <c r="A71" s="60"/>
      <c r="B71" s="60"/>
      <c r="C71" s="60"/>
      <c r="D71" s="60"/>
      <c r="E71" s="60"/>
      <c r="F71" s="96"/>
    </row>
    <row r="72" spans="1:6">
      <c r="A72" s="60"/>
      <c r="B72" s="60"/>
      <c r="C72" s="60"/>
      <c r="D72" s="60"/>
      <c r="E72" s="60"/>
      <c r="F72" s="96"/>
    </row>
    <row r="73" spans="1:6">
      <c r="A73" s="60"/>
      <c r="B73" s="60"/>
      <c r="C73" s="60"/>
      <c r="D73" s="60"/>
      <c r="E73" s="60"/>
      <c r="F73" s="96"/>
    </row>
    <row r="74" spans="1:6">
      <c r="A74" s="60"/>
      <c r="B74" s="60"/>
      <c r="C74" s="60"/>
      <c r="D74" s="60"/>
      <c r="E74" s="60"/>
      <c r="F74" s="96"/>
    </row>
    <row r="75" spans="1:6">
      <c r="A75" s="60"/>
      <c r="B75" s="60"/>
      <c r="C75" s="60"/>
      <c r="D75" s="60"/>
      <c r="E75" s="60"/>
      <c r="F75" s="96"/>
    </row>
    <row r="76" spans="1:6">
      <c r="A76" s="60"/>
      <c r="B76" s="60"/>
      <c r="C76" s="60"/>
      <c r="D76" s="60"/>
      <c r="E76" s="60"/>
      <c r="F76" s="96"/>
    </row>
    <row r="77" spans="1:6">
      <c r="A77" s="60"/>
      <c r="B77" s="60"/>
      <c r="C77" s="60"/>
      <c r="D77" s="60"/>
      <c r="E77" s="60"/>
      <c r="F77" s="96"/>
    </row>
    <row r="78" spans="1:6">
      <c r="A78" s="60"/>
      <c r="B78" s="60"/>
      <c r="C78" s="60"/>
      <c r="D78" s="60"/>
      <c r="E78" s="60"/>
      <c r="F78" s="96"/>
    </row>
    <row r="79" spans="1:6">
      <c r="A79" s="60"/>
      <c r="B79" s="60"/>
      <c r="C79" s="60"/>
      <c r="D79" s="60"/>
      <c r="E79" s="60"/>
      <c r="F79" s="96"/>
    </row>
    <row r="80" spans="1:6">
      <c r="A80" s="60"/>
      <c r="B80" s="60"/>
      <c r="C80" s="60"/>
      <c r="D80" s="60"/>
      <c r="E80" s="60"/>
      <c r="F80" s="96"/>
    </row>
    <row r="81" spans="1:6">
      <c r="A81" s="60"/>
      <c r="B81" s="60"/>
      <c r="C81" s="60"/>
      <c r="D81" s="60"/>
      <c r="E81" s="60"/>
      <c r="F81" s="96"/>
    </row>
    <row r="82" spans="1:6">
      <c r="A82" s="60"/>
      <c r="B82" s="60"/>
      <c r="C82" s="60"/>
      <c r="D82" s="60"/>
      <c r="E82" s="60"/>
      <c r="F82" s="96"/>
    </row>
    <row r="83" spans="1:6">
      <c r="A83" s="60"/>
      <c r="B83" s="60"/>
      <c r="C83" s="60"/>
      <c r="D83" s="60"/>
      <c r="E83" s="60"/>
      <c r="F83" s="96"/>
    </row>
    <row r="84" spans="1:6">
      <c r="A84" s="60"/>
      <c r="B84" s="60"/>
      <c r="C84" s="60"/>
      <c r="D84" s="60"/>
      <c r="E84" s="60"/>
      <c r="F84" s="96"/>
    </row>
    <row r="85" spans="1:6">
      <c r="A85" s="60"/>
      <c r="B85" s="60"/>
      <c r="C85" s="60"/>
      <c r="D85" s="60"/>
      <c r="E85" s="60"/>
      <c r="F85" s="96"/>
    </row>
    <row r="86" spans="1:6">
      <c r="A86" s="60"/>
      <c r="B86" s="60"/>
      <c r="C86" s="60"/>
      <c r="D86" s="60"/>
      <c r="E86" s="60"/>
      <c r="F86" s="96"/>
    </row>
    <row r="87" spans="1:6">
      <c r="A87" s="60"/>
      <c r="B87" s="60"/>
      <c r="C87" s="60"/>
      <c r="D87" s="60"/>
      <c r="E87" s="60"/>
      <c r="F87" s="96"/>
    </row>
    <row r="88" spans="1:6">
      <c r="A88" s="60"/>
      <c r="B88" s="60"/>
      <c r="C88" s="60"/>
      <c r="D88" s="60"/>
      <c r="E88" s="60"/>
      <c r="F88" s="96"/>
    </row>
    <row r="89" spans="1:6">
      <c r="A89" s="60"/>
      <c r="B89" s="60"/>
      <c r="C89" s="60"/>
      <c r="D89" s="60"/>
      <c r="E89" s="60"/>
      <c r="F89" s="96"/>
    </row>
    <row r="90" spans="1:6">
      <c r="A90" s="60"/>
      <c r="B90" s="60"/>
      <c r="C90" s="60"/>
      <c r="D90" s="60"/>
      <c r="E90" s="60"/>
      <c r="F90" s="96"/>
    </row>
    <row r="91" spans="1:6">
      <c r="A91" s="60"/>
      <c r="B91" s="60"/>
      <c r="C91" s="60"/>
      <c r="D91" s="60"/>
      <c r="E91" s="60"/>
      <c r="F91" s="96"/>
    </row>
    <row r="92" spans="1:6">
      <c r="A92" s="60"/>
      <c r="B92" s="60"/>
      <c r="C92" s="60"/>
      <c r="D92" s="60"/>
      <c r="E92" s="60"/>
      <c r="F92" s="96"/>
    </row>
    <row r="93" spans="1:6">
      <c r="A93" s="60"/>
      <c r="B93" s="60"/>
      <c r="C93" s="60"/>
      <c r="D93" s="60"/>
      <c r="E93" s="60"/>
      <c r="F93" s="96"/>
    </row>
    <row r="94" spans="1:6">
      <c r="A94" s="60"/>
      <c r="B94" s="60"/>
      <c r="C94" s="60"/>
      <c r="D94" s="60"/>
      <c r="E94" s="60"/>
      <c r="F94" s="96"/>
    </row>
    <row r="95" spans="1:6">
      <c r="A95" s="60"/>
      <c r="B95" s="60"/>
      <c r="C95" s="60"/>
      <c r="D95" s="60"/>
      <c r="E95" s="60"/>
      <c r="F95" s="96"/>
    </row>
    <row r="96" spans="1:6">
      <c r="A96" s="60"/>
      <c r="B96" s="60"/>
      <c r="C96" s="60"/>
      <c r="D96" s="60"/>
      <c r="E96" s="60"/>
      <c r="F96" s="96"/>
    </row>
    <row r="97" spans="1:6">
      <c r="A97" s="60"/>
      <c r="B97" s="60"/>
      <c r="C97" s="60"/>
      <c r="D97" s="60"/>
      <c r="E97" s="60"/>
      <c r="F97" s="96"/>
    </row>
    <row r="98" spans="1:6">
      <c r="A98" s="60"/>
      <c r="B98" s="60"/>
      <c r="C98" s="60"/>
      <c r="D98" s="60"/>
      <c r="E98" s="60"/>
      <c r="F98" s="96"/>
    </row>
    <row r="99" spans="1:6">
      <c r="A99" s="60"/>
      <c r="B99" s="60"/>
      <c r="C99" s="60"/>
      <c r="D99" s="60"/>
      <c r="E99" s="60"/>
      <c r="F99" s="96"/>
    </row>
    <row r="100" spans="1:6">
      <c r="A100" s="60"/>
      <c r="B100" s="60"/>
      <c r="C100" s="60"/>
      <c r="D100" s="60"/>
      <c r="E100" s="60"/>
      <c r="F100" s="96"/>
    </row>
    <row r="101" spans="1:6">
      <c r="A101" s="60"/>
      <c r="B101" s="60"/>
      <c r="C101" s="60"/>
      <c r="D101" s="60"/>
      <c r="E101" s="60"/>
      <c r="F101" s="96"/>
    </row>
    <row r="102" spans="1:6">
      <c r="A102" s="60"/>
      <c r="B102" s="60"/>
      <c r="C102" s="60"/>
      <c r="D102" s="60"/>
      <c r="E102" s="60"/>
      <c r="F102" s="96"/>
    </row>
    <row r="103" spans="1:6">
      <c r="A103" s="60"/>
      <c r="B103" s="60"/>
      <c r="C103" s="60"/>
      <c r="D103" s="60"/>
      <c r="E103" s="60"/>
      <c r="F103" s="96"/>
    </row>
    <row r="104" spans="1:6">
      <c r="A104" s="60"/>
      <c r="B104" s="60"/>
      <c r="C104" s="60"/>
      <c r="D104" s="60"/>
      <c r="E104" s="60"/>
      <c r="F104" s="96"/>
    </row>
    <row r="105" spans="1:6">
      <c r="A105" s="60"/>
      <c r="B105" s="60"/>
      <c r="C105" s="60"/>
      <c r="D105" s="60"/>
      <c r="E105" s="60"/>
      <c r="F105" s="96"/>
    </row>
    <row r="106" spans="1:6">
      <c r="A106" s="60"/>
      <c r="B106" s="60"/>
      <c r="C106" s="60"/>
      <c r="D106" s="60"/>
      <c r="E106" s="60"/>
      <c r="F106" s="96"/>
    </row>
    <row r="107" spans="1:6">
      <c r="A107" s="60"/>
      <c r="B107" s="60"/>
      <c r="C107" s="60"/>
      <c r="D107" s="60"/>
      <c r="E107" s="60"/>
      <c r="F107" s="96"/>
    </row>
    <row r="108" spans="1:6">
      <c r="A108" s="60"/>
      <c r="B108" s="60"/>
      <c r="C108" s="60"/>
      <c r="D108" s="60"/>
      <c r="E108" s="60"/>
      <c r="F108" s="96"/>
    </row>
    <row r="109" spans="1:6">
      <c r="A109" s="60"/>
      <c r="B109" s="60"/>
      <c r="C109" s="60"/>
      <c r="D109" s="60"/>
      <c r="E109" s="60"/>
      <c r="F109" s="96"/>
    </row>
    <row r="110" spans="1:6">
      <c r="A110" s="60"/>
      <c r="B110" s="60"/>
      <c r="C110" s="60"/>
      <c r="D110" s="60"/>
      <c r="E110" s="60"/>
      <c r="F110" s="96"/>
    </row>
  </sheetData>
  <mergeCells count="13">
    <mergeCell ref="B25:D25"/>
    <mergeCell ref="B33:D33"/>
    <mergeCell ref="B52:D52"/>
    <mergeCell ref="E52:G52"/>
    <mergeCell ref="A1:A2"/>
    <mergeCell ref="A14:A15"/>
    <mergeCell ref="A30:A31"/>
    <mergeCell ref="A33:A34"/>
    <mergeCell ref="A49:A50"/>
    <mergeCell ref="A52:A53"/>
    <mergeCell ref="E33:E34"/>
    <mergeCell ref="H52:H53"/>
    <mergeCell ref="I52:K53"/>
  </mergeCells>
  <hyperlinks>
    <hyperlink ref="A45" r:id="rId2" display="https://www.elabscience.cn/search-category=ELISA%E8%AF%95%E5%89%82%E7%9B%92&amp;keywords=GSH" tooltip="https://www.elabscience.cn/search-category=ELISA%E8%AF%95%E5%89%82%E7%9B%92&amp;keywords=GSH"/>
  </hyperlinks>
  <pageMargins left="0.7" right="0.7" top="0.75" bottom="0.75" header="0.3" footer="0.3"/>
  <pageSetup paperSize="9" orientation="portrait" horizontalDpi="200" verticalDpi="300"/>
  <headerFooter/>
  <drawing r:id="rId1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"/>
  <sheetViews>
    <sheetView tabSelected="1" workbookViewId="0">
      <selection activeCell="B2" sqref="B2:Q6"/>
    </sheetView>
  </sheetViews>
  <sheetFormatPr defaultColWidth="9" defaultRowHeight="13.5" outlineLevelRow="5"/>
  <cols>
    <col min="1" max="2" width="9" style="61"/>
    <col min="3" max="5" width="9.25" style="61"/>
    <col min="6" max="16384" width="9" style="61"/>
  </cols>
  <sheetData>
    <row r="1" customHeight="1" spans="1:17">
      <c r="B1" s="197" t="s">
        <v>255</v>
      </c>
      <c r="C1" s="197"/>
      <c r="D1" s="197"/>
      <c r="E1" s="197"/>
      <c r="F1" s="197" t="s">
        <v>256</v>
      </c>
      <c r="G1" s="197"/>
      <c r="H1" s="197"/>
      <c r="I1" s="197"/>
      <c r="J1" s="127" t="s">
        <v>257</v>
      </c>
      <c r="K1" s="127"/>
      <c r="L1" s="127"/>
      <c r="M1" s="127"/>
      <c r="N1" s="197" t="s">
        <v>258</v>
      </c>
      <c r="O1" s="197"/>
      <c r="P1" s="197"/>
      <c r="Q1" s="197"/>
    </row>
    <row r="2" spans="1:17">
      <c r="A2" s="198">
        <v>7</v>
      </c>
      <c r="B2" s="199">
        <v>99.1951</v>
      </c>
      <c r="C2" s="199">
        <v>90.90585</v>
      </c>
      <c r="D2" s="199">
        <v>106.6722</v>
      </c>
      <c r="E2" s="199">
        <v>108.184</v>
      </c>
      <c r="F2" s="199">
        <v>93.24379</v>
      </c>
      <c r="G2" s="199">
        <v>97.16638</v>
      </c>
      <c r="H2" s="199">
        <v>94.97637</v>
      </c>
      <c r="I2" s="199">
        <v>92.848</v>
      </c>
      <c r="J2" s="199">
        <v>102.1424</v>
      </c>
      <c r="K2" s="199">
        <v>104.2843</v>
      </c>
      <c r="L2" s="199">
        <v>103.5028</v>
      </c>
      <c r="M2" s="199">
        <v>90.719</v>
      </c>
      <c r="N2" s="199">
        <v>89.0165</v>
      </c>
      <c r="O2" s="199">
        <v>92.0156</v>
      </c>
      <c r="P2" s="199">
        <v>100.0156</v>
      </c>
      <c r="Q2" s="199">
        <v>92.0156</v>
      </c>
    </row>
    <row r="3" spans="1:17">
      <c r="A3" s="198">
        <v>14</v>
      </c>
      <c r="B3" s="199">
        <v>276.169</v>
      </c>
      <c r="C3" s="199">
        <v>278.4058</v>
      </c>
      <c r="D3" s="199">
        <v>344.0445</v>
      </c>
      <c r="E3" s="199">
        <v>156.253</v>
      </c>
      <c r="F3" s="199">
        <v>277.6362</v>
      </c>
      <c r="G3" s="199">
        <v>301.9079</v>
      </c>
      <c r="H3" s="199">
        <v>260.3471</v>
      </c>
      <c r="I3" s="199">
        <v>354.051</v>
      </c>
      <c r="J3" s="199">
        <v>153.9087</v>
      </c>
      <c r="K3" s="199">
        <v>239.2668</v>
      </c>
      <c r="L3" s="199">
        <v>162.0933</v>
      </c>
      <c r="M3" s="199">
        <v>194.305</v>
      </c>
      <c r="N3" s="199">
        <v>130.016</v>
      </c>
      <c r="O3" s="199">
        <v>119.0156</v>
      </c>
      <c r="P3" s="199">
        <v>125.016</v>
      </c>
      <c r="Q3" s="199">
        <v>109.1056</v>
      </c>
    </row>
    <row r="4" spans="1:17">
      <c r="A4" s="198">
        <v>21</v>
      </c>
      <c r="B4" s="199">
        <v>466.7354</v>
      </c>
      <c r="C4" s="199">
        <v>398.0521</v>
      </c>
      <c r="D4" s="199">
        <v>499.5909</v>
      </c>
      <c r="E4" s="199">
        <v>348.618</v>
      </c>
      <c r="F4" s="199">
        <v>344.7276</v>
      </c>
      <c r="G4" s="199">
        <v>379.8309</v>
      </c>
      <c r="H4" s="199">
        <v>397.5792</v>
      </c>
      <c r="I4" s="199">
        <v>413.251</v>
      </c>
      <c r="J4" s="199">
        <v>267.9372</v>
      </c>
      <c r="K4" s="199">
        <v>287.0747</v>
      </c>
      <c r="L4" s="199">
        <v>338.8573</v>
      </c>
      <c r="M4" s="199">
        <v>343.166</v>
      </c>
      <c r="N4" s="199">
        <v>169.0156</v>
      </c>
      <c r="O4" s="199">
        <v>201.01</v>
      </c>
      <c r="P4" s="199">
        <v>159.1065</v>
      </c>
      <c r="Q4" s="199">
        <v>163.016</v>
      </c>
    </row>
    <row r="5" spans="1:17">
      <c r="A5" s="198">
        <v>28</v>
      </c>
      <c r="B5" s="199">
        <v>677.7627</v>
      </c>
      <c r="C5" s="199">
        <v>648.6978</v>
      </c>
      <c r="D5" s="199">
        <v>653.5263</v>
      </c>
      <c r="E5" s="199">
        <v>841.369</v>
      </c>
      <c r="F5" s="199">
        <v>588.6445</v>
      </c>
      <c r="G5" s="199">
        <v>596.2576</v>
      </c>
      <c r="H5" s="199">
        <v>555.7263</v>
      </c>
      <c r="I5" s="199">
        <v>649.883</v>
      </c>
      <c r="J5" s="199">
        <v>401.4538</v>
      </c>
      <c r="K5" s="199">
        <v>397.8094</v>
      </c>
      <c r="L5" s="199">
        <v>408.8509</v>
      </c>
      <c r="M5" s="199">
        <v>511.158</v>
      </c>
      <c r="N5" s="199">
        <v>269.0156</v>
      </c>
      <c r="O5" s="199">
        <v>301.0156</v>
      </c>
      <c r="P5" s="199">
        <v>300.1406</v>
      </c>
      <c r="Q5" s="199">
        <v>249.0156</v>
      </c>
    </row>
    <row r="6" spans="1:17">
      <c r="A6" s="198">
        <v>35</v>
      </c>
      <c r="B6" s="199">
        <v>1185.163</v>
      </c>
      <c r="C6" s="199">
        <v>1188.63</v>
      </c>
      <c r="D6" s="199">
        <v>1084.133</v>
      </c>
      <c r="E6" s="199">
        <v>1254.948</v>
      </c>
      <c r="F6" s="199">
        <v>911.9939</v>
      </c>
      <c r="G6" s="199">
        <v>923.7465</v>
      </c>
      <c r="H6" s="199">
        <v>985.7436</v>
      </c>
      <c r="I6" s="199">
        <v>815.451</v>
      </c>
      <c r="J6" s="199">
        <v>565.9459</v>
      </c>
      <c r="K6" s="199">
        <v>648.825</v>
      </c>
      <c r="L6" s="199">
        <v>643.9638</v>
      </c>
      <c r="M6" s="199">
        <v>399.108</v>
      </c>
      <c r="N6" s="199">
        <v>320.0156</v>
      </c>
      <c r="O6" s="199">
        <v>349.016</v>
      </c>
      <c r="P6" s="199">
        <v>350.065</v>
      </c>
      <c r="Q6" s="199">
        <v>381.015</v>
      </c>
    </row>
  </sheetData>
  <mergeCells count="4">
    <mergeCell ref="B1:E1"/>
    <mergeCell ref="F1:I1"/>
    <mergeCell ref="J1:M1"/>
    <mergeCell ref="N1:Q1"/>
  </mergeCells>
  <pageMargins left="0.75" right="0.75" top="1" bottom="1" header="0.5" footer="0.5"/>
  <headerFooter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"/>
  <sheetViews>
    <sheetView workbookViewId="0">
      <selection activeCell="D8" sqref="D8"/>
    </sheetView>
  </sheetViews>
  <sheetFormatPr defaultColWidth="9" defaultRowHeight="13.5" outlineLevelRow="1"/>
  <cols>
    <col min="1" max="16384" width="9" style="61"/>
  </cols>
  <sheetData>
    <row r="1" customHeight="1" spans="1:16">
      <c r="A1" s="127" t="s">
        <v>255</v>
      </c>
      <c r="B1" s="127"/>
      <c r="C1" s="127"/>
      <c r="D1" s="127"/>
      <c r="E1" s="127" t="s">
        <v>256</v>
      </c>
      <c r="F1" s="127"/>
      <c r="G1" s="127"/>
      <c r="H1" s="127"/>
      <c r="I1" s="127" t="s">
        <v>257</v>
      </c>
      <c r="J1" s="127"/>
      <c r="K1" s="127"/>
      <c r="L1" s="127"/>
      <c r="M1" s="127" t="s">
        <v>258</v>
      </c>
      <c r="N1" s="127"/>
      <c r="O1" s="127"/>
      <c r="P1" s="127"/>
    </row>
    <row r="2" spans="1:16">
      <c r="A2" s="128">
        <v>1.017</v>
      </c>
      <c r="B2" s="128">
        <v>1.09</v>
      </c>
      <c r="C2" s="128">
        <v>0.987</v>
      </c>
      <c r="D2" s="128">
        <v>1.215</v>
      </c>
      <c r="E2" s="128">
        <v>0.675</v>
      </c>
      <c r="F2" s="128">
        <v>0.8652</v>
      </c>
      <c r="G2" s="128">
        <v>0.7463</v>
      </c>
      <c r="H2" s="128">
        <v>0.615</v>
      </c>
      <c r="I2" s="128">
        <v>0.521</v>
      </c>
      <c r="J2" s="128">
        <v>0.3769</v>
      </c>
      <c r="K2" s="128">
        <v>0.458</v>
      </c>
      <c r="L2" s="128">
        <v>0.513</v>
      </c>
      <c r="M2" s="128">
        <v>0.2345</v>
      </c>
      <c r="N2" s="128">
        <v>0.32147</v>
      </c>
      <c r="O2" s="128">
        <v>0.1512</v>
      </c>
      <c r="P2" s="128">
        <v>0.325</v>
      </c>
    </row>
  </sheetData>
  <mergeCells count="4">
    <mergeCell ref="A1:D1"/>
    <mergeCell ref="E1:H1"/>
    <mergeCell ref="I1:L1"/>
    <mergeCell ref="M1:P1"/>
  </mergeCells>
  <pageMargins left="0.75" right="0.75" top="1" bottom="1" header="0.5" footer="0.5"/>
  <headerFooter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70" zoomScaleNormal="70" workbookViewId="0">
      <selection activeCell="I7" sqref="I7:T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861</v>
      </c>
      <c r="C2" s="70">
        <v>135.107</v>
      </c>
      <c r="D2" s="70">
        <v>55</v>
      </c>
      <c r="E2" s="70">
        <v>255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861</v>
      </c>
      <c r="C3" s="70">
        <v>115.624</v>
      </c>
      <c r="D3" s="70">
        <v>50</v>
      </c>
      <c r="E3" s="70">
        <v>255</v>
      </c>
      <c r="F3" s="58"/>
      <c r="G3" s="70"/>
      <c r="H3" s="70"/>
      <c r="I3" s="105" t="s">
        <v>255</v>
      </c>
      <c r="J3" s="106"/>
      <c r="K3" s="107"/>
      <c r="L3" s="108" t="s">
        <v>256</v>
      </c>
      <c r="M3" s="108"/>
      <c r="N3" s="108"/>
      <c r="O3" s="193" t="s">
        <v>257</v>
      </c>
      <c r="P3" s="194"/>
      <c r="Q3" s="194"/>
      <c r="R3" s="195" t="s">
        <v>258</v>
      </c>
      <c r="S3" s="196"/>
      <c r="T3" s="196"/>
      <c r="U3" s="60"/>
      <c r="V3" s="60"/>
      <c r="W3" s="60"/>
    </row>
    <row r="4" spans="1:23">
      <c r="A4" s="70">
        <v>3</v>
      </c>
      <c r="B4" s="70">
        <v>861</v>
      </c>
      <c r="C4" s="70">
        <v>92.026</v>
      </c>
      <c r="D4" s="70">
        <v>46</v>
      </c>
      <c r="E4" s="70">
        <v>255</v>
      </c>
      <c r="F4" s="58"/>
      <c r="G4" s="110" t="s">
        <v>9</v>
      </c>
      <c r="H4" s="110" t="s">
        <v>70</v>
      </c>
      <c r="I4" s="70">
        <f>C2</f>
        <v>135.107</v>
      </c>
      <c r="J4" s="70">
        <f>C10</f>
        <v>122.972</v>
      </c>
      <c r="K4" s="70">
        <f>C18</f>
        <v>120.815</v>
      </c>
      <c r="L4" s="70">
        <f>C3</f>
        <v>115.624</v>
      </c>
      <c r="M4" s="70">
        <f>C11</f>
        <v>103.965</v>
      </c>
      <c r="N4" s="70">
        <f>C19</f>
        <v>103.756</v>
      </c>
      <c r="O4" s="70">
        <f>C4</f>
        <v>92.026</v>
      </c>
      <c r="P4" s="70">
        <f>C12</f>
        <v>89.22</v>
      </c>
      <c r="Q4" s="70">
        <f>C20</f>
        <v>82.974</v>
      </c>
      <c r="R4" s="70">
        <f>C5</f>
        <v>58.527</v>
      </c>
      <c r="S4" s="70">
        <f>C13</f>
        <v>57.871</v>
      </c>
      <c r="T4" s="70">
        <f>C21</f>
        <v>52.764</v>
      </c>
      <c r="U4" s="5"/>
      <c r="V4" s="5"/>
      <c r="W4" s="5"/>
    </row>
    <row r="5" spans="1:23">
      <c r="A5" s="70">
        <v>4</v>
      </c>
      <c r="B5" s="70">
        <v>861</v>
      </c>
      <c r="C5" s="70">
        <v>58.527</v>
      </c>
      <c r="D5" s="70">
        <v>35</v>
      </c>
      <c r="E5" s="70">
        <v>192</v>
      </c>
      <c r="F5" s="58"/>
      <c r="G5" s="70" t="s">
        <v>11</v>
      </c>
      <c r="H5" s="70" t="s">
        <v>12</v>
      </c>
      <c r="I5" s="70">
        <f>C6</f>
        <v>200.986</v>
      </c>
      <c r="J5" s="70">
        <f>C14</f>
        <v>202.495</v>
      </c>
      <c r="K5" s="70">
        <f>C22</f>
        <v>197.399</v>
      </c>
      <c r="L5" s="70">
        <f>C7</f>
        <v>204.584</v>
      </c>
      <c r="M5" s="70">
        <f>C15</f>
        <v>196.993</v>
      </c>
      <c r="N5" s="70">
        <f>C23</f>
        <v>193.266</v>
      </c>
      <c r="O5" s="70">
        <f>C8</f>
        <v>166.626</v>
      </c>
      <c r="P5" s="70">
        <f>C16</f>
        <v>195.959</v>
      </c>
      <c r="Q5" s="70">
        <f>C24</f>
        <v>190.399</v>
      </c>
      <c r="R5" s="70">
        <f>C9</f>
        <v>198.699</v>
      </c>
      <c r="S5" s="70">
        <f>C17</f>
        <v>188.942</v>
      </c>
      <c r="T5" s="70">
        <f>C25</f>
        <v>160.746</v>
      </c>
      <c r="U5" s="5"/>
      <c r="V5" s="5"/>
      <c r="W5" s="5"/>
    </row>
    <row r="6" spans="1:23">
      <c r="A6" s="70">
        <v>5</v>
      </c>
      <c r="B6" s="70">
        <v>861</v>
      </c>
      <c r="C6" s="70">
        <v>200.986</v>
      </c>
      <c r="D6" s="70">
        <v>0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0.674545666356011</v>
      </c>
      <c r="J6" s="110">
        <f t="shared" si="0"/>
        <v>0.613959526028492</v>
      </c>
      <c r="K6" s="110">
        <f t="shared" si="0"/>
        <v>0.603190320862735</v>
      </c>
      <c r="L6" s="70">
        <f t="shared" ref="L6:N6" si="1">L4/AVERAGE($L$5:$N$5)</f>
        <v>0.583132019709402</v>
      </c>
      <c r="M6" s="70">
        <f t="shared" si="1"/>
        <v>0.52433163036297</v>
      </c>
      <c r="N6" s="70">
        <f t="shared" si="1"/>
        <v>0.523277570720341</v>
      </c>
      <c r="O6" s="70">
        <f t="shared" ref="O6:Q6" si="2">O4/AVERAGE($O$5:$Q$5)</f>
        <v>0.499251334577492</v>
      </c>
      <c r="P6" s="70">
        <f t="shared" si="2"/>
        <v>0.484028470986502</v>
      </c>
      <c r="Q6" s="70">
        <f t="shared" si="2"/>
        <v>0.450143222950393</v>
      </c>
      <c r="R6" s="70">
        <f t="shared" ref="R6:T6" si="3">R4/AVERAGE($R$5:$T$5)</f>
        <v>0.320177174148913</v>
      </c>
      <c r="S6" s="70">
        <f t="shared" si="3"/>
        <v>0.316588467633259</v>
      </c>
      <c r="T6" s="70">
        <f t="shared" si="3"/>
        <v>0.288650168585324</v>
      </c>
      <c r="U6" s="5"/>
      <c r="V6" s="5"/>
      <c r="W6" s="5"/>
    </row>
    <row r="7" spans="1:23">
      <c r="A7" s="70">
        <v>6</v>
      </c>
      <c r="B7" s="70">
        <v>861</v>
      </c>
      <c r="C7" s="70">
        <v>204.584</v>
      </c>
      <c r="D7" s="70">
        <v>56</v>
      </c>
      <c r="E7" s="70">
        <v>255</v>
      </c>
      <c r="F7" s="58"/>
      <c r="G7" s="110"/>
      <c r="H7" s="110" t="s">
        <v>14</v>
      </c>
      <c r="I7" s="110">
        <f t="shared" ref="I7:T7" si="4">I6/AVERAGE($I$6:$K$6)</f>
        <v>1.06974773947331</v>
      </c>
      <c r="J7" s="110">
        <f t="shared" si="4"/>
        <v>0.973665457885319</v>
      </c>
      <c r="K7" s="110">
        <f t="shared" si="4"/>
        <v>0.956586802641372</v>
      </c>
      <c r="L7" s="110">
        <f t="shared" si="4"/>
        <v>0.9247767660691</v>
      </c>
      <c r="M7" s="110">
        <f t="shared" si="4"/>
        <v>0.831526469282969</v>
      </c>
      <c r="N7" s="110">
        <f t="shared" si="4"/>
        <v>0.829854858336207</v>
      </c>
      <c r="O7" s="110">
        <f t="shared" si="4"/>
        <v>0.791752157386825</v>
      </c>
      <c r="P7" s="110">
        <f t="shared" si="4"/>
        <v>0.767610539217748</v>
      </c>
      <c r="Q7" s="110">
        <f t="shared" si="4"/>
        <v>0.713872639330346</v>
      </c>
      <c r="R7" s="110">
        <f t="shared" si="4"/>
        <v>0.507762224797962</v>
      </c>
      <c r="S7" s="110">
        <f t="shared" si="4"/>
        <v>0.502070970855893</v>
      </c>
      <c r="T7" s="110">
        <f t="shared" si="4"/>
        <v>0.457764211889208</v>
      </c>
      <c r="U7" s="111"/>
      <c r="V7" s="111"/>
      <c r="W7" s="111"/>
    </row>
    <row r="8" spans="1:23">
      <c r="A8" s="70">
        <v>7</v>
      </c>
      <c r="B8" s="70">
        <v>861</v>
      </c>
      <c r="C8" s="70">
        <v>166.626</v>
      </c>
      <c r="D8" s="70">
        <v>26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861</v>
      </c>
      <c r="C9" s="70">
        <v>198.699</v>
      </c>
      <c r="D9" s="70">
        <v>50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984</v>
      </c>
      <c r="C10" s="70">
        <v>122.972</v>
      </c>
      <c r="D10" s="70">
        <v>48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984</v>
      </c>
      <c r="C11" s="70">
        <v>103.965</v>
      </c>
      <c r="D11" s="70">
        <v>41</v>
      </c>
      <c r="E11" s="70">
        <v>255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984</v>
      </c>
      <c r="C12" s="70">
        <v>89.22</v>
      </c>
      <c r="D12" s="70">
        <v>49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984</v>
      </c>
      <c r="C13" s="70">
        <v>57.871</v>
      </c>
      <c r="D13" s="70">
        <v>32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70">
        <v>13</v>
      </c>
      <c r="B14" s="70">
        <v>984</v>
      </c>
      <c r="C14" s="70">
        <v>202.495</v>
      </c>
      <c r="D14" s="70">
        <v>58</v>
      </c>
      <c r="E14" s="70">
        <v>255</v>
      </c>
      <c r="J14" s="60"/>
      <c r="K14" s="60"/>
      <c r="L14" s="60"/>
      <c r="M14" s="60"/>
      <c r="N14" s="60"/>
      <c r="O14" s="60"/>
      <c r="P14" s="60"/>
    </row>
    <row r="15" ht="15" customHeight="1" spans="1:23">
      <c r="A15" s="70">
        <v>14</v>
      </c>
      <c r="B15" s="70">
        <v>984</v>
      </c>
      <c r="C15" s="70">
        <v>196.993</v>
      </c>
      <c r="D15" s="70">
        <v>61</v>
      </c>
      <c r="E15" s="70">
        <v>255</v>
      </c>
      <c r="J15" s="60"/>
      <c r="K15" s="60"/>
      <c r="L15" s="60"/>
      <c r="M15" s="60"/>
      <c r="N15" s="60"/>
      <c r="O15" s="60"/>
      <c r="P15" s="60"/>
    </row>
    <row r="16" ht="15" customHeight="1" spans="1:23">
      <c r="A16" s="70">
        <v>15</v>
      </c>
      <c r="B16" s="70">
        <v>984</v>
      </c>
      <c r="C16" s="70">
        <v>195.959</v>
      </c>
      <c r="D16" s="70">
        <v>54</v>
      </c>
      <c r="E16" s="70">
        <v>255</v>
      </c>
      <c r="J16" s="60"/>
      <c r="K16" s="60"/>
      <c r="L16" s="60"/>
      <c r="M16" s="60"/>
      <c r="N16" s="60"/>
      <c r="O16" s="60"/>
      <c r="P16" s="60"/>
    </row>
    <row r="17" ht="15" customHeight="1" spans="1:16">
      <c r="A17" s="70">
        <v>16</v>
      </c>
      <c r="B17" s="70">
        <v>984</v>
      </c>
      <c r="C17" s="70">
        <v>188.942</v>
      </c>
      <c r="D17" s="70">
        <v>43</v>
      </c>
      <c r="E17" s="70">
        <v>255</v>
      </c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70">
        <v>17</v>
      </c>
      <c r="B18" s="70">
        <v>1104</v>
      </c>
      <c r="C18" s="70">
        <v>120.815</v>
      </c>
      <c r="D18" s="70">
        <v>49</v>
      </c>
      <c r="E18" s="110">
        <v>255</v>
      </c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70">
        <v>18</v>
      </c>
      <c r="B19" s="70">
        <v>1104</v>
      </c>
      <c r="C19" s="70">
        <v>103.756</v>
      </c>
      <c r="D19" s="70">
        <v>40</v>
      </c>
      <c r="E19" s="110">
        <v>255</v>
      </c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70">
        <v>19</v>
      </c>
      <c r="B20" s="70">
        <v>1104</v>
      </c>
      <c r="C20" s="70">
        <v>82.974</v>
      </c>
      <c r="D20" s="70">
        <v>44</v>
      </c>
      <c r="E20" s="110">
        <v>255</v>
      </c>
      <c r="F20" s="113"/>
      <c r="G20" s="113"/>
      <c r="H20" s="113"/>
    </row>
    <row r="21" ht="15" customHeight="1" spans="1:16">
      <c r="A21" s="70">
        <v>20</v>
      </c>
      <c r="B21" s="70">
        <v>1104</v>
      </c>
      <c r="C21" s="70">
        <v>52.764</v>
      </c>
      <c r="D21" s="70">
        <v>32</v>
      </c>
      <c r="E21" s="70">
        <v>192</v>
      </c>
    </row>
    <row r="22" ht="15" customHeight="1" spans="1:16">
      <c r="A22" s="70">
        <v>21</v>
      </c>
      <c r="B22" s="70">
        <v>1104</v>
      </c>
      <c r="C22" s="70">
        <v>197.399</v>
      </c>
      <c r="D22" s="70">
        <v>40</v>
      </c>
      <c r="E22" s="70">
        <v>255</v>
      </c>
    </row>
    <row r="23" ht="15" customHeight="1" spans="1:16">
      <c r="A23" s="70">
        <v>22</v>
      </c>
      <c r="B23" s="70">
        <v>1104</v>
      </c>
      <c r="C23" s="70">
        <v>193.266</v>
      </c>
      <c r="D23" s="70">
        <v>46</v>
      </c>
      <c r="E23" s="70">
        <v>255</v>
      </c>
    </row>
    <row r="24" ht="15" customHeight="1" spans="1:16">
      <c r="A24" s="70">
        <v>23</v>
      </c>
      <c r="B24" s="70">
        <v>1104</v>
      </c>
      <c r="C24" s="70">
        <v>190.399</v>
      </c>
      <c r="D24" s="70">
        <v>50</v>
      </c>
      <c r="E24" s="70">
        <v>255</v>
      </c>
    </row>
    <row r="25" ht="15" customHeight="1" spans="1:16">
      <c r="A25" s="70">
        <v>24</v>
      </c>
      <c r="B25" s="70">
        <v>1104</v>
      </c>
      <c r="C25" s="70">
        <v>160.746</v>
      </c>
      <c r="D25" s="70">
        <v>0</v>
      </c>
      <c r="E25" s="70">
        <v>255</v>
      </c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70" zoomScaleNormal="70" workbookViewId="0">
      <selection activeCell="I7" sqref="I7:T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840</v>
      </c>
      <c r="C2" s="70">
        <v>59.905</v>
      </c>
      <c r="D2" s="70">
        <v>26</v>
      </c>
      <c r="E2" s="70">
        <v>134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840</v>
      </c>
      <c r="C3" s="70">
        <v>83.115</v>
      </c>
      <c r="D3" s="70">
        <v>38</v>
      </c>
      <c r="E3" s="70">
        <v>207</v>
      </c>
      <c r="F3" s="58"/>
      <c r="G3" s="70"/>
      <c r="H3" s="70"/>
      <c r="I3" s="105" t="s">
        <v>255</v>
      </c>
      <c r="J3" s="106"/>
      <c r="K3" s="107"/>
      <c r="L3" s="108" t="s">
        <v>256</v>
      </c>
      <c r="M3" s="108"/>
      <c r="N3" s="108"/>
      <c r="O3" s="193" t="s">
        <v>257</v>
      </c>
      <c r="P3" s="194"/>
      <c r="Q3" s="194"/>
      <c r="R3" s="195" t="s">
        <v>258</v>
      </c>
      <c r="S3" s="196"/>
      <c r="T3" s="196"/>
      <c r="U3" s="60"/>
      <c r="V3" s="60"/>
      <c r="W3" s="60"/>
    </row>
    <row r="4" spans="1:23">
      <c r="A4" s="70">
        <v>3</v>
      </c>
      <c r="B4" s="70">
        <v>840</v>
      </c>
      <c r="C4" s="70">
        <v>123.33</v>
      </c>
      <c r="D4" s="70">
        <v>49</v>
      </c>
      <c r="E4" s="70">
        <v>255</v>
      </c>
      <c r="F4" s="58"/>
      <c r="G4" s="110" t="s">
        <v>9</v>
      </c>
      <c r="H4" s="110" t="s">
        <v>67</v>
      </c>
      <c r="I4" s="70">
        <f>C2</f>
        <v>59.905</v>
      </c>
      <c r="J4" s="70">
        <f>C10</f>
        <v>65.189</v>
      </c>
      <c r="K4" s="70">
        <f>C18</f>
        <v>55.844</v>
      </c>
      <c r="L4" s="70">
        <f>C3</f>
        <v>83.115</v>
      </c>
      <c r="M4" s="70">
        <f>C11</f>
        <v>85.462</v>
      </c>
      <c r="N4" s="70">
        <f>C19</f>
        <v>78.345</v>
      </c>
      <c r="O4" s="70">
        <f>C4</f>
        <v>123.33</v>
      </c>
      <c r="P4" s="70">
        <f>C12</f>
        <v>115.555</v>
      </c>
      <c r="Q4" s="70">
        <f>C20</f>
        <v>107.685</v>
      </c>
      <c r="R4" s="70">
        <f>C5</f>
        <v>146.45</v>
      </c>
      <c r="S4" s="70">
        <f>C13</f>
        <v>140.909</v>
      </c>
      <c r="T4" s="70">
        <f>C21</f>
        <v>138.779</v>
      </c>
      <c r="U4" s="5"/>
      <c r="V4" s="5"/>
      <c r="W4" s="5"/>
    </row>
    <row r="5" spans="1:23">
      <c r="A5" s="70">
        <v>4</v>
      </c>
      <c r="B5" s="70">
        <v>840</v>
      </c>
      <c r="C5" s="70">
        <v>146.45</v>
      </c>
      <c r="D5" s="70">
        <v>73</v>
      </c>
      <c r="E5" s="70">
        <v>255</v>
      </c>
      <c r="F5" s="58"/>
      <c r="G5" s="70" t="s">
        <v>11</v>
      </c>
      <c r="H5" s="70" t="s">
        <v>12</v>
      </c>
      <c r="I5" s="70">
        <f>C6</f>
        <v>201.27</v>
      </c>
      <c r="J5" s="70">
        <f>C14</f>
        <v>208.339</v>
      </c>
      <c r="K5" s="70">
        <f>C22</f>
        <v>192.885</v>
      </c>
      <c r="L5" s="70">
        <f>C7</f>
        <v>214.233</v>
      </c>
      <c r="M5" s="70">
        <f>C15</f>
        <v>210.308</v>
      </c>
      <c r="N5" s="70">
        <f>C23</f>
        <v>188.073</v>
      </c>
      <c r="O5" s="70">
        <f>C8</f>
        <v>210.674</v>
      </c>
      <c r="P5" s="70">
        <f>C16</f>
        <v>209.995</v>
      </c>
      <c r="Q5" s="70">
        <f>C24</f>
        <v>188.722</v>
      </c>
      <c r="R5" s="70">
        <f>C9</f>
        <v>200.107</v>
      </c>
      <c r="S5" s="70">
        <f>C17</f>
        <v>198.745</v>
      </c>
      <c r="T5" s="70">
        <f>C25</f>
        <v>178.269</v>
      </c>
      <c r="U5" s="5"/>
      <c r="V5" s="5"/>
      <c r="W5" s="5"/>
    </row>
    <row r="6" spans="1:23">
      <c r="A6" s="70">
        <v>5</v>
      </c>
      <c r="B6" s="70">
        <v>840</v>
      </c>
      <c r="C6" s="70">
        <v>201.27</v>
      </c>
      <c r="D6" s="70">
        <v>24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0.298285128150654</v>
      </c>
      <c r="J6" s="110">
        <f t="shared" si="0"/>
        <v>0.324595763609264</v>
      </c>
      <c r="K6" s="110">
        <f t="shared" si="0"/>
        <v>0.278064179892248</v>
      </c>
      <c r="L6" s="70">
        <f t="shared" ref="L6:N6" si="1">L4/AVERAGE($L$5:$N$5)</f>
        <v>0.407018122341311</v>
      </c>
      <c r="M6" s="70">
        <f t="shared" si="1"/>
        <v>0.41851149337103</v>
      </c>
      <c r="N6" s="70">
        <f t="shared" si="1"/>
        <v>0.383659204654154</v>
      </c>
      <c r="O6" s="70">
        <f t="shared" ref="O6:Q6" si="2">O4/AVERAGE($O$5:$Q$5)</f>
        <v>0.607147135418803</v>
      </c>
      <c r="P6" s="70">
        <f t="shared" si="2"/>
        <v>0.568871217330089</v>
      </c>
      <c r="Q6" s="70">
        <f t="shared" si="2"/>
        <v>0.53012761921328</v>
      </c>
      <c r="R6" s="70">
        <f t="shared" ref="R6:T6" si="3">R4/AVERAGE($R$5:$T$5)</f>
        <v>0.761278830609179</v>
      </c>
      <c r="S6" s="70">
        <f t="shared" si="3"/>
        <v>0.73247551206766</v>
      </c>
      <c r="T6" s="70">
        <f t="shared" si="3"/>
        <v>0.72140331057092</v>
      </c>
      <c r="U6" s="5"/>
      <c r="V6" s="5"/>
      <c r="W6" s="5"/>
    </row>
    <row r="7" spans="1:23">
      <c r="A7" s="70">
        <v>6</v>
      </c>
      <c r="B7" s="70">
        <v>840</v>
      </c>
      <c r="C7" s="70">
        <v>214.233</v>
      </c>
      <c r="D7" s="70">
        <v>65</v>
      </c>
      <c r="E7" s="70">
        <v>255</v>
      </c>
      <c r="F7" s="58"/>
      <c r="G7" s="110"/>
      <c r="H7" s="110" t="s">
        <v>14</v>
      </c>
      <c r="I7" s="110">
        <f t="shared" ref="I7:T7" si="4">I6/AVERAGE($I$6:$K$6)</f>
        <v>0.993240778609247</v>
      </c>
      <c r="J7" s="110">
        <f t="shared" si="4"/>
        <v>1.08085089920304</v>
      </c>
      <c r="K7" s="110">
        <f t="shared" si="4"/>
        <v>0.925908322187711</v>
      </c>
      <c r="L7" s="110">
        <f t="shared" si="4"/>
        <v>1.35530389747817</v>
      </c>
      <c r="M7" s="110">
        <f t="shared" si="4"/>
        <v>1.39357494659544</v>
      </c>
      <c r="N7" s="110">
        <f t="shared" si="4"/>
        <v>1.27752251516486</v>
      </c>
      <c r="O7" s="110">
        <f t="shared" si="4"/>
        <v>2.02170083789484</v>
      </c>
      <c r="P7" s="110">
        <f t="shared" si="4"/>
        <v>1.89424827959895</v>
      </c>
      <c r="Q7" s="110">
        <f t="shared" si="4"/>
        <v>1.76523842316311</v>
      </c>
      <c r="R7" s="110">
        <f t="shared" si="4"/>
        <v>2.53493421928532</v>
      </c>
      <c r="S7" s="110">
        <f t="shared" si="4"/>
        <v>2.43902387098173</v>
      </c>
      <c r="T7" s="110">
        <f t="shared" si="4"/>
        <v>2.40215524764901</v>
      </c>
      <c r="U7" s="111"/>
      <c r="V7" s="111"/>
      <c r="W7" s="111"/>
    </row>
    <row r="8" spans="1:23">
      <c r="A8" s="70">
        <v>7</v>
      </c>
      <c r="B8" s="70">
        <v>840</v>
      </c>
      <c r="C8" s="70">
        <v>210.674</v>
      </c>
      <c r="D8" s="70">
        <v>48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840</v>
      </c>
      <c r="C9" s="70">
        <v>200.107</v>
      </c>
      <c r="D9" s="70">
        <v>50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924</v>
      </c>
      <c r="C10" s="70">
        <v>65.189</v>
      </c>
      <c r="D10" s="70">
        <v>0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924</v>
      </c>
      <c r="C11" s="70">
        <v>85.462</v>
      </c>
      <c r="D11" s="70">
        <v>38</v>
      </c>
      <c r="E11" s="70">
        <v>255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924</v>
      </c>
      <c r="C12" s="70">
        <v>115.555</v>
      </c>
      <c r="D12" s="70">
        <v>41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924</v>
      </c>
      <c r="C13" s="70">
        <v>140.909</v>
      </c>
      <c r="D13" s="70">
        <v>0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70">
        <v>13</v>
      </c>
      <c r="B14" s="70">
        <v>924</v>
      </c>
      <c r="C14" s="70">
        <v>208.339</v>
      </c>
      <c r="D14" s="70">
        <v>40</v>
      </c>
      <c r="E14" s="70">
        <v>255</v>
      </c>
      <c r="J14" s="60"/>
      <c r="K14" s="60"/>
      <c r="L14" s="60"/>
      <c r="M14" s="60"/>
      <c r="N14" s="60"/>
      <c r="O14" s="60"/>
      <c r="P14" s="60"/>
    </row>
    <row r="15" ht="15" customHeight="1" spans="1:23">
      <c r="A15" s="70">
        <v>14</v>
      </c>
      <c r="B15" s="70">
        <v>924</v>
      </c>
      <c r="C15" s="70">
        <v>210.308</v>
      </c>
      <c r="D15" s="70">
        <v>65</v>
      </c>
      <c r="E15" s="70">
        <v>255</v>
      </c>
      <c r="J15" s="60"/>
      <c r="K15" s="60"/>
      <c r="L15" s="60"/>
      <c r="M15" s="60"/>
      <c r="N15" s="60"/>
      <c r="O15" s="60"/>
      <c r="P15" s="60"/>
    </row>
    <row r="16" ht="15" customHeight="1" spans="1:23">
      <c r="A16" s="70">
        <v>15</v>
      </c>
      <c r="B16" s="70">
        <v>924</v>
      </c>
      <c r="C16" s="70">
        <v>209.995</v>
      </c>
      <c r="D16" s="70">
        <v>58</v>
      </c>
      <c r="E16" s="70">
        <v>255</v>
      </c>
      <c r="J16" s="60"/>
      <c r="K16" s="60"/>
      <c r="L16" s="60"/>
      <c r="M16" s="60"/>
      <c r="N16" s="60"/>
      <c r="O16" s="60"/>
      <c r="P16" s="60"/>
    </row>
    <row r="17" ht="15" customHeight="1" spans="1:16">
      <c r="A17" s="70">
        <v>16</v>
      </c>
      <c r="B17" s="70">
        <v>924</v>
      </c>
      <c r="C17" s="70">
        <v>198.745</v>
      </c>
      <c r="D17" s="70">
        <v>43</v>
      </c>
      <c r="E17" s="70">
        <v>255</v>
      </c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70">
        <v>17</v>
      </c>
      <c r="B18" s="70">
        <v>1100</v>
      </c>
      <c r="C18" s="70">
        <v>55.844</v>
      </c>
      <c r="D18" s="70">
        <v>32</v>
      </c>
      <c r="E18" s="110">
        <v>134</v>
      </c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70">
        <v>18</v>
      </c>
      <c r="B19" s="70">
        <v>1100</v>
      </c>
      <c r="C19" s="70">
        <v>78.345</v>
      </c>
      <c r="D19" s="70">
        <v>35</v>
      </c>
      <c r="E19" s="110">
        <v>245</v>
      </c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70">
        <v>19</v>
      </c>
      <c r="B20" s="70">
        <v>1100</v>
      </c>
      <c r="C20" s="70">
        <v>107.685</v>
      </c>
      <c r="D20" s="70">
        <v>35</v>
      </c>
      <c r="E20" s="110">
        <v>255</v>
      </c>
      <c r="F20" s="113"/>
      <c r="G20" s="113"/>
      <c r="H20" s="113"/>
    </row>
    <row r="21" ht="15" customHeight="1" spans="1:16">
      <c r="A21" s="70">
        <v>20</v>
      </c>
      <c r="B21" s="70">
        <v>1100</v>
      </c>
      <c r="C21" s="70">
        <v>138.779</v>
      </c>
      <c r="D21" s="70">
        <v>67</v>
      </c>
      <c r="E21" s="70">
        <v>255</v>
      </c>
    </row>
    <row r="22" ht="15" customHeight="1" spans="1:16">
      <c r="A22" s="70">
        <v>21</v>
      </c>
      <c r="B22" s="70">
        <v>1100</v>
      </c>
      <c r="C22" s="70">
        <v>192.885</v>
      </c>
      <c r="D22" s="70">
        <v>38</v>
      </c>
      <c r="E22" s="70">
        <v>255</v>
      </c>
    </row>
    <row r="23" ht="15" customHeight="1" spans="1:16">
      <c r="A23" s="70">
        <v>22</v>
      </c>
      <c r="B23" s="70">
        <v>1100</v>
      </c>
      <c r="C23" s="70">
        <v>188.073</v>
      </c>
      <c r="D23" s="70">
        <v>43</v>
      </c>
      <c r="E23" s="70">
        <v>255</v>
      </c>
    </row>
    <row r="24" ht="15" customHeight="1" spans="1:16">
      <c r="A24" s="70">
        <v>23</v>
      </c>
      <c r="B24" s="70">
        <v>1100</v>
      </c>
      <c r="C24" s="70">
        <v>188.722</v>
      </c>
      <c r="D24" s="70">
        <v>40</v>
      </c>
      <c r="E24" s="70">
        <v>255</v>
      </c>
    </row>
    <row r="25" ht="15" customHeight="1" spans="1:16">
      <c r="A25" s="70">
        <v>24</v>
      </c>
      <c r="B25" s="70">
        <v>1100</v>
      </c>
      <c r="C25" s="70">
        <v>178.269</v>
      </c>
      <c r="D25" s="70">
        <v>48</v>
      </c>
      <c r="E25" s="70">
        <v>255</v>
      </c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70" zoomScaleNormal="70" workbookViewId="0">
      <selection activeCell="I7" sqref="I7:T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800</v>
      </c>
      <c r="C2" s="70">
        <v>153.354</v>
      </c>
      <c r="D2" s="70">
        <v>35</v>
      </c>
      <c r="E2" s="70">
        <v>255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800</v>
      </c>
      <c r="C3" s="70">
        <v>112.45</v>
      </c>
      <c r="D3" s="70">
        <v>39</v>
      </c>
      <c r="E3" s="70">
        <v>255</v>
      </c>
      <c r="F3" s="58"/>
      <c r="G3" s="70"/>
      <c r="H3" s="70"/>
      <c r="I3" s="105" t="s">
        <v>255</v>
      </c>
      <c r="J3" s="106"/>
      <c r="K3" s="107"/>
      <c r="L3" s="108" t="s">
        <v>256</v>
      </c>
      <c r="M3" s="108"/>
      <c r="N3" s="108"/>
      <c r="O3" s="193" t="s">
        <v>257</v>
      </c>
      <c r="P3" s="194"/>
      <c r="Q3" s="194"/>
      <c r="R3" s="195" t="s">
        <v>258</v>
      </c>
      <c r="S3" s="196"/>
      <c r="T3" s="196"/>
      <c r="U3" s="60"/>
      <c r="V3" s="60"/>
      <c r="W3" s="60"/>
    </row>
    <row r="4" spans="1:23">
      <c r="A4" s="70">
        <v>3</v>
      </c>
      <c r="B4" s="70">
        <v>800</v>
      </c>
      <c r="C4" s="70">
        <v>57.136</v>
      </c>
      <c r="D4" s="70">
        <v>8</v>
      </c>
      <c r="E4" s="70">
        <v>173</v>
      </c>
      <c r="F4" s="58"/>
      <c r="G4" s="110" t="s">
        <v>9</v>
      </c>
      <c r="H4" s="110" t="s">
        <v>58</v>
      </c>
      <c r="I4" s="70">
        <f>C2</f>
        <v>153.354</v>
      </c>
      <c r="J4" s="70">
        <f>C10</f>
        <v>135.373</v>
      </c>
      <c r="K4" s="70">
        <f>C18</f>
        <v>128.955</v>
      </c>
      <c r="L4" s="70">
        <f>C3</f>
        <v>112.45</v>
      </c>
      <c r="M4" s="70">
        <f>C11</f>
        <v>96.473</v>
      </c>
      <c r="N4" s="70">
        <f>C19</f>
        <v>88.857</v>
      </c>
      <c r="O4" s="70">
        <f>C4</f>
        <v>57.136</v>
      </c>
      <c r="P4" s="70">
        <f>C12</f>
        <v>50.375</v>
      </c>
      <c r="Q4" s="70">
        <f>C20</f>
        <v>51.757</v>
      </c>
      <c r="R4" s="70">
        <f>C5</f>
        <v>20.383</v>
      </c>
      <c r="S4" s="70">
        <f>C13</f>
        <v>24.329</v>
      </c>
      <c r="T4" s="70">
        <f>C21</f>
        <v>19.996</v>
      </c>
      <c r="U4" s="5"/>
      <c r="V4" s="5"/>
      <c r="W4" s="5"/>
    </row>
    <row r="5" spans="1:23">
      <c r="A5" s="70">
        <v>4</v>
      </c>
      <c r="B5" s="70">
        <v>800</v>
      </c>
      <c r="C5" s="70">
        <v>20.383</v>
      </c>
      <c r="D5" s="70">
        <v>2</v>
      </c>
      <c r="E5" s="70">
        <v>56</v>
      </c>
      <c r="F5" s="58"/>
      <c r="G5" s="70" t="s">
        <v>11</v>
      </c>
      <c r="H5" s="70" t="s">
        <v>12</v>
      </c>
      <c r="I5" s="70">
        <f>C6</f>
        <v>207.796</v>
      </c>
      <c r="J5" s="70">
        <f>C14</f>
        <v>199.427</v>
      </c>
      <c r="K5" s="70">
        <f>C22</f>
        <v>192.254</v>
      </c>
      <c r="L5" s="70">
        <f>C7</f>
        <v>212.343</v>
      </c>
      <c r="M5" s="70">
        <f>C15</f>
        <v>192.849</v>
      </c>
      <c r="N5" s="70">
        <f>C23</f>
        <v>193.047</v>
      </c>
      <c r="O5" s="70">
        <f>C8</f>
        <v>205.176</v>
      </c>
      <c r="P5" s="70">
        <f>C16</f>
        <v>195.944</v>
      </c>
      <c r="Q5" s="70">
        <f>C24</f>
        <v>188.174</v>
      </c>
      <c r="R5" s="70">
        <f>C9</f>
        <v>204.782</v>
      </c>
      <c r="S5" s="70">
        <f>C17</f>
        <v>177.093</v>
      </c>
      <c r="T5" s="70">
        <f>C25</f>
        <v>150.717</v>
      </c>
      <c r="U5" s="5"/>
      <c r="V5" s="5"/>
      <c r="W5" s="5"/>
    </row>
    <row r="6" spans="1:23">
      <c r="A6" s="70">
        <v>5</v>
      </c>
      <c r="B6" s="70">
        <v>800</v>
      </c>
      <c r="C6" s="70">
        <v>207.796</v>
      </c>
      <c r="D6" s="70">
        <v>32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0.767438950952247</v>
      </c>
      <c r="J6" s="110">
        <f t="shared" si="0"/>
        <v>0.677455515390916</v>
      </c>
      <c r="K6" s="110">
        <f t="shared" si="0"/>
        <v>0.64533751920424</v>
      </c>
      <c r="L6" s="70">
        <f t="shared" ref="L6:N6" si="1">L4/AVERAGE($L$5:$N$5)</f>
        <v>0.563905061355077</v>
      </c>
      <c r="M6" s="70">
        <f t="shared" si="1"/>
        <v>0.483784908707055</v>
      </c>
      <c r="N6" s="70">
        <f t="shared" si="1"/>
        <v>0.445592814911766</v>
      </c>
      <c r="O6" s="70">
        <f t="shared" ref="O6:Q6" si="2">O4/AVERAGE($O$5:$Q$5)</f>
        <v>0.290870092008403</v>
      </c>
      <c r="P6" s="70">
        <f t="shared" si="2"/>
        <v>0.25645093959891</v>
      </c>
      <c r="Q6" s="70">
        <f t="shared" si="2"/>
        <v>0.263486477038626</v>
      </c>
      <c r="R6" s="70">
        <f t="shared" ref="R6:T6" si="3">R4/AVERAGE($R$5:$T$5)</f>
        <v>0.114813966413315</v>
      </c>
      <c r="S6" s="70">
        <f t="shared" si="3"/>
        <v>0.137041112145883</v>
      </c>
      <c r="T6" s="70">
        <f t="shared" si="3"/>
        <v>0.11263406134527</v>
      </c>
      <c r="U6" s="5"/>
      <c r="V6" s="5"/>
      <c r="W6" s="5"/>
    </row>
    <row r="7" spans="1:23">
      <c r="A7" s="70">
        <v>6</v>
      </c>
      <c r="B7" s="70">
        <v>800</v>
      </c>
      <c r="C7" s="70">
        <v>212.343</v>
      </c>
      <c r="D7" s="70">
        <v>59</v>
      </c>
      <c r="E7" s="70">
        <v>255</v>
      </c>
      <c r="F7" s="58"/>
      <c r="G7" s="110"/>
      <c r="H7" s="110" t="s">
        <v>14</v>
      </c>
      <c r="I7" s="110">
        <f t="shared" ref="I7:T7" si="4">I6/AVERAGE($I$6:$K$6)</f>
        <v>1.10146475069551</v>
      </c>
      <c r="J7" s="110">
        <f t="shared" si="4"/>
        <v>0.97231625973827</v>
      </c>
      <c r="K7" s="110">
        <f t="shared" si="4"/>
        <v>0.926218989566225</v>
      </c>
      <c r="L7" s="110">
        <f t="shared" si="4"/>
        <v>0.809343267045163</v>
      </c>
      <c r="M7" s="110">
        <f t="shared" si="4"/>
        <v>0.694351027137821</v>
      </c>
      <c r="N7" s="110">
        <f t="shared" si="4"/>
        <v>0.639535924231499</v>
      </c>
      <c r="O7" s="110">
        <f t="shared" si="4"/>
        <v>0.417470540140398</v>
      </c>
      <c r="P7" s="110">
        <f t="shared" si="4"/>
        <v>0.3680705415075</v>
      </c>
      <c r="Q7" s="110">
        <f t="shared" si="4"/>
        <v>0.378168278249205</v>
      </c>
      <c r="R7" s="110">
        <f t="shared" si="4"/>
        <v>0.164786445534054</v>
      </c>
      <c r="S7" s="110">
        <f t="shared" si="4"/>
        <v>0.196687898415247</v>
      </c>
      <c r="T7" s="110">
        <f t="shared" si="4"/>
        <v>0.161657742476521</v>
      </c>
      <c r="U7" s="111"/>
      <c r="V7" s="111"/>
      <c r="W7" s="111"/>
    </row>
    <row r="8" spans="1:23">
      <c r="A8" s="70">
        <v>7</v>
      </c>
      <c r="B8" s="70">
        <v>800</v>
      </c>
      <c r="C8" s="70">
        <v>205.176</v>
      </c>
      <c r="D8" s="70">
        <v>54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800</v>
      </c>
      <c r="C9" s="70">
        <v>204.782</v>
      </c>
      <c r="D9" s="70">
        <v>63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960</v>
      </c>
      <c r="C10" s="70">
        <v>135.373</v>
      </c>
      <c r="D10" s="70">
        <v>18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960</v>
      </c>
      <c r="C11" s="70">
        <v>96.473</v>
      </c>
      <c r="D11" s="70">
        <v>10</v>
      </c>
      <c r="E11" s="70">
        <v>255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960</v>
      </c>
      <c r="C12" s="70">
        <v>50.375</v>
      </c>
      <c r="D12" s="70">
        <v>4</v>
      </c>
      <c r="E12" s="70">
        <v>173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960</v>
      </c>
      <c r="C13" s="70">
        <v>24.329</v>
      </c>
      <c r="D13" s="70">
        <v>0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70">
        <v>13</v>
      </c>
      <c r="B14" s="70">
        <v>960</v>
      </c>
      <c r="C14" s="70">
        <v>199.427</v>
      </c>
      <c r="D14" s="70">
        <v>58</v>
      </c>
      <c r="E14" s="70">
        <v>255</v>
      </c>
      <c r="J14" s="60"/>
      <c r="K14" s="60"/>
      <c r="L14" s="60"/>
      <c r="M14" s="60"/>
      <c r="N14" s="60"/>
      <c r="O14" s="60"/>
      <c r="P14" s="60"/>
    </row>
    <row r="15" ht="15" customHeight="1" spans="1:23">
      <c r="A15" s="70">
        <v>14</v>
      </c>
      <c r="B15" s="70">
        <v>960</v>
      </c>
      <c r="C15" s="70">
        <v>192.849</v>
      </c>
      <c r="D15" s="70">
        <v>40</v>
      </c>
      <c r="E15" s="70">
        <v>255</v>
      </c>
      <c r="J15" s="60"/>
      <c r="K15" s="60"/>
      <c r="L15" s="60"/>
      <c r="M15" s="60"/>
      <c r="N15" s="60"/>
      <c r="O15" s="60"/>
      <c r="P15" s="60"/>
    </row>
    <row r="16" ht="15" customHeight="1" spans="1:23">
      <c r="A16" s="70">
        <v>15</v>
      </c>
      <c r="B16" s="70">
        <v>960</v>
      </c>
      <c r="C16" s="70">
        <v>195.944</v>
      </c>
      <c r="D16" s="70">
        <v>39</v>
      </c>
      <c r="E16" s="70">
        <v>255</v>
      </c>
      <c r="J16" s="60"/>
      <c r="K16" s="60"/>
      <c r="L16" s="60"/>
      <c r="M16" s="60"/>
      <c r="N16" s="60"/>
      <c r="O16" s="60"/>
      <c r="P16" s="60"/>
    </row>
    <row r="17" ht="15" customHeight="1" spans="1:16">
      <c r="A17" s="70">
        <v>16</v>
      </c>
      <c r="B17" s="70">
        <v>960</v>
      </c>
      <c r="C17" s="70">
        <v>177.093</v>
      </c>
      <c r="D17" s="70">
        <v>0</v>
      </c>
      <c r="E17" s="70">
        <v>255</v>
      </c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70">
        <v>17</v>
      </c>
      <c r="B18" s="70">
        <v>1128</v>
      </c>
      <c r="C18" s="70">
        <v>128.955</v>
      </c>
      <c r="D18" s="70">
        <v>0</v>
      </c>
      <c r="E18" s="110">
        <v>255</v>
      </c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70">
        <v>18</v>
      </c>
      <c r="B19" s="70">
        <v>1128</v>
      </c>
      <c r="C19" s="70">
        <v>88.857</v>
      </c>
      <c r="D19" s="70">
        <v>10</v>
      </c>
      <c r="E19" s="110">
        <v>255</v>
      </c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70">
        <v>19</v>
      </c>
      <c r="B20" s="70">
        <v>1128</v>
      </c>
      <c r="C20" s="70">
        <v>51.757</v>
      </c>
      <c r="D20" s="70">
        <v>8</v>
      </c>
      <c r="E20" s="110">
        <v>173</v>
      </c>
      <c r="F20" s="113"/>
      <c r="G20" s="113"/>
      <c r="H20" s="113"/>
    </row>
    <row r="21" ht="15" customHeight="1" spans="1:16">
      <c r="A21" s="70">
        <v>20</v>
      </c>
      <c r="B21" s="70">
        <v>1128</v>
      </c>
      <c r="C21" s="70">
        <v>19.996</v>
      </c>
      <c r="D21" s="70">
        <v>2</v>
      </c>
      <c r="E21" s="70">
        <v>56</v>
      </c>
    </row>
    <row r="22" ht="15" customHeight="1" spans="1:16">
      <c r="A22" s="70">
        <v>21</v>
      </c>
      <c r="B22" s="70">
        <v>1128</v>
      </c>
      <c r="C22" s="70">
        <v>192.254</v>
      </c>
      <c r="D22" s="70">
        <v>35</v>
      </c>
      <c r="E22" s="70">
        <v>255</v>
      </c>
    </row>
    <row r="23" ht="15" customHeight="1" spans="1:16">
      <c r="A23" s="70">
        <v>22</v>
      </c>
      <c r="B23" s="70">
        <v>1128</v>
      </c>
      <c r="C23" s="70">
        <v>193.047</v>
      </c>
      <c r="D23" s="70">
        <v>39</v>
      </c>
      <c r="E23" s="70">
        <v>255</v>
      </c>
    </row>
    <row r="24" ht="15" customHeight="1" spans="1:16">
      <c r="A24" s="70">
        <v>23</v>
      </c>
      <c r="B24" s="70">
        <v>1128</v>
      </c>
      <c r="C24" s="70">
        <v>188.174</v>
      </c>
      <c r="D24" s="70">
        <v>38</v>
      </c>
      <c r="E24" s="70">
        <v>255</v>
      </c>
    </row>
    <row r="25" ht="15" customHeight="1" spans="1:16">
      <c r="A25" s="70">
        <v>24</v>
      </c>
      <c r="B25" s="70">
        <v>1128</v>
      </c>
      <c r="C25" s="70">
        <v>150.717</v>
      </c>
      <c r="D25" s="70">
        <v>0</v>
      </c>
      <c r="E25" s="70">
        <v>255</v>
      </c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70" zoomScaleNormal="70" workbookViewId="0">
      <selection activeCell="I7" sqref="I7:T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990</v>
      </c>
      <c r="C2" s="70">
        <v>120.219</v>
      </c>
      <c r="D2" s="70">
        <v>33</v>
      </c>
      <c r="E2" s="70">
        <v>255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990</v>
      </c>
      <c r="C3" s="70">
        <v>74.938</v>
      </c>
      <c r="D3" s="70">
        <v>9</v>
      </c>
      <c r="E3" s="70">
        <v>219</v>
      </c>
      <c r="F3" s="58"/>
      <c r="G3" s="70"/>
      <c r="H3" s="70"/>
      <c r="I3" s="105" t="s">
        <v>255</v>
      </c>
      <c r="J3" s="106"/>
      <c r="K3" s="107"/>
      <c r="L3" s="108" t="s">
        <v>256</v>
      </c>
      <c r="M3" s="108"/>
      <c r="N3" s="108"/>
      <c r="O3" s="193" t="s">
        <v>257</v>
      </c>
      <c r="P3" s="194"/>
      <c r="Q3" s="194"/>
      <c r="R3" s="195" t="s">
        <v>258</v>
      </c>
      <c r="S3" s="196"/>
      <c r="T3" s="196"/>
      <c r="U3" s="60"/>
      <c r="V3" s="60"/>
      <c r="W3" s="60"/>
    </row>
    <row r="4" spans="1:23">
      <c r="A4" s="70">
        <v>3</v>
      </c>
      <c r="B4" s="70">
        <v>990</v>
      </c>
      <c r="C4" s="70">
        <v>65.2</v>
      </c>
      <c r="D4" s="70">
        <v>10</v>
      </c>
      <c r="E4" s="70">
        <v>194</v>
      </c>
      <c r="F4" s="58"/>
      <c r="G4" s="110" t="s">
        <v>9</v>
      </c>
      <c r="H4" s="110" t="s">
        <v>10</v>
      </c>
      <c r="I4" s="70">
        <f>C2</f>
        <v>120.219</v>
      </c>
      <c r="J4" s="70">
        <f>C10</f>
        <v>102.955</v>
      </c>
      <c r="K4" s="70">
        <f>C18</f>
        <v>107.395</v>
      </c>
      <c r="L4" s="70">
        <f>C3</f>
        <v>74.938</v>
      </c>
      <c r="M4" s="70">
        <f>C11</f>
        <v>74.769</v>
      </c>
      <c r="N4" s="70">
        <f>C19</f>
        <v>67.441</v>
      </c>
      <c r="O4" s="70">
        <f>C4</f>
        <v>65.2</v>
      </c>
      <c r="P4" s="70">
        <f>C12</f>
        <v>60.672</v>
      </c>
      <c r="Q4" s="70">
        <f>C20</f>
        <v>55.61</v>
      </c>
      <c r="R4" s="70">
        <f>C5</f>
        <v>29.406</v>
      </c>
      <c r="S4" s="70">
        <f>C13</f>
        <v>15.378</v>
      </c>
      <c r="T4" s="70">
        <f>C21</f>
        <v>40.947</v>
      </c>
      <c r="U4" s="5"/>
      <c r="V4" s="5"/>
      <c r="W4" s="5"/>
    </row>
    <row r="5" spans="1:23">
      <c r="A5" s="70">
        <v>4</v>
      </c>
      <c r="B5" s="70">
        <v>990</v>
      </c>
      <c r="C5" s="70">
        <v>29.406</v>
      </c>
      <c r="D5" s="70">
        <v>2</v>
      </c>
      <c r="E5" s="70">
        <v>133</v>
      </c>
      <c r="F5" s="58"/>
      <c r="G5" s="70" t="s">
        <v>11</v>
      </c>
      <c r="H5" s="70" t="s">
        <v>12</v>
      </c>
      <c r="I5" s="70">
        <f>C6</f>
        <v>155.871</v>
      </c>
      <c r="J5" s="70">
        <f>C14</f>
        <v>129.652</v>
      </c>
      <c r="K5" s="70">
        <f>C22</f>
        <v>143.529</v>
      </c>
      <c r="L5" s="70">
        <f>C7</f>
        <v>130.914</v>
      </c>
      <c r="M5" s="70">
        <f>C15</f>
        <v>128.567</v>
      </c>
      <c r="N5" s="70">
        <f>C23</f>
        <v>123.661</v>
      </c>
      <c r="O5" s="70">
        <f>C8</f>
        <v>134.628</v>
      </c>
      <c r="P5" s="70">
        <f>C16</f>
        <v>131.435</v>
      </c>
      <c r="Q5" s="70">
        <f>C24</f>
        <v>117.133</v>
      </c>
      <c r="R5" s="70">
        <f>C9</f>
        <v>135.419</v>
      </c>
      <c r="S5" s="70">
        <f>C17</f>
        <v>123.437</v>
      </c>
      <c r="T5" s="70">
        <f>C25</f>
        <v>116.37</v>
      </c>
      <c r="U5" s="5"/>
      <c r="V5" s="5"/>
      <c r="W5" s="5"/>
    </row>
    <row r="6" spans="1:23">
      <c r="A6" s="70">
        <v>5</v>
      </c>
      <c r="B6" s="70">
        <v>990</v>
      </c>
      <c r="C6" s="70">
        <v>155.871</v>
      </c>
      <c r="D6" s="70">
        <v>24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0.840590417944678</v>
      </c>
      <c r="J6" s="110">
        <f t="shared" si="0"/>
        <v>0.719877777052665</v>
      </c>
      <c r="K6" s="110">
        <f t="shared" si="0"/>
        <v>0.750922965048526</v>
      </c>
      <c r="L6" s="70">
        <f t="shared" ref="L6:N6" si="1">L4/AVERAGE($L$5:$N$5)</f>
        <v>0.586764176206211</v>
      </c>
      <c r="M6" s="70">
        <f t="shared" si="1"/>
        <v>0.585440907026638</v>
      </c>
      <c r="N6" s="70">
        <f t="shared" si="1"/>
        <v>0.528062702601124</v>
      </c>
      <c r="O6" s="70">
        <f t="shared" ref="O6:Q6" si="2">O4/AVERAGE($O$5:$Q$5)</f>
        <v>0.510443741583941</v>
      </c>
      <c r="P6" s="70">
        <f t="shared" si="2"/>
        <v>0.474994519775781</v>
      </c>
      <c r="Q6" s="70">
        <f t="shared" si="2"/>
        <v>0.435364669777346</v>
      </c>
      <c r="R6" s="70">
        <f t="shared" ref="R6:T6" si="3">R4/AVERAGE($R$5:$T$5)</f>
        <v>0.235106309264283</v>
      </c>
      <c r="S6" s="70">
        <f t="shared" si="3"/>
        <v>0.122949902192279</v>
      </c>
      <c r="T6" s="70">
        <f t="shared" si="3"/>
        <v>0.327378699770272</v>
      </c>
      <c r="U6" s="5"/>
      <c r="V6" s="5"/>
      <c r="W6" s="5"/>
    </row>
    <row r="7" spans="1:23">
      <c r="A7" s="70">
        <v>6</v>
      </c>
      <c r="B7" s="70">
        <v>990</v>
      </c>
      <c r="C7" s="70">
        <v>130.914</v>
      </c>
      <c r="D7" s="70">
        <v>21</v>
      </c>
      <c r="E7" s="70">
        <v>255</v>
      </c>
      <c r="F7" s="58"/>
      <c r="G7" s="110"/>
      <c r="H7" s="110" t="s">
        <v>14</v>
      </c>
      <c r="I7" s="110">
        <f t="shared" ref="I7:T7" si="4">I6/AVERAGE($I$6:$K$6)</f>
        <v>1.09101881906652</v>
      </c>
      <c r="J7" s="110">
        <f t="shared" si="4"/>
        <v>0.934343510734521</v>
      </c>
      <c r="K7" s="110">
        <f t="shared" si="4"/>
        <v>0.97463767019896</v>
      </c>
      <c r="L7" s="110">
        <f t="shared" si="4"/>
        <v>0.761572752828085</v>
      </c>
      <c r="M7" s="110">
        <f t="shared" si="4"/>
        <v>0.759855255760803</v>
      </c>
      <c r="N7" s="110">
        <f t="shared" si="4"/>
        <v>0.685382956890748</v>
      </c>
      <c r="O7" s="110">
        <f t="shared" si="4"/>
        <v>0.662514961215581</v>
      </c>
      <c r="P7" s="110">
        <f t="shared" si="4"/>
        <v>0.616504719737296</v>
      </c>
      <c r="Q7" s="110">
        <f t="shared" si="4"/>
        <v>0.565068358791387</v>
      </c>
      <c r="R7" s="110">
        <f t="shared" si="4"/>
        <v>0.305149098077737</v>
      </c>
      <c r="S7" s="110">
        <f t="shared" si="4"/>
        <v>0.159579093730512</v>
      </c>
      <c r="T7" s="110">
        <f t="shared" si="4"/>
        <v>0.424911246649972</v>
      </c>
      <c r="U7" s="111"/>
      <c r="V7" s="111"/>
      <c r="W7" s="111"/>
    </row>
    <row r="8" spans="1:23">
      <c r="A8" s="70">
        <v>7</v>
      </c>
      <c r="B8" s="70">
        <v>990</v>
      </c>
      <c r="C8" s="70">
        <v>134.628</v>
      </c>
      <c r="D8" s="70">
        <v>17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990</v>
      </c>
      <c r="C9" s="70">
        <v>135.419</v>
      </c>
      <c r="D9" s="70">
        <v>17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1144</v>
      </c>
      <c r="C10" s="70">
        <v>102.955</v>
      </c>
      <c r="D10" s="70">
        <v>0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1144</v>
      </c>
      <c r="C11" s="70">
        <v>74.769</v>
      </c>
      <c r="D11" s="70">
        <v>9</v>
      </c>
      <c r="E11" s="70">
        <v>219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1144</v>
      </c>
      <c r="C12" s="70">
        <v>60.672</v>
      </c>
      <c r="D12" s="70">
        <v>7</v>
      </c>
      <c r="E12" s="70">
        <v>194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1144</v>
      </c>
      <c r="C13" s="70">
        <v>15.378</v>
      </c>
      <c r="D13" s="70">
        <v>3</v>
      </c>
      <c r="E13" s="110">
        <v>142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70">
        <v>13</v>
      </c>
      <c r="B14" s="70">
        <v>1144</v>
      </c>
      <c r="C14" s="70">
        <v>129.652</v>
      </c>
      <c r="D14" s="70">
        <v>14</v>
      </c>
      <c r="E14" s="70">
        <v>255</v>
      </c>
      <c r="J14" s="60"/>
      <c r="K14" s="60"/>
      <c r="L14" s="60"/>
      <c r="M14" s="60"/>
      <c r="N14" s="60"/>
      <c r="O14" s="60"/>
      <c r="P14" s="60"/>
    </row>
    <row r="15" ht="15" customHeight="1" spans="1:23">
      <c r="A15" s="70">
        <v>14</v>
      </c>
      <c r="B15" s="70">
        <v>1144</v>
      </c>
      <c r="C15" s="70">
        <v>128.567</v>
      </c>
      <c r="D15" s="70">
        <v>19</v>
      </c>
      <c r="E15" s="70">
        <v>255</v>
      </c>
      <c r="J15" s="60"/>
      <c r="K15" s="60"/>
      <c r="L15" s="60"/>
      <c r="M15" s="60"/>
      <c r="N15" s="60"/>
      <c r="O15" s="60"/>
      <c r="P15" s="60"/>
    </row>
    <row r="16" ht="15" customHeight="1" spans="1:23">
      <c r="A16" s="70">
        <v>15</v>
      </c>
      <c r="B16" s="70">
        <v>1144</v>
      </c>
      <c r="C16" s="70">
        <v>131.435</v>
      </c>
      <c r="D16" s="70">
        <v>22</v>
      </c>
      <c r="E16" s="70">
        <v>255</v>
      </c>
      <c r="J16" s="60"/>
      <c r="K16" s="60"/>
      <c r="L16" s="60"/>
      <c r="M16" s="60"/>
      <c r="N16" s="60"/>
      <c r="O16" s="60"/>
      <c r="P16" s="60"/>
    </row>
    <row r="17" ht="15" customHeight="1" spans="1:16">
      <c r="A17" s="70">
        <v>16</v>
      </c>
      <c r="B17" s="70">
        <v>1144</v>
      </c>
      <c r="C17" s="70">
        <v>123.437</v>
      </c>
      <c r="D17" s="70">
        <v>6</v>
      </c>
      <c r="E17" s="70">
        <v>255</v>
      </c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70">
        <v>17</v>
      </c>
      <c r="B18" s="70">
        <v>1298</v>
      </c>
      <c r="C18" s="70">
        <v>107.395</v>
      </c>
      <c r="D18" s="70">
        <v>0</v>
      </c>
      <c r="E18" s="110">
        <v>255</v>
      </c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70">
        <v>18</v>
      </c>
      <c r="B19" s="70">
        <v>1298</v>
      </c>
      <c r="C19" s="70">
        <v>67.441</v>
      </c>
      <c r="D19" s="70">
        <v>10</v>
      </c>
      <c r="E19" s="110">
        <v>219</v>
      </c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70">
        <v>19</v>
      </c>
      <c r="B20" s="70">
        <v>1298</v>
      </c>
      <c r="C20" s="70">
        <v>55.61</v>
      </c>
      <c r="D20" s="70">
        <v>5</v>
      </c>
      <c r="E20" s="110">
        <v>194</v>
      </c>
      <c r="F20" s="113"/>
      <c r="G20" s="113"/>
      <c r="H20" s="113"/>
    </row>
    <row r="21" ht="15" customHeight="1" spans="1:16">
      <c r="A21" s="70">
        <v>20</v>
      </c>
      <c r="B21" s="70">
        <v>1298</v>
      </c>
      <c r="C21" s="70">
        <v>40.947</v>
      </c>
      <c r="D21" s="70">
        <v>0</v>
      </c>
      <c r="E21" s="70">
        <v>255</v>
      </c>
    </row>
    <row r="22" ht="15" customHeight="1" spans="1:16">
      <c r="A22" s="70">
        <v>21</v>
      </c>
      <c r="B22" s="70">
        <v>1298</v>
      </c>
      <c r="C22" s="70">
        <v>143.529</v>
      </c>
      <c r="D22" s="70">
        <v>0</v>
      </c>
      <c r="E22" s="70">
        <v>255</v>
      </c>
    </row>
    <row r="23" ht="15" customHeight="1" spans="1:16">
      <c r="A23" s="70">
        <v>22</v>
      </c>
      <c r="B23" s="70">
        <v>1298</v>
      </c>
      <c r="C23" s="70">
        <v>123.661</v>
      </c>
      <c r="D23" s="70">
        <v>20</v>
      </c>
      <c r="E23" s="70">
        <v>255</v>
      </c>
    </row>
    <row r="24" ht="15" customHeight="1" spans="1:16">
      <c r="A24" s="70">
        <v>23</v>
      </c>
      <c r="B24" s="70">
        <v>1298</v>
      </c>
      <c r="C24" s="70">
        <v>117.133</v>
      </c>
      <c r="D24" s="70">
        <v>9</v>
      </c>
      <c r="E24" s="70">
        <v>255</v>
      </c>
    </row>
    <row r="25" ht="15" customHeight="1" spans="1:16">
      <c r="A25" s="70">
        <v>24</v>
      </c>
      <c r="B25" s="70">
        <v>1298</v>
      </c>
      <c r="C25" s="70">
        <v>116.37</v>
      </c>
      <c r="D25" s="70">
        <v>0</v>
      </c>
      <c r="E25" s="70">
        <v>255</v>
      </c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70" zoomScaleNormal="70" workbookViewId="0">
      <selection activeCell="I7" sqref="I7:T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1060</v>
      </c>
      <c r="C2" s="70">
        <v>157.542</v>
      </c>
      <c r="D2" s="70">
        <v>27</v>
      </c>
      <c r="E2" s="70">
        <v>255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1060</v>
      </c>
      <c r="C3" s="70">
        <v>121.357</v>
      </c>
      <c r="D3" s="70">
        <v>23</v>
      </c>
      <c r="E3" s="70">
        <v>255</v>
      </c>
      <c r="F3" s="58"/>
      <c r="G3" s="70"/>
      <c r="H3" s="70"/>
      <c r="I3" s="105" t="s">
        <v>255</v>
      </c>
      <c r="J3" s="106"/>
      <c r="K3" s="107"/>
      <c r="L3" s="108" t="s">
        <v>256</v>
      </c>
      <c r="M3" s="108"/>
      <c r="N3" s="108"/>
      <c r="O3" s="193" t="s">
        <v>257</v>
      </c>
      <c r="P3" s="194"/>
      <c r="Q3" s="194"/>
      <c r="R3" s="195" t="s">
        <v>258</v>
      </c>
      <c r="S3" s="196"/>
      <c r="T3" s="196"/>
      <c r="U3" s="60"/>
      <c r="V3" s="60"/>
      <c r="W3" s="60"/>
    </row>
    <row r="4" spans="1:23">
      <c r="A4" s="70">
        <v>3</v>
      </c>
      <c r="B4" s="70">
        <v>1060</v>
      </c>
      <c r="C4" s="70">
        <v>96.384</v>
      </c>
      <c r="D4" s="70">
        <v>25</v>
      </c>
      <c r="E4" s="70">
        <v>238</v>
      </c>
      <c r="F4" s="58"/>
      <c r="G4" s="110" t="s">
        <v>9</v>
      </c>
      <c r="H4" s="110" t="s">
        <v>221</v>
      </c>
      <c r="I4" s="70">
        <f>C2</f>
        <v>157.542</v>
      </c>
      <c r="J4" s="70">
        <f>C10</f>
        <v>169.574</v>
      </c>
      <c r="K4" s="70">
        <f>C18</f>
        <v>154.718</v>
      </c>
      <c r="L4" s="70">
        <f>C3</f>
        <v>121.357</v>
      </c>
      <c r="M4" s="70">
        <f>C11</f>
        <v>109.381</v>
      </c>
      <c r="N4" s="70">
        <f>C19</f>
        <v>114.436</v>
      </c>
      <c r="O4" s="70">
        <f>C4</f>
        <v>96.384</v>
      </c>
      <c r="P4" s="70">
        <f>C12</f>
        <v>84.035</v>
      </c>
      <c r="Q4" s="70">
        <f>C20</f>
        <v>78.17</v>
      </c>
      <c r="R4" s="70">
        <f>C5</f>
        <v>61.16</v>
      </c>
      <c r="S4" s="70">
        <f>C13</f>
        <v>56.446</v>
      </c>
      <c r="T4" s="70">
        <f>C21</f>
        <v>60.295</v>
      </c>
      <c r="U4" s="5"/>
      <c r="V4" s="5"/>
      <c r="W4" s="5"/>
    </row>
    <row r="5" spans="1:23">
      <c r="A5" s="70">
        <v>4</v>
      </c>
      <c r="B5" s="70">
        <v>1060</v>
      </c>
      <c r="C5" s="70">
        <v>61.16</v>
      </c>
      <c r="D5" s="70">
        <v>0</v>
      </c>
      <c r="E5" s="70">
        <v>255</v>
      </c>
      <c r="F5" s="58"/>
      <c r="G5" s="70" t="s">
        <v>11</v>
      </c>
      <c r="H5" s="70" t="s">
        <v>12</v>
      </c>
      <c r="I5" s="70">
        <f>C6</f>
        <v>157.702</v>
      </c>
      <c r="J5" s="70">
        <f>C14</f>
        <v>135.2</v>
      </c>
      <c r="K5" s="70">
        <f>C22</f>
        <v>130.237</v>
      </c>
      <c r="L5" s="70">
        <f>C7</f>
        <v>129.243</v>
      </c>
      <c r="M5" s="70">
        <f>C15</f>
        <v>107.754</v>
      </c>
      <c r="N5" s="70">
        <f>C23</f>
        <v>115.946</v>
      </c>
      <c r="O5" s="70">
        <f>C8</f>
        <v>140.902</v>
      </c>
      <c r="P5" s="70">
        <f>C16</f>
        <v>122.882</v>
      </c>
      <c r="Q5" s="70">
        <f>C24</f>
        <v>116.333</v>
      </c>
      <c r="R5" s="70">
        <f>C9</f>
        <v>134.233</v>
      </c>
      <c r="S5" s="70">
        <f>C17</f>
        <v>112.513</v>
      </c>
      <c r="T5" s="70">
        <f>C25</f>
        <v>102.159</v>
      </c>
      <c r="U5" s="5"/>
      <c r="V5" s="5"/>
      <c r="W5" s="5"/>
    </row>
    <row r="6" spans="1:23">
      <c r="A6" s="70">
        <v>5</v>
      </c>
      <c r="B6" s="70">
        <v>1060</v>
      </c>
      <c r="C6" s="70">
        <v>157.702</v>
      </c>
      <c r="D6" s="70">
        <v>14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1.11695211266274</v>
      </c>
      <c r="J6" s="110">
        <f t="shared" si="0"/>
        <v>1.20225741423031</v>
      </c>
      <c r="K6" s="110">
        <f t="shared" si="0"/>
        <v>1.09693032313259</v>
      </c>
      <c r="L6" s="70">
        <f t="shared" ref="L6:N6" si="1">L4/AVERAGE($L$5:$N$5)</f>
        <v>1.03152917043262</v>
      </c>
      <c r="M6" s="70">
        <f t="shared" si="1"/>
        <v>0.929733696375902</v>
      </c>
      <c r="N6" s="70">
        <f t="shared" si="1"/>
        <v>0.972700974378299</v>
      </c>
      <c r="O6" s="70">
        <f t="shared" ref="O6:Q6" si="2">O4/AVERAGE($O$5:$Q$5)</f>
        <v>0.760692102694697</v>
      </c>
      <c r="P6" s="70">
        <f t="shared" si="2"/>
        <v>0.663230005498307</v>
      </c>
      <c r="Q6" s="70">
        <f t="shared" si="2"/>
        <v>0.616941625867825</v>
      </c>
      <c r="R6" s="70">
        <f t="shared" ref="R6:T6" si="3">R4/AVERAGE($R$5:$T$5)</f>
        <v>0.525873805190525</v>
      </c>
      <c r="S6" s="70">
        <f t="shared" si="3"/>
        <v>0.485341282010863</v>
      </c>
      <c r="T6" s="70">
        <f t="shared" si="3"/>
        <v>0.518436250555309</v>
      </c>
      <c r="U6" s="5"/>
      <c r="V6" s="5"/>
      <c r="W6" s="5"/>
    </row>
    <row r="7" spans="1:23">
      <c r="A7" s="70">
        <v>6</v>
      </c>
      <c r="B7" s="70">
        <v>1060</v>
      </c>
      <c r="C7" s="70">
        <v>129.243</v>
      </c>
      <c r="D7" s="70">
        <v>15</v>
      </c>
      <c r="E7" s="70">
        <v>255</v>
      </c>
      <c r="F7" s="58"/>
      <c r="G7" s="110"/>
      <c r="H7" s="110" t="s">
        <v>14</v>
      </c>
      <c r="I7" s="110">
        <f t="shared" ref="I7:T7" si="4">I6/AVERAGE($I$6:$K$6)</f>
        <v>0.980889683999053</v>
      </c>
      <c r="J7" s="110">
        <f t="shared" si="4"/>
        <v>1.05580345098104</v>
      </c>
      <c r="K7" s="110">
        <f t="shared" si="4"/>
        <v>0.963306865019903</v>
      </c>
      <c r="L7" s="110">
        <f t="shared" si="4"/>
        <v>0.905872606847354</v>
      </c>
      <c r="M7" s="110">
        <f t="shared" si="4"/>
        <v>0.816477431129399</v>
      </c>
      <c r="N7" s="110">
        <f t="shared" si="4"/>
        <v>0.854210615268867</v>
      </c>
      <c r="O7" s="110">
        <f t="shared" si="4"/>
        <v>0.668027776458555</v>
      </c>
      <c r="P7" s="110">
        <f t="shared" si="4"/>
        <v>0.582438103779617</v>
      </c>
      <c r="Q7" s="110">
        <f t="shared" si="4"/>
        <v>0.541788380703905</v>
      </c>
      <c r="R7" s="110">
        <f t="shared" si="4"/>
        <v>0.46181406055719</v>
      </c>
      <c r="S7" s="110">
        <f t="shared" si="4"/>
        <v>0.426219039604499</v>
      </c>
      <c r="T7" s="110">
        <f t="shared" si="4"/>
        <v>0.455282517679788</v>
      </c>
      <c r="U7" s="111"/>
      <c r="V7" s="111"/>
      <c r="W7" s="111"/>
    </row>
    <row r="8" spans="1:23">
      <c r="A8" s="70">
        <v>7</v>
      </c>
      <c r="B8" s="70">
        <v>1060</v>
      </c>
      <c r="C8" s="70">
        <v>140.902</v>
      </c>
      <c r="D8" s="70">
        <v>22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1060</v>
      </c>
      <c r="C9" s="70">
        <v>134.233</v>
      </c>
      <c r="D9" s="70">
        <v>10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1272</v>
      </c>
      <c r="C10" s="70">
        <v>169.574</v>
      </c>
      <c r="D10" s="70">
        <v>16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1272</v>
      </c>
      <c r="C11" s="70">
        <v>109.381</v>
      </c>
      <c r="D11" s="70">
        <v>24</v>
      </c>
      <c r="E11" s="70">
        <v>255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1272</v>
      </c>
      <c r="C12" s="70">
        <v>84.035</v>
      </c>
      <c r="D12" s="70">
        <v>16</v>
      </c>
      <c r="E12" s="70">
        <v>238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1272</v>
      </c>
      <c r="C13" s="70">
        <v>56.446</v>
      </c>
      <c r="D13" s="70">
        <v>0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70">
        <v>13</v>
      </c>
      <c r="B14" s="70">
        <v>1272</v>
      </c>
      <c r="C14" s="70">
        <v>135.2</v>
      </c>
      <c r="D14" s="70">
        <v>0</v>
      </c>
      <c r="E14" s="70">
        <v>255</v>
      </c>
      <c r="J14" s="60"/>
      <c r="K14" s="60"/>
      <c r="L14" s="60"/>
      <c r="M14" s="60"/>
      <c r="N14" s="60"/>
      <c r="O14" s="60"/>
      <c r="P14" s="60"/>
    </row>
    <row r="15" ht="15" customHeight="1" spans="1:23">
      <c r="A15" s="70">
        <v>14</v>
      </c>
      <c r="B15" s="70">
        <v>1272</v>
      </c>
      <c r="C15" s="70">
        <v>107.754</v>
      </c>
      <c r="D15" s="70">
        <v>9</v>
      </c>
      <c r="E15" s="70">
        <v>255</v>
      </c>
      <c r="J15" s="60"/>
      <c r="K15" s="60"/>
      <c r="L15" s="60"/>
      <c r="M15" s="60"/>
      <c r="N15" s="60"/>
      <c r="O15" s="60"/>
      <c r="P15" s="60"/>
    </row>
    <row r="16" ht="15" customHeight="1" spans="1:23">
      <c r="A16" s="70">
        <v>15</v>
      </c>
      <c r="B16" s="70">
        <v>1272</v>
      </c>
      <c r="C16" s="70">
        <v>122.882</v>
      </c>
      <c r="D16" s="70">
        <v>17</v>
      </c>
      <c r="E16" s="70">
        <v>255</v>
      </c>
      <c r="J16" s="60"/>
      <c r="K16" s="60"/>
      <c r="L16" s="60"/>
      <c r="M16" s="60"/>
      <c r="N16" s="60"/>
      <c r="O16" s="60"/>
      <c r="P16" s="60"/>
    </row>
    <row r="17" ht="15" customHeight="1" spans="1:16">
      <c r="A17" s="70">
        <v>16</v>
      </c>
      <c r="B17" s="70">
        <v>1272</v>
      </c>
      <c r="C17" s="70">
        <v>112.513</v>
      </c>
      <c r="D17" s="70">
        <v>0</v>
      </c>
      <c r="E17" s="70">
        <v>255</v>
      </c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70">
        <v>17</v>
      </c>
      <c r="B18" s="70">
        <v>1512</v>
      </c>
      <c r="C18" s="70">
        <v>154.718</v>
      </c>
      <c r="D18" s="70">
        <v>0</v>
      </c>
      <c r="E18" s="110">
        <v>255</v>
      </c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70">
        <v>18</v>
      </c>
      <c r="B19" s="70">
        <v>1512</v>
      </c>
      <c r="C19" s="70">
        <v>114.436</v>
      </c>
      <c r="D19" s="70">
        <v>26</v>
      </c>
      <c r="E19" s="110">
        <v>255</v>
      </c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70">
        <v>19</v>
      </c>
      <c r="B20" s="70">
        <v>1512</v>
      </c>
      <c r="C20" s="70">
        <v>78.17</v>
      </c>
      <c r="D20" s="70">
        <v>16</v>
      </c>
      <c r="E20" s="110">
        <v>238</v>
      </c>
      <c r="F20" s="113"/>
      <c r="G20" s="113"/>
      <c r="H20" s="113"/>
    </row>
    <row r="21" ht="15" customHeight="1" spans="1:16">
      <c r="A21" s="70">
        <v>20</v>
      </c>
      <c r="B21" s="70">
        <v>1512</v>
      </c>
      <c r="C21" s="70">
        <v>60.295</v>
      </c>
      <c r="D21" s="70">
        <v>0</v>
      </c>
      <c r="E21" s="70">
        <v>255</v>
      </c>
    </row>
    <row r="22" ht="15" customHeight="1" spans="1:16">
      <c r="A22" s="70">
        <v>21</v>
      </c>
      <c r="B22" s="70">
        <v>1512</v>
      </c>
      <c r="C22" s="70">
        <v>130.237</v>
      </c>
      <c r="D22" s="70">
        <v>0</v>
      </c>
      <c r="E22" s="70">
        <v>255</v>
      </c>
    </row>
    <row r="23" ht="15" customHeight="1" spans="1:16">
      <c r="A23" s="70">
        <v>22</v>
      </c>
      <c r="B23" s="70">
        <v>1512</v>
      </c>
      <c r="C23" s="70">
        <v>115.946</v>
      </c>
      <c r="D23" s="70">
        <v>20</v>
      </c>
      <c r="E23" s="70">
        <v>255</v>
      </c>
    </row>
    <row r="24" ht="15" customHeight="1" spans="1:16">
      <c r="A24" s="70">
        <v>23</v>
      </c>
      <c r="B24" s="70">
        <v>1512</v>
      </c>
      <c r="C24" s="70">
        <v>116.333</v>
      </c>
      <c r="D24" s="70">
        <v>15</v>
      </c>
      <c r="E24" s="70">
        <v>255</v>
      </c>
    </row>
    <row r="25" ht="15" customHeight="1" spans="1:16">
      <c r="A25" s="70">
        <v>24</v>
      </c>
      <c r="B25" s="70">
        <v>1512</v>
      </c>
      <c r="C25" s="70">
        <v>102.159</v>
      </c>
      <c r="D25" s="70">
        <v>0</v>
      </c>
      <c r="E25" s="70">
        <v>255</v>
      </c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workbookViewId="0">
      <selection activeCell="C16" sqref="C16"/>
    </sheetView>
  </sheetViews>
  <sheetFormatPr defaultColWidth="9" defaultRowHeight="13.5"/>
  <cols>
    <col min="1" max="16384" width="9" style="61"/>
  </cols>
  <sheetData>
    <row r="1" customHeight="1" spans="1:16">
      <c r="A1" s="61" t="s">
        <v>249</v>
      </c>
    </row>
    <row r="2" spans="1:16">
      <c r="A2" s="127" t="s">
        <v>255</v>
      </c>
      <c r="B2" s="127"/>
      <c r="C2" s="127"/>
      <c r="D2" s="127"/>
      <c r="E2" s="127" t="s">
        <v>256</v>
      </c>
      <c r="F2" s="127"/>
      <c r="G2" s="127"/>
      <c r="H2" s="127"/>
      <c r="I2" s="127" t="s">
        <v>257</v>
      </c>
      <c r="J2" s="127"/>
      <c r="K2" s="127"/>
      <c r="L2" s="127"/>
      <c r="M2" s="127" t="s">
        <v>258</v>
      </c>
      <c r="N2" s="127"/>
      <c r="O2" s="127"/>
      <c r="P2" s="127"/>
    </row>
    <row r="3" spans="1:16">
      <c r="A3" s="128">
        <v>1.0238</v>
      </c>
      <c r="B3" s="128">
        <v>1.1531</v>
      </c>
      <c r="C3" s="128">
        <v>0.9041</v>
      </c>
      <c r="D3" s="128">
        <v>0.9746</v>
      </c>
      <c r="E3" s="128">
        <v>0.7126</v>
      </c>
      <c r="F3" s="128">
        <v>0.8007</v>
      </c>
      <c r="G3" s="128">
        <v>0.798</v>
      </c>
      <c r="H3" s="128">
        <v>0.8907</v>
      </c>
      <c r="I3" s="128">
        <v>0.5307</v>
      </c>
      <c r="J3" s="128">
        <v>0.569</v>
      </c>
      <c r="K3" s="128">
        <v>0.6178</v>
      </c>
      <c r="L3" s="128">
        <v>0.6819</v>
      </c>
      <c r="M3" s="128">
        <v>0.3723</v>
      </c>
      <c r="N3" s="128">
        <v>0.404</v>
      </c>
      <c r="O3" s="128">
        <v>0.4085</v>
      </c>
      <c r="P3" s="128">
        <v>0.4311</v>
      </c>
    </row>
    <row r="5" spans="1:16">
      <c r="A5" s="61" t="s">
        <v>250</v>
      </c>
    </row>
    <row r="6" spans="1:16">
      <c r="A6" s="127" t="s">
        <v>255</v>
      </c>
      <c r="B6" s="127"/>
      <c r="C6" s="127"/>
      <c r="D6" s="127"/>
      <c r="E6" s="127" t="s">
        <v>256</v>
      </c>
      <c r="F6" s="127"/>
      <c r="G6" s="127"/>
      <c r="H6" s="127"/>
      <c r="I6" s="127" t="s">
        <v>257</v>
      </c>
      <c r="J6" s="127"/>
      <c r="K6" s="127"/>
      <c r="L6" s="127"/>
      <c r="M6" s="127" t="s">
        <v>258</v>
      </c>
      <c r="N6" s="127"/>
      <c r="O6" s="127"/>
      <c r="P6" s="127"/>
    </row>
    <row r="7" spans="1:16">
      <c r="A7" s="128">
        <v>1.0203</v>
      </c>
      <c r="B7" s="128">
        <v>0.9124</v>
      </c>
      <c r="C7" s="128">
        <v>1.0189</v>
      </c>
      <c r="D7" s="128">
        <v>1.0867</v>
      </c>
      <c r="E7" s="128">
        <v>0.7512</v>
      </c>
      <c r="F7" s="128">
        <v>0.7392</v>
      </c>
      <c r="G7" s="128">
        <v>0.8531</v>
      </c>
      <c r="H7" s="128">
        <v>0.8911</v>
      </c>
      <c r="I7" s="128">
        <v>0.5077</v>
      </c>
      <c r="J7" s="128">
        <v>0.4471</v>
      </c>
      <c r="K7" s="128">
        <v>0.5611</v>
      </c>
      <c r="L7" s="128">
        <v>0.4795</v>
      </c>
      <c r="M7" s="128">
        <v>0.2008</v>
      </c>
      <c r="N7" s="128">
        <v>0.183</v>
      </c>
      <c r="O7" s="128">
        <v>0.1968</v>
      </c>
      <c r="P7" s="128">
        <v>0.224</v>
      </c>
    </row>
    <row r="9" spans="1:16">
      <c r="A9" s="61" t="s">
        <v>251</v>
      </c>
    </row>
    <row r="10" spans="1:16">
      <c r="A10" s="127" t="s">
        <v>255</v>
      </c>
      <c r="B10" s="127"/>
      <c r="C10" s="127"/>
      <c r="D10" s="127"/>
      <c r="E10" s="127" t="s">
        <v>256</v>
      </c>
      <c r="F10" s="127"/>
      <c r="G10" s="127"/>
      <c r="H10" s="127"/>
      <c r="I10" s="127" t="s">
        <v>257</v>
      </c>
      <c r="J10" s="127"/>
      <c r="K10" s="127"/>
      <c r="L10" s="127"/>
      <c r="M10" s="127" t="s">
        <v>258</v>
      </c>
      <c r="N10" s="127"/>
      <c r="O10" s="127"/>
      <c r="P10" s="127"/>
    </row>
    <row r="11" spans="1:16">
      <c r="A11" s="128">
        <v>0.9298</v>
      </c>
      <c r="B11" s="128">
        <v>0.8654</v>
      </c>
      <c r="C11" s="128">
        <v>1.0062</v>
      </c>
      <c r="D11" s="128">
        <v>1.1637</v>
      </c>
      <c r="E11" s="128">
        <v>0.7553</v>
      </c>
      <c r="F11" s="128">
        <v>0.7308</v>
      </c>
      <c r="G11" s="128">
        <v>0.6268</v>
      </c>
      <c r="H11" s="128">
        <v>0.7227</v>
      </c>
      <c r="I11" s="128">
        <v>0.4418</v>
      </c>
      <c r="J11" s="128">
        <v>0.4458</v>
      </c>
      <c r="K11" s="128">
        <v>0.4364</v>
      </c>
      <c r="L11" s="128">
        <v>0.2987</v>
      </c>
      <c r="M11" s="128">
        <v>0.096</v>
      </c>
      <c r="N11" s="128">
        <v>0.2135</v>
      </c>
      <c r="O11" s="128">
        <v>0.1117</v>
      </c>
      <c r="P11" s="128">
        <v>0.0838</v>
      </c>
    </row>
  </sheetData>
  <mergeCells count="12">
    <mergeCell ref="A2:D2"/>
    <mergeCell ref="E2:H2"/>
    <mergeCell ref="I2:L2"/>
    <mergeCell ref="M2:P2"/>
    <mergeCell ref="A6:D6"/>
    <mergeCell ref="E6:H6"/>
    <mergeCell ref="I6:L6"/>
    <mergeCell ref="M6:P6"/>
    <mergeCell ref="A10:D10"/>
    <mergeCell ref="E10:H10"/>
    <mergeCell ref="I10:L10"/>
    <mergeCell ref="M10:P10"/>
  </mergeCells>
  <pageMargins left="0.75" right="0.75" top="1" bottom="1" header="0.5" footer="0.5"/>
  <headerFooter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85" zoomScaleNormal="85" workbookViewId="0">
      <selection activeCell="I7" sqref="I7:N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3990</v>
      </c>
      <c r="C2" s="70">
        <v>144.874</v>
      </c>
      <c r="D2" s="70">
        <v>24</v>
      </c>
      <c r="E2" s="70">
        <v>247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3990</v>
      </c>
      <c r="C3" s="70">
        <v>174.245</v>
      </c>
      <c r="D3" s="70">
        <v>11</v>
      </c>
      <c r="E3" s="70">
        <v>255</v>
      </c>
      <c r="F3" s="58"/>
      <c r="G3" s="70"/>
      <c r="H3" s="70"/>
      <c r="I3" s="105" t="s">
        <v>23</v>
      </c>
      <c r="J3" s="106"/>
      <c r="K3" s="107"/>
      <c r="L3" s="108" t="s">
        <v>10</v>
      </c>
      <c r="M3" s="108"/>
      <c r="N3" s="108"/>
      <c r="O3" s="109"/>
      <c r="P3" s="60"/>
      <c r="Q3" s="60"/>
      <c r="R3" s="109"/>
      <c r="S3" s="60"/>
      <c r="T3" s="60"/>
      <c r="U3" s="60"/>
      <c r="V3" s="60"/>
      <c r="W3" s="60"/>
    </row>
    <row r="4" spans="1:23">
      <c r="A4" s="70">
        <v>3</v>
      </c>
      <c r="B4" s="70">
        <v>3990</v>
      </c>
      <c r="C4" s="70">
        <v>193.863</v>
      </c>
      <c r="D4" s="70">
        <v>18</v>
      </c>
      <c r="E4" s="70">
        <v>255</v>
      </c>
      <c r="F4" s="58"/>
      <c r="G4" s="110" t="s">
        <v>9</v>
      </c>
      <c r="H4" s="110" t="s">
        <v>10</v>
      </c>
      <c r="I4" s="70">
        <f>C2</f>
        <v>144.874</v>
      </c>
      <c r="J4" s="70">
        <f>C6</f>
        <v>142.163</v>
      </c>
      <c r="K4" s="70">
        <f>C10</f>
        <v>110.05</v>
      </c>
      <c r="L4" s="70">
        <f>C3</f>
        <v>174.245</v>
      </c>
      <c r="M4" s="70">
        <f>C7</f>
        <v>176.48</v>
      </c>
      <c r="N4" s="70">
        <f>C11</f>
        <v>187.115</v>
      </c>
      <c r="O4" s="60"/>
      <c r="P4" s="60"/>
      <c r="Q4" s="60"/>
      <c r="R4" s="60"/>
      <c r="S4" s="60"/>
      <c r="T4" s="60"/>
      <c r="U4" s="5"/>
      <c r="V4" s="5"/>
      <c r="W4" s="5"/>
    </row>
    <row r="5" spans="1:23">
      <c r="A5" s="70">
        <v>4</v>
      </c>
      <c r="B5" s="70">
        <v>3990</v>
      </c>
      <c r="C5" s="70">
        <v>184.544</v>
      </c>
      <c r="D5" s="70">
        <v>23</v>
      </c>
      <c r="E5" s="70">
        <v>255</v>
      </c>
      <c r="F5" s="58"/>
      <c r="G5" s="70" t="s">
        <v>11</v>
      </c>
      <c r="H5" s="70" t="s">
        <v>12</v>
      </c>
      <c r="I5" s="70">
        <f>C4</f>
        <v>193.863</v>
      </c>
      <c r="J5" s="70">
        <f>C8</f>
        <v>220.052</v>
      </c>
      <c r="K5" s="70">
        <f>C12</f>
        <v>194.48</v>
      </c>
      <c r="L5" s="70">
        <f>C5</f>
        <v>184.544</v>
      </c>
      <c r="M5" s="70">
        <f>C9</f>
        <v>201.509</v>
      </c>
      <c r="N5" s="70">
        <f>C13</f>
        <v>204.701</v>
      </c>
      <c r="O5" s="60"/>
      <c r="P5" s="60"/>
      <c r="Q5" s="60"/>
      <c r="R5" s="60"/>
      <c r="S5" s="60"/>
      <c r="T5" s="60"/>
      <c r="U5" s="5"/>
      <c r="V5" s="5"/>
      <c r="W5" s="5"/>
    </row>
    <row r="6" spans="1:23">
      <c r="A6" s="70">
        <v>5</v>
      </c>
      <c r="B6" s="70">
        <v>3255</v>
      </c>
      <c r="C6" s="70">
        <v>142.163</v>
      </c>
      <c r="D6" s="70">
        <v>23</v>
      </c>
      <c r="E6" s="70">
        <v>247</v>
      </c>
      <c r="F6" s="58"/>
      <c r="G6" s="70"/>
      <c r="H6" s="70" t="s">
        <v>13</v>
      </c>
      <c r="I6" s="110">
        <f t="shared" ref="I6:K6" si="0">I4/AVERAGE($I$5:$K$5)</f>
        <v>0.71437470722146</v>
      </c>
      <c r="J6" s="110">
        <f t="shared" si="0"/>
        <v>0.701006747261237</v>
      </c>
      <c r="K6" s="110">
        <f t="shared" si="0"/>
        <v>0.542657319668965</v>
      </c>
      <c r="L6" s="70">
        <f t="shared" ref="L6:N6" si="1">L4/AVERAGE($L$5:$N$5)</f>
        <v>0.884860703440011</v>
      </c>
      <c r="M6" s="70">
        <f t="shared" si="1"/>
        <v>0.896210605429671</v>
      </c>
      <c r="N6" s="70">
        <f t="shared" si="1"/>
        <v>0.95021785717913</v>
      </c>
      <c r="O6" s="60"/>
      <c r="P6" s="60"/>
      <c r="Q6" s="60"/>
      <c r="R6" s="60"/>
      <c r="S6" s="60"/>
      <c r="T6" s="60"/>
      <c r="U6" s="5"/>
      <c r="V6" s="5"/>
      <c r="W6" s="5"/>
    </row>
    <row r="7" spans="1:23">
      <c r="A7" s="70">
        <v>6</v>
      </c>
      <c r="B7" s="70">
        <v>3255</v>
      </c>
      <c r="C7" s="70">
        <v>176.48</v>
      </c>
      <c r="D7" s="70">
        <v>0</v>
      </c>
      <c r="E7" s="70">
        <v>255</v>
      </c>
      <c r="F7" s="58"/>
      <c r="G7" s="110"/>
      <c r="H7" s="110" t="s">
        <v>14</v>
      </c>
      <c r="I7" s="110">
        <f t="shared" ref="I7:N7" si="2">I6/AVERAGE($I$6:$K$6)</f>
        <v>1.09452588475573</v>
      </c>
      <c r="J7" s="110">
        <f t="shared" si="2"/>
        <v>1.07404422708374</v>
      </c>
      <c r="K7" s="110">
        <f t="shared" si="2"/>
        <v>0.831429888160529</v>
      </c>
      <c r="L7" s="110">
        <f t="shared" si="2"/>
        <v>1.35573521084645</v>
      </c>
      <c r="M7" s="110">
        <f t="shared" si="2"/>
        <v>1.37312491038585</v>
      </c>
      <c r="N7" s="110">
        <f t="shared" si="2"/>
        <v>1.45587186993907</v>
      </c>
      <c r="O7" s="111"/>
      <c r="P7" s="111"/>
      <c r="Q7" s="111"/>
      <c r="R7" s="111"/>
      <c r="S7" s="111"/>
      <c r="T7" s="111"/>
      <c r="U7" s="111"/>
      <c r="V7" s="111"/>
      <c r="W7" s="111"/>
    </row>
    <row r="8" spans="1:23">
      <c r="A8" s="70">
        <v>7</v>
      </c>
      <c r="B8" s="70">
        <v>3255</v>
      </c>
      <c r="C8" s="70">
        <v>220.052</v>
      </c>
      <c r="D8" s="70">
        <v>0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3255</v>
      </c>
      <c r="C9" s="70">
        <v>201.509</v>
      </c>
      <c r="D9" s="70">
        <v>39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3472</v>
      </c>
      <c r="C10" s="70">
        <v>110.05</v>
      </c>
      <c r="D10" s="70">
        <v>14</v>
      </c>
      <c r="E10" s="70">
        <v>247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3472</v>
      </c>
      <c r="C11" s="70">
        <v>187.115</v>
      </c>
      <c r="D11" s="70">
        <v>14</v>
      </c>
      <c r="E11" s="70">
        <v>255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3472</v>
      </c>
      <c r="C12" s="70">
        <v>194.48</v>
      </c>
      <c r="D12" s="70">
        <v>19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3472</v>
      </c>
      <c r="C13" s="70">
        <v>204.701</v>
      </c>
      <c r="D13" s="70">
        <v>25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60"/>
      <c r="B14" s="60"/>
      <c r="C14" s="60"/>
      <c r="D14" s="60"/>
      <c r="E14" s="60"/>
      <c r="J14" s="60"/>
      <c r="K14" s="60"/>
      <c r="L14" s="60"/>
      <c r="M14" s="60"/>
      <c r="N14" s="60"/>
      <c r="O14" s="60"/>
      <c r="P14" s="60"/>
    </row>
    <row r="15" ht="15" customHeight="1" spans="1:23">
      <c r="A15" s="60"/>
      <c r="B15" s="60"/>
      <c r="C15" s="60"/>
      <c r="D15" s="60"/>
      <c r="E15" s="60"/>
      <c r="J15" s="60"/>
      <c r="K15" s="60"/>
      <c r="L15" s="60"/>
      <c r="M15" s="60"/>
      <c r="N15" s="60"/>
      <c r="O15" s="60"/>
      <c r="P15" s="60"/>
    </row>
    <row r="16" ht="15" customHeight="1" spans="1:23">
      <c r="A16" s="60"/>
      <c r="B16" s="60"/>
      <c r="C16" s="60"/>
      <c r="D16" s="60"/>
      <c r="E16" s="60"/>
      <c r="J16" s="60"/>
      <c r="K16" s="60"/>
      <c r="L16" s="60"/>
      <c r="M16" s="60"/>
      <c r="N16" s="60"/>
      <c r="O16" s="60"/>
      <c r="P16" s="60"/>
    </row>
    <row r="17" ht="15" customHeight="1" spans="1:16">
      <c r="A17" s="60"/>
      <c r="B17" s="60"/>
      <c r="C17" s="60"/>
      <c r="D17" s="60"/>
      <c r="E17" s="60"/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60"/>
      <c r="B18" s="60"/>
      <c r="C18" s="60"/>
      <c r="D18" s="60"/>
      <c r="E18" s="111"/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60"/>
      <c r="B19" s="60"/>
      <c r="C19" s="60"/>
      <c r="D19" s="60"/>
      <c r="E19" s="111"/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60"/>
      <c r="B20" s="60"/>
      <c r="C20" s="60"/>
      <c r="D20" s="60"/>
      <c r="E20" s="111"/>
      <c r="F20" s="113"/>
      <c r="G20" s="113"/>
      <c r="H20" s="113"/>
    </row>
    <row r="21" ht="15" customHeight="1" spans="1:16">
      <c r="A21" s="60"/>
      <c r="B21" s="60"/>
      <c r="C21" s="60"/>
      <c r="D21" s="60"/>
      <c r="E21" s="60"/>
    </row>
    <row r="22" ht="15" customHeight="1" spans="1:16">
      <c r="A22" s="60"/>
      <c r="B22" s="60"/>
      <c r="C22" s="60"/>
      <c r="D22" s="60"/>
      <c r="E22" s="60"/>
    </row>
    <row r="23" ht="15" customHeight="1" spans="1:16">
      <c r="A23" s="60"/>
      <c r="B23" s="60"/>
      <c r="C23" s="60"/>
      <c r="D23" s="60"/>
      <c r="E23" s="60"/>
    </row>
    <row r="24" ht="15" customHeight="1" spans="1:16">
      <c r="A24" s="60"/>
      <c r="B24" s="60"/>
      <c r="C24" s="60"/>
      <c r="D24" s="60"/>
      <c r="E24" s="60"/>
    </row>
    <row r="25" ht="15" customHeight="1" spans="1:16">
      <c r="A25" s="60"/>
      <c r="B25" s="60"/>
      <c r="C25" s="60"/>
      <c r="D25" s="60"/>
      <c r="E25" s="60"/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85" zoomScaleNormal="85" topLeftCell="B1" workbookViewId="0">
      <selection activeCell="I7" sqref="I7:N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4028</v>
      </c>
      <c r="C2" s="70">
        <v>101.591</v>
      </c>
      <c r="D2" s="70">
        <v>3</v>
      </c>
      <c r="E2" s="70">
        <v>210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4028</v>
      </c>
      <c r="C3" s="70">
        <v>156.557</v>
      </c>
      <c r="D3" s="70">
        <v>5</v>
      </c>
      <c r="E3" s="70">
        <v>255</v>
      </c>
      <c r="F3" s="58"/>
      <c r="G3" s="70"/>
      <c r="H3" s="70"/>
      <c r="I3" s="105" t="s">
        <v>23</v>
      </c>
      <c r="J3" s="106"/>
      <c r="K3" s="107"/>
      <c r="L3" s="108" t="s">
        <v>10</v>
      </c>
      <c r="M3" s="108"/>
      <c r="N3" s="108"/>
      <c r="O3" s="109"/>
      <c r="P3" s="60"/>
      <c r="Q3" s="60"/>
      <c r="R3" s="109"/>
      <c r="S3" s="60"/>
      <c r="T3" s="60"/>
      <c r="U3" s="60"/>
      <c r="V3" s="60"/>
      <c r="W3" s="60"/>
    </row>
    <row r="4" spans="1:23">
      <c r="A4" s="70">
        <v>3</v>
      </c>
      <c r="B4" s="70">
        <v>4028</v>
      </c>
      <c r="C4" s="70">
        <v>190.479</v>
      </c>
      <c r="D4" s="70">
        <v>36</v>
      </c>
      <c r="E4" s="70">
        <v>255</v>
      </c>
      <c r="F4" s="58"/>
      <c r="G4" s="110" t="s">
        <v>9</v>
      </c>
      <c r="H4" s="110" t="s">
        <v>10</v>
      </c>
      <c r="I4" s="70">
        <f>C2</f>
        <v>101.591</v>
      </c>
      <c r="J4" s="70">
        <f>C6</f>
        <v>102.717</v>
      </c>
      <c r="K4" s="70">
        <f>C10</f>
        <v>83.627</v>
      </c>
      <c r="L4" s="70">
        <f>C3</f>
        <v>156.557</v>
      </c>
      <c r="M4" s="70">
        <f>C7</f>
        <v>157.915</v>
      </c>
      <c r="N4" s="70">
        <f>C11</f>
        <v>124.346</v>
      </c>
      <c r="O4" s="60"/>
      <c r="P4" s="60"/>
      <c r="Q4" s="60"/>
      <c r="R4" s="60"/>
      <c r="S4" s="60"/>
      <c r="T4" s="60"/>
      <c r="U4" s="5"/>
      <c r="V4" s="5"/>
      <c r="W4" s="5"/>
    </row>
    <row r="5" spans="1:23">
      <c r="A5" s="70">
        <v>4</v>
      </c>
      <c r="B5" s="70">
        <v>4028</v>
      </c>
      <c r="C5" s="70">
        <v>192.673</v>
      </c>
      <c r="D5" s="70">
        <v>27</v>
      </c>
      <c r="E5" s="70">
        <v>255</v>
      </c>
      <c r="F5" s="58"/>
      <c r="G5" s="70" t="s">
        <v>11</v>
      </c>
      <c r="H5" s="70" t="s">
        <v>12</v>
      </c>
      <c r="I5" s="70">
        <f>C4</f>
        <v>190.479</v>
      </c>
      <c r="J5" s="70">
        <f>C8</f>
        <v>192.438</v>
      </c>
      <c r="K5" s="70">
        <f>C12</f>
        <v>173.6</v>
      </c>
      <c r="L5" s="70">
        <f>C5</f>
        <v>192.673</v>
      </c>
      <c r="M5" s="70">
        <f>C9</f>
        <v>180.147</v>
      </c>
      <c r="N5" s="70">
        <f>C13</f>
        <v>179.312</v>
      </c>
      <c r="O5" s="60"/>
      <c r="P5" s="60"/>
      <c r="Q5" s="60"/>
      <c r="R5" s="60"/>
      <c r="S5" s="60"/>
      <c r="T5" s="60"/>
      <c r="U5" s="5"/>
      <c r="V5" s="5"/>
      <c r="W5" s="5"/>
    </row>
    <row r="6" spans="1:23">
      <c r="A6" s="70">
        <v>5</v>
      </c>
      <c r="B6" s="70">
        <v>4332</v>
      </c>
      <c r="C6" s="70">
        <v>102.717</v>
      </c>
      <c r="D6" s="70">
        <v>0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0.547643647902939</v>
      </c>
      <c r="J6" s="110">
        <f t="shared" si="0"/>
        <v>0.553713543341892</v>
      </c>
      <c r="K6" s="110">
        <f t="shared" si="0"/>
        <v>0.450805635766742</v>
      </c>
      <c r="L6" s="70">
        <f t="shared" ref="L6:N6" si="1">L4/AVERAGE($L$5:$N$5)</f>
        <v>0.850649844602378</v>
      </c>
      <c r="M6" s="70">
        <f t="shared" si="1"/>
        <v>0.858028514920345</v>
      </c>
      <c r="N6" s="70">
        <f t="shared" si="1"/>
        <v>0.675631914107496</v>
      </c>
      <c r="O6" s="60"/>
      <c r="P6" s="60"/>
      <c r="Q6" s="60"/>
      <c r="R6" s="60"/>
      <c r="S6" s="60"/>
      <c r="T6" s="60"/>
      <c r="U6" s="5"/>
      <c r="V6" s="5"/>
      <c r="W6" s="5"/>
    </row>
    <row r="7" spans="1:23">
      <c r="A7" s="70">
        <v>6</v>
      </c>
      <c r="B7" s="70">
        <v>4332</v>
      </c>
      <c r="C7" s="70">
        <v>157.915</v>
      </c>
      <c r="D7" s="70">
        <v>0</v>
      </c>
      <c r="E7" s="70">
        <v>255</v>
      </c>
      <c r="F7" s="58"/>
      <c r="G7" s="110"/>
      <c r="H7" s="110" t="s">
        <v>14</v>
      </c>
      <c r="I7" s="110">
        <f t="shared" ref="I7:N7" si="2">I6/AVERAGE($I$6:$K$6)</f>
        <v>1.05847847604494</v>
      </c>
      <c r="J7" s="110">
        <f t="shared" si="2"/>
        <v>1.07021029051696</v>
      </c>
      <c r="K7" s="110">
        <f t="shared" si="2"/>
        <v>0.871311233438102</v>
      </c>
      <c r="L7" s="110">
        <f t="shared" si="2"/>
        <v>1.64412488779961</v>
      </c>
      <c r="M7" s="110">
        <f t="shared" si="2"/>
        <v>1.65838628523078</v>
      </c>
      <c r="N7" s="110">
        <f t="shared" si="2"/>
        <v>1.30585252207394</v>
      </c>
      <c r="O7" s="111"/>
      <c r="P7" s="111"/>
      <c r="Q7" s="111"/>
      <c r="R7" s="111"/>
      <c r="S7" s="111"/>
      <c r="T7" s="111"/>
      <c r="U7" s="111"/>
      <c r="V7" s="111"/>
      <c r="W7" s="111"/>
    </row>
    <row r="8" spans="1:23">
      <c r="A8" s="70">
        <v>7</v>
      </c>
      <c r="B8" s="70">
        <v>4332</v>
      </c>
      <c r="C8" s="70">
        <v>192.438</v>
      </c>
      <c r="D8" s="70">
        <v>34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4332</v>
      </c>
      <c r="C9" s="70">
        <v>180.147</v>
      </c>
      <c r="D9" s="70">
        <v>23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4508</v>
      </c>
      <c r="C10" s="70">
        <v>83.627</v>
      </c>
      <c r="D10" s="70">
        <v>0</v>
      </c>
      <c r="E10" s="70">
        <v>210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4508</v>
      </c>
      <c r="C11" s="70">
        <v>124.346</v>
      </c>
      <c r="D11" s="70">
        <v>0</v>
      </c>
      <c r="E11" s="70">
        <v>255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4508</v>
      </c>
      <c r="C12" s="70">
        <v>173.6</v>
      </c>
      <c r="D12" s="70">
        <v>30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4508</v>
      </c>
      <c r="C13" s="70">
        <v>179.312</v>
      </c>
      <c r="D13" s="70">
        <v>34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60"/>
      <c r="B14" s="60"/>
      <c r="C14" s="60"/>
      <c r="D14" s="60"/>
      <c r="E14" s="60"/>
      <c r="J14" s="60"/>
      <c r="K14" s="60"/>
      <c r="L14" s="60"/>
      <c r="M14" s="60"/>
      <c r="N14" s="60"/>
      <c r="O14" s="60"/>
      <c r="P14" s="60"/>
    </row>
    <row r="15" ht="15" customHeight="1" spans="1:23">
      <c r="A15" s="60"/>
      <c r="B15" s="60"/>
      <c r="C15" s="60"/>
      <c r="D15" s="60"/>
      <c r="E15" s="60"/>
      <c r="J15" s="60"/>
      <c r="K15" s="60"/>
      <c r="L15" s="60"/>
      <c r="M15" s="60"/>
      <c r="N15" s="60"/>
      <c r="O15" s="60"/>
      <c r="P15" s="60"/>
    </row>
    <row r="16" ht="15" customHeight="1" spans="1:23">
      <c r="A16" s="60"/>
      <c r="B16" s="60"/>
      <c r="C16" s="60"/>
      <c r="D16" s="60"/>
      <c r="E16" s="60"/>
      <c r="J16" s="60"/>
      <c r="K16" s="60"/>
      <c r="L16" s="60"/>
      <c r="M16" s="60"/>
      <c r="N16" s="60"/>
      <c r="O16" s="60"/>
      <c r="P16" s="60"/>
    </row>
    <row r="17" ht="15" customHeight="1" spans="1:16">
      <c r="A17" s="60"/>
      <c r="B17" s="60"/>
      <c r="C17" s="60"/>
      <c r="D17" s="60"/>
      <c r="E17" s="60"/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60"/>
      <c r="B18" s="60"/>
      <c r="C18" s="60"/>
      <c r="D18" s="60"/>
      <c r="E18" s="111"/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60"/>
      <c r="B19" s="60"/>
      <c r="C19" s="60"/>
      <c r="D19" s="60"/>
      <c r="E19" s="111"/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60"/>
      <c r="B20" s="60"/>
      <c r="C20" s="60"/>
      <c r="D20" s="60"/>
      <c r="E20" s="111"/>
      <c r="F20" s="113"/>
      <c r="G20" s="113"/>
      <c r="H20" s="113"/>
    </row>
    <row r="21" ht="15" customHeight="1" spans="1:16">
      <c r="A21" s="60"/>
      <c r="B21" s="60"/>
      <c r="C21" s="60"/>
      <c r="D21" s="60"/>
      <c r="E21" s="60"/>
    </row>
    <row r="22" ht="15" customHeight="1" spans="1:16">
      <c r="A22" s="60"/>
      <c r="B22" s="60"/>
      <c r="C22" s="60"/>
      <c r="D22" s="60"/>
      <c r="E22" s="60"/>
    </row>
    <row r="23" ht="15" customHeight="1" spans="1:16">
      <c r="A23" s="60"/>
      <c r="B23" s="60"/>
      <c r="C23" s="60"/>
      <c r="D23" s="60"/>
      <c r="E23" s="60"/>
    </row>
    <row r="24" ht="15" customHeight="1" spans="1:16">
      <c r="A24" s="60"/>
      <c r="B24" s="60"/>
      <c r="C24" s="60"/>
      <c r="D24" s="60"/>
      <c r="E24" s="60"/>
    </row>
    <row r="25" ht="15" customHeight="1" spans="1:16">
      <c r="A25" s="60"/>
      <c r="B25" s="60"/>
      <c r="C25" s="60"/>
      <c r="D25" s="60"/>
      <c r="E25" s="60"/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6"/>
  <sheetViews>
    <sheetView zoomScale="85" zoomScaleNormal="85" topLeftCell="A8" workbookViewId="0">
      <selection activeCell="R26" sqref="R26"/>
    </sheetView>
  </sheetViews>
  <sheetFormatPr defaultColWidth="9" defaultRowHeight="13.5" customHeight="1"/>
  <cols>
    <col min="1" max="1" width="11.75" style="151" customWidth="1"/>
    <col min="2" max="2" width="13.125" style="151" customWidth="1"/>
    <col min="3" max="3" width="13.875" style="151" customWidth="1"/>
    <col min="4" max="4" width="13.625" style="151" customWidth="1"/>
    <col min="5" max="5" width="10" style="152" customWidth="1"/>
    <col min="6" max="6" width="10.875" style="152" customWidth="1"/>
    <col min="7" max="7" width="9.375" style="151" customWidth="1"/>
    <col min="8" max="9" width="13.5" style="151" customWidth="1"/>
    <col min="10" max="10" width="10.25" style="151" customWidth="1"/>
    <col min="11" max="11" width="9" style="151"/>
    <col min="12" max="12" width="14.5" style="151" customWidth="1"/>
    <col min="13" max="13" width="11.125" style="151" customWidth="1"/>
    <col min="14" max="14" width="11" style="151" customWidth="1"/>
    <col min="15" max="255" width="9" style="151"/>
    <col min="256" max="256" width="11.75" style="151" customWidth="1"/>
    <col min="257" max="257" width="13.125" style="151" customWidth="1"/>
    <col min="258" max="258" width="13.875" style="151" customWidth="1"/>
    <col min="259" max="259" width="13.625" style="151" customWidth="1"/>
    <col min="260" max="260" width="10" style="151" customWidth="1"/>
    <col min="261" max="261" width="10.875" style="151" customWidth="1"/>
    <col min="262" max="262" width="9.375" style="151" customWidth="1"/>
    <col min="263" max="264" width="13.5" style="151" customWidth="1"/>
    <col min="265" max="265" width="10.125" style="151" customWidth="1"/>
    <col min="266" max="266" width="10.25" style="151" customWidth="1"/>
    <col min="267" max="267" width="9" style="151"/>
    <col min="268" max="268" width="14.5" style="151" customWidth="1"/>
    <col min="269" max="269" width="11.125" style="151" customWidth="1"/>
    <col min="270" max="270" width="11" style="151" customWidth="1"/>
    <col min="271" max="511" width="9" style="151"/>
    <col min="512" max="512" width="11.75" style="151" customWidth="1"/>
    <col min="513" max="513" width="13.125" style="151" customWidth="1"/>
    <col min="514" max="514" width="13.875" style="151" customWidth="1"/>
    <col min="515" max="515" width="13.625" style="151" customWidth="1"/>
    <col min="516" max="516" width="10" style="151" customWidth="1"/>
    <col min="517" max="517" width="10.875" style="151" customWidth="1"/>
    <col min="518" max="518" width="9.375" style="151" customWidth="1"/>
    <col min="519" max="520" width="13.5" style="151" customWidth="1"/>
    <col min="521" max="521" width="10.125" style="151" customWidth="1"/>
    <col min="522" max="522" width="10.25" style="151" customWidth="1"/>
    <col min="523" max="523" width="9" style="151"/>
    <col min="524" max="524" width="14.5" style="151" customWidth="1"/>
    <col min="525" max="525" width="11.125" style="151" customWidth="1"/>
    <col min="526" max="526" width="11" style="151" customWidth="1"/>
    <col min="527" max="767" width="9" style="151"/>
    <col min="768" max="768" width="11.75" style="151" customWidth="1"/>
    <col min="769" max="769" width="13.125" style="151" customWidth="1"/>
    <col min="770" max="770" width="13.875" style="151" customWidth="1"/>
    <col min="771" max="771" width="13.625" style="151" customWidth="1"/>
    <col min="772" max="772" width="10" style="151" customWidth="1"/>
    <col min="773" max="773" width="10.875" style="151" customWidth="1"/>
    <col min="774" max="774" width="9.375" style="151" customWidth="1"/>
    <col min="775" max="776" width="13.5" style="151" customWidth="1"/>
    <col min="777" max="777" width="10.125" style="151" customWidth="1"/>
    <col min="778" max="778" width="10.25" style="151" customWidth="1"/>
    <col min="779" max="779" width="9" style="151"/>
    <col min="780" max="780" width="14.5" style="151" customWidth="1"/>
    <col min="781" max="781" width="11.125" style="151" customWidth="1"/>
    <col min="782" max="782" width="11" style="151" customWidth="1"/>
    <col min="783" max="1023" width="9" style="151"/>
    <col min="1024" max="1024" width="11.75" style="151" customWidth="1"/>
    <col min="1025" max="1025" width="13.125" style="151" customWidth="1"/>
    <col min="1026" max="1026" width="13.875" style="151" customWidth="1"/>
    <col min="1027" max="1027" width="13.625" style="151" customWidth="1"/>
    <col min="1028" max="1028" width="10" style="151" customWidth="1"/>
    <col min="1029" max="1029" width="10.875" style="151" customWidth="1"/>
    <col min="1030" max="1030" width="9.375" style="151" customWidth="1"/>
    <col min="1031" max="1032" width="13.5" style="151" customWidth="1"/>
    <col min="1033" max="1033" width="10.125" style="151" customWidth="1"/>
    <col min="1034" max="1034" width="10.25" style="151" customWidth="1"/>
    <col min="1035" max="1035" width="9" style="151"/>
    <col min="1036" max="1036" width="14.5" style="151" customWidth="1"/>
    <col min="1037" max="1037" width="11.125" style="151" customWidth="1"/>
    <col min="1038" max="1038" width="11" style="151" customWidth="1"/>
    <col min="1039" max="1279" width="9" style="151"/>
    <col min="1280" max="1280" width="11.75" style="151" customWidth="1"/>
    <col min="1281" max="1281" width="13.125" style="151" customWidth="1"/>
    <col min="1282" max="1282" width="13.875" style="151" customWidth="1"/>
    <col min="1283" max="1283" width="13.625" style="151" customWidth="1"/>
    <col min="1284" max="1284" width="10" style="151" customWidth="1"/>
    <col min="1285" max="1285" width="10.875" style="151" customWidth="1"/>
    <col min="1286" max="1286" width="9.375" style="151" customWidth="1"/>
    <col min="1287" max="1288" width="13.5" style="151" customWidth="1"/>
    <col min="1289" max="1289" width="10.125" style="151" customWidth="1"/>
    <col min="1290" max="1290" width="10.25" style="151" customWidth="1"/>
    <col min="1291" max="1291" width="9" style="151"/>
    <col min="1292" max="1292" width="14.5" style="151" customWidth="1"/>
    <col min="1293" max="1293" width="11.125" style="151" customWidth="1"/>
    <col min="1294" max="1294" width="11" style="151" customWidth="1"/>
    <col min="1295" max="1535" width="9" style="151"/>
    <col min="1536" max="1536" width="11.75" style="151" customWidth="1"/>
    <col min="1537" max="1537" width="13.125" style="151" customWidth="1"/>
    <col min="1538" max="1538" width="13.875" style="151" customWidth="1"/>
    <col min="1539" max="1539" width="13.625" style="151" customWidth="1"/>
    <col min="1540" max="1540" width="10" style="151" customWidth="1"/>
    <col min="1541" max="1541" width="10.875" style="151" customWidth="1"/>
    <col min="1542" max="1542" width="9.375" style="151" customWidth="1"/>
    <col min="1543" max="1544" width="13.5" style="151" customWidth="1"/>
    <col min="1545" max="1545" width="10.125" style="151" customWidth="1"/>
    <col min="1546" max="1546" width="10.25" style="151" customWidth="1"/>
    <col min="1547" max="1547" width="9" style="151"/>
    <col min="1548" max="1548" width="14.5" style="151" customWidth="1"/>
    <col min="1549" max="1549" width="11.125" style="151" customWidth="1"/>
    <col min="1550" max="1550" width="11" style="151" customWidth="1"/>
    <col min="1551" max="1791" width="9" style="151"/>
    <col min="1792" max="1792" width="11.75" style="151" customWidth="1"/>
    <col min="1793" max="1793" width="13.125" style="151" customWidth="1"/>
    <col min="1794" max="1794" width="13.875" style="151" customWidth="1"/>
    <col min="1795" max="1795" width="13.625" style="151" customWidth="1"/>
    <col min="1796" max="1796" width="10" style="151" customWidth="1"/>
    <col min="1797" max="1797" width="10.875" style="151" customWidth="1"/>
    <col min="1798" max="1798" width="9.375" style="151" customWidth="1"/>
    <col min="1799" max="1800" width="13.5" style="151" customWidth="1"/>
    <col min="1801" max="1801" width="10.125" style="151" customWidth="1"/>
    <col min="1802" max="1802" width="10.25" style="151" customWidth="1"/>
    <col min="1803" max="1803" width="9" style="151"/>
    <col min="1804" max="1804" width="14.5" style="151" customWidth="1"/>
    <col min="1805" max="1805" width="11.125" style="151" customWidth="1"/>
    <col min="1806" max="1806" width="11" style="151" customWidth="1"/>
    <col min="1807" max="2047" width="9" style="151"/>
    <col min="2048" max="2048" width="11.75" style="151" customWidth="1"/>
    <col min="2049" max="2049" width="13.125" style="151" customWidth="1"/>
    <col min="2050" max="2050" width="13.875" style="151" customWidth="1"/>
    <col min="2051" max="2051" width="13.625" style="151" customWidth="1"/>
    <col min="2052" max="2052" width="10" style="151" customWidth="1"/>
    <col min="2053" max="2053" width="10.875" style="151" customWidth="1"/>
    <col min="2054" max="2054" width="9.375" style="151" customWidth="1"/>
    <col min="2055" max="2056" width="13.5" style="151" customWidth="1"/>
    <col min="2057" max="2057" width="10.125" style="151" customWidth="1"/>
    <col min="2058" max="2058" width="10.25" style="151" customWidth="1"/>
    <col min="2059" max="2059" width="9" style="151"/>
    <col min="2060" max="2060" width="14.5" style="151" customWidth="1"/>
    <col min="2061" max="2061" width="11.125" style="151" customWidth="1"/>
    <col min="2062" max="2062" width="11" style="151" customWidth="1"/>
    <col min="2063" max="2303" width="9" style="151"/>
    <col min="2304" max="2304" width="11.75" style="151" customWidth="1"/>
    <col min="2305" max="2305" width="13.125" style="151" customWidth="1"/>
    <col min="2306" max="2306" width="13.875" style="151" customWidth="1"/>
    <col min="2307" max="2307" width="13.625" style="151" customWidth="1"/>
    <col min="2308" max="2308" width="10" style="151" customWidth="1"/>
    <col min="2309" max="2309" width="10.875" style="151" customWidth="1"/>
    <col min="2310" max="2310" width="9.375" style="151" customWidth="1"/>
    <col min="2311" max="2312" width="13.5" style="151" customWidth="1"/>
    <col min="2313" max="2313" width="10.125" style="151" customWidth="1"/>
    <col min="2314" max="2314" width="10.25" style="151" customWidth="1"/>
    <col min="2315" max="2315" width="9" style="151"/>
    <col min="2316" max="2316" width="14.5" style="151" customWidth="1"/>
    <col min="2317" max="2317" width="11.125" style="151" customWidth="1"/>
    <col min="2318" max="2318" width="11" style="151" customWidth="1"/>
    <col min="2319" max="2559" width="9" style="151"/>
    <col min="2560" max="2560" width="11.75" style="151" customWidth="1"/>
    <col min="2561" max="2561" width="13.125" style="151" customWidth="1"/>
    <col min="2562" max="2562" width="13.875" style="151" customWidth="1"/>
    <col min="2563" max="2563" width="13.625" style="151" customWidth="1"/>
    <col min="2564" max="2564" width="10" style="151" customWidth="1"/>
    <col min="2565" max="2565" width="10.875" style="151" customWidth="1"/>
    <col min="2566" max="2566" width="9.375" style="151" customWidth="1"/>
    <col min="2567" max="2568" width="13.5" style="151" customWidth="1"/>
    <col min="2569" max="2569" width="10.125" style="151" customWidth="1"/>
    <col min="2570" max="2570" width="10.25" style="151" customWidth="1"/>
    <col min="2571" max="2571" width="9" style="151"/>
    <col min="2572" max="2572" width="14.5" style="151" customWidth="1"/>
    <col min="2573" max="2573" width="11.125" style="151" customWidth="1"/>
    <col min="2574" max="2574" width="11" style="151" customWidth="1"/>
    <col min="2575" max="2815" width="9" style="151"/>
    <col min="2816" max="2816" width="11.75" style="151" customWidth="1"/>
    <col min="2817" max="2817" width="13.125" style="151" customWidth="1"/>
    <col min="2818" max="2818" width="13.875" style="151" customWidth="1"/>
    <col min="2819" max="2819" width="13.625" style="151" customWidth="1"/>
    <col min="2820" max="2820" width="10" style="151" customWidth="1"/>
    <col min="2821" max="2821" width="10.875" style="151" customWidth="1"/>
    <col min="2822" max="2822" width="9.375" style="151" customWidth="1"/>
    <col min="2823" max="2824" width="13.5" style="151" customWidth="1"/>
    <col min="2825" max="2825" width="10.125" style="151" customWidth="1"/>
    <col min="2826" max="2826" width="10.25" style="151" customWidth="1"/>
    <col min="2827" max="2827" width="9" style="151"/>
    <col min="2828" max="2828" width="14.5" style="151" customWidth="1"/>
    <col min="2829" max="2829" width="11.125" style="151" customWidth="1"/>
    <col min="2830" max="2830" width="11" style="151" customWidth="1"/>
    <col min="2831" max="3071" width="9" style="151"/>
    <col min="3072" max="3072" width="11.75" style="151" customWidth="1"/>
    <col min="3073" max="3073" width="13.125" style="151" customWidth="1"/>
    <col min="3074" max="3074" width="13.875" style="151" customWidth="1"/>
    <col min="3075" max="3075" width="13.625" style="151" customWidth="1"/>
    <col min="3076" max="3076" width="10" style="151" customWidth="1"/>
    <col min="3077" max="3077" width="10.875" style="151" customWidth="1"/>
    <col min="3078" max="3078" width="9.375" style="151" customWidth="1"/>
    <col min="3079" max="3080" width="13.5" style="151" customWidth="1"/>
    <col min="3081" max="3081" width="10.125" style="151" customWidth="1"/>
    <col min="3082" max="3082" width="10.25" style="151" customWidth="1"/>
    <col min="3083" max="3083" width="9" style="151"/>
    <col min="3084" max="3084" width="14.5" style="151" customWidth="1"/>
    <col min="3085" max="3085" width="11.125" style="151" customWidth="1"/>
    <col min="3086" max="3086" width="11" style="151" customWidth="1"/>
    <col min="3087" max="3327" width="9" style="151"/>
    <col min="3328" max="3328" width="11.75" style="151" customWidth="1"/>
    <col min="3329" max="3329" width="13.125" style="151" customWidth="1"/>
    <col min="3330" max="3330" width="13.875" style="151" customWidth="1"/>
    <col min="3331" max="3331" width="13.625" style="151" customWidth="1"/>
    <col min="3332" max="3332" width="10" style="151" customWidth="1"/>
    <col min="3333" max="3333" width="10.875" style="151" customWidth="1"/>
    <col min="3334" max="3334" width="9.375" style="151" customWidth="1"/>
    <col min="3335" max="3336" width="13.5" style="151" customWidth="1"/>
    <col min="3337" max="3337" width="10.125" style="151" customWidth="1"/>
    <col min="3338" max="3338" width="10.25" style="151" customWidth="1"/>
    <col min="3339" max="3339" width="9" style="151"/>
    <col min="3340" max="3340" width="14.5" style="151" customWidth="1"/>
    <col min="3341" max="3341" width="11.125" style="151" customWidth="1"/>
    <col min="3342" max="3342" width="11" style="151" customWidth="1"/>
    <col min="3343" max="3583" width="9" style="151"/>
    <col min="3584" max="3584" width="11.75" style="151" customWidth="1"/>
    <col min="3585" max="3585" width="13.125" style="151" customWidth="1"/>
    <col min="3586" max="3586" width="13.875" style="151" customWidth="1"/>
    <col min="3587" max="3587" width="13.625" style="151" customWidth="1"/>
    <col min="3588" max="3588" width="10" style="151" customWidth="1"/>
    <col min="3589" max="3589" width="10.875" style="151" customWidth="1"/>
    <col min="3590" max="3590" width="9.375" style="151" customWidth="1"/>
    <col min="3591" max="3592" width="13.5" style="151" customWidth="1"/>
    <col min="3593" max="3593" width="10.125" style="151" customWidth="1"/>
    <col min="3594" max="3594" width="10.25" style="151" customWidth="1"/>
    <col min="3595" max="3595" width="9" style="151"/>
    <col min="3596" max="3596" width="14.5" style="151" customWidth="1"/>
    <col min="3597" max="3597" width="11.125" style="151" customWidth="1"/>
    <col min="3598" max="3598" width="11" style="151" customWidth="1"/>
    <col min="3599" max="3839" width="9" style="151"/>
    <col min="3840" max="3840" width="11.75" style="151" customWidth="1"/>
    <col min="3841" max="3841" width="13.125" style="151" customWidth="1"/>
    <col min="3842" max="3842" width="13.875" style="151" customWidth="1"/>
    <col min="3843" max="3843" width="13.625" style="151" customWidth="1"/>
    <col min="3844" max="3844" width="10" style="151" customWidth="1"/>
    <col min="3845" max="3845" width="10.875" style="151" customWidth="1"/>
    <col min="3846" max="3846" width="9.375" style="151" customWidth="1"/>
    <col min="3847" max="3848" width="13.5" style="151" customWidth="1"/>
    <col min="3849" max="3849" width="10.125" style="151" customWidth="1"/>
    <col min="3850" max="3850" width="10.25" style="151" customWidth="1"/>
    <col min="3851" max="3851" width="9" style="151"/>
    <col min="3852" max="3852" width="14.5" style="151" customWidth="1"/>
    <col min="3853" max="3853" width="11.125" style="151" customWidth="1"/>
    <col min="3854" max="3854" width="11" style="151" customWidth="1"/>
    <col min="3855" max="4095" width="9" style="151"/>
    <col min="4096" max="4096" width="11.75" style="151" customWidth="1"/>
    <col min="4097" max="4097" width="13.125" style="151" customWidth="1"/>
    <col min="4098" max="4098" width="13.875" style="151" customWidth="1"/>
    <col min="4099" max="4099" width="13.625" style="151" customWidth="1"/>
    <col min="4100" max="4100" width="10" style="151" customWidth="1"/>
    <col min="4101" max="4101" width="10.875" style="151" customWidth="1"/>
    <col min="4102" max="4102" width="9.375" style="151" customWidth="1"/>
    <col min="4103" max="4104" width="13.5" style="151" customWidth="1"/>
    <col min="4105" max="4105" width="10.125" style="151" customWidth="1"/>
    <col min="4106" max="4106" width="10.25" style="151" customWidth="1"/>
    <col min="4107" max="4107" width="9" style="151"/>
    <col min="4108" max="4108" width="14.5" style="151" customWidth="1"/>
    <col min="4109" max="4109" width="11.125" style="151" customWidth="1"/>
    <col min="4110" max="4110" width="11" style="151" customWidth="1"/>
    <col min="4111" max="4351" width="9" style="151"/>
    <col min="4352" max="4352" width="11.75" style="151" customWidth="1"/>
    <col min="4353" max="4353" width="13.125" style="151" customWidth="1"/>
    <col min="4354" max="4354" width="13.875" style="151" customWidth="1"/>
    <col min="4355" max="4355" width="13.625" style="151" customWidth="1"/>
    <col min="4356" max="4356" width="10" style="151" customWidth="1"/>
    <col min="4357" max="4357" width="10.875" style="151" customWidth="1"/>
    <col min="4358" max="4358" width="9.375" style="151" customWidth="1"/>
    <col min="4359" max="4360" width="13.5" style="151" customWidth="1"/>
    <col min="4361" max="4361" width="10.125" style="151" customWidth="1"/>
    <col min="4362" max="4362" width="10.25" style="151" customWidth="1"/>
    <col min="4363" max="4363" width="9" style="151"/>
    <col min="4364" max="4364" width="14.5" style="151" customWidth="1"/>
    <col min="4365" max="4365" width="11.125" style="151" customWidth="1"/>
    <col min="4366" max="4366" width="11" style="151" customWidth="1"/>
    <col min="4367" max="4607" width="9" style="151"/>
    <col min="4608" max="4608" width="11.75" style="151" customWidth="1"/>
    <col min="4609" max="4609" width="13.125" style="151" customWidth="1"/>
    <col min="4610" max="4610" width="13.875" style="151" customWidth="1"/>
    <col min="4611" max="4611" width="13.625" style="151" customWidth="1"/>
    <col min="4612" max="4612" width="10" style="151" customWidth="1"/>
    <col min="4613" max="4613" width="10.875" style="151" customWidth="1"/>
    <col min="4614" max="4614" width="9.375" style="151" customWidth="1"/>
    <col min="4615" max="4616" width="13.5" style="151" customWidth="1"/>
    <col min="4617" max="4617" width="10.125" style="151" customWidth="1"/>
    <col min="4618" max="4618" width="10.25" style="151" customWidth="1"/>
    <col min="4619" max="4619" width="9" style="151"/>
    <col min="4620" max="4620" width="14.5" style="151" customWidth="1"/>
    <col min="4621" max="4621" width="11.125" style="151" customWidth="1"/>
    <col min="4622" max="4622" width="11" style="151" customWidth="1"/>
    <col min="4623" max="4863" width="9" style="151"/>
    <col min="4864" max="4864" width="11.75" style="151" customWidth="1"/>
    <col min="4865" max="4865" width="13.125" style="151" customWidth="1"/>
    <col min="4866" max="4866" width="13.875" style="151" customWidth="1"/>
    <col min="4867" max="4867" width="13.625" style="151" customWidth="1"/>
    <col min="4868" max="4868" width="10" style="151" customWidth="1"/>
    <col min="4869" max="4869" width="10.875" style="151" customWidth="1"/>
    <col min="4870" max="4870" width="9.375" style="151" customWidth="1"/>
    <col min="4871" max="4872" width="13.5" style="151" customWidth="1"/>
    <col min="4873" max="4873" width="10.125" style="151" customWidth="1"/>
    <col min="4874" max="4874" width="10.25" style="151" customWidth="1"/>
    <col min="4875" max="4875" width="9" style="151"/>
    <col min="4876" max="4876" width="14.5" style="151" customWidth="1"/>
    <col min="4877" max="4877" width="11.125" style="151" customWidth="1"/>
    <col min="4878" max="4878" width="11" style="151" customWidth="1"/>
    <col min="4879" max="5119" width="9" style="151"/>
    <col min="5120" max="5120" width="11.75" style="151" customWidth="1"/>
    <col min="5121" max="5121" width="13.125" style="151" customWidth="1"/>
    <col min="5122" max="5122" width="13.875" style="151" customWidth="1"/>
    <col min="5123" max="5123" width="13.625" style="151" customWidth="1"/>
    <col min="5124" max="5124" width="10" style="151" customWidth="1"/>
    <col min="5125" max="5125" width="10.875" style="151" customWidth="1"/>
    <col min="5126" max="5126" width="9.375" style="151" customWidth="1"/>
    <col min="5127" max="5128" width="13.5" style="151" customWidth="1"/>
    <col min="5129" max="5129" width="10.125" style="151" customWidth="1"/>
    <col min="5130" max="5130" width="10.25" style="151" customWidth="1"/>
    <col min="5131" max="5131" width="9" style="151"/>
    <col min="5132" max="5132" width="14.5" style="151" customWidth="1"/>
    <col min="5133" max="5133" width="11.125" style="151" customWidth="1"/>
    <col min="5134" max="5134" width="11" style="151" customWidth="1"/>
    <col min="5135" max="5375" width="9" style="151"/>
    <col min="5376" max="5376" width="11.75" style="151" customWidth="1"/>
    <col min="5377" max="5377" width="13.125" style="151" customWidth="1"/>
    <col min="5378" max="5378" width="13.875" style="151" customWidth="1"/>
    <col min="5379" max="5379" width="13.625" style="151" customWidth="1"/>
    <col min="5380" max="5380" width="10" style="151" customWidth="1"/>
    <col min="5381" max="5381" width="10.875" style="151" customWidth="1"/>
    <col min="5382" max="5382" width="9.375" style="151" customWidth="1"/>
    <col min="5383" max="5384" width="13.5" style="151" customWidth="1"/>
    <col min="5385" max="5385" width="10.125" style="151" customWidth="1"/>
    <col min="5386" max="5386" width="10.25" style="151" customWidth="1"/>
    <col min="5387" max="5387" width="9" style="151"/>
    <col min="5388" max="5388" width="14.5" style="151" customWidth="1"/>
    <col min="5389" max="5389" width="11.125" style="151" customWidth="1"/>
    <col min="5390" max="5390" width="11" style="151" customWidth="1"/>
    <col min="5391" max="5631" width="9" style="151"/>
    <col min="5632" max="5632" width="11.75" style="151" customWidth="1"/>
    <col min="5633" max="5633" width="13.125" style="151" customWidth="1"/>
    <col min="5634" max="5634" width="13.875" style="151" customWidth="1"/>
    <col min="5635" max="5635" width="13.625" style="151" customWidth="1"/>
    <col min="5636" max="5636" width="10" style="151" customWidth="1"/>
    <col min="5637" max="5637" width="10.875" style="151" customWidth="1"/>
    <col min="5638" max="5638" width="9.375" style="151" customWidth="1"/>
    <col min="5639" max="5640" width="13.5" style="151" customWidth="1"/>
    <col min="5641" max="5641" width="10.125" style="151" customWidth="1"/>
    <col min="5642" max="5642" width="10.25" style="151" customWidth="1"/>
    <col min="5643" max="5643" width="9" style="151"/>
    <col min="5644" max="5644" width="14.5" style="151" customWidth="1"/>
    <col min="5645" max="5645" width="11.125" style="151" customWidth="1"/>
    <col min="5646" max="5646" width="11" style="151" customWidth="1"/>
    <col min="5647" max="5887" width="9" style="151"/>
    <col min="5888" max="5888" width="11.75" style="151" customWidth="1"/>
    <col min="5889" max="5889" width="13.125" style="151" customWidth="1"/>
    <col min="5890" max="5890" width="13.875" style="151" customWidth="1"/>
    <col min="5891" max="5891" width="13.625" style="151" customWidth="1"/>
    <col min="5892" max="5892" width="10" style="151" customWidth="1"/>
    <col min="5893" max="5893" width="10.875" style="151" customWidth="1"/>
    <col min="5894" max="5894" width="9.375" style="151" customWidth="1"/>
    <col min="5895" max="5896" width="13.5" style="151" customWidth="1"/>
    <col min="5897" max="5897" width="10.125" style="151" customWidth="1"/>
    <col min="5898" max="5898" width="10.25" style="151" customWidth="1"/>
    <col min="5899" max="5899" width="9" style="151"/>
    <col min="5900" max="5900" width="14.5" style="151" customWidth="1"/>
    <col min="5901" max="5901" width="11.125" style="151" customWidth="1"/>
    <col min="5902" max="5902" width="11" style="151" customWidth="1"/>
    <col min="5903" max="6143" width="9" style="151"/>
    <col min="6144" max="6144" width="11.75" style="151" customWidth="1"/>
    <col min="6145" max="6145" width="13.125" style="151" customWidth="1"/>
    <col min="6146" max="6146" width="13.875" style="151" customWidth="1"/>
    <col min="6147" max="6147" width="13.625" style="151" customWidth="1"/>
    <col min="6148" max="6148" width="10" style="151" customWidth="1"/>
    <col min="6149" max="6149" width="10.875" style="151" customWidth="1"/>
    <col min="6150" max="6150" width="9.375" style="151" customWidth="1"/>
    <col min="6151" max="6152" width="13.5" style="151" customWidth="1"/>
    <col min="6153" max="6153" width="10.125" style="151" customWidth="1"/>
    <col min="6154" max="6154" width="10.25" style="151" customWidth="1"/>
    <col min="6155" max="6155" width="9" style="151"/>
    <col min="6156" max="6156" width="14.5" style="151" customWidth="1"/>
    <col min="6157" max="6157" width="11.125" style="151" customWidth="1"/>
    <col min="6158" max="6158" width="11" style="151" customWidth="1"/>
    <col min="6159" max="6399" width="9" style="151"/>
    <col min="6400" max="6400" width="11.75" style="151" customWidth="1"/>
    <col min="6401" max="6401" width="13.125" style="151" customWidth="1"/>
    <col min="6402" max="6402" width="13.875" style="151" customWidth="1"/>
    <col min="6403" max="6403" width="13.625" style="151" customWidth="1"/>
    <col min="6404" max="6404" width="10" style="151" customWidth="1"/>
    <col min="6405" max="6405" width="10.875" style="151" customWidth="1"/>
    <col min="6406" max="6406" width="9.375" style="151" customWidth="1"/>
    <col min="6407" max="6408" width="13.5" style="151" customWidth="1"/>
    <col min="6409" max="6409" width="10.125" style="151" customWidth="1"/>
    <col min="6410" max="6410" width="10.25" style="151" customWidth="1"/>
    <col min="6411" max="6411" width="9" style="151"/>
    <col min="6412" max="6412" width="14.5" style="151" customWidth="1"/>
    <col min="6413" max="6413" width="11.125" style="151" customWidth="1"/>
    <col min="6414" max="6414" width="11" style="151" customWidth="1"/>
    <col min="6415" max="6655" width="9" style="151"/>
    <col min="6656" max="6656" width="11.75" style="151" customWidth="1"/>
    <col min="6657" max="6657" width="13.125" style="151" customWidth="1"/>
    <col min="6658" max="6658" width="13.875" style="151" customWidth="1"/>
    <col min="6659" max="6659" width="13.625" style="151" customWidth="1"/>
    <col min="6660" max="6660" width="10" style="151" customWidth="1"/>
    <col min="6661" max="6661" width="10.875" style="151" customWidth="1"/>
    <col min="6662" max="6662" width="9.375" style="151" customWidth="1"/>
    <col min="6663" max="6664" width="13.5" style="151" customWidth="1"/>
    <col min="6665" max="6665" width="10.125" style="151" customWidth="1"/>
    <col min="6666" max="6666" width="10.25" style="151" customWidth="1"/>
    <col min="6667" max="6667" width="9" style="151"/>
    <col min="6668" max="6668" width="14.5" style="151" customWidth="1"/>
    <col min="6669" max="6669" width="11.125" style="151" customWidth="1"/>
    <col min="6670" max="6670" width="11" style="151" customWidth="1"/>
    <col min="6671" max="6911" width="9" style="151"/>
    <col min="6912" max="6912" width="11.75" style="151" customWidth="1"/>
    <col min="6913" max="6913" width="13.125" style="151" customWidth="1"/>
    <col min="6914" max="6914" width="13.875" style="151" customWidth="1"/>
    <col min="6915" max="6915" width="13.625" style="151" customWidth="1"/>
    <col min="6916" max="6916" width="10" style="151" customWidth="1"/>
    <col min="6917" max="6917" width="10.875" style="151" customWidth="1"/>
    <col min="6918" max="6918" width="9.375" style="151" customWidth="1"/>
    <col min="6919" max="6920" width="13.5" style="151" customWidth="1"/>
    <col min="6921" max="6921" width="10.125" style="151" customWidth="1"/>
    <col min="6922" max="6922" width="10.25" style="151" customWidth="1"/>
    <col min="6923" max="6923" width="9" style="151"/>
    <col min="6924" max="6924" width="14.5" style="151" customWidth="1"/>
    <col min="6925" max="6925" width="11.125" style="151" customWidth="1"/>
    <col min="6926" max="6926" width="11" style="151" customWidth="1"/>
    <col min="6927" max="7167" width="9" style="151"/>
    <col min="7168" max="7168" width="11.75" style="151" customWidth="1"/>
    <col min="7169" max="7169" width="13.125" style="151" customWidth="1"/>
    <col min="7170" max="7170" width="13.875" style="151" customWidth="1"/>
    <col min="7171" max="7171" width="13.625" style="151" customWidth="1"/>
    <col min="7172" max="7172" width="10" style="151" customWidth="1"/>
    <col min="7173" max="7173" width="10.875" style="151" customWidth="1"/>
    <col min="7174" max="7174" width="9.375" style="151" customWidth="1"/>
    <col min="7175" max="7176" width="13.5" style="151" customWidth="1"/>
    <col min="7177" max="7177" width="10.125" style="151" customWidth="1"/>
    <col min="7178" max="7178" width="10.25" style="151" customWidth="1"/>
    <col min="7179" max="7179" width="9" style="151"/>
    <col min="7180" max="7180" width="14.5" style="151" customWidth="1"/>
    <col min="7181" max="7181" width="11.125" style="151" customWidth="1"/>
    <col min="7182" max="7182" width="11" style="151" customWidth="1"/>
    <col min="7183" max="7423" width="9" style="151"/>
    <col min="7424" max="7424" width="11.75" style="151" customWidth="1"/>
    <col min="7425" max="7425" width="13.125" style="151" customWidth="1"/>
    <col min="7426" max="7426" width="13.875" style="151" customWidth="1"/>
    <col min="7427" max="7427" width="13.625" style="151" customWidth="1"/>
    <col min="7428" max="7428" width="10" style="151" customWidth="1"/>
    <col min="7429" max="7429" width="10.875" style="151" customWidth="1"/>
    <col min="7430" max="7430" width="9.375" style="151" customWidth="1"/>
    <col min="7431" max="7432" width="13.5" style="151" customWidth="1"/>
    <col min="7433" max="7433" width="10.125" style="151" customWidth="1"/>
    <col min="7434" max="7434" width="10.25" style="151" customWidth="1"/>
    <col min="7435" max="7435" width="9" style="151"/>
    <col min="7436" max="7436" width="14.5" style="151" customWidth="1"/>
    <col min="7437" max="7437" width="11.125" style="151" customWidth="1"/>
    <col min="7438" max="7438" width="11" style="151" customWidth="1"/>
    <col min="7439" max="7679" width="9" style="151"/>
    <col min="7680" max="7680" width="11.75" style="151" customWidth="1"/>
    <col min="7681" max="7681" width="13.125" style="151" customWidth="1"/>
    <col min="7682" max="7682" width="13.875" style="151" customWidth="1"/>
    <col min="7683" max="7683" width="13.625" style="151" customWidth="1"/>
    <col min="7684" max="7684" width="10" style="151" customWidth="1"/>
    <col min="7685" max="7685" width="10.875" style="151" customWidth="1"/>
    <col min="7686" max="7686" width="9.375" style="151" customWidth="1"/>
    <col min="7687" max="7688" width="13.5" style="151" customWidth="1"/>
    <col min="7689" max="7689" width="10.125" style="151" customWidth="1"/>
    <col min="7690" max="7690" width="10.25" style="151" customWidth="1"/>
    <col min="7691" max="7691" width="9" style="151"/>
    <col min="7692" max="7692" width="14.5" style="151" customWidth="1"/>
    <col min="7693" max="7693" width="11.125" style="151" customWidth="1"/>
    <col min="7694" max="7694" width="11" style="151" customWidth="1"/>
    <col min="7695" max="7935" width="9" style="151"/>
    <col min="7936" max="7936" width="11.75" style="151" customWidth="1"/>
    <col min="7937" max="7937" width="13.125" style="151" customWidth="1"/>
    <col min="7938" max="7938" width="13.875" style="151" customWidth="1"/>
    <col min="7939" max="7939" width="13.625" style="151" customWidth="1"/>
    <col min="7940" max="7940" width="10" style="151" customWidth="1"/>
    <col min="7941" max="7941" width="10.875" style="151" customWidth="1"/>
    <col min="7942" max="7942" width="9.375" style="151" customWidth="1"/>
    <col min="7943" max="7944" width="13.5" style="151" customWidth="1"/>
    <col min="7945" max="7945" width="10.125" style="151" customWidth="1"/>
    <col min="7946" max="7946" width="10.25" style="151" customWidth="1"/>
    <col min="7947" max="7947" width="9" style="151"/>
    <col min="7948" max="7948" width="14.5" style="151" customWidth="1"/>
    <col min="7949" max="7949" width="11.125" style="151" customWidth="1"/>
    <col min="7950" max="7950" width="11" style="151" customWidth="1"/>
    <col min="7951" max="8191" width="9" style="151"/>
    <col min="8192" max="8192" width="11.75" style="151" customWidth="1"/>
    <col min="8193" max="8193" width="13.125" style="151" customWidth="1"/>
    <col min="8194" max="8194" width="13.875" style="151" customWidth="1"/>
    <col min="8195" max="8195" width="13.625" style="151" customWidth="1"/>
    <col min="8196" max="8196" width="10" style="151" customWidth="1"/>
    <col min="8197" max="8197" width="10.875" style="151" customWidth="1"/>
    <col min="8198" max="8198" width="9.375" style="151" customWidth="1"/>
    <col min="8199" max="8200" width="13.5" style="151" customWidth="1"/>
    <col min="8201" max="8201" width="10.125" style="151" customWidth="1"/>
    <col min="8202" max="8202" width="10.25" style="151" customWidth="1"/>
    <col min="8203" max="8203" width="9" style="151"/>
    <col min="8204" max="8204" width="14.5" style="151" customWidth="1"/>
    <col min="8205" max="8205" width="11.125" style="151" customWidth="1"/>
    <col min="8206" max="8206" width="11" style="151" customWidth="1"/>
    <col min="8207" max="8447" width="9" style="151"/>
    <col min="8448" max="8448" width="11.75" style="151" customWidth="1"/>
    <col min="8449" max="8449" width="13.125" style="151" customWidth="1"/>
    <col min="8450" max="8450" width="13.875" style="151" customWidth="1"/>
    <col min="8451" max="8451" width="13.625" style="151" customWidth="1"/>
    <col min="8452" max="8452" width="10" style="151" customWidth="1"/>
    <col min="8453" max="8453" width="10.875" style="151" customWidth="1"/>
    <col min="8454" max="8454" width="9.375" style="151" customWidth="1"/>
    <col min="8455" max="8456" width="13.5" style="151" customWidth="1"/>
    <col min="8457" max="8457" width="10.125" style="151" customWidth="1"/>
    <col min="8458" max="8458" width="10.25" style="151" customWidth="1"/>
    <col min="8459" max="8459" width="9" style="151"/>
    <col min="8460" max="8460" width="14.5" style="151" customWidth="1"/>
    <col min="8461" max="8461" width="11.125" style="151" customWidth="1"/>
    <col min="8462" max="8462" width="11" style="151" customWidth="1"/>
    <col min="8463" max="8703" width="9" style="151"/>
    <col min="8704" max="8704" width="11.75" style="151" customWidth="1"/>
    <col min="8705" max="8705" width="13.125" style="151" customWidth="1"/>
    <col min="8706" max="8706" width="13.875" style="151" customWidth="1"/>
    <col min="8707" max="8707" width="13.625" style="151" customWidth="1"/>
    <col min="8708" max="8708" width="10" style="151" customWidth="1"/>
    <col min="8709" max="8709" width="10.875" style="151" customWidth="1"/>
    <col min="8710" max="8710" width="9.375" style="151" customWidth="1"/>
    <col min="8711" max="8712" width="13.5" style="151" customWidth="1"/>
    <col min="8713" max="8713" width="10.125" style="151" customWidth="1"/>
    <col min="8714" max="8714" width="10.25" style="151" customWidth="1"/>
    <col min="8715" max="8715" width="9" style="151"/>
    <col min="8716" max="8716" width="14.5" style="151" customWidth="1"/>
    <col min="8717" max="8717" width="11.125" style="151" customWidth="1"/>
    <col min="8718" max="8718" width="11" style="151" customWidth="1"/>
    <col min="8719" max="8959" width="9" style="151"/>
    <col min="8960" max="8960" width="11.75" style="151" customWidth="1"/>
    <col min="8961" max="8961" width="13.125" style="151" customWidth="1"/>
    <col min="8962" max="8962" width="13.875" style="151" customWidth="1"/>
    <col min="8963" max="8963" width="13.625" style="151" customWidth="1"/>
    <col min="8964" max="8964" width="10" style="151" customWidth="1"/>
    <col min="8965" max="8965" width="10.875" style="151" customWidth="1"/>
    <col min="8966" max="8966" width="9.375" style="151" customWidth="1"/>
    <col min="8967" max="8968" width="13.5" style="151" customWidth="1"/>
    <col min="8969" max="8969" width="10.125" style="151" customWidth="1"/>
    <col min="8970" max="8970" width="10.25" style="151" customWidth="1"/>
    <col min="8971" max="8971" width="9" style="151"/>
    <col min="8972" max="8972" width="14.5" style="151" customWidth="1"/>
    <col min="8973" max="8973" width="11.125" style="151" customWidth="1"/>
    <col min="8974" max="8974" width="11" style="151" customWidth="1"/>
    <col min="8975" max="9215" width="9" style="151"/>
    <col min="9216" max="9216" width="11.75" style="151" customWidth="1"/>
    <col min="9217" max="9217" width="13.125" style="151" customWidth="1"/>
    <col min="9218" max="9218" width="13.875" style="151" customWidth="1"/>
    <col min="9219" max="9219" width="13.625" style="151" customWidth="1"/>
    <col min="9220" max="9220" width="10" style="151" customWidth="1"/>
    <col min="9221" max="9221" width="10.875" style="151" customWidth="1"/>
    <col min="9222" max="9222" width="9.375" style="151" customWidth="1"/>
    <col min="9223" max="9224" width="13.5" style="151" customWidth="1"/>
    <col min="9225" max="9225" width="10.125" style="151" customWidth="1"/>
    <col min="9226" max="9226" width="10.25" style="151" customWidth="1"/>
    <col min="9227" max="9227" width="9" style="151"/>
    <col min="9228" max="9228" width="14.5" style="151" customWidth="1"/>
    <col min="9229" max="9229" width="11.125" style="151" customWidth="1"/>
    <col min="9230" max="9230" width="11" style="151" customWidth="1"/>
    <col min="9231" max="9471" width="9" style="151"/>
    <col min="9472" max="9472" width="11.75" style="151" customWidth="1"/>
    <col min="9473" max="9473" width="13.125" style="151" customWidth="1"/>
    <col min="9474" max="9474" width="13.875" style="151" customWidth="1"/>
    <col min="9475" max="9475" width="13.625" style="151" customWidth="1"/>
    <col min="9476" max="9476" width="10" style="151" customWidth="1"/>
    <col min="9477" max="9477" width="10.875" style="151" customWidth="1"/>
    <col min="9478" max="9478" width="9.375" style="151" customWidth="1"/>
    <col min="9479" max="9480" width="13.5" style="151" customWidth="1"/>
    <col min="9481" max="9481" width="10.125" style="151" customWidth="1"/>
    <col min="9482" max="9482" width="10.25" style="151" customWidth="1"/>
    <col min="9483" max="9483" width="9" style="151"/>
    <col min="9484" max="9484" width="14.5" style="151" customWidth="1"/>
    <col min="9485" max="9485" width="11.125" style="151" customWidth="1"/>
    <col min="9486" max="9486" width="11" style="151" customWidth="1"/>
    <col min="9487" max="9727" width="9" style="151"/>
    <col min="9728" max="9728" width="11.75" style="151" customWidth="1"/>
    <col min="9729" max="9729" width="13.125" style="151" customWidth="1"/>
    <col min="9730" max="9730" width="13.875" style="151" customWidth="1"/>
    <col min="9731" max="9731" width="13.625" style="151" customWidth="1"/>
    <col min="9732" max="9732" width="10" style="151" customWidth="1"/>
    <col min="9733" max="9733" width="10.875" style="151" customWidth="1"/>
    <col min="9734" max="9734" width="9.375" style="151" customWidth="1"/>
    <col min="9735" max="9736" width="13.5" style="151" customWidth="1"/>
    <col min="9737" max="9737" width="10.125" style="151" customWidth="1"/>
    <col min="9738" max="9738" width="10.25" style="151" customWidth="1"/>
    <col min="9739" max="9739" width="9" style="151"/>
    <col min="9740" max="9740" width="14.5" style="151" customWidth="1"/>
    <col min="9741" max="9741" width="11.125" style="151" customWidth="1"/>
    <col min="9742" max="9742" width="11" style="151" customWidth="1"/>
    <col min="9743" max="9983" width="9" style="151"/>
    <col min="9984" max="9984" width="11.75" style="151" customWidth="1"/>
    <col min="9985" max="9985" width="13.125" style="151" customWidth="1"/>
    <col min="9986" max="9986" width="13.875" style="151" customWidth="1"/>
    <col min="9987" max="9987" width="13.625" style="151" customWidth="1"/>
    <col min="9988" max="9988" width="10" style="151" customWidth="1"/>
    <col min="9989" max="9989" width="10.875" style="151" customWidth="1"/>
    <col min="9990" max="9990" width="9.375" style="151" customWidth="1"/>
    <col min="9991" max="9992" width="13.5" style="151" customWidth="1"/>
    <col min="9993" max="9993" width="10.125" style="151" customWidth="1"/>
    <col min="9994" max="9994" width="10.25" style="151" customWidth="1"/>
    <col min="9995" max="9995" width="9" style="151"/>
    <col min="9996" max="9996" width="14.5" style="151" customWidth="1"/>
    <col min="9997" max="9997" width="11.125" style="151" customWidth="1"/>
    <col min="9998" max="9998" width="11" style="151" customWidth="1"/>
    <col min="9999" max="10239" width="9" style="151"/>
    <col min="10240" max="10240" width="11.75" style="151" customWidth="1"/>
    <col min="10241" max="10241" width="13.125" style="151" customWidth="1"/>
    <col min="10242" max="10242" width="13.875" style="151" customWidth="1"/>
    <col min="10243" max="10243" width="13.625" style="151" customWidth="1"/>
    <col min="10244" max="10244" width="10" style="151" customWidth="1"/>
    <col min="10245" max="10245" width="10.875" style="151" customWidth="1"/>
    <col min="10246" max="10246" width="9.375" style="151" customWidth="1"/>
    <col min="10247" max="10248" width="13.5" style="151" customWidth="1"/>
    <col min="10249" max="10249" width="10.125" style="151" customWidth="1"/>
    <col min="10250" max="10250" width="10.25" style="151" customWidth="1"/>
    <col min="10251" max="10251" width="9" style="151"/>
    <col min="10252" max="10252" width="14.5" style="151" customWidth="1"/>
    <col min="10253" max="10253" width="11.125" style="151" customWidth="1"/>
    <col min="10254" max="10254" width="11" style="151" customWidth="1"/>
    <col min="10255" max="10495" width="9" style="151"/>
    <col min="10496" max="10496" width="11.75" style="151" customWidth="1"/>
    <col min="10497" max="10497" width="13.125" style="151" customWidth="1"/>
    <col min="10498" max="10498" width="13.875" style="151" customWidth="1"/>
    <col min="10499" max="10499" width="13.625" style="151" customWidth="1"/>
    <col min="10500" max="10500" width="10" style="151" customWidth="1"/>
    <col min="10501" max="10501" width="10.875" style="151" customWidth="1"/>
    <col min="10502" max="10502" width="9.375" style="151" customWidth="1"/>
    <col min="10503" max="10504" width="13.5" style="151" customWidth="1"/>
    <col min="10505" max="10505" width="10.125" style="151" customWidth="1"/>
    <col min="10506" max="10506" width="10.25" style="151" customWidth="1"/>
    <col min="10507" max="10507" width="9" style="151"/>
    <col min="10508" max="10508" width="14.5" style="151" customWidth="1"/>
    <col min="10509" max="10509" width="11.125" style="151" customWidth="1"/>
    <col min="10510" max="10510" width="11" style="151" customWidth="1"/>
    <col min="10511" max="10751" width="9" style="151"/>
    <col min="10752" max="10752" width="11.75" style="151" customWidth="1"/>
    <col min="10753" max="10753" width="13.125" style="151" customWidth="1"/>
    <col min="10754" max="10754" width="13.875" style="151" customWidth="1"/>
    <col min="10755" max="10755" width="13.625" style="151" customWidth="1"/>
    <col min="10756" max="10756" width="10" style="151" customWidth="1"/>
    <col min="10757" max="10757" width="10.875" style="151" customWidth="1"/>
    <col min="10758" max="10758" width="9.375" style="151" customWidth="1"/>
    <col min="10759" max="10760" width="13.5" style="151" customWidth="1"/>
    <col min="10761" max="10761" width="10.125" style="151" customWidth="1"/>
    <col min="10762" max="10762" width="10.25" style="151" customWidth="1"/>
    <col min="10763" max="10763" width="9" style="151"/>
    <col min="10764" max="10764" width="14.5" style="151" customWidth="1"/>
    <col min="10765" max="10765" width="11.125" style="151" customWidth="1"/>
    <col min="10766" max="10766" width="11" style="151" customWidth="1"/>
    <col min="10767" max="11007" width="9" style="151"/>
    <col min="11008" max="11008" width="11.75" style="151" customWidth="1"/>
    <col min="11009" max="11009" width="13.125" style="151" customWidth="1"/>
    <col min="11010" max="11010" width="13.875" style="151" customWidth="1"/>
    <col min="11011" max="11011" width="13.625" style="151" customWidth="1"/>
    <col min="11012" max="11012" width="10" style="151" customWidth="1"/>
    <col min="11013" max="11013" width="10.875" style="151" customWidth="1"/>
    <col min="11014" max="11014" width="9.375" style="151" customWidth="1"/>
    <col min="11015" max="11016" width="13.5" style="151" customWidth="1"/>
    <col min="11017" max="11017" width="10.125" style="151" customWidth="1"/>
    <col min="11018" max="11018" width="10.25" style="151" customWidth="1"/>
    <col min="11019" max="11019" width="9" style="151"/>
    <col min="11020" max="11020" width="14.5" style="151" customWidth="1"/>
    <col min="11021" max="11021" width="11.125" style="151" customWidth="1"/>
    <col min="11022" max="11022" width="11" style="151" customWidth="1"/>
    <col min="11023" max="11263" width="9" style="151"/>
    <col min="11264" max="11264" width="11.75" style="151" customWidth="1"/>
    <col min="11265" max="11265" width="13.125" style="151" customWidth="1"/>
    <col min="11266" max="11266" width="13.875" style="151" customWidth="1"/>
    <col min="11267" max="11267" width="13.625" style="151" customWidth="1"/>
    <col min="11268" max="11268" width="10" style="151" customWidth="1"/>
    <col min="11269" max="11269" width="10.875" style="151" customWidth="1"/>
    <col min="11270" max="11270" width="9.375" style="151" customWidth="1"/>
    <col min="11271" max="11272" width="13.5" style="151" customWidth="1"/>
    <col min="11273" max="11273" width="10.125" style="151" customWidth="1"/>
    <col min="11274" max="11274" width="10.25" style="151" customWidth="1"/>
    <col min="11275" max="11275" width="9" style="151"/>
    <col min="11276" max="11276" width="14.5" style="151" customWidth="1"/>
    <col min="11277" max="11277" width="11.125" style="151" customWidth="1"/>
    <col min="11278" max="11278" width="11" style="151" customWidth="1"/>
    <col min="11279" max="11519" width="9" style="151"/>
    <col min="11520" max="11520" width="11.75" style="151" customWidth="1"/>
    <col min="11521" max="11521" width="13.125" style="151" customWidth="1"/>
    <col min="11522" max="11522" width="13.875" style="151" customWidth="1"/>
    <col min="11523" max="11523" width="13.625" style="151" customWidth="1"/>
    <col min="11524" max="11524" width="10" style="151" customWidth="1"/>
    <col min="11525" max="11525" width="10.875" style="151" customWidth="1"/>
    <col min="11526" max="11526" width="9.375" style="151" customWidth="1"/>
    <col min="11527" max="11528" width="13.5" style="151" customWidth="1"/>
    <col min="11529" max="11529" width="10.125" style="151" customWidth="1"/>
    <col min="11530" max="11530" width="10.25" style="151" customWidth="1"/>
    <col min="11531" max="11531" width="9" style="151"/>
    <col min="11532" max="11532" width="14.5" style="151" customWidth="1"/>
    <col min="11533" max="11533" width="11.125" style="151" customWidth="1"/>
    <col min="11534" max="11534" width="11" style="151" customWidth="1"/>
    <col min="11535" max="11775" width="9" style="151"/>
    <col min="11776" max="11776" width="11.75" style="151" customWidth="1"/>
    <col min="11777" max="11777" width="13.125" style="151" customWidth="1"/>
    <col min="11778" max="11778" width="13.875" style="151" customWidth="1"/>
    <col min="11779" max="11779" width="13.625" style="151" customWidth="1"/>
    <col min="11780" max="11780" width="10" style="151" customWidth="1"/>
    <col min="11781" max="11781" width="10.875" style="151" customWidth="1"/>
    <col min="11782" max="11782" width="9.375" style="151" customWidth="1"/>
    <col min="11783" max="11784" width="13.5" style="151" customWidth="1"/>
    <col min="11785" max="11785" width="10.125" style="151" customWidth="1"/>
    <col min="11786" max="11786" width="10.25" style="151" customWidth="1"/>
    <col min="11787" max="11787" width="9" style="151"/>
    <col min="11788" max="11788" width="14.5" style="151" customWidth="1"/>
    <col min="11789" max="11789" width="11.125" style="151" customWidth="1"/>
    <col min="11790" max="11790" width="11" style="151" customWidth="1"/>
    <col min="11791" max="12031" width="9" style="151"/>
    <col min="12032" max="12032" width="11.75" style="151" customWidth="1"/>
    <col min="12033" max="12033" width="13.125" style="151" customWidth="1"/>
    <col min="12034" max="12034" width="13.875" style="151" customWidth="1"/>
    <col min="12035" max="12035" width="13.625" style="151" customWidth="1"/>
    <col min="12036" max="12036" width="10" style="151" customWidth="1"/>
    <col min="12037" max="12037" width="10.875" style="151" customWidth="1"/>
    <col min="12038" max="12038" width="9.375" style="151" customWidth="1"/>
    <col min="12039" max="12040" width="13.5" style="151" customWidth="1"/>
    <col min="12041" max="12041" width="10.125" style="151" customWidth="1"/>
    <col min="12042" max="12042" width="10.25" style="151" customWidth="1"/>
    <col min="12043" max="12043" width="9" style="151"/>
    <col min="12044" max="12044" width="14.5" style="151" customWidth="1"/>
    <col min="12045" max="12045" width="11.125" style="151" customWidth="1"/>
    <col min="12046" max="12046" width="11" style="151" customWidth="1"/>
    <col min="12047" max="12287" width="9" style="151"/>
    <col min="12288" max="12288" width="11.75" style="151" customWidth="1"/>
    <col min="12289" max="12289" width="13.125" style="151" customWidth="1"/>
    <col min="12290" max="12290" width="13.875" style="151" customWidth="1"/>
    <col min="12291" max="12291" width="13.625" style="151" customWidth="1"/>
    <col min="12292" max="12292" width="10" style="151" customWidth="1"/>
    <col min="12293" max="12293" width="10.875" style="151" customWidth="1"/>
    <col min="12294" max="12294" width="9.375" style="151" customWidth="1"/>
    <col min="12295" max="12296" width="13.5" style="151" customWidth="1"/>
    <col min="12297" max="12297" width="10.125" style="151" customWidth="1"/>
    <col min="12298" max="12298" width="10.25" style="151" customWidth="1"/>
    <col min="12299" max="12299" width="9" style="151"/>
    <col min="12300" max="12300" width="14.5" style="151" customWidth="1"/>
    <col min="12301" max="12301" width="11.125" style="151" customWidth="1"/>
    <col min="12302" max="12302" width="11" style="151" customWidth="1"/>
    <col min="12303" max="12543" width="9" style="151"/>
    <col min="12544" max="12544" width="11.75" style="151" customWidth="1"/>
    <col min="12545" max="12545" width="13.125" style="151" customWidth="1"/>
    <col min="12546" max="12546" width="13.875" style="151" customWidth="1"/>
    <col min="12547" max="12547" width="13.625" style="151" customWidth="1"/>
    <col min="12548" max="12548" width="10" style="151" customWidth="1"/>
    <col min="12549" max="12549" width="10.875" style="151" customWidth="1"/>
    <col min="12550" max="12550" width="9.375" style="151" customWidth="1"/>
    <col min="12551" max="12552" width="13.5" style="151" customWidth="1"/>
    <col min="12553" max="12553" width="10.125" style="151" customWidth="1"/>
    <col min="12554" max="12554" width="10.25" style="151" customWidth="1"/>
    <col min="12555" max="12555" width="9" style="151"/>
    <col min="12556" max="12556" width="14.5" style="151" customWidth="1"/>
    <col min="12557" max="12557" width="11.125" style="151" customWidth="1"/>
    <col min="12558" max="12558" width="11" style="151" customWidth="1"/>
    <col min="12559" max="12799" width="9" style="151"/>
    <col min="12800" max="12800" width="11.75" style="151" customWidth="1"/>
    <col min="12801" max="12801" width="13.125" style="151" customWidth="1"/>
    <col min="12802" max="12802" width="13.875" style="151" customWidth="1"/>
    <col min="12803" max="12803" width="13.625" style="151" customWidth="1"/>
    <col min="12804" max="12804" width="10" style="151" customWidth="1"/>
    <col min="12805" max="12805" width="10.875" style="151" customWidth="1"/>
    <col min="12806" max="12806" width="9.375" style="151" customWidth="1"/>
    <col min="12807" max="12808" width="13.5" style="151" customWidth="1"/>
    <col min="12809" max="12809" width="10.125" style="151" customWidth="1"/>
    <col min="12810" max="12810" width="10.25" style="151" customWidth="1"/>
    <col min="12811" max="12811" width="9" style="151"/>
    <col min="12812" max="12812" width="14.5" style="151" customWidth="1"/>
    <col min="12813" max="12813" width="11.125" style="151" customWidth="1"/>
    <col min="12814" max="12814" width="11" style="151" customWidth="1"/>
    <col min="12815" max="13055" width="9" style="151"/>
    <col min="13056" max="13056" width="11.75" style="151" customWidth="1"/>
    <col min="13057" max="13057" width="13.125" style="151" customWidth="1"/>
    <col min="13058" max="13058" width="13.875" style="151" customWidth="1"/>
    <col min="13059" max="13059" width="13.625" style="151" customWidth="1"/>
    <col min="13060" max="13060" width="10" style="151" customWidth="1"/>
    <col min="13061" max="13061" width="10.875" style="151" customWidth="1"/>
    <col min="13062" max="13062" width="9.375" style="151" customWidth="1"/>
    <col min="13063" max="13064" width="13.5" style="151" customWidth="1"/>
    <col min="13065" max="13065" width="10.125" style="151" customWidth="1"/>
    <col min="13066" max="13066" width="10.25" style="151" customWidth="1"/>
    <col min="13067" max="13067" width="9" style="151"/>
    <col min="13068" max="13068" width="14.5" style="151" customWidth="1"/>
    <col min="13069" max="13069" width="11.125" style="151" customWidth="1"/>
    <col min="13070" max="13070" width="11" style="151" customWidth="1"/>
    <col min="13071" max="13311" width="9" style="151"/>
    <col min="13312" max="13312" width="11.75" style="151" customWidth="1"/>
    <col min="13313" max="13313" width="13.125" style="151" customWidth="1"/>
    <col min="13314" max="13314" width="13.875" style="151" customWidth="1"/>
    <col min="13315" max="13315" width="13.625" style="151" customWidth="1"/>
    <col min="13316" max="13316" width="10" style="151" customWidth="1"/>
    <col min="13317" max="13317" width="10.875" style="151" customWidth="1"/>
    <col min="13318" max="13318" width="9.375" style="151" customWidth="1"/>
    <col min="13319" max="13320" width="13.5" style="151" customWidth="1"/>
    <col min="13321" max="13321" width="10.125" style="151" customWidth="1"/>
    <col min="13322" max="13322" width="10.25" style="151" customWidth="1"/>
    <col min="13323" max="13323" width="9" style="151"/>
    <col min="13324" max="13324" width="14.5" style="151" customWidth="1"/>
    <col min="13325" max="13325" width="11.125" style="151" customWidth="1"/>
    <col min="13326" max="13326" width="11" style="151" customWidth="1"/>
    <col min="13327" max="13567" width="9" style="151"/>
    <col min="13568" max="13568" width="11.75" style="151" customWidth="1"/>
    <col min="13569" max="13569" width="13.125" style="151" customWidth="1"/>
    <col min="13570" max="13570" width="13.875" style="151" customWidth="1"/>
    <col min="13571" max="13571" width="13.625" style="151" customWidth="1"/>
    <col min="13572" max="13572" width="10" style="151" customWidth="1"/>
    <col min="13573" max="13573" width="10.875" style="151" customWidth="1"/>
    <col min="13574" max="13574" width="9.375" style="151" customWidth="1"/>
    <col min="13575" max="13576" width="13.5" style="151" customWidth="1"/>
    <col min="13577" max="13577" width="10.125" style="151" customWidth="1"/>
    <col min="13578" max="13578" width="10.25" style="151" customWidth="1"/>
    <col min="13579" max="13579" width="9" style="151"/>
    <col min="13580" max="13580" width="14.5" style="151" customWidth="1"/>
    <col min="13581" max="13581" width="11.125" style="151" customWidth="1"/>
    <col min="13582" max="13582" width="11" style="151" customWidth="1"/>
    <col min="13583" max="13823" width="9" style="151"/>
    <col min="13824" max="13824" width="11.75" style="151" customWidth="1"/>
    <col min="13825" max="13825" width="13.125" style="151" customWidth="1"/>
    <col min="13826" max="13826" width="13.875" style="151" customWidth="1"/>
    <col min="13827" max="13827" width="13.625" style="151" customWidth="1"/>
    <col min="13828" max="13828" width="10" style="151" customWidth="1"/>
    <col min="13829" max="13829" width="10.875" style="151" customWidth="1"/>
    <col min="13830" max="13830" width="9.375" style="151" customWidth="1"/>
    <col min="13831" max="13832" width="13.5" style="151" customWidth="1"/>
    <col min="13833" max="13833" width="10.125" style="151" customWidth="1"/>
    <col min="13834" max="13834" width="10.25" style="151" customWidth="1"/>
    <col min="13835" max="13835" width="9" style="151"/>
    <col min="13836" max="13836" width="14.5" style="151" customWidth="1"/>
    <col min="13837" max="13837" width="11.125" style="151" customWidth="1"/>
    <col min="13838" max="13838" width="11" style="151" customWidth="1"/>
    <col min="13839" max="14079" width="9" style="151"/>
    <col min="14080" max="14080" width="11.75" style="151" customWidth="1"/>
    <col min="14081" max="14081" width="13.125" style="151" customWidth="1"/>
    <col min="14082" max="14082" width="13.875" style="151" customWidth="1"/>
    <col min="14083" max="14083" width="13.625" style="151" customWidth="1"/>
    <col min="14084" max="14084" width="10" style="151" customWidth="1"/>
    <col min="14085" max="14085" width="10.875" style="151" customWidth="1"/>
    <col min="14086" max="14086" width="9.375" style="151" customWidth="1"/>
    <col min="14087" max="14088" width="13.5" style="151" customWidth="1"/>
    <col min="14089" max="14089" width="10.125" style="151" customWidth="1"/>
    <col min="14090" max="14090" width="10.25" style="151" customWidth="1"/>
    <col min="14091" max="14091" width="9" style="151"/>
    <col min="14092" max="14092" width="14.5" style="151" customWidth="1"/>
    <col min="14093" max="14093" width="11.125" style="151" customWidth="1"/>
    <col min="14094" max="14094" width="11" style="151" customWidth="1"/>
    <col min="14095" max="14335" width="9" style="151"/>
    <col min="14336" max="14336" width="11.75" style="151" customWidth="1"/>
    <col min="14337" max="14337" width="13.125" style="151" customWidth="1"/>
    <col min="14338" max="14338" width="13.875" style="151" customWidth="1"/>
    <col min="14339" max="14339" width="13.625" style="151" customWidth="1"/>
    <col min="14340" max="14340" width="10" style="151" customWidth="1"/>
    <col min="14341" max="14341" width="10.875" style="151" customWidth="1"/>
    <col min="14342" max="14342" width="9.375" style="151" customWidth="1"/>
    <col min="14343" max="14344" width="13.5" style="151" customWidth="1"/>
    <col min="14345" max="14345" width="10.125" style="151" customWidth="1"/>
    <col min="14346" max="14346" width="10.25" style="151" customWidth="1"/>
    <col min="14347" max="14347" width="9" style="151"/>
    <col min="14348" max="14348" width="14.5" style="151" customWidth="1"/>
    <col min="14349" max="14349" width="11.125" style="151" customWidth="1"/>
    <col min="14350" max="14350" width="11" style="151" customWidth="1"/>
    <col min="14351" max="14591" width="9" style="151"/>
    <col min="14592" max="14592" width="11.75" style="151" customWidth="1"/>
    <col min="14593" max="14593" width="13.125" style="151" customWidth="1"/>
    <col min="14594" max="14594" width="13.875" style="151" customWidth="1"/>
    <col min="14595" max="14595" width="13.625" style="151" customWidth="1"/>
    <col min="14596" max="14596" width="10" style="151" customWidth="1"/>
    <col min="14597" max="14597" width="10.875" style="151" customWidth="1"/>
    <col min="14598" max="14598" width="9.375" style="151" customWidth="1"/>
    <col min="14599" max="14600" width="13.5" style="151" customWidth="1"/>
    <col min="14601" max="14601" width="10.125" style="151" customWidth="1"/>
    <col min="14602" max="14602" width="10.25" style="151" customWidth="1"/>
    <col min="14603" max="14603" width="9" style="151"/>
    <col min="14604" max="14604" width="14.5" style="151" customWidth="1"/>
    <col min="14605" max="14605" width="11.125" style="151" customWidth="1"/>
    <col min="14606" max="14606" width="11" style="151" customWidth="1"/>
    <col min="14607" max="14847" width="9" style="151"/>
    <col min="14848" max="14848" width="11.75" style="151" customWidth="1"/>
    <col min="14849" max="14849" width="13.125" style="151" customWidth="1"/>
    <col min="14850" max="14850" width="13.875" style="151" customWidth="1"/>
    <col min="14851" max="14851" width="13.625" style="151" customWidth="1"/>
    <col min="14852" max="14852" width="10" style="151" customWidth="1"/>
    <col min="14853" max="14853" width="10.875" style="151" customWidth="1"/>
    <col min="14854" max="14854" width="9.375" style="151" customWidth="1"/>
    <col min="14855" max="14856" width="13.5" style="151" customWidth="1"/>
    <col min="14857" max="14857" width="10.125" style="151" customWidth="1"/>
    <col min="14858" max="14858" width="10.25" style="151" customWidth="1"/>
    <col min="14859" max="14859" width="9" style="151"/>
    <col min="14860" max="14860" width="14.5" style="151" customWidth="1"/>
    <col min="14861" max="14861" width="11.125" style="151" customWidth="1"/>
    <col min="14862" max="14862" width="11" style="151" customWidth="1"/>
    <col min="14863" max="15103" width="9" style="151"/>
    <col min="15104" max="15104" width="11.75" style="151" customWidth="1"/>
    <col min="15105" max="15105" width="13.125" style="151" customWidth="1"/>
    <col min="15106" max="15106" width="13.875" style="151" customWidth="1"/>
    <col min="15107" max="15107" width="13.625" style="151" customWidth="1"/>
    <col min="15108" max="15108" width="10" style="151" customWidth="1"/>
    <col min="15109" max="15109" width="10.875" style="151" customWidth="1"/>
    <col min="15110" max="15110" width="9.375" style="151" customWidth="1"/>
    <col min="15111" max="15112" width="13.5" style="151" customWidth="1"/>
    <col min="15113" max="15113" width="10.125" style="151" customWidth="1"/>
    <col min="15114" max="15114" width="10.25" style="151" customWidth="1"/>
    <col min="15115" max="15115" width="9" style="151"/>
    <col min="15116" max="15116" width="14.5" style="151" customWidth="1"/>
    <col min="15117" max="15117" width="11.125" style="151" customWidth="1"/>
    <col min="15118" max="15118" width="11" style="151" customWidth="1"/>
    <col min="15119" max="15359" width="9" style="151"/>
    <col min="15360" max="15360" width="11.75" style="151" customWidth="1"/>
    <col min="15361" max="15361" width="13.125" style="151" customWidth="1"/>
    <col min="15362" max="15362" width="13.875" style="151" customWidth="1"/>
    <col min="15363" max="15363" width="13.625" style="151" customWidth="1"/>
    <col min="15364" max="15364" width="10" style="151" customWidth="1"/>
    <col min="15365" max="15365" width="10.875" style="151" customWidth="1"/>
    <col min="15366" max="15366" width="9.375" style="151" customWidth="1"/>
    <col min="15367" max="15368" width="13.5" style="151" customWidth="1"/>
    <col min="15369" max="15369" width="10.125" style="151" customWidth="1"/>
    <col min="15370" max="15370" width="10.25" style="151" customWidth="1"/>
    <col min="15371" max="15371" width="9" style="151"/>
    <col min="15372" max="15372" width="14.5" style="151" customWidth="1"/>
    <col min="15373" max="15373" width="11.125" style="151" customWidth="1"/>
    <col min="15374" max="15374" width="11" style="151" customWidth="1"/>
    <col min="15375" max="15615" width="9" style="151"/>
    <col min="15616" max="15616" width="11.75" style="151" customWidth="1"/>
    <col min="15617" max="15617" width="13.125" style="151" customWidth="1"/>
    <col min="15618" max="15618" width="13.875" style="151" customWidth="1"/>
    <col min="15619" max="15619" width="13.625" style="151" customWidth="1"/>
    <col min="15620" max="15620" width="10" style="151" customWidth="1"/>
    <col min="15621" max="15621" width="10.875" style="151" customWidth="1"/>
    <col min="15622" max="15622" width="9.375" style="151" customWidth="1"/>
    <col min="15623" max="15624" width="13.5" style="151" customWidth="1"/>
    <col min="15625" max="15625" width="10.125" style="151" customWidth="1"/>
    <col min="15626" max="15626" width="10.25" style="151" customWidth="1"/>
    <col min="15627" max="15627" width="9" style="151"/>
    <col min="15628" max="15628" width="14.5" style="151" customWidth="1"/>
    <col min="15629" max="15629" width="11.125" style="151" customWidth="1"/>
    <col min="15630" max="15630" width="11" style="151" customWidth="1"/>
    <col min="15631" max="15871" width="9" style="151"/>
    <col min="15872" max="15872" width="11.75" style="151" customWidth="1"/>
    <col min="15873" max="15873" width="13.125" style="151" customWidth="1"/>
    <col min="15874" max="15874" width="13.875" style="151" customWidth="1"/>
    <col min="15875" max="15875" width="13.625" style="151" customWidth="1"/>
    <col min="15876" max="15876" width="10" style="151" customWidth="1"/>
    <col min="15877" max="15877" width="10.875" style="151" customWidth="1"/>
    <col min="15878" max="15878" width="9.375" style="151" customWidth="1"/>
    <col min="15879" max="15880" width="13.5" style="151" customWidth="1"/>
    <col min="15881" max="15881" width="10.125" style="151" customWidth="1"/>
    <col min="15882" max="15882" width="10.25" style="151" customWidth="1"/>
    <col min="15883" max="15883" width="9" style="151"/>
    <col min="15884" max="15884" width="14.5" style="151" customWidth="1"/>
    <col min="15885" max="15885" width="11.125" style="151" customWidth="1"/>
    <col min="15886" max="15886" width="11" style="151" customWidth="1"/>
    <col min="15887" max="16127" width="9" style="151"/>
    <col min="16128" max="16128" width="11.75" style="151" customWidth="1"/>
    <col min="16129" max="16129" width="13.125" style="151" customWidth="1"/>
    <col min="16130" max="16130" width="13.875" style="151" customWidth="1"/>
    <col min="16131" max="16131" width="13.625" style="151" customWidth="1"/>
    <col min="16132" max="16132" width="10" style="151" customWidth="1"/>
    <col min="16133" max="16133" width="10.875" style="151" customWidth="1"/>
    <col min="16134" max="16134" width="9.375" style="151" customWidth="1"/>
    <col min="16135" max="16136" width="13.5" style="151" customWidth="1"/>
    <col min="16137" max="16137" width="10.125" style="151" customWidth="1"/>
    <col min="16138" max="16138" width="10.25" style="151" customWidth="1"/>
    <col min="16139" max="16139" width="9" style="151"/>
    <col min="16140" max="16140" width="14.5" style="151" customWidth="1"/>
    <col min="16141" max="16141" width="11.125" style="151" customWidth="1"/>
    <col min="16142" max="16142" width="11" style="151" customWidth="1"/>
    <col min="16143" max="16384" width="9" style="151"/>
  </cols>
  <sheetData>
    <row r="1" s="146" customFormat="1" ht="29.25" customHeight="1" spans="1:6">
      <c r="A1" s="153" t="s">
        <v>179</v>
      </c>
      <c r="E1" s="154"/>
      <c r="F1" s="154"/>
    </row>
    <row r="2" customHeight="1" spans="1:6">
      <c r="A2" s="155" t="str">
        <f>C40</f>
        <v>GAPDH</v>
      </c>
      <c r="F2" s="155" t="str">
        <f>D40</f>
        <v>MAPK12</v>
      </c>
    </row>
    <row r="15" s="147" customFormat="1" ht="27" customHeight="1" spans="1:6">
      <c r="A15" s="153" t="s">
        <v>180</v>
      </c>
      <c r="E15" s="156"/>
      <c r="F15" s="156"/>
    </row>
    <row r="16" s="148" customFormat="1" ht="21" customHeight="1" spans="1:6">
      <c r="A16" s="157"/>
      <c r="B16" s="157"/>
      <c r="E16" s="157"/>
      <c r="F16" s="157"/>
    </row>
    <row r="17" customHeight="1" spans="2:7">
      <c r="B17" s="158" t="s">
        <v>181</v>
      </c>
      <c r="C17" s="158" t="s">
        <v>182</v>
      </c>
      <c r="D17" s="158" t="s">
        <v>183</v>
      </c>
      <c r="E17" s="158" t="s">
        <v>184</v>
      </c>
      <c r="F17" s="158" t="s">
        <v>185</v>
      </c>
      <c r="G17" s="159"/>
    </row>
    <row r="18" customHeight="1" spans="2:7">
      <c r="B18" s="158" t="s">
        <v>91</v>
      </c>
      <c r="C18" s="158" t="b">
        <v>0</v>
      </c>
      <c r="D18" s="158" t="str">
        <f t="shared" ref="D18:D23" si="0">$B$41</f>
        <v>shNC</v>
      </c>
      <c r="E18" s="158" t="str">
        <f t="shared" ref="E18:E20" si="1">$C$40</f>
        <v>GAPDH</v>
      </c>
      <c r="F18" s="160">
        <v>16.674</v>
      </c>
      <c r="G18" s="161"/>
    </row>
    <row r="19" customHeight="1" spans="2:7">
      <c r="B19" s="158" t="s">
        <v>92</v>
      </c>
      <c r="C19" s="158" t="b">
        <v>0</v>
      </c>
      <c r="D19" s="158" t="str">
        <f t="shared" si="0"/>
        <v>shNC</v>
      </c>
      <c r="E19" s="158" t="str">
        <f t="shared" si="1"/>
        <v>GAPDH</v>
      </c>
      <c r="F19" s="160">
        <v>16.758</v>
      </c>
      <c r="G19" s="161"/>
    </row>
    <row r="20" customHeight="1" spans="2:7">
      <c r="B20" s="158" t="s">
        <v>186</v>
      </c>
      <c r="C20" s="158" t="b">
        <v>0</v>
      </c>
      <c r="D20" s="158" t="str">
        <f t="shared" si="0"/>
        <v>shNC</v>
      </c>
      <c r="E20" s="158" t="str">
        <f t="shared" si="1"/>
        <v>GAPDH</v>
      </c>
      <c r="F20" s="160">
        <v>17.012</v>
      </c>
      <c r="G20" s="161"/>
    </row>
    <row r="21" customHeight="1" spans="2:7">
      <c r="B21" s="158" t="s">
        <v>187</v>
      </c>
      <c r="C21" s="158" t="b">
        <v>0</v>
      </c>
      <c r="D21" s="158" t="str">
        <f t="shared" si="0"/>
        <v>shNC</v>
      </c>
      <c r="E21" s="162" t="str">
        <f t="shared" ref="E21:E23" si="2">$D$40</f>
        <v>MAPK12</v>
      </c>
      <c r="F21" s="160">
        <v>24.776</v>
      </c>
      <c r="G21" s="161"/>
    </row>
    <row r="22" customHeight="1" spans="2:7">
      <c r="B22" s="158" t="s">
        <v>188</v>
      </c>
      <c r="C22" s="158" t="b">
        <v>0</v>
      </c>
      <c r="D22" s="158" t="str">
        <f t="shared" si="0"/>
        <v>shNC</v>
      </c>
      <c r="E22" s="162" t="str">
        <f t="shared" si="2"/>
        <v>MAPK12</v>
      </c>
      <c r="F22" s="160">
        <v>24.946</v>
      </c>
      <c r="G22" s="161"/>
    </row>
    <row r="23" customHeight="1" spans="2:7">
      <c r="B23" s="158" t="s">
        <v>189</v>
      </c>
      <c r="C23" s="158" t="b">
        <v>0</v>
      </c>
      <c r="D23" s="158" t="str">
        <f t="shared" si="0"/>
        <v>shNC</v>
      </c>
      <c r="E23" s="162" t="str">
        <f t="shared" si="2"/>
        <v>MAPK12</v>
      </c>
      <c r="F23" s="160">
        <v>25.013</v>
      </c>
      <c r="G23" s="161"/>
    </row>
    <row r="24" customHeight="1" spans="2:7">
      <c r="B24" s="158" t="s">
        <v>196</v>
      </c>
      <c r="C24" s="158" t="b">
        <v>0</v>
      </c>
      <c r="D24" s="158" t="str">
        <f t="shared" ref="D24:D29" si="3">$B$44</f>
        <v>sh1</v>
      </c>
      <c r="E24" s="158" t="str">
        <f t="shared" ref="E24:E26" si="4">$C$40</f>
        <v>GAPDH</v>
      </c>
      <c r="F24" s="160">
        <v>16.948</v>
      </c>
      <c r="G24" s="161"/>
    </row>
    <row r="25" customHeight="1" spans="2:7">
      <c r="B25" s="158" t="s">
        <v>197</v>
      </c>
      <c r="C25" s="158" t="b">
        <v>0</v>
      </c>
      <c r="D25" s="158" t="str">
        <f t="shared" si="3"/>
        <v>sh1</v>
      </c>
      <c r="E25" s="158" t="str">
        <f t="shared" si="4"/>
        <v>GAPDH</v>
      </c>
      <c r="F25" s="160">
        <v>17.216</v>
      </c>
      <c r="G25" s="161"/>
    </row>
    <row r="26" customHeight="1" spans="2:7">
      <c r="B26" s="158" t="s">
        <v>198</v>
      </c>
      <c r="C26" s="158" t="b">
        <v>0</v>
      </c>
      <c r="D26" s="158" t="str">
        <f t="shared" si="3"/>
        <v>sh1</v>
      </c>
      <c r="E26" s="158" t="str">
        <f t="shared" si="4"/>
        <v>GAPDH</v>
      </c>
      <c r="F26" s="160">
        <v>16.849</v>
      </c>
      <c r="G26" s="161"/>
    </row>
    <row r="27" customHeight="1" spans="2:7">
      <c r="B27" s="158" t="s">
        <v>199</v>
      </c>
      <c r="C27" s="158" t="b">
        <v>0</v>
      </c>
      <c r="D27" s="158" t="str">
        <f t="shared" si="3"/>
        <v>sh1</v>
      </c>
      <c r="E27" s="162" t="str">
        <f t="shared" ref="E27:E29" si="5">$D$40</f>
        <v>MAPK12</v>
      </c>
      <c r="F27" s="160">
        <v>25.395</v>
      </c>
      <c r="G27" s="161"/>
    </row>
    <row r="28" customHeight="1" spans="2:7">
      <c r="B28" s="158" t="s">
        <v>200</v>
      </c>
      <c r="C28" s="158" t="b">
        <v>0</v>
      </c>
      <c r="D28" s="158" t="str">
        <f t="shared" si="3"/>
        <v>sh1</v>
      </c>
      <c r="E28" s="162" t="str">
        <f t="shared" si="5"/>
        <v>MAPK12</v>
      </c>
      <c r="F28" s="160">
        <v>25.816</v>
      </c>
      <c r="G28" s="161"/>
    </row>
    <row r="29" customHeight="1" spans="2:7">
      <c r="B29" s="158" t="s">
        <v>201</v>
      </c>
      <c r="C29" s="158" t="b">
        <v>0</v>
      </c>
      <c r="D29" s="158" t="str">
        <f t="shared" si="3"/>
        <v>sh1</v>
      </c>
      <c r="E29" s="162" t="str">
        <f t="shared" si="5"/>
        <v>MAPK12</v>
      </c>
      <c r="F29" s="160">
        <v>25.748</v>
      </c>
      <c r="G29" s="161"/>
    </row>
    <row r="30" customHeight="1" spans="2:7">
      <c r="B30" s="158" t="s">
        <v>260</v>
      </c>
      <c r="C30" s="158" t="b">
        <v>0</v>
      </c>
      <c r="D30" s="158" t="str">
        <f t="shared" ref="D30:D35" si="6">$B$47</f>
        <v>sh2</v>
      </c>
      <c r="E30" s="158" t="str">
        <f t="shared" ref="E30:E32" si="7">$C$40</f>
        <v>GAPDH</v>
      </c>
      <c r="F30" s="160">
        <v>17.021</v>
      </c>
      <c r="G30" s="161"/>
    </row>
    <row r="31" customHeight="1" spans="2:7">
      <c r="B31" s="158" t="s">
        <v>261</v>
      </c>
      <c r="C31" s="158" t="b">
        <v>0</v>
      </c>
      <c r="D31" s="158" t="str">
        <f t="shared" si="6"/>
        <v>sh2</v>
      </c>
      <c r="E31" s="158" t="str">
        <f t="shared" si="7"/>
        <v>GAPDH</v>
      </c>
      <c r="F31" s="160">
        <v>17.116</v>
      </c>
      <c r="G31" s="161"/>
    </row>
    <row r="32" customHeight="1" spans="2:7">
      <c r="B32" s="158" t="s">
        <v>262</v>
      </c>
      <c r="C32" s="158" t="b">
        <v>0</v>
      </c>
      <c r="D32" s="158" t="str">
        <f t="shared" si="6"/>
        <v>sh2</v>
      </c>
      <c r="E32" s="158" t="str">
        <f t="shared" si="7"/>
        <v>GAPDH</v>
      </c>
      <c r="F32" s="160">
        <v>17.028</v>
      </c>
      <c r="G32" s="161"/>
    </row>
    <row r="33" customHeight="1" spans="1:12">
      <c r="B33" s="158" t="s">
        <v>263</v>
      </c>
      <c r="C33" s="158" t="b">
        <v>0</v>
      </c>
      <c r="D33" s="158" t="str">
        <f t="shared" si="6"/>
        <v>sh2</v>
      </c>
      <c r="E33" s="162" t="str">
        <f t="shared" ref="E33:E35" si="8">$D$40</f>
        <v>MAPK12</v>
      </c>
      <c r="F33" s="160">
        <v>26.302</v>
      </c>
      <c r="G33" s="161"/>
    </row>
    <row r="34" customHeight="1" spans="1:12">
      <c r="B34" s="158" t="s">
        <v>264</v>
      </c>
      <c r="C34" s="158" t="b">
        <v>0</v>
      </c>
      <c r="D34" s="158" t="str">
        <f t="shared" si="6"/>
        <v>sh2</v>
      </c>
      <c r="E34" s="162" t="str">
        <f t="shared" si="8"/>
        <v>MAPK12</v>
      </c>
      <c r="F34" s="160">
        <v>26.816</v>
      </c>
      <c r="G34" s="161"/>
    </row>
    <row r="35" customHeight="1" spans="1:12">
      <c r="B35" s="158" t="s">
        <v>265</v>
      </c>
      <c r="C35" s="158" t="b">
        <v>0</v>
      </c>
      <c r="D35" s="158" t="str">
        <f t="shared" si="6"/>
        <v>sh2</v>
      </c>
      <c r="E35" s="162" t="str">
        <f t="shared" si="8"/>
        <v>MAPK12</v>
      </c>
      <c r="F35" s="160">
        <v>27.152</v>
      </c>
      <c r="G35" s="161"/>
    </row>
    <row r="36" customHeight="1" spans="1:12">
      <c r="B36" s="163"/>
      <c r="C36" s="163"/>
      <c r="D36" s="163"/>
      <c r="E36" s="164"/>
      <c r="F36" s="164"/>
      <c r="G36" s="163"/>
      <c r="H36" s="163"/>
      <c r="I36" s="163"/>
      <c r="J36" s="163"/>
      <c r="K36" s="163"/>
    </row>
    <row r="37" s="147" customFormat="1" ht="27" customHeight="1" spans="1:12">
      <c r="A37" s="153" t="s">
        <v>208</v>
      </c>
      <c r="E37" s="156"/>
      <c r="F37" s="156"/>
    </row>
    <row r="38" ht="21" customHeight="1" spans="1:12">
      <c r="A38" s="157"/>
      <c r="B38" s="157"/>
    </row>
    <row r="39" ht="15.75" customHeight="1" spans="1:12">
      <c r="B39" s="165" t="s">
        <v>209</v>
      </c>
      <c r="C39" s="166" t="s">
        <v>210</v>
      </c>
      <c r="D39" s="167"/>
      <c r="E39" s="167"/>
      <c r="F39" s="167"/>
      <c r="G39" s="167"/>
      <c r="H39" s="167"/>
      <c r="I39" s="167"/>
      <c r="J39" s="166" t="s">
        <v>211</v>
      </c>
      <c r="K39" s="168"/>
    </row>
    <row r="40" s="149" customFormat="1" ht="16.5" customHeight="1" spans="1:12">
      <c r="B40" s="169"/>
      <c r="C40" s="162" t="s">
        <v>12</v>
      </c>
      <c r="D40" s="162" t="s">
        <v>10</v>
      </c>
      <c r="E40" s="170" t="s">
        <v>212</v>
      </c>
      <c r="F40" s="170" t="s">
        <v>213</v>
      </c>
      <c r="G40" s="170" t="s">
        <v>214</v>
      </c>
      <c r="H40" s="171" t="s">
        <v>215</v>
      </c>
      <c r="I40" s="170" t="s">
        <v>43</v>
      </c>
      <c r="J40" s="172" t="s">
        <v>216</v>
      </c>
      <c r="K40" s="172" t="s">
        <v>217</v>
      </c>
      <c r="L40" s="151"/>
    </row>
    <row r="41" customHeight="1" spans="1:12">
      <c r="B41" s="165" t="s">
        <v>172</v>
      </c>
      <c r="C41" s="173">
        <f t="shared" ref="C41:C43" si="9">F18</f>
        <v>16.674</v>
      </c>
      <c r="D41" s="173">
        <f t="shared" ref="D41:D43" si="10">F21</f>
        <v>24.776</v>
      </c>
      <c r="E41" s="174">
        <f t="shared" ref="E41:E49" si="11">D41-C41</f>
        <v>8.102</v>
      </c>
      <c r="F41" s="174">
        <f t="shared" ref="F41:F49" si="12">AVERAGE($E$41:$E$43)-E41</f>
        <v>-0.00499999999999901</v>
      </c>
      <c r="G41" s="174">
        <f t="shared" ref="G41:G49" si="13">POWER(2,F41)</f>
        <v>0.996540262827869</v>
      </c>
      <c r="H41" s="175">
        <f>AVERAGE(G41:G43)</f>
        <v>1.00140600045144</v>
      </c>
      <c r="I41" s="176">
        <f>STDEV(G41:G43)</f>
        <v>0.0651036365047576</v>
      </c>
      <c r="J41" s="177">
        <f>MAX(C41:C43)-MIN(C41:C43)</f>
        <v>0.338000000000001</v>
      </c>
      <c r="K41" s="177">
        <f>MAX(D41:D43)-MIN(D41:D43)</f>
        <v>0.237000000000002</v>
      </c>
    </row>
    <row r="42" customHeight="1" spans="1:12">
      <c r="B42" s="178"/>
      <c r="C42" s="173">
        <f t="shared" si="9"/>
        <v>16.758</v>
      </c>
      <c r="D42" s="173">
        <f t="shared" si="10"/>
        <v>24.946</v>
      </c>
      <c r="E42" s="174">
        <f t="shared" si="11"/>
        <v>8.188</v>
      </c>
      <c r="F42" s="174">
        <f t="shared" si="12"/>
        <v>-0.0910000000000011</v>
      </c>
      <c r="G42" s="174">
        <f t="shared" si="13"/>
        <v>0.938871747315451</v>
      </c>
      <c r="H42" s="179"/>
      <c r="I42" s="180"/>
      <c r="J42" s="181"/>
      <c r="K42" s="181"/>
    </row>
    <row r="43" customHeight="1" spans="1:12">
      <c r="B43" s="178"/>
      <c r="C43" s="173">
        <f t="shared" si="9"/>
        <v>17.012</v>
      </c>
      <c r="D43" s="173">
        <f t="shared" si="10"/>
        <v>25.013</v>
      </c>
      <c r="E43" s="174">
        <f t="shared" si="11"/>
        <v>8.001</v>
      </c>
      <c r="F43" s="174">
        <f t="shared" si="12"/>
        <v>0.0960000000000001</v>
      </c>
      <c r="G43" s="174">
        <f t="shared" si="13"/>
        <v>1.06880599121101</v>
      </c>
      <c r="H43" s="179"/>
      <c r="I43" s="180"/>
      <c r="J43" s="182"/>
      <c r="K43" s="182"/>
    </row>
    <row r="44" customHeight="1" spans="1:12">
      <c r="B44" s="165" t="s">
        <v>266</v>
      </c>
      <c r="C44" s="173">
        <f t="shared" ref="C44:C46" si="14">F24</f>
        <v>16.948</v>
      </c>
      <c r="D44" s="173">
        <f t="shared" ref="D44:D46" si="15">F27</f>
        <v>25.395</v>
      </c>
      <c r="E44" s="174">
        <f t="shared" si="11"/>
        <v>8.447</v>
      </c>
      <c r="F44" s="174">
        <f t="shared" si="12"/>
        <v>-0.349999999999998</v>
      </c>
      <c r="G44" s="174">
        <f t="shared" si="13"/>
        <v>0.784584097896752</v>
      </c>
      <c r="H44" s="183">
        <f>AVERAGE(G44:G46)</f>
        <v>0.687925177238061</v>
      </c>
      <c r="I44" s="176">
        <f>STDEV(G44:G46)</f>
        <v>0.10662449541004</v>
      </c>
      <c r="J44" s="177">
        <f>MAX(C44:C46)-MIN(C44:C46)</f>
        <v>0.367000000000001</v>
      </c>
      <c r="K44" s="177">
        <f>MAX(D44:D46)-MIN(D44:D46)</f>
        <v>0.420999999999999</v>
      </c>
    </row>
    <row r="45" customHeight="1" spans="1:12">
      <c r="B45" s="178"/>
      <c r="C45" s="173">
        <f t="shared" si="14"/>
        <v>17.216</v>
      </c>
      <c r="D45" s="173">
        <f t="shared" si="15"/>
        <v>25.816</v>
      </c>
      <c r="E45" s="174">
        <f t="shared" si="11"/>
        <v>8.6</v>
      </c>
      <c r="F45" s="174">
        <f t="shared" si="12"/>
        <v>-0.502999999999997</v>
      </c>
      <c r="G45" s="174">
        <f t="shared" si="13"/>
        <v>0.705637921704348</v>
      </c>
      <c r="H45" s="184"/>
      <c r="I45" s="180"/>
      <c r="J45" s="181"/>
      <c r="K45" s="181"/>
    </row>
    <row r="46" s="3" customFormat="1" customHeight="1" spans="1:12">
      <c r="B46" s="169"/>
      <c r="C46" s="173">
        <f t="shared" si="14"/>
        <v>16.849</v>
      </c>
      <c r="D46" s="173">
        <f t="shared" si="15"/>
        <v>25.748</v>
      </c>
      <c r="E46" s="174">
        <f t="shared" si="11"/>
        <v>8.899</v>
      </c>
      <c r="F46" s="174">
        <f t="shared" si="12"/>
        <v>-0.802</v>
      </c>
      <c r="G46" s="174">
        <f t="shared" si="13"/>
        <v>0.573553512113083</v>
      </c>
      <c r="H46" s="185"/>
      <c r="I46" s="186"/>
      <c r="J46" s="187"/>
      <c r="K46" s="187"/>
    </row>
    <row r="47" s="3" customFormat="1" customHeight="1" spans="1:12">
      <c r="B47" s="165" t="s">
        <v>51</v>
      </c>
      <c r="C47" s="173">
        <f t="shared" ref="C47:C49" si="16">F30</f>
        <v>17.021</v>
      </c>
      <c r="D47" s="173">
        <f t="shared" ref="D47:D49" si="17">F33</f>
        <v>26.302</v>
      </c>
      <c r="E47" s="174">
        <f t="shared" si="11"/>
        <v>9.281</v>
      </c>
      <c r="F47" s="174">
        <f t="shared" si="12"/>
        <v>-1.184</v>
      </c>
      <c r="G47" s="174">
        <f t="shared" si="13"/>
        <v>0.440129506781576</v>
      </c>
      <c r="H47" s="183">
        <f>AVERAGE(G47:G49)</f>
        <v>0.338228667753252</v>
      </c>
      <c r="I47" s="176">
        <f>STDEV(G47:G49)</f>
        <v>0.0976963445707383</v>
      </c>
      <c r="J47" s="177">
        <f>MAX(C47:C49)-MIN(C47:C49)</f>
        <v>0.0949999999999989</v>
      </c>
      <c r="K47" s="177">
        <f>MAX(D47:D49)-MIN(D47:D49)</f>
        <v>0.850000000000001</v>
      </c>
    </row>
    <row r="48" s="3" customFormat="1" customHeight="1" spans="1:12">
      <c r="B48" s="178"/>
      <c r="C48" s="173">
        <f t="shared" si="16"/>
        <v>17.116</v>
      </c>
      <c r="D48" s="173">
        <f t="shared" si="17"/>
        <v>26.816</v>
      </c>
      <c r="E48" s="174">
        <f t="shared" si="11"/>
        <v>9.7</v>
      </c>
      <c r="F48" s="174">
        <f t="shared" si="12"/>
        <v>-1.603</v>
      </c>
      <c r="G48" s="174">
        <f t="shared" si="13"/>
        <v>0.329191730514811</v>
      </c>
      <c r="H48" s="184"/>
      <c r="I48" s="180"/>
      <c r="J48" s="188"/>
      <c r="K48" s="188"/>
    </row>
    <row r="49" s="3" customFormat="1" customHeight="1" spans="1:11">
      <c r="B49" s="169"/>
      <c r="C49" s="173">
        <f t="shared" si="16"/>
        <v>17.028</v>
      </c>
      <c r="D49" s="173">
        <f t="shared" si="17"/>
        <v>27.152</v>
      </c>
      <c r="E49" s="174">
        <f t="shared" si="11"/>
        <v>10.124</v>
      </c>
      <c r="F49" s="174">
        <f t="shared" si="12"/>
        <v>-2.027</v>
      </c>
      <c r="G49" s="174">
        <f t="shared" si="13"/>
        <v>0.24536476596337</v>
      </c>
      <c r="H49" s="185"/>
      <c r="I49" s="186"/>
      <c r="J49" s="187"/>
      <c r="K49" s="187"/>
    </row>
    <row r="50" customHeight="1" spans="1:11">
      <c r="E50" s="151"/>
      <c r="F50" s="151"/>
    </row>
    <row r="51" s="147" customFormat="1" ht="27" customHeight="1" spans="1:11">
      <c r="A51" s="153" t="s">
        <v>218</v>
      </c>
      <c r="E51" s="156"/>
      <c r="F51" s="156"/>
    </row>
    <row r="52" ht="14.1" customHeight="1" spans="1:11">
      <c r="A52" s="189" t="str">
        <f>C40</f>
        <v>GAPDH</v>
      </c>
      <c r="F52" s="152" t="str">
        <f>D40</f>
        <v>MAPK12</v>
      </c>
      <c r="J52" s="190"/>
    </row>
    <row r="53" ht="14.1" customHeight="1"/>
    <row r="54" ht="14.1" customHeight="1" spans="1:11">
      <c r="H54" s="191"/>
      <c r="I54" s="191"/>
      <c r="J54" s="191"/>
    </row>
    <row r="55" ht="14.1" customHeight="1" spans="1:11">
      <c r="H55" s="191"/>
      <c r="I55" s="191"/>
      <c r="J55" s="191"/>
    </row>
    <row r="56" ht="14.1" customHeight="1" spans="1:11">
      <c r="H56" s="191"/>
      <c r="I56" s="191"/>
      <c r="J56" s="191"/>
    </row>
    <row r="57" ht="14.1" customHeight="1" spans="1:11">
      <c r="H57" s="191"/>
      <c r="I57" s="191"/>
      <c r="J57" s="191"/>
    </row>
    <row r="58" ht="14.1" customHeight="1" spans="1:11">
      <c r="H58" s="191"/>
      <c r="I58" s="191"/>
      <c r="J58" s="191"/>
    </row>
    <row r="59" ht="14.1" customHeight="1" spans="1:11">
      <c r="H59" s="191"/>
      <c r="I59" s="191"/>
      <c r="J59" s="191"/>
    </row>
    <row r="60" ht="14.1" customHeight="1" spans="1:11">
      <c r="H60" s="191"/>
      <c r="I60" s="191"/>
      <c r="J60" s="191"/>
    </row>
    <row r="61" ht="14.1" customHeight="1" spans="1:11">
      <c r="H61" s="191"/>
      <c r="I61" s="191"/>
      <c r="J61" s="191"/>
    </row>
    <row r="62" ht="14.1" customHeight="1" spans="1:11">
      <c r="H62" s="191"/>
      <c r="I62" s="191"/>
      <c r="J62" s="191"/>
    </row>
    <row r="63" ht="14.1" customHeight="1" spans="1:11">
      <c r="H63" s="191"/>
      <c r="I63" s="191"/>
      <c r="J63" s="191"/>
    </row>
    <row r="64" ht="14.1" customHeight="1" spans="1:11">
      <c r="H64" s="191"/>
      <c r="I64" s="191"/>
      <c r="J64" s="191"/>
    </row>
    <row r="65" ht="14.1" customHeight="1" spans="1:10">
      <c r="H65" s="191"/>
      <c r="I65" s="191"/>
      <c r="J65" s="191"/>
    </row>
    <row r="66" ht="14.1" customHeight="1" spans="1:10">
      <c r="H66" s="191"/>
      <c r="I66" s="191"/>
      <c r="J66" s="191"/>
    </row>
    <row r="67" ht="14.1" customHeight="1" spans="1:10">
      <c r="H67" s="191"/>
      <c r="I67" s="191"/>
      <c r="J67" s="191"/>
    </row>
    <row r="68" ht="14.1" customHeight="1" spans="1:10">
      <c r="H68" s="191"/>
      <c r="I68" s="191"/>
      <c r="J68" s="191"/>
    </row>
    <row r="69" ht="14.1" customHeight="1" spans="1:10">
      <c r="A69" s="189"/>
      <c r="H69" s="191"/>
      <c r="I69" s="191"/>
      <c r="J69" s="191"/>
    </row>
    <row r="70" ht="14.1" customHeight="1" spans="1:10">
      <c r="H70" s="191"/>
      <c r="I70" s="191"/>
      <c r="J70" s="191"/>
    </row>
    <row r="71" ht="14.1" customHeight="1" spans="1:10">
      <c r="H71" s="191"/>
      <c r="I71" s="191"/>
      <c r="J71" s="191"/>
    </row>
    <row r="72" ht="14.1" customHeight="1" spans="1:10">
      <c r="H72" s="191"/>
      <c r="I72" s="191"/>
      <c r="J72" s="191"/>
    </row>
    <row r="73" ht="14.1" customHeight="1" spans="1:10">
      <c r="H73" s="191"/>
      <c r="I73" s="191"/>
      <c r="J73" s="191"/>
    </row>
    <row r="74" ht="14.1" customHeight="1" spans="1:10">
      <c r="H74" s="191"/>
      <c r="I74" s="191"/>
      <c r="J74" s="191"/>
    </row>
    <row r="75" ht="14.1" customHeight="1" spans="1:10">
      <c r="H75" s="191"/>
      <c r="I75" s="191"/>
      <c r="J75" s="191"/>
    </row>
    <row r="76" ht="14.1" customHeight="1" spans="1:10">
      <c r="H76" s="191"/>
      <c r="I76" s="191"/>
      <c r="J76" s="191"/>
    </row>
    <row r="77" ht="14.1" customHeight="1" spans="1:10">
      <c r="H77" s="191"/>
      <c r="I77" s="191"/>
      <c r="J77" s="191"/>
    </row>
    <row r="78" ht="14.1" customHeight="1" spans="1:10">
      <c r="H78" s="191"/>
      <c r="I78" s="191"/>
      <c r="J78" s="191"/>
    </row>
    <row r="79" ht="14.1" customHeight="1" spans="1:10">
      <c r="H79" s="191"/>
      <c r="I79" s="191"/>
      <c r="J79" s="191"/>
    </row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s="150" customFormat="1" ht="27" customHeight="1" spans="5:6">
      <c r="E86" s="192"/>
      <c r="F86" s="192"/>
    </row>
  </sheetData>
  <mergeCells count="14">
    <mergeCell ref="A16:B16"/>
    <mergeCell ref="A38:B38"/>
    <mergeCell ref="C39:I39"/>
    <mergeCell ref="J39:K39"/>
    <mergeCell ref="B39:B40"/>
    <mergeCell ref="B41:B43"/>
    <mergeCell ref="B44:B46"/>
    <mergeCell ref="B47:B49"/>
    <mergeCell ref="H41:H43"/>
    <mergeCell ref="H44:H46"/>
    <mergeCell ref="H47:H49"/>
    <mergeCell ref="I41:I43"/>
    <mergeCell ref="I44:I46"/>
    <mergeCell ref="I47:I49"/>
  </mergeCells>
  <conditionalFormatting sqref="J46:K46 J48:K49">
    <cfRule type="cellIs" dxfId="0" priority="1" operator="greaterThanOrEqual">
      <formula>0.3</formula>
    </cfRule>
  </conditionalFormatting>
  <pageMargins left="0.7" right="0.7" top="0.75" bottom="0.75" header="0.3" footer="0.3"/>
  <pageSetup paperSize="9" orientation="portrait"/>
  <headerFooter/>
  <drawing r:id="rId1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70" zoomScaleNormal="70" workbookViewId="0">
      <selection activeCell="I7" sqref="I7:Q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260</v>
      </c>
      <c r="C2" s="70">
        <v>139.885</v>
      </c>
      <c r="D2" s="70">
        <v>73</v>
      </c>
      <c r="E2" s="70">
        <v>255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260</v>
      </c>
      <c r="C3" s="70">
        <v>108.49</v>
      </c>
      <c r="D3" s="70">
        <v>72</v>
      </c>
      <c r="E3" s="70">
        <v>250</v>
      </c>
      <c r="F3" s="58"/>
      <c r="G3" s="70"/>
      <c r="H3" s="70"/>
      <c r="I3" s="105" t="s">
        <v>172</v>
      </c>
      <c r="J3" s="106"/>
      <c r="K3" s="107"/>
      <c r="L3" s="108" t="s">
        <v>266</v>
      </c>
      <c r="M3" s="108"/>
      <c r="N3" s="108"/>
      <c r="O3" s="145" t="s">
        <v>51</v>
      </c>
      <c r="P3" s="145"/>
      <c r="Q3" s="145"/>
      <c r="R3" s="109"/>
      <c r="S3" s="60"/>
      <c r="T3" s="60"/>
      <c r="U3" s="60"/>
      <c r="V3" s="60"/>
      <c r="W3" s="60"/>
    </row>
    <row r="4" spans="1:23">
      <c r="A4" s="70">
        <v>3</v>
      </c>
      <c r="B4" s="70">
        <v>260</v>
      </c>
      <c r="C4" s="70">
        <v>88.392</v>
      </c>
      <c r="D4" s="70">
        <v>64</v>
      </c>
      <c r="E4" s="70">
        <v>209</v>
      </c>
      <c r="F4" s="58"/>
      <c r="G4" s="110" t="s">
        <v>9</v>
      </c>
      <c r="H4" s="110" t="s">
        <v>10</v>
      </c>
      <c r="I4" s="70">
        <f>C2</f>
        <v>139.885</v>
      </c>
      <c r="J4" s="70">
        <f>C8</f>
        <v>138.031</v>
      </c>
      <c r="K4" s="70">
        <f>C14</f>
        <v>122.247</v>
      </c>
      <c r="L4" s="70">
        <f>C3</f>
        <v>108.49</v>
      </c>
      <c r="M4" s="70">
        <f>C9</f>
        <v>110.867</v>
      </c>
      <c r="N4" s="70">
        <f>C15</f>
        <v>102.349</v>
      </c>
      <c r="O4" s="70">
        <f>C4</f>
        <v>88.392</v>
      </c>
      <c r="P4" s="70">
        <f>C10</f>
        <v>78.993</v>
      </c>
      <c r="Q4" s="70">
        <f>C16</f>
        <v>81.286</v>
      </c>
      <c r="R4" s="60"/>
      <c r="S4" s="60"/>
      <c r="T4" s="60"/>
      <c r="U4" s="5"/>
      <c r="V4" s="5"/>
      <c r="W4" s="5"/>
    </row>
    <row r="5" spans="1:23">
      <c r="A5" s="70">
        <v>4</v>
      </c>
      <c r="B5" s="70">
        <v>260</v>
      </c>
      <c r="C5" s="70">
        <v>156.35</v>
      </c>
      <c r="D5" s="70">
        <v>32</v>
      </c>
      <c r="E5" s="70">
        <v>255</v>
      </c>
      <c r="F5" s="58"/>
      <c r="G5" s="70" t="s">
        <v>11</v>
      </c>
      <c r="H5" s="70" t="s">
        <v>12</v>
      </c>
      <c r="I5" s="70">
        <f>C5</f>
        <v>156.35</v>
      </c>
      <c r="J5" s="70">
        <f>C11</f>
        <v>150.664</v>
      </c>
      <c r="K5" s="70">
        <f>C17</f>
        <v>121.566</v>
      </c>
      <c r="L5" s="70">
        <f>C6</f>
        <v>153.273</v>
      </c>
      <c r="M5" s="70">
        <f>C12</f>
        <v>146.367</v>
      </c>
      <c r="N5" s="70">
        <f>C18</f>
        <v>121.343</v>
      </c>
      <c r="O5" s="70">
        <f>C7</f>
        <v>161.65</v>
      </c>
      <c r="P5" s="70">
        <f>C13</f>
        <v>152.217</v>
      </c>
      <c r="Q5" s="70">
        <f>C19</f>
        <v>124.951</v>
      </c>
      <c r="R5" s="60"/>
      <c r="S5" s="60"/>
      <c r="T5" s="60"/>
      <c r="U5" s="5"/>
      <c r="V5" s="5"/>
      <c r="W5" s="5"/>
    </row>
    <row r="6" spans="1:23">
      <c r="A6" s="70">
        <v>5</v>
      </c>
      <c r="B6" s="70">
        <v>260</v>
      </c>
      <c r="C6" s="70">
        <v>153.273</v>
      </c>
      <c r="D6" s="70">
        <v>22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0.97917541649167</v>
      </c>
      <c r="J6" s="110">
        <f t="shared" si="0"/>
        <v>0.966197676046479</v>
      </c>
      <c r="K6" s="110">
        <f t="shared" si="0"/>
        <v>0.855711885762285</v>
      </c>
      <c r="L6" s="70">
        <f t="shared" ref="L6:N6" si="1">L4/AVERAGE($L$5:$N$5)</f>
        <v>0.773119104571919</v>
      </c>
      <c r="M6" s="70">
        <f t="shared" si="1"/>
        <v>0.790058030846851</v>
      </c>
      <c r="N6" s="70">
        <f t="shared" si="1"/>
        <v>0.729357242453971</v>
      </c>
      <c r="O6" s="70">
        <f t="shared" ref="O6:Q6" si="2">O4/AVERAGE($O$5:$Q$5)</f>
        <v>0.604296086304573</v>
      </c>
      <c r="P6" s="70">
        <f t="shared" si="2"/>
        <v>0.540039378512276</v>
      </c>
      <c r="Q6" s="70">
        <f t="shared" si="2"/>
        <v>0.555715581402768</v>
      </c>
      <c r="R6" s="60"/>
      <c r="S6" s="60"/>
      <c r="T6" s="60"/>
      <c r="U6" s="5"/>
      <c r="V6" s="5"/>
      <c r="W6" s="5"/>
    </row>
    <row r="7" spans="1:23">
      <c r="A7" s="70">
        <v>6</v>
      </c>
      <c r="B7" s="70">
        <v>260</v>
      </c>
      <c r="C7" s="70">
        <v>161.65</v>
      </c>
      <c r="D7" s="70">
        <v>26</v>
      </c>
      <c r="E7" s="70">
        <v>255</v>
      </c>
      <c r="F7" s="58"/>
      <c r="G7" s="110"/>
      <c r="H7" s="110" t="s">
        <v>14</v>
      </c>
      <c r="I7" s="110">
        <f t="shared" ref="I7:Q7" si="3">I6/AVERAGE($I$6:$K$6)</f>
        <v>1.04871015061362</v>
      </c>
      <c r="J7" s="110">
        <f t="shared" si="3"/>
        <v>1.03481081459305</v>
      </c>
      <c r="K7" s="110">
        <f t="shared" si="3"/>
        <v>0.916479034793322</v>
      </c>
      <c r="L7" s="110">
        <f t="shared" si="3"/>
        <v>0.82802104601733</v>
      </c>
      <c r="M7" s="110">
        <f t="shared" si="3"/>
        <v>0.846162865783052</v>
      </c>
      <c r="N7" s="110">
        <f t="shared" si="3"/>
        <v>0.781151498191794</v>
      </c>
      <c r="O7" s="110">
        <f t="shared" si="3"/>
        <v>0.647209303879704</v>
      </c>
      <c r="P7" s="110">
        <f t="shared" si="3"/>
        <v>0.578389498386386</v>
      </c>
      <c r="Q7" s="110">
        <f t="shared" si="3"/>
        <v>0.595178924282351</v>
      </c>
      <c r="R7" s="111"/>
      <c r="S7" s="111"/>
      <c r="T7" s="111"/>
      <c r="U7" s="111"/>
      <c r="V7" s="111"/>
      <c r="W7" s="111"/>
    </row>
    <row r="8" spans="1:23">
      <c r="A8" s="70">
        <v>7</v>
      </c>
      <c r="B8" s="70">
        <v>286</v>
      </c>
      <c r="C8" s="70">
        <v>138.031</v>
      </c>
      <c r="D8" s="70">
        <v>67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286</v>
      </c>
      <c r="C9" s="70">
        <v>110.867</v>
      </c>
      <c r="D9" s="70">
        <v>66</v>
      </c>
      <c r="E9" s="70">
        <v>250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286</v>
      </c>
      <c r="C10" s="70">
        <v>78.993</v>
      </c>
      <c r="D10" s="70">
        <v>0</v>
      </c>
      <c r="E10" s="70">
        <v>209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286</v>
      </c>
      <c r="C11" s="70">
        <v>150.664</v>
      </c>
      <c r="D11" s="70">
        <v>21</v>
      </c>
      <c r="E11" s="70">
        <v>255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286</v>
      </c>
      <c r="C12" s="70">
        <v>146.367</v>
      </c>
      <c r="D12" s="70">
        <v>25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286</v>
      </c>
      <c r="C13" s="70">
        <v>152.217</v>
      </c>
      <c r="D13" s="70">
        <v>20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70">
        <v>13</v>
      </c>
      <c r="B14" s="70">
        <v>364</v>
      </c>
      <c r="C14" s="70">
        <v>122.247</v>
      </c>
      <c r="D14" s="70">
        <v>63</v>
      </c>
      <c r="E14" s="70">
        <v>255</v>
      </c>
      <c r="J14" s="60"/>
      <c r="K14" s="60"/>
      <c r="L14" s="60"/>
      <c r="M14" s="60"/>
      <c r="N14" s="60"/>
      <c r="O14" s="60"/>
      <c r="P14" s="60"/>
    </row>
    <row r="15" ht="15" customHeight="1" spans="1:23">
      <c r="A15" s="70">
        <v>14</v>
      </c>
      <c r="B15" s="70">
        <v>364</v>
      </c>
      <c r="C15" s="70">
        <v>102.349</v>
      </c>
      <c r="D15" s="70">
        <v>65</v>
      </c>
      <c r="E15" s="70">
        <v>250</v>
      </c>
      <c r="J15" s="60"/>
      <c r="K15" s="60"/>
      <c r="L15" s="60"/>
      <c r="M15" s="60"/>
      <c r="N15" s="60"/>
      <c r="O15" s="60"/>
      <c r="P15" s="60"/>
    </row>
    <row r="16" ht="15" customHeight="1" spans="1:23">
      <c r="A16" s="70">
        <v>15</v>
      </c>
      <c r="B16" s="70">
        <v>364</v>
      </c>
      <c r="C16" s="70">
        <v>81.286</v>
      </c>
      <c r="D16" s="70">
        <v>62</v>
      </c>
      <c r="E16" s="70">
        <v>160</v>
      </c>
      <c r="J16" s="60"/>
      <c r="K16" s="60"/>
      <c r="L16" s="60"/>
      <c r="M16" s="60"/>
      <c r="N16" s="60"/>
      <c r="O16" s="60"/>
      <c r="P16" s="60"/>
    </row>
    <row r="17" ht="15" customHeight="1" spans="1:16">
      <c r="A17" s="70">
        <v>16</v>
      </c>
      <c r="B17" s="70">
        <v>364</v>
      </c>
      <c r="C17" s="70">
        <v>121.566</v>
      </c>
      <c r="D17" s="70">
        <v>17</v>
      </c>
      <c r="E17" s="70">
        <v>255</v>
      </c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70">
        <v>17</v>
      </c>
      <c r="B18" s="70">
        <v>364</v>
      </c>
      <c r="C18" s="70">
        <v>121.343</v>
      </c>
      <c r="D18" s="70">
        <v>18</v>
      </c>
      <c r="E18" s="110">
        <v>255</v>
      </c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70">
        <v>18</v>
      </c>
      <c r="B19" s="70">
        <v>364</v>
      </c>
      <c r="C19" s="70">
        <v>124.951</v>
      </c>
      <c r="D19" s="70">
        <v>14</v>
      </c>
      <c r="E19" s="110">
        <v>255</v>
      </c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60"/>
      <c r="B20" s="60"/>
      <c r="C20" s="60"/>
      <c r="D20" s="60"/>
      <c r="E20" s="111"/>
      <c r="F20" s="113"/>
      <c r="G20" s="113"/>
      <c r="H20" s="113"/>
    </row>
    <row r="21" ht="15" customHeight="1" spans="1:16">
      <c r="A21" s="60"/>
      <c r="B21" s="60"/>
      <c r="C21" s="60"/>
      <c r="D21" s="60"/>
      <c r="E21" s="60"/>
    </row>
    <row r="22" ht="15" customHeight="1" spans="1:16">
      <c r="A22" s="60"/>
      <c r="B22" s="60"/>
      <c r="C22" s="60"/>
      <c r="D22" s="60"/>
      <c r="E22" s="60"/>
    </row>
    <row r="23" ht="15" customHeight="1" spans="1:16">
      <c r="A23" s="60"/>
      <c r="B23" s="60"/>
      <c r="C23" s="60"/>
      <c r="D23" s="60"/>
      <c r="E23" s="60"/>
    </row>
    <row r="24" ht="15" customHeight="1" spans="1:16">
      <c r="A24" s="60"/>
      <c r="B24" s="60"/>
      <c r="C24" s="60"/>
      <c r="D24" s="60"/>
      <c r="E24" s="60"/>
    </row>
    <row r="25" ht="15" customHeight="1" spans="1:16">
      <c r="A25" s="60"/>
      <c r="B25" s="60"/>
      <c r="C25" s="60"/>
      <c r="D25" s="60"/>
      <c r="E25" s="60"/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70" zoomScaleNormal="70" workbookViewId="0">
      <selection activeCell="I7" sqref="I7:R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319</v>
      </c>
      <c r="C2" s="70">
        <v>148.536</v>
      </c>
      <c r="D2" s="70">
        <v>60</v>
      </c>
      <c r="E2" s="70">
        <v>255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319</v>
      </c>
      <c r="C3" s="70">
        <v>125.486</v>
      </c>
      <c r="D3" s="70">
        <v>60</v>
      </c>
      <c r="E3" s="70">
        <v>255</v>
      </c>
      <c r="F3" s="58"/>
      <c r="G3" s="70"/>
      <c r="H3" s="70"/>
      <c r="I3" s="105" t="s">
        <v>172</v>
      </c>
      <c r="J3" s="106"/>
      <c r="K3" s="107"/>
      <c r="L3" s="108" t="s">
        <v>266</v>
      </c>
      <c r="M3" s="108"/>
      <c r="N3" s="108"/>
      <c r="O3" s="145" t="s">
        <v>51</v>
      </c>
      <c r="P3" s="145"/>
      <c r="Q3" s="145"/>
      <c r="R3" s="109"/>
      <c r="S3" s="60"/>
      <c r="T3" s="60"/>
      <c r="U3" s="60"/>
      <c r="V3" s="60"/>
      <c r="W3" s="60"/>
    </row>
    <row r="4" spans="1:23">
      <c r="A4" s="70">
        <v>3</v>
      </c>
      <c r="B4" s="70">
        <v>319</v>
      </c>
      <c r="C4" s="70">
        <v>87.245</v>
      </c>
      <c r="D4" s="70">
        <v>0</v>
      </c>
      <c r="E4" s="70">
        <v>209</v>
      </c>
      <c r="F4" s="58"/>
      <c r="G4" s="110" t="s">
        <v>9</v>
      </c>
      <c r="H4" s="110" t="s">
        <v>10</v>
      </c>
      <c r="I4" s="70">
        <f>C2</f>
        <v>148.536</v>
      </c>
      <c r="J4" s="70">
        <f>C8</f>
        <v>155.973</v>
      </c>
      <c r="K4" s="70">
        <f>C14</f>
        <v>162.658</v>
      </c>
      <c r="L4" s="70">
        <f>C3</f>
        <v>125.486</v>
      </c>
      <c r="M4" s="70">
        <f>C9</f>
        <v>134.156</v>
      </c>
      <c r="N4" s="70">
        <f>C15</f>
        <v>132.021</v>
      </c>
      <c r="O4" s="70">
        <f>C4</f>
        <v>87.245</v>
      </c>
      <c r="P4" s="70">
        <f>C10</f>
        <v>88.14</v>
      </c>
      <c r="Q4" s="70">
        <f>C16</f>
        <v>64.156</v>
      </c>
      <c r="R4" s="60"/>
      <c r="S4" s="60"/>
      <c r="T4" s="60"/>
      <c r="U4" s="5"/>
      <c r="V4" s="5"/>
      <c r="W4" s="5"/>
    </row>
    <row r="5" spans="1:23">
      <c r="A5" s="70">
        <v>4</v>
      </c>
      <c r="B5" s="70">
        <v>319</v>
      </c>
      <c r="C5" s="70">
        <v>116.878</v>
      </c>
      <c r="D5" s="70">
        <v>22</v>
      </c>
      <c r="E5" s="70">
        <v>255</v>
      </c>
      <c r="F5" s="58"/>
      <c r="G5" s="70" t="s">
        <v>11</v>
      </c>
      <c r="H5" s="70" t="s">
        <v>12</v>
      </c>
      <c r="I5" s="70">
        <f>C5</f>
        <v>116.878</v>
      </c>
      <c r="J5" s="70">
        <f>C11</f>
        <v>119.527</v>
      </c>
      <c r="K5" s="70">
        <f>C17</f>
        <v>133.829</v>
      </c>
      <c r="L5" s="70">
        <f>C6</f>
        <v>123.154</v>
      </c>
      <c r="M5" s="70">
        <f>C12</f>
        <v>120.867</v>
      </c>
      <c r="N5" s="70">
        <f>C18</f>
        <v>137.154</v>
      </c>
      <c r="O5" s="70">
        <f>C7</f>
        <v>109.238</v>
      </c>
      <c r="P5" s="70">
        <f>C13</f>
        <v>121.098</v>
      </c>
      <c r="Q5" s="70">
        <f>C19</f>
        <v>123.383</v>
      </c>
      <c r="R5" s="60"/>
      <c r="S5" s="60"/>
      <c r="T5" s="60"/>
      <c r="U5" s="5"/>
      <c r="V5" s="5"/>
      <c r="W5" s="5"/>
    </row>
    <row r="6" spans="1:23">
      <c r="A6" s="70">
        <v>5</v>
      </c>
      <c r="B6" s="70">
        <v>319</v>
      </c>
      <c r="C6" s="70">
        <v>123.154</v>
      </c>
      <c r="D6" s="70">
        <v>21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1.2035847599086</v>
      </c>
      <c r="J6" s="110">
        <f t="shared" si="0"/>
        <v>1.26384664833592</v>
      </c>
      <c r="K6" s="110">
        <f t="shared" si="0"/>
        <v>1.3180150931573</v>
      </c>
      <c r="L6" s="70">
        <f t="shared" ref="L6:N6" si="1">L4/AVERAGE($L$5:$N$5)</f>
        <v>0.987625106578343</v>
      </c>
      <c r="M6" s="70">
        <f t="shared" si="1"/>
        <v>1.05586148094707</v>
      </c>
      <c r="N6" s="70">
        <f t="shared" si="1"/>
        <v>1.03905817537876</v>
      </c>
      <c r="O6" s="70">
        <f t="shared" ref="O6:Q6" si="2">O4/AVERAGE($O$5:$Q$5)</f>
        <v>0.739951769625041</v>
      </c>
      <c r="P6" s="70">
        <f t="shared" si="2"/>
        <v>0.747542540830433</v>
      </c>
      <c r="Q6" s="70">
        <f t="shared" si="2"/>
        <v>0.54412683514315</v>
      </c>
      <c r="R6" s="60"/>
      <c r="S6" s="60"/>
      <c r="T6" s="60"/>
      <c r="U6" s="5"/>
      <c r="V6" s="5"/>
      <c r="W6" s="5"/>
    </row>
    <row r="7" spans="1:23">
      <c r="A7" s="70">
        <v>6</v>
      </c>
      <c r="B7" s="70">
        <v>319</v>
      </c>
      <c r="C7" s="70">
        <v>109.238</v>
      </c>
      <c r="D7" s="70">
        <v>0</v>
      </c>
      <c r="E7" s="70">
        <v>255</v>
      </c>
      <c r="F7" s="58"/>
      <c r="G7" s="110"/>
      <c r="H7" s="110" t="s">
        <v>14</v>
      </c>
      <c r="I7" s="110">
        <f t="shared" ref="I7:Q7" si="3">I6/AVERAGE($I$6:$K$6)</f>
        <v>0.953851620512579</v>
      </c>
      <c r="J7" s="110">
        <f t="shared" si="3"/>
        <v>1.00160970274013</v>
      </c>
      <c r="K7" s="110">
        <f t="shared" si="3"/>
        <v>1.04453867674729</v>
      </c>
      <c r="L7" s="110">
        <f t="shared" si="3"/>
        <v>0.782701675651162</v>
      </c>
      <c r="M7" s="110">
        <f t="shared" si="3"/>
        <v>0.836779608869972</v>
      </c>
      <c r="N7" s="110">
        <f t="shared" si="3"/>
        <v>0.823462839847808</v>
      </c>
      <c r="O7" s="110">
        <f t="shared" si="3"/>
        <v>0.586418354625557</v>
      </c>
      <c r="P7" s="110">
        <f t="shared" si="3"/>
        <v>0.592434108277799</v>
      </c>
      <c r="Q7" s="110">
        <f t="shared" si="3"/>
        <v>0.431225353422629</v>
      </c>
      <c r="R7" s="111"/>
      <c r="S7" s="111"/>
      <c r="T7" s="111"/>
      <c r="U7" s="111"/>
      <c r="V7" s="111"/>
      <c r="W7" s="111"/>
    </row>
    <row r="8" spans="1:23">
      <c r="A8" s="70">
        <v>7</v>
      </c>
      <c r="B8" s="70">
        <v>264</v>
      </c>
      <c r="C8" s="70">
        <v>155.973</v>
      </c>
      <c r="D8" s="70">
        <v>62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264</v>
      </c>
      <c r="C9" s="70">
        <v>134.156</v>
      </c>
      <c r="D9" s="70">
        <v>69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264</v>
      </c>
      <c r="C10" s="70">
        <v>88.14</v>
      </c>
      <c r="D10" s="70">
        <v>0</v>
      </c>
      <c r="E10" s="70">
        <v>209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264</v>
      </c>
      <c r="C11" s="70">
        <v>119.527</v>
      </c>
      <c r="D11" s="70">
        <v>0</v>
      </c>
      <c r="E11" s="70">
        <v>255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264</v>
      </c>
      <c r="C12" s="70">
        <v>120.867</v>
      </c>
      <c r="D12" s="70">
        <v>23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264</v>
      </c>
      <c r="C13" s="70">
        <v>121.098</v>
      </c>
      <c r="D13" s="70">
        <v>23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70">
        <v>13</v>
      </c>
      <c r="B14" s="70">
        <v>240</v>
      </c>
      <c r="C14" s="70">
        <v>162.658</v>
      </c>
      <c r="D14" s="70">
        <v>62</v>
      </c>
      <c r="E14" s="70">
        <v>255</v>
      </c>
      <c r="J14" s="60"/>
      <c r="K14" s="60"/>
      <c r="L14" s="60"/>
      <c r="M14" s="60"/>
      <c r="N14" s="60"/>
      <c r="O14" s="60"/>
      <c r="P14" s="60"/>
    </row>
    <row r="15" ht="15" customHeight="1" spans="1:23">
      <c r="A15" s="70">
        <v>14</v>
      </c>
      <c r="B15" s="70">
        <v>240</v>
      </c>
      <c r="C15" s="70">
        <v>132.021</v>
      </c>
      <c r="D15" s="70">
        <v>67</v>
      </c>
      <c r="E15" s="70">
        <v>255</v>
      </c>
      <c r="J15" s="60"/>
      <c r="K15" s="60"/>
      <c r="L15" s="60"/>
      <c r="M15" s="60"/>
      <c r="N15" s="60"/>
      <c r="O15" s="60"/>
      <c r="P15" s="60"/>
    </row>
    <row r="16" ht="15" customHeight="1" spans="1:23">
      <c r="A16" s="70">
        <v>15</v>
      </c>
      <c r="B16" s="70">
        <v>240</v>
      </c>
      <c r="C16" s="70">
        <v>64.156</v>
      </c>
      <c r="D16" s="70">
        <v>0</v>
      </c>
      <c r="E16" s="70">
        <v>209</v>
      </c>
      <c r="J16" s="60"/>
      <c r="K16" s="60"/>
      <c r="L16" s="60"/>
      <c r="M16" s="60"/>
      <c r="N16" s="60"/>
      <c r="O16" s="60"/>
      <c r="P16" s="60"/>
    </row>
    <row r="17" ht="15" customHeight="1" spans="1:16">
      <c r="A17" s="70">
        <v>16</v>
      </c>
      <c r="B17" s="70">
        <v>240</v>
      </c>
      <c r="C17" s="70">
        <v>133.829</v>
      </c>
      <c r="D17" s="70">
        <v>23</v>
      </c>
      <c r="E17" s="70">
        <v>255</v>
      </c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70">
        <v>17</v>
      </c>
      <c r="B18" s="70">
        <v>240</v>
      </c>
      <c r="C18" s="70">
        <v>137.154</v>
      </c>
      <c r="D18" s="70">
        <v>29</v>
      </c>
      <c r="E18" s="110">
        <v>255</v>
      </c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70">
        <v>18</v>
      </c>
      <c r="B19" s="70">
        <v>240</v>
      </c>
      <c r="C19" s="70">
        <v>123.383</v>
      </c>
      <c r="D19" s="70">
        <v>0</v>
      </c>
      <c r="E19" s="110">
        <v>255</v>
      </c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60"/>
      <c r="B20" s="60"/>
      <c r="C20" s="60"/>
      <c r="D20" s="60"/>
      <c r="E20" s="111"/>
      <c r="F20" s="113"/>
      <c r="G20" s="113"/>
      <c r="H20" s="113"/>
    </row>
    <row r="21" ht="15" customHeight="1" spans="1:16">
      <c r="A21" s="60"/>
      <c r="B21" s="60"/>
      <c r="C21" s="60"/>
      <c r="D21" s="60"/>
      <c r="E21" s="60"/>
    </row>
    <row r="22" ht="15" customHeight="1" spans="1:16">
      <c r="A22" s="60"/>
      <c r="B22" s="60"/>
      <c r="C22" s="60"/>
      <c r="D22" s="60"/>
      <c r="E22" s="60"/>
    </row>
    <row r="23" ht="15" customHeight="1" spans="1:16">
      <c r="A23" s="60"/>
      <c r="B23" s="60"/>
      <c r="C23" s="60"/>
      <c r="D23" s="60"/>
      <c r="E23" s="60"/>
    </row>
    <row r="24" ht="15" customHeight="1" spans="1:16">
      <c r="A24" s="60"/>
      <c r="B24" s="60"/>
      <c r="C24" s="60"/>
      <c r="D24" s="60"/>
      <c r="E24" s="60"/>
    </row>
    <row r="25" ht="15" customHeight="1" spans="1:16">
      <c r="A25" s="60"/>
      <c r="B25" s="60"/>
      <c r="C25" s="60"/>
      <c r="D25" s="60"/>
      <c r="E25" s="60"/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N34"/>
  <sheetViews>
    <sheetView workbookViewId="0">
      <selection activeCell="I12" sqref="I12:N13"/>
    </sheetView>
  </sheetViews>
  <sheetFormatPr defaultColWidth="12.25" defaultRowHeight="13.5"/>
  <cols>
    <col min="1" max="1" width="8.75" style="61" customWidth="1"/>
    <col min="2" max="2" width="10.5" style="61" customWidth="1"/>
    <col min="3" max="5" width="12.25" style="61" customWidth="1"/>
    <col min="6" max="6" width="11.375" style="61" customWidth="1"/>
    <col min="7" max="7" width="8.25" style="61" customWidth="1"/>
    <col min="8" max="8" width="11.5" style="61" customWidth="1"/>
    <col min="9" max="22" width="8.75" style="61" customWidth="1"/>
    <col min="23" max="16384" width="12.25" style="61"/>
  </cols>
  <sheetData>
    <row r="1" spans="1:14">
      <c r="A1" s="121"/>
      <c r="B1" s="121" t="s">
        <v>0</v>
      </c>
      <c r="C1" s="121" t="s">
        <v>1</v>
      </c>
      <c r="D1" s="121" t="s">
        <v>2</v>
      </c>
      <c r="E1" s="121" t="s">
        <v>3</v>
      </c>
    </row>
    <row r="2" ht="15" customHeight="1" spans="1:14">
      <c r="A2" s="121">
        <v>1</v>
      </c>
      <c r="B2" s="121">
        <v>378</v>
      </c>
      <c r="C2" s="121">
        <v>123.569</v>
      </c>
      <c r="D2" s="121">
        <v>34</v>
      </c>
      <c r="E2" s="121">
        <v>255</v>
      </c>
    </row>
    <row r="3" spans="1:14">
      <c r="A3" s="121">
        <v>2</v>
      </c>
      <c r="B3" s="121">
        <v>378</v>
      </c>
      <c r="C3" s="121">
        <v>133.479</v>
      </c>
      <c r="D3" s="121">
        <v>43</v>
      </c>
      <c r="E3" s="121">
        <v>255</v>
      </c>
    </row>
    <row r="4" spans="1:14">
      <c r="A4" s="121">
        <v>3</v>
      </c>
      <c r="B4" s="121">
        <v>378</v>
      </c>
      <c r="C4" s="121">
        <v>99.151</v>
      </c>
      <c r="D4" s="121">
        <v>0</v>
      </c>
      <c r="E4" s="121">
        <v>255</v>
      </c>
      <c r="H4" s="113"/>
      <c r="I4" s="129" t="s">
        <v>48</v>
      </c>
      <c r="J4" s="130"/>
      <c r="K4" s="131"/>
      <c r="L4" s="132" t="s">
        <v>49</v>
      </c>
      <c r="M4" s="133"/>
      <c r="N4" s="134"/>
    </row>
    <row r="5" spans="1:14">
      <c r="A5" s="121">
        <v>4</v>
      </c>
      <c r="B5" s="121">
        <v>378</v>
      </c>
      <c r="C5" s="121">
        <v>114.89</v>
      </c>
      <c r="D5" s="121">
        <v>16</v>
      </c>
      <c r="E5" s="121">
        <v>255</v>
      </c>
      <c r="G5" s="113" t="s">
        <v>9</v>
      </c>
      <c r="H5" s="113" t="s">
        <v>267</v>
      </c>
      <c r="I5" s="135">
        <f>C2</f>
        <v>123.569</v>
      </c>
      <c r="J5" s="5">
        <f>C8</f>
        <v>105.405</v>
      </c>
      <c r="K5" s="136">
        <f>C14</f>
        <v>101.818</v>
      </c>
      <c r="L5" s="135">
        <f>C3</f>
        <v>133.479</v>
      </c>
      <c r="M5" s="5">
        <f>C9</f>
        <v>128.562</v>
      </c>
      <c r="N5" s="136">
        <f>C15</f>
        <v>102.578</v>
      </c>
    </row>
    <row r="6" spans="1:14">
      <c r="A6" s="121">
        <v>5</v>
      </c>
      <c r="B6" s="121">
        <v>378</v>
      </c>
      <c r="C6" s="121">
        <v>148.077</v>
      </c>
      <c r="D6" s="121">
        <v>31</v>
      </c>
      <c r="E6" s="121">
        <v>255</v>
      </c>
      <c r="H6" s="113" t="s">
        <v>268</v>
      </c>
      <c r="I6" s="135">
        <f>C4</f>
        <v>99.151</v>
      </c>
      <c r="J6" s="5">
        <f>C10</f>
        <v>100.643</v>
      </c>
      <c r="K6" s="136">
        <f>C16</f>
        <v>88.702</v>
      </c>
      <c r="L6" s="135">
        <f>C5</f>
        <v>114.89</v>
      </c>
      <c r="M6" s="5">
        <f>C11</f>
        <v>86.874</v>
      </c>
      <c r="N6" s="136">
        <f>C17</f>
        <v>92.61</v>
      </c>
    </row>
    <row r="7" spans="1:14">
      <c r="A7" s="121">
        <v>6</v>
      </c>
      <c r="B7" s="121">
        <v>378</v>
      </c>
      <c r="C7" s="121">
        <v>160.632</v>
      </c>
      <c r="D7" s="121">
        <v>0</v>
      </c>
      <c r="E7" s="121">
        <v>255</v>
      </c>
      <c r="G7" s="113" t="s">
        <v>11</v>
      </c>
      <c r="H7" s="113" t="s">
        <v>12</v>
      </c>
      <c r="I7" s="137">
        <f>C6</f>
        <v>148.077</v>
      </c>
      <c r="J7" s="138">
        <f>C12</f>
        <v>131.376</v>
      </c>
      <c r="K7" s="139">
        <f>C18</f>
        <v>127.247</v>
      </c>
      <c r="L7" s="137">
        <f>C7</f>
        <v>160.632</v>
      </c>
      <c r="M7" s="138">
        <f>C13</f>
        <v>154.676</v>
      </c>
      <c r="N7" s="139">
        <f>C19</f>
        <v>139.969</v>
      </c>
    </row>
    <row r="8" spans="1:14">
      <c r="A8" s="121">
        <v>7</v>
      </c>
      <c r="B8" s="121">
        <v>420</v>
      </c>
      <c r="C8" s="121">
        <v>105.405</v>
      </c>
      <c r="D8" s="121">
        <v>0</v>
      </c>
      <c r="E8" s="121">
        <v>255</v>
      </c>
      <c r="G8" s="113"/>
    </row>
    <row r="9" spans="1:14">
      <c r="A9" s="121">
        <v>8</v>
      </c>
      <c r="B9" s="121">
        <v>420</v>
      </c>
      <c r="C9" s="121">
        <v>128.562</v>
      </c>
      <c r="D9" s="121">
        <v>44</v>
      </c>
      <c r="E9" s="121">
        <v>255</v>
      </c>
      <c r="H9" s="113" t="s">
        <v>13</v>
      </c>
      <c r="I9" s="140">
        <f t="shared" ref="I9:K9" si="0">I5/AVERAGE($I$7:$K$7)</f>
        <v>0.911499877059258</v>
      </c>
      <c r="J9" s="141">
        <f t="shared" si="0"/>
        <v>0.777514138185395</v>
      </c>
      <c r="K9" s="142">
        <f t="shared" si="0"/>
        <v>0.751054831571183</v>
      </c>
      <c r="L9" s="140">
        <f t="shared" ref="L9:N9" si="1">L5/AVERAGE($L$7:$N$7)</f>
        <v>0.879545858894695</v>
      </c>
      <c r="M9" s="141">
        <f t="shared" si="1"/>
        <v>0.847145803543777</v>
      </c>
      <c r="N9" s="142">
        <f t="shared" si="1"/>
        <v>0.675926963145514</v>
      </c>
    </row>
    <row r="10" ht="15" customHeight="1" spans="1:14">
      <c r="A10" s="121">
        <v>9</v>
      </c>
      <c r="B10" s="121">
        <v>420</v>
      </c>
      <c r="C10" s="121">
        <v>100.643</v>
      </c>
      <c r="D10" s="121">
        <v>0</v>
      </c>
      <c r="E10" s="121">
        <v>255</v>
      </c>
      <c r="I10" s="137">
        <f t="shared" ref="I10:K10" si="2">I6/AVERAGE($I$7:$K$7)</f>
        <v>0.731381853946398</v>
      </c>
      <c r="J10" s="138">
        <f t="shared" si="2"/>
        <v>0.742387509220556</v>
      </c>
      <c r="K10" s="139">
        <f t="shared" si="2"/>
        <v>0.654305384804524</v>
      </c>
      <c r="L10" s="137">
        <f t="shared" ref="L10:N10" si="3">L6/AVERAGE($L$7:$N$7)</f>
        <v>0.757055594725848</v>
      </c>
      <c r="M10" s="138">
        <f t="shared" si="3"/>
        <v>0.572447103631416</v>
      </c>
      <c r="N10" s="139">
        <f t="shared" si="3"/>
        <v>0.610243873509973</v>
      </c>
    </row>
    <row r="11" ht="15" customHeight="1" spans="1:14">
      <c r="A11" s="121">
        <v>10</v>
      </c>
      <c r="B11" s="121">
        <v>420</v>
      </c>
      <c r="C11" s="121">
        <v>86.874</v>
      </c>
      <c r="D11" s="121">
        <v>0</v>
      </c>
      <c r="E11" s="121">
        <v>255</v>
      </c>
      <c r="H11" s="113"/>
    </row>
    <row r="12" ht="15" customHeight="1" spans="1:14">
      <c r="A12" s="121">
        <v>11</v>
      </c>
      <c r="B12" s="121">
        <v>420</v>
      </c>
      <c r="C12" s="121">
        <v>131.376</v>
      </c>
      <c r="D12" s="121">
        <v>18</v>
      </c>
      <c r="E12" s="121">
        <v>255</v>
      </c>
      <c r="H12" s="113" t="s">
        <v>14</v>
      </c>
      <c r="I12" s="140">
        <f t="shared" ref="I12:N12" si="4">I9/AVERAGE($I$9:$K$9)</f>
        <v>1.12066494957556</v>
      </c>
      <c r="J12" s="141">
        <f t="shared" si="4"/>
        <v>0.955933033447</v>
      </c>
      <c r="K12" s="142">
        <f t="shared" si="4"/>
        <v>0.923402016977436</v>
      </c>
      <c r="L12" s="141">
        <f t="shared" si="4"/>
        <v>1.08137833083168</v>
      </c>
      <c r="M12" s="141">
        <f t="shared" si="4"/>
        <v>1.04154332118447</v>
      </c>
      <c r="N12" s="142">
        <f t="shared" si="4"/>
        <v>0.831034293185084</v>
      </c>
    </row>
    <row r="13" ht="15" customHeight="1" spans="1:14">
      <c r="A13" s="121">
        <v>12</v>
      </c>
      <c r="B13" s="121">
        <v>420</v>
      </c>
      <c r="C13" s="121">
        <v>154.676</v>
      </c>
      <c r="D13" s="121">
        <v>37</v>
      </c>
      <c r="E13" s="121">
        <v>255</v>
      </c>
      <c r="I13" s="137">
        <f t="shared" ref="I13:N13" si="5">I10/AVERAGE($I10:$K10)</f>
        <v>1.03104722422495</v>
      </c>
      <c r="J13" s="138">
        <f t="shared" si="5"/>
        <v>1.04656217070601</v>
      </c>
      <c r="K13" s="139">
        <f t="shared" si="5"/>
        <v>0.922390605069048</v>
      </c>
      <c r="L13" s="138">
        <f t="shared" si="5"/>
        <v>1.06724013634505</v>
      </c>
      <c r="M13" s="138">
        <f t="shared" si="5"/>
        <v>0.806992946338586</v>
      </c>
      <c r="N13" s="139">
        <f t="shared" si="5"/>
        <v>0.860275994663725</v>
      </c>
    </row>
    <row r="14" ht="15" customHeight="1" spans="1:14">
      <c r="A14" s="121">
        <v>13</v>
      </c>
      <c r="B14" s="121">
        <v>510</v>
      </c>
      <c r="C14" s="121">
        <v>101.818</v>
      </c>
      <c r="D14" s="121">
        <v>0</v>
      </c>
      <c r="E14" s="143">
        <v>255</v>
      </c>
      <c r="F14" s="113"/>
    </row>
    <row r="15" ht="15" customHeight="1" spans="1:14">
      <c r="A15" s="121">
        <v>14</v>
      </c>
      <c r="B15" s="121">
        <v>510</v>
      </c>
      <c r="C15" s="121">
        <v>102.578</v>
      </c>
      <c r="D15" s="121">
        <v>0</v>
      </c>
      <c r="E15" s="121">
        <v>255</v>
      </c>
    </row>
    <row r="16" ht="15" customHeight="1" spans="1:14">
      <c r="A16" s="121">
        <v>15</v>
      </c>
      <c r="B16" s="121">
        <v>510</v>
      </c>
      <c r="C16" s="121">
        <v>88.702</v>
      </c>
      <c r="D16" s="121">
        <v>21</v>
      </c>
      <c r="E16" s="121">
        <v>255</v>
      </c>
    </row>
    <row r="17" ht="15" customHeight="1" spans="1:7">
      <c r="A17" s="121">
        <v>16</v>
      </c>
      <c r="B17" s="121">
        <v>510</v>
      </c>
      <c r="C17" s="121">
        <v>92.61</v>
      </c>
      <c r="D17" s="121">
        <v>0</v>
      </c>
      <c r="E17" s="121">
        <v>255</v>
      </c>
    </row>
    <row r="18" ht="15" customHeight="1" spans="1:7">
      <c r="A18" s="121">
        <v>17</v>
      </c>
      <c r="B18" s="121">
        <v>510</v>
      </c>
      <c r="C18" s="121">
        <v>127.247</v>
      </c>
      <c r="D18" s="121">
        <v>0</v>
      </c>
      <c r="E18" s="121">
        <v>255</v>
      </c>
    </row>
    <row r="19" ht="15" customHeight="1" spans="1:7">
      <c r="A19" s="121">
        <v>18</v>
      </c>
      <c r="B19" s="121">
        <v>510</v>
      </c>
      <c r="C19" s="121">
        <v>139.969</v>
      </c>
      <c r="D19" s="121">
        <v>33</v>
      </c>
      <c r="E19" s="143">
        <v>255</v>
      </c>
      <c r="F19" s="113"/>
      <c r="G19" s="113"/>
    </row>
    <row r="20" ht="15" customHeight="1" spans="1:7">
      <c r="E20" s="113"/>
      <c r="F20" s="113"/>
      <c r="G20" s="113"/>
    </row>
    <row r="21" ht="15" customHeight="1" spans="1:7">
      <c r="E21" s="113"/>
      <c r="F21" s="113"/>
      <c r="G21" s="113"/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 spans="1:7">
      <c r="B29" s="113"/>
      <c r="C29" s="113"/>
      <c r="D29" s="144"/>
      <c r="E29" s="113"/>
      <c r="F29" s="113"/>
    </row>
    <row r="30" ht="15" customHeight="1" spans="1:7">
      <c r="B30" s="113"/>
      <c r="C30" s="113"/>
      <c r="D30" s="113"/>
      <c r="E30" s="113"/>
      <c r="F30" s="113"/>
    </row>
    <row r="31" ht="15" customHeight="1" spans="1:7">
      <c r="B31" s="113"/>
      <c r="C31" s="113"/>
      <c r="D31" s="113"/>
      <c r="E31" s="113"/>
      <c r="F31" s="113"/>
    </row>
    <row r="32" ht="15" customHeight="1" spans="1:7">
      <c r="B32" s="113"/>
      <c r="C32" s="113"/>
      <c r="D32" s="113"/>
      <c r="E32" s="113"/>
      <c r="F32" s="113"/>
    </row>
    <row r="33" ht="15" customHeight="1" spans="2:6">
      <c r="B33" s="113"/>
      <c r="C33" s="113"/>
      <c r="D33" s="113"/>
      <c r="E33" s="113"/>
      <c r="F33" s="113"/>
    </row>
    <row r="34" ht="15" customHeight="1" spans="2:6">
      <c r="B34" s="113"/>
      <c r="C34" s="113"/>
      <c r="D34" s="113"/>
      <c r="E34" s="113"/>
      <c r="F34" s="113"/>
    </row>
  </sheetData>
  <mergeCells count="2">
    <mergeCell ref="I4:K4"/>
    <mergeCell ref="L4:N4"/>
  </mergeCells>
  <pageMargins left="0.7" right="0.7" top="0.75" bottom="0.75" header="0.3" footer="0.3"/>
  <pageSetup paperSize="9" orientation="portrait"/>
  <headerFooter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N34"/>
  <sheetViews>
    <sheetView workbookViewId="0">
      <selection activeCell="I12" sqref="I12:N13"/>
    </sheetView>
  </sheetViews>
  <sheetFormatPr defaultColWidth="12.25" defaultRowHeight="13.5"/>
  <cols>
    <col min="1" max="1" width="8.75" style="61" customWidth="1"/>
    <col min="2" max="2" width="10.5" style="61" customWidth="1"/>
    <col min="3" max="5" width="12.25" style="61" customWidth="1"/>
    <col min="6" max="6" width="11.375" style="61" customWidth="1"/>
    <col min="7" max="7" width="8.25" style="61" customWidth="1"/>
    <col min="8" max="8" width="11.5" style="61" customWidth="1"/>
    <col min="9" max="22" width="8.75" style="61" customWidth="1"/>
    <col min="23" max="16384" width="12.25" style="61"/>
  </cols>
  <sheetData>
    <row r="1" spans="1:14">
      <c r="A1" s="121"/>
      <c r="B1" s="121" t="s">
        <v>0</v>
      </c>
      <c r="C1" s="121" t="s">
        <v>1</v>
      </c>
      <c r="D1" s="121" t="s">
        <v>2</v>
      </c>
      <c r="E1" s="121" t="s">
        <v>3</v>
      </c>
    </row>
    <row r="2" ht="15" customHeight="1" spans="1:14">
      <c r="A2" s="121">
        <v>1</v>
      </c>
      <c r="B2" s="121">
        <v>319</v>
      </c>
      <c r="C2" s="121">
        <v>143.925</v>
      </c>
      <c r="D2" s="121">
        <v>28</v>
      </c>
      <c r="E2" s="121">
        <v>255</v>
      </c>
    </row>
    <row r="3" spans="1:14">
      <c r="A3" s="121">
        <v>2</v>
      </c>
      <c r="B3" s="121">
        <v>319</v>
      </c>
      <c r="C3" s="121">
        <v>136.871</v>
      </c>
      <c r="D3" s="121">
        <v>0</v>
      </c>
      <c r="E3" s="121">
        <v>255</v>
      </c>
    </row>
    <row r="4" spans="1:14">
      <c r="A4" s="121">
        <v>3</v>
      </c>
      <c r="B4" s="121">
        <v>319</v>
      </c>
      <c r="C4" s="121">
        <v>122.047</v>
      </c>
      <c r="D4" s="121">
        <v>46</v>
      </c>
      <c r="E4" s="121">
        <v>226</v>
      </c>
      <c r="H4" s="113"/>
      <c r="I4" s="129" t="s">
        <v>48</v>
      </c>
      <c r="J4" s="130"/>
      <c r="K4" s="131"/>
      <c r="L4" s="132" t="s">
        <v>49</v>
      </c>
      <c r="M4" s="133"/>
      <c r="N4" s="134"/>
    </row>
    <row r="5" spans="1:14">
      <c r="A5" s="121">
        <v>4</v>
      </c>
      <c r="B5" s="121">
        <v>319</v>
      </c>
      <c r="C5" s="121">
        <v>99.348</v>
      </c>
      <c r="D5" s="121">
        <v>33</v>
      </c>
      <c r="E5" s="121">
        <v>199</v>
      </c>
      <c r="G5" s="113" t="s">
        <v>9</v>
      </c>
      <c r="H5" s="113" t="s">
        <v>267</v>
      </c>
      <c r="I5" s="135">
        <f>C2</f>
        <v>143.925</v>
      </c>
      <c r="J5" s="5">
        <f>C8</f>
        <v>118.539</v>
      </c>
      <c r="K5" s="136">
        <f>C14</f>
        <v>110.531</v>
      </c>
      <c r="L5" s="135">
        <f>C3</f>
        <v>136.871</v>
      </c>
      <c r="M5" s="5">
        <f>C9</f>
        <v>120.564</v>
      </c>
      <c r="N5" s="136">
        <f>C15</f>
        <v>107.041</v>
      </c>
    </row>
    <row r="6" spans="1:14">
      <c r="A6" s="121">
        <v>5</v>
      </c>
      <c r="B6" s="121">
        <v>319</v>
      </c>
      <c r="C6" s="121">
        <v>168.799</v>
      </c>
      <c r="D6" s="121">
        <v>16</v>
      </c>
      <c r="E6" s="121">
        <v>255</v>
      </c>
      <c r="H6" s="113" t="s">
        <v>268</v>
      </c>
      <c r="I6" s="135">
        <f>C4</f>
        <v>122.047</v>
      </c>
      <c r="J6" s="5">
        <f>C10</f>
        <v>109.254</v>
      </c>
      <c r="K6" s="136">
        <f>C16</f>
        <v>98.016</v>
      </c>
      <c r="L6" s="135">
        <f>C5</f>
        <v>99.348</v>
      </c>
      <c r="M6" s="5">
        <f>C11</f>
        <v>92.163</v>
      </c>
      <c r="N6" s="136">
        <f>C17</f>
        <v>108.498</v>
      </c>
    </row>
    <row r="7" spans="1:14">
      <c r="A7" s="121">
        <v>6</v>
      </c>
      <c r="B7" s="121">
        <v>319</v>
      </c>
      <c r="C7" s="121">
        <v>171.025</v>
      </c>
      <c r="D7" s="121">
        <v>31</v>
      </c>
      <c r="E7" s="121">
        <v>255</v>
      </c>
      <c r="G7" s="113" t="s">
        <v>11</v>
      </c>
      <c r="H7" s="113" t="s">
        <v>12</v>
      </c>
      <c r="I7" s="137">
        <f>C6</f>
        <v>168.799</v>
      </c>
      <c r="J7" s="138">
        <f>C12</f>
        <v>122.66</v>
      </c>
      <c r="K7" s="139">
        <f>C18</f>
        <v>119.195</v>
      </c>
      <c r="L7" s="137">
        <f>C7</f>
        <v>171.025</v>
      </c>
      <c r="M7" s="138">
        <f>C13</f>
        <v>141.919</v>
      </c>
      <c r="N7" s="139">
        <f>C19</f>
        <v>122.217</v>
      </c>
    </row>
    <row r="8" spans="1:14">
      <c r="A8" s="121">
        <v>7</v>
      </c>
      <c r="B8" s="121">
        <v>406</v>
      </c>
      <c r="C8" s="121">
        <v>118.539</v>
      </c>
      <c r="D8" s="121">
        <v>0</v>
      </c>
      <c r="E8" s="121">
        <v>255</v>
      </c>
      <c r="G8" s="113"/>
    </row>
    <row r="9" spans="1:14">
      <c r="A9" s="121">
        <v>8</v>
      </c>
      <c r="B9" s="121">
        <v>406</v>
      </c>
      <c r="C9" s="121">
        <v>120.564</v>
      </c>
      <c r="D9" s="121">
        <v>0</v>
      </c>
      <c r="E9" s="121">
        <v>255</v>
      </c>
      <c r="H9" s="113" t="s">
        <v>13</v>
      </c>
      <c r="I9" s="140">
        <f t="shared" ref="I9:K9" si="0">I5/AVERAGE($I$7:$K$7)</f>
        <v>1.05143259288842</v>
      </c>
      <c r="J9" s="141">
        <f t="shared" si="0"/>
        <v>0.865977197348619</v>
      </c>
      <c r="K9" s="142">
        <f t="shared" si="0"/>
        <v>0.807475392909846</v>
      </c>
      <c r="L9" s="140">
        <f t="shared" ref="L9:N9" si="1">L5/AVERAGE($L$7:$N$7)</f>
        <v>0.943588694758951</v>
      </c>
      <c r="M9" s="141">
        <f t="shared" si="1"/>
        <v>0.831168234285701</v>
      </c>
      <c r="N9" s="142">
        <f t="shared" si="1"/>
        <v>0.737940670234695</v>
      </c>
    </row>
    <row r="10" ht="15" customHeight="1" spans="1:14">
      <c r="A10" s="121">
        <v>9</v>
      </c>
      <c r="B10" s="121">
        <v>406</v>
      </c>
      <c r="C10" s="121">
        <v>109.254</v>
      </c>
      <c r="D10" s="121">
        <v>39</v>
      </c>
      <c r="E10" s="121">
        <v>226</v>
      </c>
      <c r="I10" s="137">
        <f t="shared" ref="I10:K10" si="2">I6/AVERAGE($I$7:$K$7)</f>
        <v>0.891604611181189</v>
      </c>
      <c r="J10" s="138">
        <f t="shared" si="2"/>
        <v>0.798146371397819</v>
      </c>
      <c r="K10" s="139">
        <f t="shared" si="2"/>
        <v>0.716048059923926</v>
      </c>
      <c r="L10" s="137">
        <f t="shared" ref="L10:N10" si="3">L6/AVERAGE($L$7:$N$7)</f>
        <v>0.684905127067913</v>
      </c>
      <c r="M10" s="138">
        <f t="shared" si="3"/>
        <v>0.635371735978178</v>
      </c>
      <c r="N10" s="139">
        <f t="shared" si="3"/>
        <v>0.747985228455675</v>
      </c>
    </row>
    <row r="11" ht="15" customHeight="1" spans="1:14">
      <c r="A11" s="121">
        <v>10</v>
      </c>
      <c r="B11" s="121">
        <v>406</v>
      </c>
      <c r="C11" s="121">
        <v>92.163</v>
      </c>
      <c r="D11" s="121">
        <v>0</v>
      </c>
      <c r="E11" s="121">
        <v>255</v>
      </c>
      <c r="H11" s="113"/>
    </row>
    <row r="12" ht="15" customHeight="1" spans="1:14">
      <c r="A12" s="121">
        <v>11</v>
      </c>
      <c r="B12" s="121">
        <v>406</v>
      </c>
      <c r="C12" s="121">
        <v>122.66</v>
      </c>
      <c r="D12" s="121">
        <v>13</v>
      </c>
      <c r="E12" s="121">
        <v>255</v>
      </c>
      <c r="H12" s="113" t="s">
        <v>14</v>
      </c>
      <c r="I12" s="140">
        <f t="shared" ref="I12:N12" si="4">I9/AVERAGE($I$9:$K$9)</f>
        <v>1.15758924382364</v>
      </c>
      <c r="J12" s="141">
        <f t="shared" si="4"/>
        <v>0.953409563130873</v>
      </c>
      <c r="K12" s="142">
        <f t="shared" si="4"/>
        <v>0.889001193045483</v>
      </c>
      <c r="L12" s="141">
        <f t="shared" si="4"/>
        <v>1.03885701378716</v>
      </c>
      <c r="M12" s="141">
        <f t="shared" si="4"/>
        <v>0.915086154190701</v>
      </c>
      <c r="N12" s="142">
        <f t="shared" si="4"/>
        <v>0.812445979154033</v>
      </c>
    </row>
    <row r="13" ht="15" customHeight="1" spans="1:14">
      <c r="A13" s="121">
        <v>12</v>
      </c>
      <c r="B13" s="121">
        <v>406</v>
      </c>
      <c r="C13" s="121">
        <v>141.919</v>
      </c>
      <c r="D13" s="121">
        <v>0</v>
      </c>
      <c r="E13" s="121">
        <v>255</v>
      </c>
      <c r="I13" s="137">
        <f t="shared" ref="I13:N13" si="5">I10/AVERAGE($I10:$K10)</f>
        <v>1.11181931087675</v>
      </c>
      <c r="J13" s="138">
        <f t="shared" si="5"/>
        <v>0.995278105897965</v>
      </c>
      <c r="K13" s="139">
        <f t="shared" si="5"/>
        <v>0.892902583225281</v>
      </c>
      <c r="L13" s="138">
        <f t="shared" si="5"/>
        <v>0.854067752502746</v>
      </c>
      <c r="M13" s="138">
        <f t="shared" si="5"/>
        <v>0.792300260437156</v>
      </c>
      <c r="N13" s="139">
        <f t="shared" si="5"/>
        <v>0.932727815467276</v>
      </c>
    </row>
    <row r="14" ht="15" customHeight="1" spans="1:14">
      <c r="A14" s="121">
        <v>13</v>
      </c>
      <c r="B14" s="121">
        <v>493</v>
      </c>
      <c r="C14" s="121">
        <v>110.531</v>
      </c>
      <c r="D14" s="121">
        <v>0</v>
      </c>
      <c r="E14" s="143">
        <v>255</v>
      </c>
      <c r="F14" s="113"/>
    </row>
    <row r="15" ht="15" customHeight="1" spans="1:14">
      <c r="A15" s="121">
        <v>14</v>
      </c>
      <c r="B15" s="121">
        <v>493</v>
      </c>
      <c r="C15" s="121">
        <v>107.041</v>
      </c>
      <c r="D15" s="121">
        <v>0</v>
      </c>
      <c r="E15" s="121">
        <v>255</v>
      </c>
    </row>
    <row r="16" ht="15" customHeight="1" spans="1:14">
      <c r="A16" s="121">
        <v>15</v>
      </c>
      <c r="B16" s="121">
        <v>493</v>
      </c>
      <c r="C16" s="121">
        <v>98.016</v>
      </c>
      <c r="D16" s="121">
        <v>0</v>
      </c>
      <c r="E16" s="121">
        <v>255</v>
      </c>
    </row>
    <row r="17" ht="15" customHeight="1" spans="1:7">
      <c r="A17" s="121">
        <v>16</v>
      </c>
      <c r="B17" s="121">
        <v>493</v>
      </c>
      <c r="C17" s="121">
        <v>108.498</v>
      </c>
      <c r="D17" s="121">
        <v>0</v>
      </c>
      <c r="E17" s="121">
        <v>255</v>
      </c>
    </row>
    <row r="18" ht="15" customHeight="1" spans="1:7">
      <c r="A18" s="121">
        <v>17</v>
      </c>
      <c r="B18" s="121">
        <v>493</v>
      </c>
      <c r="C18" s="121">
        <v>119.195</v>
      </c>
      <c r="D18" s="121">
        <v>0</v>
      </c>
      <c r="E18" s="121">
        <v>255</v>
      </c>
    </row>
    <row r="19" ht="15" customHeight="1" spans="1:7">
      <c r="A19" s="121">
        <v>18</v>
      </c>
      <c r="B19" s="121">
        <v>493</v>
      </c>
      <c r="C19" s="121">
        <v>122.217</v>
      </c>
      <c r="D19" s="121">
        <v>19</v>
      </c>
      <c r="E19" s="143">
        <v>255</v>
      </c>
      <c r="F19" s="113"/>
      <c r="G19" s="113"/>
    </row>
    <row r="20" ht="15" customHeight="1" spans="1:7">
      <c r="E20" s="113"/>
      <c r="F20" s="113"/>
      <c r="G20" s="113"/>
    </row>
    <row r="21" ht="15" customHeight="1" spans="1:7">
      <c r="E21" s="113"/>
      <c r="F21" s="113"/>
      <c r="G21" s="113"/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 spans="1:7">
      <c r="B29" s="113"/>
      <c r="C29" s="113"/>
      <c r="D29" s="144"/>
      <c r="E29" s="113"/>
      <c r="F29" s="113"/>
    </row>
    <row r="30" ht="15" customHeight="1" spans="1:7">
      <c r="B30" s="113"/>
      <c r="C30" s="113"/>
      <c r="D30" s="113"/>
      <c r="E30" s="113"/>
      <c r="F30" s="113"/>
    </row>
    <row r="31" ht="15" customHeight="1" spans="1:7">
      <c r="B31" s="113"/>
      <c r="C31" s="113"/>
      <c r="D31" s="113"/>
      <c r="E31" s="113"/>
      <c r="F31" s="113"/>
    </row>
    <row r="32" ht="15" customHeight="1" spans="1:7">
      <c r="B32" s="113"/>
      <c r="C32" s="113"/>
      <c r="D32" s="113"/>
      <c r="E32" s="113"/>
      <c r="F32" s="113"/>
    </row>
    <row r="33" ht="15" customHeight="1" spans="2:6">
      <c r="B33" s="113"/>
      <c r="C33" s="113"/>
      <c r="D33" s="113"/>
      <c r="E33" s="113"/>
      <c r="F33" s="113"/>
    </row>
    <row r="34" ht="15" customHeight="1" spans="2:6">
      <c r="B34" s="113"/>
      <c r="C34" s="113"/>
      <c r="D34" s="113"/>
      <c r="E34" s="113"/>
      <c r="F34" s="113"/>
    </row>
  </sheetData>
  <mergeCells count="2">
    <mergeCell ref="I4:K4"/>
    <mergeCell ref="L4:N4"/>
  </mergeCells>
  <pageMargins left="0.7" right="0.7" top="0.75" bottom="0.75" header="0.3" footer="0.3"/>
  <pageSetup paperSize="9" orientation="portrait"/>
  <headerFooter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N34"/>
  <sheetViews>
    <sheetView topLeftCell="D1" workbookViewId="0">
      <selection activeCell="K19" sqref="K19"/>
    </sheetView>
  </sheetViews>
  <sheetFormatPr defaultColWidth="12.25" defaultRowHeight="13.5"/>
  <cols>
    <col min="1" max="1" width="8.75" style="61" customWidth="1"/>
    <col min="2" max="2" width="10.5" style="61" customWidth="1"/>
    <col min="3" max="5" width="12.25" style="61" customWidth="1"/>
    <col min="6" max="6" width="11.375" style="61" customWidth="1"/>
    <col min="7" max="7" width="7.5" style="61" customWidth="1"/>
    <col min="8" max="8" width="12.5" style="61" customWidth="1"/>
    <col min="9" max="22" width="8.75" style="61" customWidth="1"/>
    <col min="23" max="16384" width="12.25" style="61"/>
  </cols>
  <sheetData>
    <row r="1" spans="1:14">
      <c r="A1" s="121"/>
      <c r="B1" s="121" t="s">
        <v>0</v>
      </c>
      <c r="C1" s="121" t="s">
        <v>1</v>
      </c>
      <c r="D1" s="121" t="s">
        <v>2</v>
      </c>
      <c r="E1" s="121" t="s">
        <v>3</v>
      </c>
    </row>
    <row r="2" ht="15" customHeight="1" spans="1:14">
      <c r="A2" s="121">
        <v>1</v>
      </c>
      <c r="B2" s="121">
        <v>720</v>
      </c>
      <c r="C2" s="121">
        <v>111.843</v>
      </c>
      <c r="D2" s="121">
        <v>16</v>
      </c>
      <c r="E2" s="121">
        <v>248</v>
      </c>
    </row>
    <row r="3" spans="1:14">
      <c r="A3" s="121">
        <v>2</v>
      </c>
      <c r="B3" s="121">
        <v>720</v>
      </c>
      <c r="C3" s="121">
        <v>129.262</v>
      </c>
      <c r="D3" s="121">
        <v>14</v>
      </c>
      <c r="E3" s="121">
        <v>255</v>
      </c>
    </row>
    <row r="4" spans="1:14">
      <c r="A4" s="121">
        <v>3</v>
      </c>
      <c r="B4" s="121">
        <v>720</v>
      </c>
      <c r="C4" s="121">
        <v>208.806</v>
      </c>
      <c r="D4" s="121">
        <v>90</v>
      </c>
      <c r="E4" s="121">
        <v>255</v>
      </c>
      <c r="H4" s="113"/>
      <c r="I4" s="129" t="s">
        <v>32</v>
      </c>
      <c r="J4" s="130"/>
      <c r="K4" s="131"/>
      <c r="L4" s="132" t="s">
        <v>10</v>
      </c>
      <c r="M4" s="133"/>
      <c r="N4" s="134"/>
    </row>
    <row r="5" spans="1:14">
      <c r="A5" s="121">
        <v>4</v>
      </c>
      <c r="B5" s="121">
        <v>720</v>
      </c>
      <c r="C5" s="121">
        <v>78.112</v>
      </c>
      <c r="D5" s="121">
        <v>0</v>
      </c>
      <c r="E5" s="121">
        <v>255</v>
      </c>
      <c r="G5" s="113" t="s">
        <v>9</v>
      </c>
      <c r="H5" s="113" t="s">
        <v>58</v>
      </c>
      <c r="I5" s="135">
        <f>C2</f>
        <v>111.843</v>
      </c>
      <c r="J5" s="5">
        <f>C8</f>
        <v>91.612</v>
      </c>
      <c r="K5" s="136">
        <f>C14</f>
        <v>88.515</v>
      </c>
      <c r="L5" s="135">
        <f>C3</f>
        <v>129.262</v>
      </c>
      <c r="M5" s="5">
        <f>C9</f>
        <v>128.321</v>
      </c>
      <c r="N5" s="136">
        <f>C15</f>
        <v>147.545</v>
      </c>
    </row>
    <row r="6" spans="1:14">
      <c r="A6" s="121">
        <v>5</v>
      </c>
      <c r="B6" s="121">
        <v>720</v>
      </c>
      <c r="C6" s="121">
        <v>204.185</v>
      </c>
      <c r="D6" s="121">
        <v>80</v>
      </c>
      <c r="E6" s="121">
        <v>255</v>
      </c>
      <c r="H6" s="113" t="s">
        <v>59</v>
      </c>
      <c r="I6" s="135">
        <f>C4</f>
        <v>208.806</v>
      </c>
      <c r="J6" s="5">
        <f>C10</f>
        <v>214.35</v>
      </c>
      <c r="K6" s="136">
        <f>C16</f>
        <v>195.156</v>
      </c>
      <c r="L6" s="135">
        <f>C5</f>
        <v>78.112</v>
      </c>
      <c r="M6" s="5">
        <f>C11</f>
        <v>68.254</v>
      </c>
      <c r="N6" s="136">
        <f>C17</f>
        <v>96.684</v>
      </c>
    </row>
    <row r="7" spans="1:14">
      <c r="A7" s="121">
        <v>6</v>
      </c>
      <c r="B7" s="121">
        <v>720</v>
      </c>
      <c r="C7" s="121">
        <v>200.176</v>
      </c>
      <c r="D7" s="121">
        <v>76</v>
      </c>
      <c r="E7" s="121">
        <v>255</v>
      </c>
      <c r="G7" s="113" t="s">
        <v>11</v>
      </c>
      <c r="H7" s="113" t="s">
        <v>12</v>
      </c>
      <c r="I7" s="137">
        <f>C6</f>
        <v>204.185</v>
      </c>
      <c r="J7" s="138">
        <f>C12</f>
        <v>184.885</v>
      </c>
      <c r="K7" s="139">
        <f>C18</f>
        <v>140.465</v>
      </c>
      <c r="L7" s="137">
        <f>C7</f>
        <v>200.176</v>
      </c>
      <c r="M7" s="138">
        <f>C13</f>
        <v>177.761</v>
      </c>
      <c r="N7" s="139">
        <f>C19</f>
        <v>169.212</v>
      </c>
    </row>
    <row r="8" spans="1:14">
      <c r="A8" s="121">
        <v>7</v>
      </c>
      <c r="B8" s="121">
        <v>920</v>
      </c>
      <c r="C8" s="121">
        <v>91.612</v>
      </c>
      <c r="D8" s="121">
        <v>9</v>
      </c>
      <c r="E8" s="121">
        <v>248</v>
      </c>
      <c r="G8" s="113"/>
    </row>
    <row r="9" spans="1:14">
      <c r="A9" s="121">
        <v>8</v>
      </c>
      <c r="B9" s="121">
        <v>920</v>
      </c>
      <c r="C9" s="121">
        <v>128.321</v>
      </c>
      <c r="D9" s="121">
        <v>71</v>
      </c>
      <c r="E9" s="121">
        <v>171</v>
      </c>
      <c r="H9" s="113" t="s">
        <v>13</v>
      </c>
      <c r="I9" s="140">
        <f t="shared" ref="I9:K9" si="0">I5/AVERAGE($I$7:$K$7)</f>
        <v>0.633629505131861</v>
      </c>
      <c r="J9" s="141">
        <f t="shared" si="0"/>
        <v>0.519013851775614</v>
      </c>
      <c r="K9" s="142">
        <f t="shared" si="0"/>
        <v>0.501468269330639</v>
      </c>
      <c r="L9" s="140">
        <f t="shared" ref="L9:N9" si="1">L5/AVERAGE($L$7:$N$7)</f>
        <v>0.708739301360324</v>
      </c>
      <c r="M9" s="141">
        <f t="shared" si="1"/>
        <v>0.703579829260403</v>
      </c>
      <c r="N9" s="142">
        <f t="shared" si="1"/>
        <v>0.808984389992488</v>
      </c>
    </row>
    <row r="10" ht="15" customHeight="1" spans="1:14">
      <c r="A10" s="121">
        <v>9</v>
      </c>
      <c r="B10" s="121">
        <v>920</v>
      </c>
      <c r="C10" s="121">
        <v>214.35</v>
      </c>
      <c r="D10" s="121">
        <v>106</v>
      </c>
      <c r="E10" s="121">
        <v>255</v>
      </c>
      <c r="I10" s="137">
        <f t="shared" ref="I10:K10" si="2">I6/AVERAGE($I$7:$K$7)</f>
        <v>1.18295863351809</v>
      </c>
      <c r="J10" s="138">
        <f t="shared" si="2"/>
        <v>1.21436732227332</v>
      </c>
      <c r="K10" s="139">
        <f t="shared" si="2"/>
        <v>1.10562663468893</v>
      </c>
      <c r="L10" s="137">
        <f t="shared" ref="L10:N10" si="3">L6/AVERAGE($L$7:$N$7)</f>
        <v>0.428285530997955</v>
      </c>
      <c r="M10" s="138">
        <f t="shared" si="3"/>
        <v>0.374234440709935</v>
      </c>
      <c r="N10" s="139">
        <f t="shared" si="3"/>
        <v>0.530115197140084</v>
      </c>
    </row>
    <row r="11" ht="15" customHeight="1" spans="1:14">
      <c r="A11" s="121">
        <v>10</v>
      </c>
      <c r="B11" s="121">
        <v>920</v>
      </c>
      <c r="C11" s="121">
        <v>68.254</v>
      </c>
      <c r="D11" s="121">
        <v>19</v>
      </c>
      <c r="E11" s="121">
        <v>163</v>
      </c>
      <c r="H11" s="113"/>
    </row>
    <row r="12" ht="15" customHeight="1" spans="1:14">
      <c r="A12" s="121">
        <v>11</v>
      </c>
      <c r="B12" s="121">
        <v>920</v>
      </c>
      <c r="C12" s="121">
        <v>184.885</v>
      </c>
      <c r="D12" s="121">
        <v>72</v>
      </c>
      <c r="E12" s="121">
        <v>255</v>
      </c>
      <c r="H12" s="113" t="s">
        <v>14</v>
      </c>
      <c r="I12" s="140">
        <f t="shared" ref="I12:N12" si="4">I9/AVERAGE($I$9:$K$9)</f>
        <v>1.14918998527246</v>
      </c>
      <c r="J12" s="141">
        <f t="shared" si="4"/>
        <v>0.941315888618694</v>
      </c>
      <c r="K12" s="142">
        <f t="shared" si="4"/>
        <v>0.909494126108847</v>
      </c>
      <c r="L12" s="141">
        <f t="shared" si="4"/>
        <v>1.28541379575244</v>
      </c>
      <c r="M12" s="141">
        <f t="shared" si="4"/>
        <v>1.27605625539407</v>
      </c>
      <c r="N12" s="142">
        <f t="shared" si="4"/>
        <v>1.46722454003724</v>
      </c>
    </row>
    <row r="13" ht="15" customHeight="1" spans="1:14">
      <c r="A13" s="121">
        <v>12</v>
      </c>
      <c r="B13" s="121">
        <v>920</v>
      </c>
      <c r="C13" s="121">
        <v>177.761</v>
      </c>
      <c r="D13" s="121">
        <v>59</v>
      </c>
      <c r="E13" s="121">
        <v>255</v>
      </c>
      <c r="I13" s="137">
        <f t="shared" ref="I13:N13" si="5">I10/AVERAGE($I10:$K10)</f>
        <v>1.01310988627101</v>
      </c>
      <c r="J13" s="138">
        <f t="shared" si="5"/>
        <v>1.04000892753173</v>
      </c>
      <c r="K13" s="139">
        <f t="shared" si="5"/>
        <v>0.94688118619726</v>
      </c>
      <c r="L13" s="138">
        <f t="shared" si="5"/>
        <v>0.366792458592106</v>
      </c>
      <c r="M13" s="138">
        <f t="shared" si="5"/>
        <v>0.320502003133265</v>
      </c>
      <c r="N13" s="139">
        <f t="shared" si="5"/>
        <v>0.454001460294438</v>
      </c>
    </row>
    <row r="14" ht="15" customHeight="1" spans="1:14">
      <c r="A14" s="121">
        <v>13</v>
      </c>
      <c r="B14" s="121">
        <v>1012</v>
      </c>
      <c r="C14" s="121">
        <v>88.515</v>
      </c>
      <c r="D14" s="121">
        <v>12</v>
      </c>
      <c r="E14" s="143">
        <v>248</v>
      </c>
      <c r="F14" s="113"/>
    </row>
    <row r="15" ht="15" customHeight="1" spans="1:14">
      <c r="A15" s="121">
        <v>14</v>
      </c>
      <c r="B15" s="121">
        <v>1012</v>
      </c>
      <c r="C15" s="121">
        <v>147.545</v>
      </c>
      <c r="D15" s="121">
        <v>10</v>
      </c>
      <c r="E15" s="121">
        <v>255</v>
      </c>
    </row>
    <row r="16" ht="15" customHeight="1" spans="1:14">
      <c r="A16" s="121">
        <v>15</v>
      </c>
      <c r="B16" s="121">
        <v>1012</v>
      </c>
      <c r="C16" s="121">
        <v>195.156</v>
      </c>
      <c r="D16" s="121">
        <v>100</v>
      </c>
      <c r="E16" s="121">
        <v>255</v>
      </c>
    </row>
    <row r="17" ht="15" customHeight="1" spans="1:7">
      <c r="A17" s="121">
        <v>16</v>
      </c>
      <c r="B17" s="121">
        <v>1012</v>
      </c>
      <c r="C17" s="121">
        <v>96.684</v>
      </c>
      <c r="D17" s="121">
        <v>0</v>
      </c>
      <c r="E17" s="121">
        <v>255</v>
      </c>
    </row>
    <row r="18" ht="15" customHeight="1" spans="1:7">
      <c r="A18" s="121">
        <v>17</v>
      </c>
      <c r="B18" s="121">
        <v>1012</v>
      </c>
      <c r="C18" s="121">
        <v>140.465</v>
      </c>
      <c r="D18" s="121">
        <v>0</v>
      </c>
      <c r="E18" s="121">
        <v>255</v>
      </c>
    </row>
    <row r="19" ht="15" customHeight="1" spans="1:7">
      <c r="A19" s="121">
        <v>18</v>
      </c>
      <c r="B19" s="121">
        <v>1012</v>
      </c>
      <c r="C19" s="121">
        <v>169.212</v>
      </c>
      <c r="D19" s="121">
        <v>0</v>
      </c>
      <c r="E19" s="143">
        <v>255</v>
      </c>
      <c r="F19" s="113"/>
      <c r="G19" s="113"/>
    </row>
    <row r="20" ht="15" customHeight="1" spans="1:7">
      <c r="E20" s="113"/>
      <c r="F20" s="113"/>
      <c r="G20" s="113"/>
    </row>
    <row r="21" ht="15" customHeight="1" spans="1:7">
      <c r="E21" s="113"/>
      <c r="F21" s="113"/>
      <c r="G21" s="113"/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 spans="1:7">
      <c r="B29" s="113"/>
      <c r="C29" s="113"/>
      <c r="D29" s="144"/>
      <c r="E29" s="113"/>
      <c r="F29" s="113"/>
    </row>
    <row r="30" ht="15" customHeight="1" spans="1:7">
      <c r="B30" s="113"/>
      <c r="C30" s="113"/>
      <c r="D30" s="113"/>
      <c r="E30" s="113"/>
      <c r="F30" s="113"/>
    </row>
    <row r="31" ht="15" customHeight="1" spans="1:7">
      <c r="B31" s="113"/>
      <c r="C31" s="113"/>
      <c r="D31" s="113"/>
      <c r="E31" s="113"/>
      <c r="F31" s="113"/>
    </row>
    <row r="32" ht="15" customHeight="1" spans="1:7">
      <c r="B32" s="113"/>
      <c r="C32" s="113"/>
      <c r="D32" s="113"/>
      <c r="E32" s="113"/>
      <c r="F32" s="113"/>
    </row>
    <row r="33" ht="15" customHeight="1" spans="2:6">
      <c r="B33" s="113"/>
      <c r="C33" s="113"/>
      <c r="D33" s="113"/>
      <c r="E33" s="113"/>
      <c r="F33" s="113"/>
    </row>
    <row r="34" ht="15" customHeight="1" spans="2:6">
      <c r="B34" s="113"/>
      <c r="C34" s="113"/>
      <c r="D34" s="113"/>
      <c r="E34" s="113"/>
      <c r="F34" s="113"/>
    </row>
  </sheetData>
  <mergeCells count="2">
    <mergeCell ref="I4:K4"/>
    <mergeCell ref="L4:N4"/>
  </mergeCells>
  <pageMargins left="0.7" right="0.7" top="0.75" bottom="0.75" header="0.3" footer="0.3"/>
  <pageSetup paperSize="9" orientation="portrait"/>
  <headerFooter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N34"/>
  <sheetViews>
    <sheetView topLeftCell="D1" workbookViewId="0">
      <selection activeCell="I12" sqref="I12:N13"/>
    </sheetView>
  </sheetViews>
  <sheetFormatPr defaultColWidth="12.25" defaultRowHeight="13.5"/>
  <cols>
    <col min="1" max="1" width="8.75" style="61" customWidth="1"/>
    <col min="2" max="2" width="10.5" style="61" customWidth="1"/>
    <col min="3" max="5" width="12.25" style="61" customWidth="1"/>
    <col min="6" max="6" width="11.375" style="61" customWidth="1"/>
    <col min="7" max="7" width="7.5" style="61" customWidth="1"/>
    <col min="8" max="8" width="12.5" style="61" customWidth="1"/>
    <col min="9" max="22" width="8.75" style="61" customWidth="1"/>
    <col min="23" max="16384" width="12.25" style="61"/>
  </cols>
  <sheetData>
    <row r="1" spans="1:14">
      <c r="A1" s="121"/>
      <c r="B1" s="121" t="s">
        <v>0</v>
      </c>
      <c r="C1" s="121" t="s">
        <v>1</v>
      </c>
      <c r="D1" s="121" t="s">
        <v>2</v>
      </c>
      <c r="E1" s="121" t="s">
        <v>3</v>
      </c>
    </row>
    <row r="2" ht="15" customHeight="1" spans="1:14">
      <c r="A2" s="121">
        <v>1</v>
      </c>
      <c r="B2" s="121">
        <v>800</v>
      </c>
      <c r="C2" s="121">
        <v>115.184</v>
      </c>
      <c r="D2" s="121">
        <v>11</v>
      </c>
      <c r="E2" s="121">
        <v>255</v>
      </c>
    </row>
    <row r="3" spans="1:14">
      <c r="A3" s="121">
        <v>2</v>
      </c>
      <c r="B3" s="121">
        <v>800</v>
      </c>
      <c r="C3" s="121">
        <v>145.067</v>
      </c>
      <c r="D3" s="121">
        <v>13</v>
      </c>
      <c r="E3" s="121">
        <v>255</v>
      </c>
    </row>
    <row r="4" spans="1:14">
      <c r="A4" s="121">
        <v>3</v>
      </c>
      <c r="B4" s="121">
        <v>800</v>
      </c>
      <c r="C4" s="121">
        <v>113.653</v>
      </c>
      <c r="D4" s="121">
        <v>19</v>
      </c>
      <c r="E4" s="121">
        <v>255</v>
      </c>
      <c r="H4" s="113"/>
      <c r="I4" s="129" t="s">
        <v>32</v>
      </c>
      <c r="J4" s="130"/>
      <c r="K4" s="131"/>
      <c r="L4" s="132" t="s">
        <v>10</v>
      </c>
      <c r="M4" s="133"/>
      <c r="N4" s="134"/>
    </row>
    <row r="5" spans="1:14">
      <c r="A5" s="121">
        <v>4</v>
      </c>
      <c r="B5" s="121">
        <v>800</v>
      </c>
      <c r="C5" s="121">
        <v>71.448</v>
      </c>
      <c r="D5" s="121">
        <v>13</v>
      </c>
      <c r="E5" s="121">
        <v>178</v>
      </c>
      <c r="G5" s="113" t="s">
        <v>9</v>
      </c>
      <c r="H5" s="113" t="s">
        <v>58</v>
      </c>
      <c r="I5" s="135">
        <f>C2</f>
        <v>115.184</v>
      </c>
      <c r="J5" s="5">
        <f>C8</f>
        <v>103.795</v>
      </c>
      <c r="K5" s="136">
        <f>C14</f>
        <v>87.637</v>
      </c>
      <c r="L5" s="135">
        <f>C3</f>
        <v>145.067</v>
      </c>
      <c r="M5" s="5">
        <f>C9</f>
        <v>139.71</v>
      </c>
      <c r="N5" s="136">
        <f>C15</f>
        <v>115.268</v>
      </c>
    </row>
    <row r="6" spans="1:14">
      <c r="A6" s="121">
        <v>5</v>
      </c>
      <c r="B6" s="121">
        <v>800</v>
      </c>
      <c r="C6" s="121">
        <v>189.833</v>
      </c>
      <c r="D6" s="121">
        <v>51</v>
      </c>
      <c r="E6" s="121">
        <v>255</v>
      </c>
      <c r="H6" s="113" t="s">
        <v>59</v>
      </c>
      <c r="I6" s="135">
        <f>C4</f>
        <v>113.653</v>
      </c>
      <c r="J6" s="5">
        <f>C10</f>
        <v>110.956</v>
      </c>
      <c r="K6" s="136">
        <f>C16</f>
        <v>102.435</v>
      </c>
      <c r="L6" s="135">
        <f>C5</f>
        <v>71.448</v>
      </c>
      <c r="M6" s="5">
        <f>C11</f>
        <v>61.072</v>
      </c>
      <c r="N6" s="136">
        <f>C17</f>
        <v>54.99</v>
      </c>
    </row>
    <row r="7" spans="1:14">
      <c r="A7" s="121">
        <v>6</v>
      </c>
      <c r="B7" s="121">
        <v>800</v>
      </c>
      <c r="C7" s="121">
        <v>192.849</v>
      </c>
      <c r="D7" s="121">
        <v>61</v>
      </c>
      <c r="E7" s="121">
        <v>255</v>
      </c>
      <c r="G7" s="113" t="s">
        <v>11</v>
      </c>
      <c r="H7" s="113" t="s">
        <v>12</v>
      </c>
      <c r="I7" s="137">
        <f>C6</f>
        <v>189.833</v>
      </c>
      <c r="J7" s="138">
        <f>C12</f>
        <v>184.489</v>
      </c>
      <c r="K7" s="139">
        <f>C18</f>
        <v>167.4</v>
      </c>
      <c r="L7" s="137">
        <f>C7</f>
        <v>192.849</v>
      </c>
      <c r="M7" s="138">
        <f>C13</f>
        <v>170.685</v>
      </c>
      <c r="N7" s="139">
        <f>C19</f>
        <v>151.112</v>
      </c>
    </row>
    <row r="8" spans="1:14">
      <c r="A8" s="121">
        <v>7</v>
      </c>
      <c r="B8" s="121">
        <v>880</v>
      </c>
      <c r="C8" s="121">
        <v>103.795</v>
      </c>
      <c r="D8" s="121">
        <v>0</v>
      </c>
      <c r="E8" s="121">
        <v>255</v>
      </c>
      <c r="G8" s="113"/>
    </row>
    <row r="9" spans="1:14">
      <c r="A9" s="121">
        <v>8</v>
      </c>
      <c r="B9" s="121">
        <v>880</v>
      </c>
      <c r="C9" s="121">
        <v>139.71</v>
      </c>
      <c r="D9" s="121">
        <v>15</v>
      </c>
      <c r="E9" s="121">
        <v>255</v>
      </c>
      <c r="H9" s="113" t="s">
        <v>13</v>
      </c>
      <c r="I9" s="140">
        <f t="shared" ref="I9:K9" si="0">I5/AVERAGE($I$7:$K$7)</f>
        <v>0.637876992258022</v>
      </c>
      <c r="J9" s="141">
        <f t="shared" si="0"/>
        <v>0.57480589675147</v>
      </c>
      <c r="K9" s="142">
        <f t="shared" si="0"/>
        <v>0.485324576074075</v>
      </c>
      <c r="L9" s="140">
        <f t="shared" ref="L9:N9" si="1">L5/AVERAGE($L$7:$N$7)</f>
        <v>0.845631754642997</v>
      </c>
      <c r="M9" s="141">
        <f t="shared" si="1"/>
        <v>0.814404464427976</v>
      </c>
      <c r="N9" s="142">
        <f t="shared" si="1"/>
        <v>0.671925945212826</v>
      </c>
    </row>
    <row r="10" ht="15" customHeight="1" spans="1:14">
      <c r="A10" s="121">
        <v>9</v>
      </c>
      <c r="B10" s="121">
        <v>880</v>
      </c>
      <c r="C10" s="121">
        <v>110.956</v>
      </c>
      <c r="D10" s="121">
        <v>16</v>
      </c>
      <c r="E10" s="121">
        <v>255</v>
      </c>
      <c r="I10" s="137">
        <f t="shared" ref="I10:K10" si="2">I6/AVERAGE($I$7:$K$7)</f>
        <v>0.629398473755912</v>
      </c>
      <c r="J10" s="138">
        <f t="shared" si="2"/>
        <v>0.614462768726395</v>
      </c>
      <c r="K10" s="139">
        <f t="shared" si="2"/>
        <v>0.567274358434769</v>
      </c>
      <c r="L10" s="137">
        <f t="shared" ref="L10:N10" si="3">L6/AVERAGE($L$7:$N$7)</f>
        <v>0.416488226858851</v>
      </c>
      <c r="M10" s="138">
        <f t="shared" si="3"/>
        <v>0.35600393280041</v>
      </c>
      <c r="N10" s="139">
        <f t="shared" si="3"/>
        <v>0.320550436610797</v>
      </c>
    </row>
    <row r="11" ht="15" customHeight="1" spans="1:14">
      <c r="A11" s="121">
        <v>10</v>
      </c>
      <c r="B11" s="121">
        <v>880</v>
      </c>
      <c r="C11" s="121">
        <v>61.072</v>
      </c>
      <c r="D11" s="121">
        <v>0</v>
      </c>
      <c r="E11" s="121">
        <v>255</v>
      </c>
      <c r="H11" s="113"/>
    </row>
    <row r="12" ht="15" customHeight="1" spans="1:14">
      <c r="A12" s="121">
        <v>11</v>
      </c>
      <c r="B12" s="121">
        <v>880</v>
      </c>
      <c r="C12" s="121">
        <v>184.489</v>
      </c>
      <c r="D12" s="121">
        <v>0</v>
      </c>
      <c r="E12" s="121">
        <v>255</v>
      </c>
      <c r="H12" s="113" t="s">
        <v>14</v>
      </c>
      <c r="I12" s="140">
        <f t="shared" ref="I12:N12" si="4">I9/AVERAGE($I$9:$K$9)</f>
        <v>1.12698619771962</v>
      </c>
      <c r="J12" s="141">
        <f t="shared" si="4"/>
        <v>1.01555365669111</v>
      </c>
      <c r="K12" s="142">
        <f t="shared" si="4"/>
        <v>0.857460145589271</v>
      </c>
      <c r="L12" s="141">
        <f t="shared" si="4"/>
        <v>1.49404246806662</v>
      </c>
      <c r="M12" s="141">
        <f t="shared" si="4"/>
        <v>1.43887081978387</v>
      </c>
      <c r="N12" s="142">
        <f t="shared" si="4"/>
        <v>1.18714309394351</v>
      </c>
    </row>
    <row r="13" ht="15" customHeight="1" spans="1:14">
      <c r="A13" s="121">
        <v>12</v>
      </c>
      <c r="B13" s="121">
        <v>880</v>
      </c>
      <c r="C13" s="121">
        <v>170.685</v>
      </c>
      <c r="D13" s="121">
        <v>0</v>
      </c>
      <c r="E13" s="121">
        <v>255</v>
      </c>
      <c r="I13" s="137">
        <f t="shared" ref="I13:N13" si="5">I10/AVERAGE($I10:$K10)</f>
        <v>1.04254779173445</v>
      </c>
      <c r="J13" s="138">
        <f t="shared" si="5"/>
        <v>1.01780800136985</v>
      </c>
      <c r="K13" s="139">
        <f t="shared" si="5"/>
        <v>0.939644206895708</v>
      </c>
      <c r="L13" s="138">
        <f t="shared" si="5"/>
        <v>0.689879145406827</v>
      </c>
      <c r="M13" s="138">
        <f t="shared" si="5"/>
        <v>0.589691792188525</v>
      </c>
      <c r="N13" s="139">
        <f t="shared" si="5"/>
        <v>0.530965936148267</v>
      </c>
    </row>
    <row r="14" ht="15" customHeight="1" spans="1:14">
      <c r="A14" s="121">
        <v>13</v>
      </c>
      <c r="B14" s="121">
        <v>1100</v>
      </c>
      <c r="C14" s="121">
        <v>87.637</v>
      </c>
      <c r="D14" s="121">
        <v>7</v>
      </c>
      <c r="E14" s="143">
        <v>255</v>
      </c>
      <c r="F14" s="113"/>
    </row>
    <row r="15" ht="15" customHeight="1" spans="1:14">
      <c r="A15" s="121">
        <v>14</v>
      </c>
      <c r="B15" s="121">
        <v>1100</v>
      </c>
      <c r="C15" s="121">
        <v>115.268</v>
      </c>
      <c r="D15" s="121">
        <v>0</v>
      </c>
      <c r="E15" s="121">
        <v>255</v>
      </c>
    </row>
    <row r="16" ht="15" customHeight="1" spans="1:14">
      <c r="A16" s="121">
        <v>15</v>
      </c>
      <c r="B16" s="121">
        <v>1100</v>
      </c>
      <c r="C16" s="121">
        <v>102.435</v>
      </c>
      <c r="D16" s="121">
        <v>15</v>
      </c>
      <c r="E16" s="121">
        <v>255</v>
      </c>
    </row>
    <row r="17" ht="15" customHeight="1" spans="1:7">
      <c r="A17" s="121">
        <v>16</v>
      </c>
      <c r="B17" s="121">
        <v>1100</v>
      </c>
      <c r="C17" s="121">
        <v>54.99</v>
      </c>
      <c r="D17" s="121">
        <v>0</v>
      </c>
      <c r="E17" s="121">
        <v>255</v>
      </c>
    </row>
    <row r="18" ht="15" customHeight="1" spans="1:7">
      <c r="A18" s="121">
        <v>17</v>
      </c>
      <c r="B18" s="121">
        <v>1100</v>
      </c>
      <c r="C18" s="121">
        <v>167.4</v>
      </c>
      <c r="D18" s="121">
        <v>45</v>
      </c>
      <c r="E18" s="121">
        <v>255</v>
      </c>
    </row>
    <row r="19" ht="15" customHeight="1" spans="1:7">
      <c r="A19" s="121">
        <v>18</v>
      </c>
      <c r="B19" s="121">
        <v>1100</v>
      </c>
      <c r="C19" s="121">
        <v>151.112</v>
      </c>
      <c r="D19" s="121">
        <v>0</v>
      </c>
      <c r="E19" s="143">
        <v>255</v>
      </c>
      <c r="F19" s="113"/>
      <c r="G19" s="113"/>
    </row>
    <row r="20" ht="15" customHeight="1" spans="1:7">
      <c r="E20" s="113"/>
      <c r="F20" s="113"/>
      <c r="G20" s="113"/>
    </row>
    <row r="21" ht="15" customHeight="1" spans="1:7">
      <c r="E21" s="113"/>
      <c r="F21" s="113"/>
      <c r="G21" s="113"/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 spans="1:7">
      <c r="B29" s="113"/>
      <c r="C29" s="113"/>
      <c r="D29" s="144"/>
      <c r="E29" s="113"/>
      <c r="F29" s="113"/>
    </row>
    <row r="30" ht="15" customHeight="1" spans="1:7">
      <c r="B30" s="113"/>
      <c r="C30" s="113"/>
      <c r="D30" s="113"/>
      <c r="E30" s="113"/>
      <c r="F30" s="113"/>
    </row>
    <row r="31" ht="15" customHeight="1" spans="1:7">
      <c r="B31" s="113"/>
      <c r="C31" s="113"/>
      <c r="D31" s="113"/>
      <c r="E31" s="113"/>
      <c r="F31" s="113"/>
    </row>
    <row r="32" ht="15" customHeight="1" spans="1:7">
      <c r="B32" s="113"/>
      <c r="C32" s="113"/>
      <c r="D32" s="113"/>
      <c r="E32" s="113"/>
      <c r="F32" s="113"/>
    </row>
    <row r="33" ht="15" customHeight="1" spans="2:6">
      <c r="B33" s="113"/>
      <c r="C33" s="113"/>
      <c r="D33" s="113"/>
      <c r="E33" s="113"/>
      <c r="F33" s="113"/>
    </row>
    <row r="34" ht="15" customHeight="1" spans="2:6">
      <c r="B34" s="113"/>
      <c r="C34" s="113"/>
      <c r="D34" s="113"/>
      <c r="E34" s="113"/>
      <c r="F34" s="113"/>
    </row>
  </sheetData>
  <mergeCells count="2">
    <mergeCell ref="I4:K4"/>
    <mergeCell ref="L4:N4"/>
  </mergeCells>
  <pageMargins left="0.7" right="0.7" top="0.75" bottom="0.75" header="0.3" footer="0.3"/>
  <pageSetup paperSize="9" orientation="portrait"/>
  <headerFooter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workbookViewId="0">
      <selection activeCell="J12" sqref="J12"/>
    </sheetView>
  </sheetViews>
  <sheetFormatPr defaultColWidth="9" defaultRowHeight="13.5" outlineLevelCol="5"/>
  <cols>
    <col min="1" max="16384" width="9" style="61"/>
  </cols>
  <sheetData>
    <row r="1" customHeight="1" spans="1:6">
      <c r="A1" s="61" t="s">
        <v>17</v>
      </c>
      <c r="B1" s="61" t="s">
        <v>60</v>
      </c>
    </row>
    <row r="2" spans="1:6">
      <c r="A2" s="127" t="s">
        <v>32</v>
      </c>
      <c r="B2" s="127"/>
      <c r="C2" s="127"/>
      <c r="D2" s="127" t="s">
        <v>10</v>
      </c>
      <c r="E2" s="127"/>
      <c r="F2" s="127"/>
    </row>
    <row r="3" spans="1:6">
      <c r="A3" s="128">
        <v>32.21</v>
      </c>
      <c r="B3" s="128">
        <v>35.21</v>
      </c>
      <c r="C3" s="128">
        <v>36.32</v>
      </c>
      <c r="D3" s="128">
        <v>48.21</v>
      </c>
      <c r="E3" s="128">
        <v>49.241</v>
      </c>
      <c r="F3" s="128">
        <v>45.21</v>
      </c>
    </row>
    <row r="5" spans="1:6">
      <c r="A5" s="61" t="s">
        <v>17</v>
      </c>
      <c r="B5" s="61" t="s">
        <v>61</v>
      </c>
    </row>
    <row r="6" spans="1:6">
      <c r="A6" s="127" t="s">
        <v>32</v>
      </c>
      <c r="B6" s="127"/>
      <c r="C6" s="127"/>
      <c r="D6" s="127" t="s">
        <v>10</v>
      </c>
      <c r="E6" s="127"/>
      <c r="F6" s="127"/>
    </row>
    <row r="7" spans="1:6">
      <c r="A7" s="128">
        <v>62</v>
      </c>
      <c r="B7" s="128">
        <v>64</v>
      </c>
      <c r="C7" s="128">
        <v>67</v>
      </c>
      <c r="D7" s="128">
        <v>25</v>
      </c>
      <c r="E7" s="128">
        <v>29</v>
      </c>
      <c r="F7" s="128">
        <v>20</v>
      </c>
    </row>
    <row r="9" spans="1:6">
      <c r="A9" s="61" t="s">
        <v>18</v>
      </c>
      <c r="B9" s="61" t="s">
        <v>60</v>
      </c>
    </row>
    <row r="10" spans="1:6">
      <c r="A10" s="127" t="s">
        <v>32</v>
      </c>
      <c r="B10" s="127"/>
      <c r="C10" s="127"/>
      <c r="D10" s="127" t="s">
        <v>10</v>
      </c>
      <c r="E10" s="127"/>
      <c r="F10" s="127"/>
    </row>
    <row r="11" spans="1:6">
      <c r="A11" s="128">
        <v>32.321</v>
      </c>
      <c r="B11" s="128">
        <v>36.321</v>
      </c>
      <c r="C11" s="128">
        <v>34.251</v>
      </c>
      <c r="D11" s="128">
        <v>40.05</v>
      </c>
      <c r="E11" s="128">
        <v>43.251</v>
      </c>
      <c r="F11" s="128">
        <v>48.21</v>
      </c>
    </row>
    <row r="13" spans="1:6">
      <c r="A13" s="61" t="s">
        <v>18</v>
      </c>
      <c r="B13" s="61" t="s">
        <v>61</v>
      </c>
    </row>
    <row r="14" spans="1:6">
      <c r="A14" s="127" t="s">
        <v>32</v>
      </c>
      <c r="B14" s="127"/>
      <c r="C14" s="127"/>
      <c r="D14" s="127" t="s">
        <v>10</v>
      </c>
      <c r="E14" s="127"/>
      <c r="F14" s="127"/>
    </row>
    <row r="15" spans="1:6">
      <c r="A15" s="128">
        <v>70</v>
      </c>
      <c r="B15" s="128">
        <v>79</v>
      </c>
      <c r="C15" s="128">
        <v>81</v>
      </c>
      <c r="D15" s="128">
        <v>19</v>
      </c>
      <c r="E15" s="128">
        <v>22</v>
      </c>
      <c r="F15" s="128">
        <v>18</v>
      </c>
    </row>
  </sheetData>
  <mergeCells count="8">
    <mergeCell ref="A2:C2"/>
    <mergeCell ref="D2:F2"/>
    <mergeCell ref="A6:C6"/>
    <mergeCell ref="D6:F6"/>
    <mergeCell ref="A10:C10"/>
    <mergeCell ref="D10:F10"/>
    <mergeCell ref="A14:C14"/>
    <mergeCell ref="D14:F14"/>
  </mergeCells>
  <pageMargins left="0.75" right="0.75" top="1" bottom="1" header="0.5" footer="0.5"/>
  <headerFooter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I8"/>
  <sheetViews>
    <sheetView zoomScale="70" zoomScaleNormal="70" workbookViewId="0">
      <selection activeCell="E12" sqref="E12"/>
    </sheetView>
  </sheetViews>
  <sheetFormatPr defaultColWidth="9" defaultRowHeight="13.5" outlineLevelRow="7"/>
  <cols>
    <col min="1" max="1" width="9" style="61"/>
    <col min="2" max="2" width="24" style="61" customWidth="1"/>
    <col min="3" max="4" width="8.625" style="61" customWidth="1"/>
    <col min="5" max="5" width="11.25" style="61" customWidth="1"/>
    <col min="6" max="7" width="8.625" style="61" customWidth="1"/>
    <col min="8" max="8" width="10.25" style="61" customWidth="1"/>
    <col min="9" max="14" width="8.625" style="61" customWidth="1"/>
    <col min="15" max="16384" width="9" style="61"/>
  </cols>
  <sheetData>
    <row r="2" spans="2:9">
      <c r="B2" s="121"/>
      <c r="C2" s="122" t="s">
        <v>32</v>
      </c>
      <c r="D2" s="123"/>
      <c r="E2" s="123"/>
      <c r="F2" s="122" t="s">
        <v>10</v>
      </c>
      <c r="G2" s="123"/>
      <c r="H2" s="123"/>
    </row>
    <row r="3" spans="2:9">
      <c r="B3" s="124" t="s">
        <v>65</v>
      </c>
      <c r="C3" s="125">
        <v>21.02</v>
      </c>
      <c r="D3" s="125">
        <v>22.01</v>
      </c>
      <c r="E3" s="125">
        <v>21.25</v>
      </c>
      <c r="F3" s="125">
        <v>40.235</v>
      </c>
      <c r="G3" s="125">
        <v>43.25</v>
      </c>
      <c r="H3" s="125">
        <v>45.321</v>
      </c>
    </row>
    <row r="4" spans="2:9">
      <c r="B4" s="60"/>
      <c r="C4" s="126"/>
      <c r="D4" s="126"/>
      <c r="E4" s="126"/>
      <c r="F4" s="126"/>
      <c r="G4" s="126"/>
      <c r="H4" s="126"/>
      <c r="I4" s="5"/>
    </row>
    <row r="5" spans="2:9">
      <c r="B5" s="60"/>
      <c r="C5" s="126"/>
      <c r="D5" s="126"/>
      <c r="E5" s="126"/>
      <c r="F5" s="126"/>
      <c r="G5" s="126"/>
      <c r="H5" s="126"/>
      <c r="I5" s="5"/>
    </row>
    <row r="6" spans="2:9">
      <c r="B6" s="5" t="s">
        <v>66</v>
      </c>
      <c r="C6" s="5"/>
      <c r="D6" s="5"/>
      <c r="E6" s="5"/>
      <c r="F6" s="5"/>
      <c r="G6" s="5"/>
      <c r="H6" s="5"/>
      <c r="I6" s="5"/>
    </row>
    <row r="7" spans="2:9">
      <c r="B7" s="5"/>
      <c r="C7" s="5"/>
      <c r="D7" s="5"/>
      <c r="E7" s="5"/>
      <c r="F7" s="5"/>
      <c r="G7" s="5"/>
      <c r="H7" s="5"/>
      <c r="I7" s="5"/>
    </row>
    <row r="8" spans="2:9">
      <c r="B8" s="5"/>
      <c r="C8" s="5"/>
      <c r="D8" s="5"/>
      <c r="E8" s="5"/>
      <c r="F8" s="5"/>
      <c r="G8" s="5"/>
      <c r="H8" s="5"/>
      <c r="I8" s="5"/>
    </row>
  </sheetData>
  <mergeCells count="2">
    <mergeCell ref="C2:E2"/>
    <mergeCell ref="F2:H2"/>
  </mergeCells>
  <pageMargins left="0.7" right="0.7" top="0.75" bottom="0.75" header="0.3" footer="0.3"/>
  <pageSetup paperSize="9" orientation="portrait"/>
  <headerFooter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I8"/>
  <sheetViews>
    <sheetView zoomScale="70" zoomScaleNormal="70" workbookViewId="0">
      <selection activeCell="C3" sqref="C3:H3"/>
    </sheetView>
  </sheetViews>
  <sheetFormatPr defaultColWidth="9" defaultRowHeight="13.5" outlineLevelRow="7"/>
  <cols>
    <col min="1" max="1" width="9" style="61"/>
    <col min="2" max="2" width="24" style="61" customWidth="1"/>
    <col min="3" max="4" width="8.625" style="61" customWidth="1"/>
    <col min="5" max="5" width="11.25" style="61" customWidth="1"/>
    <col min="6" max="7" width="8.625" style="61" customWidth="1"/>
    <col min="8" max="8" width="10.25" style="61" customWidth="1"/>
    <col min="9" max="14" width="8.625" style="61" customWidth="1"/>
    <col min="15" max="16384" width="9" style="61"/>
  </cols>
  <sheetData>
    <row r="2" spans="2:9">
      <c r="B2" s="121"/>
      <c r="C2" s="122" t="s">
        <v>32</v>
      </c>
      <c r="D2" s="123"/>
      <c r="E2" s="123"/>
      <c r="F2" s="122" t="s">
        <v>10</v>
      </c>
      <c r="G2" s="123"/>
      <c r="H2" s="123"/>
    </row>
    <row r="3" spans="2:9">
      <c r="B3" s="124" t="s">
        <v>65</v>
      </c>
      <c r="C3" s="125">
        <v>19.21</v>
      </c>
      <c r="D3" s="125">
        <v>20.321</v>
      </c>
      <c r="E3" s="125">
        <v>21.02</v>
      </c>
      <c r="F3" s="125">
        <v>45.21</v>
      </c>
      <c r="G3" s="125">
        <v>49.21</v>
      </c>
      <c r="H3" s="125">
        <v>52.14</v>
      </c>
    </row>
    <row r="4" spans="2:9">
      <c r="B4" s="60"/>
      <c r="C4" s="126"/>
      <c r="D4" s="126"/>
      <c r="E4" s="126"/>
      <c r="F4" s="126"/>
      <c r="G4" s="126"/>
      <c r="H4" s="126"/>
      <c r="I4" s="5"/>
    </row>
    <row r="5" spans="2:9">
      <c r="B5" s="60"/>
      <c r="C5" s="126"/>
      <c r="D5" s="126"/>
      <c r="E5" s="126"/>
      <c r="F5" s="126"/>
      <c r="G5" s="126"/>
      <c r="H5" s="126"/>
      <c r="I5" s="5"/>
    </row>
    <row r="6" spans="2:9">
      <c r="B6" s="5" t="s">
        <v>66</v>
      </c>
      <c r="C6" s="5"/>
      <c r="D6" s="5"/>
      <c r="E6" s="5"/>
      <c r="F6" s="5"/>
      <c r="G6" s="5"/>
      <c r="H6" s="5"/>
      <c r="I6" s="5"/>
    </row>
    <row r="7" spans="2:9">
      <c r="B7" s="5"/>
      <c r="C7" s="5"/>
      <c r="D7" s="5"/>
      <c r="E7" s="5"/>
      <c r="F7" s="5"/>
      <c r="G7" s="5"/>
      <c r="H7" s="5"/>
      <c r="I7" s="5"/>
    </row>
    <row r="8" spans="2:9">
      <c r="B8" s="5"/>
      <c r="C8" s="5"/>
      <c r="D8" s="5"/>
      <c r="E8" s="5"/>
      <c r="F8" s="5"/>
      <c r="G8" s="5"/>
      <c r="H8" s="5"/>
      <c r="I8" s="5"/>
    </row>
  </sheetData>
  <mergeCells count="2">
    <mergeCell ref="C2:E2"/>
    <mergeCell ref="F2:H2"/>
  </mergeCells>
  <pageMargins left="0.7" right="0.7" top="0.75" bottom="0.75" header="0.3" footer="0.3"/>
  <pageSetup paperSize="9" orientation="portrait"/>
  <headerFooter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3"/>
  <sheetViews>
    <sheetView workbookViewId="0">
      <selection activeCell="F11" sqref="F11"/>
    </sheetView>
  </sheetViews>
  <sheetFormatPr defaultColWidth="9" defaultRowHeight="13.5" outlineLevelRow="2" outlineLevelCol="7"/>
  <cols>
    <col min="1" max="1" width="9" style="116"/>
    <col min="2" max="2" width="18.75" style="116" customWidth="1"/>
    <col min="3" max="16384" width="9" style="116"/>
  </cols>
  <sheetData>
    <row r="2" spans="2:8">
      <c r="B2" s="117"/>
      <c r="C2" s="118" t="s">
        <v>32</v>
      </c>
      <c r="D2" s="118"/>
      <c r="E2" s="118"/>
      <c r="F2" s="118" t="s">
        <v>10</v>
      </c>
      <c r="G2" s="118"/>
      <c r="H2" s="118"/>
    </row>
    <row r="3" spans="2:8">
      <c r="B3" s="119" t="s">
        <v>269</v>
      </c>
      <c r="C3" s="120">
        <v>65.321</v>
      </c>
      <c r="D3" s="120">
        <v>64.32</v>
      </c>
      <c r="E3" s="120">
        <v>60.321</v>
      </c>
      <c r="F3" s="120">
        <v>25.302</v>
      </c>
      <c r="G3" s="120">
        <v>26.302</v>
      </c>
      <c r="H3" s="120">
        <v>21.321</v>
      </c>
    </row>
  </sheetData>
  <mergeCells count="2">
    <mergeCell ref="C2:E2"/>
    <mergeCell ref="F2:H2"/>
  </mergeCells>
  <pageMargins left="0.7" right="0.7" top="0.75" bottom="0.75" header="0.3" footer="0.3"/>
  <pageSetup paperSize="9" orientation="portrait"/>
  <headerFooter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3"/>
  <sheetViews>
    <sheetView workbookViewId="0">
      <selection activeCell="D12" sqref="D12"/>
    </sheetView>
  </sheetViews>
  <sheetFormatPr defaultColWidth="9" defaultRowHeight="13.5" outlineLevelRow="2" outlineLevelCol="7"/>
  <cols>
    <col min="1" max="1" width="9" style="116"/>
    <col min="2" max="2" width="18.75" style="116" customWidth="1"/>
    <col min="3" max="16384" width="9" style="116"/>
  </cols>
  <sheetData>
    <row r="2" spans="2:8">
      <c r="B2" s="117"/>
      <c r="C2" s="118" t="s">
        <v>32</v>
      </c>
      <c r="D2" s="118"/>
      <c r="E2" s="118"/>
      <c r="F2" s="118" t="s">
        <v>10</v>
      </c>
      <c r="G2" s="118"/>
      <c r="H2" s="118"/>
    </row>
    <row r="3" spans="2:8">
      <c r="B3" s="119" t="s">
        <v>269</v>
      </c>
      <c r="C3" s="120">
        <v>76.251</v>
      </c>
      <c r="D3" s="120">
        <v>72.321</v>
      </c>
      <c r="E3" s="120">
        <v>70.325</v>
      </c>
      <c r="F3" s="120">
        <v>15.32</v>
      </c>
      <c r="G3" s="120">
        <v>16.25</v>
      </c>
      <c r="H3" s="120">
        <v>18.321</v>
      </c>
    </row>
  </sheetData>
  <mergeCells count="2">
    <mergeCell ref="C2:E2"/>
    <mergeCell ref="F2:H2"/>
  </mergeCells>
  <pageMargins left="0.7" right="0.7" top="0.75" bottom="0.75" header="0.3" footer="0.3"/>
  <pageSetup paperSize="9" orientation="portrait"/>
  <headerFooter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85" zoomScaleNormal="85" workbookViewId="0">
      <selection activeCell="I7" sqref="I7:N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940</v>
      </c>
      <c r="C2" s="70">
        <v>147.794</v>
      </c>
      <c r="D2" s="70">
        <v>81</v>
      </c>
      <c r="E2" s="70">
        <v>255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940</v>
      </c>
      <c r="C3" s="70">
        <v>193.231</v>
      </c>
      <c r="D3" s="70">
        <v>82</v>
      </c>
      <c r="E3" s="70">
        <v>255</v>
      </c>
      <c r="F3" s="58"/>
      <c r="G3" s="70"/>
      <c r="H3" s="104" t="s">
        <v>173</v>
      </c>
      <c r="I3" s="105" t="s">
        <v>236</v>
      </c>
      <c r="J3" s="106"/>
      <c r="K3" s="107"/>
      <c r="L3" s="108" t="s">
        <v>234</v>
      </c>
      <c r="M3" s="108"/>
      <c r="N3" s="108"/>
      <c r="O3" s="109"/>
      <c r="P3" s="60"/>
      <c r="Q3" s="60"/>
      <c r="R3" s="109"/>
      <c r="S3" s="60"/>
      <c r="T3" s="60"/>
      <c r="U3" s="60"/>
      <c r="V3" s="60"/>
      <c r="W3" s="60"/>
    </row>
    <row r="4" spans="1:23">
      <c r="A4" s="70">
        <v>3</v>
      </c>
      <c r="B4" s="70">
        <v>940</v>
      </c>
      <c r="C4" s="70">
        <v>215.435</v>
      </c>
      <c r="D4" s="70">
        <v>40</v>
      </c>
      <c r="E4" s="70">
        <v>255</v>
      </c>
      <c r="F4" s="58"/>
      <c r="G4" s="110" t="s">
        <v>9</v>
      </c>
      <c r="H4" s="110" t="s">
        <v>221</v>
      </c>
      <c r="I4" s="70">
        <f>C2</f>
        <v>147.794</v>
      </c>
      <c r="J4" s="70">
        <f>C6</f>
        <v>143.604</v>
      </c>
      <c r="K4" s="70">
        <f>C10</f>
        <v>114.103</v>
      </c>
      <c r="L4" s="70">
        <f>C3</f>
        <v>193.231</v>
      </c>
      <c r="M4" s="70">
        <f>C7</f>
        <v>191.999</v>
      </c>
      <c r="N4" s="70">
        <f>C11</f>
        <v>184.094</v>
      </c>
      <c r="O4" s="60"/>
      <c r="P4" s="60"/>
      <c r="Q4" s="60"/>
      <c r="R4" s="60"/>
      <c r="S4" s="60"/>
      <c r="T4" s="60"/>
      <c r="U4" s="5"/>
      <c r="V4" s="5"/>
      <c r="W4" s="5"/>
    </row>
    <row r="5" spans="1:23">
      <c r="A5" s="70">
        <v>4</v>
      </c>
      <c r="B5" s="70">
        <v>940</v>
      </c>
      <c r="C5" s="70">
        <v>215.34</v>
      </c>
      <c r="D5" s="70">
        <v>37</v>
      </c>
      <c r="E5" s="70">
        <v>255</v>
      </c>
      <c r="F5" s="58"/>
      <c r="G5" s="70" t="s">
        <v>11</v>
      </c>
      <c r="H5" s="70" t="s">
        <v>12</v>
      </c>
      <c r="I5" s="70">
        <f>C4</f>
        <v>215.435</v>
      </c>
      <c r="J5" s="70">
        <f>C8</f>
        <v>188.6</v>
      </c>
      <c r="K5" s="70">
        <f>C12</f>
        <v>175.605</v>
      </c>
      <c r="L5" s="70">
        <f>C5</f>
        <v>215.34</v>
      </c>
      <c r="M5" s="70">
        <f>C9</f>
        <v>201.655</v>
      </c>
      <c r="N5" s="70">
        <f>C13</f>
        <v>179.974</v>
      </c>
      <c r="O5" s="60"/>
      <c r="P5" s="60"/>
      <c r="Q5" s="60"/>
      <c r="R5" s="60"/>
      <c r="S5" s="60"/>
      <c r="T5" s="60"/>
      <c r="U5" s="5"/>
      <c r="V5" s="5"/>
      <c r="W5" s="5"/>
    </row>
    <row r="6" spans="1:23">
      <c r="A6" s="70">
        <v>5</v>
      </c>
      <c r="B6" s="70">
        <v>1081</v>
      </c>
      <c r="C6" s="70">
        <v>143.604</v>
      </c>
      <c r="D6" s="70">
        <v>81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0.764926506107239</v>
      </c>
      <c r="J6" s="110">
        <f t="shared" si="0"/>
        <v>0.743240632116486</v>
      </c>
      <c r="K6" s="110">
        <f t="shared" si="0"/>
        <v>0.590554482092333</v>
      </c>
      <c r="L6" s="70">
        <f t="shared" ref="L6:N6" si="1">L4/AVERAGE($L$5:$N$5)</f>
        <v>0.971060473826949</v>
      </c>
      <c r="M6" s="70">
        <f t="shared" si="1"/>
        <v>0.964869197563022</v>
      </c>
      <c r="N6" s="70">
        <f t="shared" si="1"/>
        <v>0.925143516665019</v>
      </c>
      <c r="O6" s="60"/>
      <c r="P6" s="60"/>
      <c r="Q6" s="60"/>
      <c r="R6" s="60"/>
      <c r="S6" s="60"/>
      <c r="T6" s="60"/>
      <c r="U6" s="5"/>
      <c r="V6" s="5"/>
      <c r="W6" s="5"/>
    </row>
    <row r="7" spans="1:23">
      <c r="A7" s="70">
        <v>6</v>
      </c>
      <c r="B7" s="70">
        <v>1081</v>
      </c>
      <c r="C7" s="70">
        <v>191.999</v>
      </c>
      <c r="D7" s="70">
        <v>81</v>
      </c>
      <c r="E7" s="70">
        <v>255</v>
      </c>
      <c r="F7" s="58"/>
      <c r="G7" s="110"/>
      <c r="H7" s="110" t="s">
        <v>14</v>
      </c>
      <c r="I7" s="110">
        <f t="shared" ref="I7:N7" si="2">I6/AVERAGE($I$6:$K$6)</f>
        <v>1.09341777208934</v>
      </c>
      <c r="J7" s="110">
        <f t="shared" si="2"/>
        <v>1.06241908158056</v>
      </c>
      <c r="K7" s="110">
        <f t="shared" si="2"/>
        <v>0.844163146330095</v>
      </c>
      <c r="L7" s="110">
        <f t="shared" si="2"/>
        <v>1.38807424161482</v>
      </c>
      <c r="M7" s="110">
        <f t="shared" si="2"/>
        <v>1.37922417373923</v>
      </c>
      <c r="N7" s="110">
        <f t="shared" si="2"/>
        <v>1.32243863270303</v>
      </c>
      <c r="O7" s="111"/>
      <c r="P7" s="111"/>
      <c r="Q7" s="111"/>
      <c r="R7" s="111"/>
      <c r="S7" s="111"/>
      <c r="T7" s="111"/>
      <c r="U7" s="111"/>
      <c r="V7" s="111"/>
      <c r="W7" s="111"/>
    </row>
    <row r="8" spans="1:23">
      <c r="A8" s="70">
        <v>7</v>
      </c>
      <c r="B8" s="70">
        <v>1081</v>
      </c>
      <c r="C8" s="70">
        <v>188.6</v>
      </c>
      <c r="D8" s="70">
        <v>0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1081</v>
      </c>
      <c r="C9" s="70">
        <v>201.655</v>
      </c>
      <c r="D9" s="70">
        <v>0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1363</v>
      </c>
      <c r="C10" s="70">
        <v>114.103</v>
      </c>
      <c r="D10" s="70">
        <v>67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1363</v>
      </c>
      <c r="C11" s="70">
        <v>184.094</v>
      </c>
      <c r="D11" s="70">
        <v>0</v>
      </c>
      <c r="E11" s="70">
        <v>255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1363</v>
      </c>
      <c r="C12" s="70">
        <v>175.605</v>
      </c>
      <c r="D12" s="70">
        <v>0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1363</v>
      </c>
      <c r="C13" s="70">
        <v>179.974</v>
      </c>
      <c r="D13" s="70">
        <v>26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60"/>
      <c r="B14" s="60"/>
      <c r="C14" s="60"/>
      <c r="D14" s="60"/>
      <c r="E14" s="60"/>
      <c r="J14" s="60"/>
      <c r="K14" s="60"/>
      <c r="L14" s="60"/>
      <c r="M14" s="60"/>
      <c r="N14" s="60"/>
      <c r="O14" s="60"/>
      <c r="P14" s="60"/>
    </row>
    <row r="15" ht="15" customHeight="1" spans="1:23">
      <c r="A15" s="60"/>
      <c r="B15" s="60"/>
      <c r="C15" s="60"/>
      <c r="D15" s="60"/>
      <c r="E15" s="60"/>
      <c r="J15" s="60"/>
      <c r="K15" s="60"/>
      <c r="L15" s="60"/>
      <c r="M15" s="60"/>
      <c r="N15" s="60"/>
      <c r="O15" s="60"/>
      <c r="P15" s="60"/>
    </row>
    <row r="16" ht="15" customHeight="1" spans="1:23">
      <c r="A16" s="60"/>
      <c r="B16" s="60"/>
      <c r="C16" s="60"/>
      <c r="D16" s="60"/>
      <c r="E16" s="60"/>
      <c r="J16" s="60"/>
      <c r="K16" s="60"/>
      <c r="L16" s="60"/>
      <c r="M16" s="60"/>
      <c r="N16" s="60"/>
      <c r="O16" s="60"/>
      <c r="P16" s="60"/>
    </row>
    <row r="17" ht="15" customHeight="1" spans="1:16">
      <c r="A17" s="60"/>
      <c r="B17" s="60"/>
      <c r="C17" s="60"/>
      <c r="D17" s="60"/>
      <c r="E17" s="60"/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60"/>
      <c r="B18" s="60"/>
      <c r="C18" s="60"/>
      <c r="D18" s="60"/>
      <c r="E18" s="111"/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60"/>
      <c r="B19" s="60"/>
      <c r="C19" s="60"/>
      <c r="D19" s="60"/>
      <c r="E19" s="111"/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60"/>
      <c r="B20" s="60"/>
      <c r="C20" s="60"/>
      <c r="D20" s="60"/>
      <c r="E20" s="111"/>
      <c r="F20" s="113"/>
      <c r="G20" s="113"/>
      <c r="H20" s="113"/>
    </row>
    <row r="21" ht="15" customHeight="1" spans="1:16">
      <c r="A21" s="60"/>
      <c r="B21" s="60"/>
      <c r="C21" s="60"/>
      <c r="D21" s="60"/>
      <c r="E21" s="60"/>
    </row>
    <row r="22" ht="15" customHeight="1" spans="1:16">
      <c r="A22" s="60"/>
      <c r="B22" s="60"/>
      <c r="C22" s="60"/>
      <c r="D22" s="60"/>
      <c r="E22" s="60"/>
    </row>
    <row r="23" ht="15" customHeight="1" spans="1:16">
      <c r="A23" s="60"/>
      <c r="B23" s="60"/>
      <c r="C23" s="60"/>
      <c r="D23" s="60"/>
      <c r="E23" s="60"/>
    </row>
    <row r="24" ht="15" customHeight="1" spans="1:16">
      <c r="A24" s="60"/>
      <c r="B24" s="60"/>
      <c r="C24" s="60"/>
      <c r="D24" s="60"/>
      <c r="E24" s="60"/>
    </row>
    <row r="25" ht="15" customHeight="1" spans="1:16">
      <c r="A25" s="60"/>
      <c r="B25" s="60"/>
      <c r="C25" s="60"/>
      <c r="D25" s="60"/>
      <c r="E25" s="60"/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33"/>
  <sheetViews>
    <sheetView zoomScale="85" zoomScaleNormal="85" workbookViewId="0">
      <selection activeCell="I7" sqref="I7:N7"/>
    </sheetView>
  </sheetViews>
  <sheetFormatPr defaultColWidth="12.25" defaultRowHeight="13.5"/>
  <cols>
    <col min="1" max="1" width="12.25" style="61"/>
    <col min="2" max="2" width="10.5" style="61" customWidth="1"/>
    <col min="3" max="5" width="12.25" style="61" customWidth="1"/>
    <col min="6" max="6" width="11.375" style="61" customWidth="1"/>
    <col min="7" max="8" width="12.25" style="61" customWidth="1"/>
    <col min="9" max="20" width="8.75" style="58" customWidth="1"/>
    <col min="21" max="24" width="8.75" style="61" customWidth="1"/>
    <col min="25" max="16384" width="12.25" style="61"/>
  </cols>
  <sheetData>
    <row r="1" ht="15" customHeight="1" spans="1:23">
      <c r="A1" s="70"/>
      <c r="B1" s="70" t="s">
        <v>0</v>
      </c>
      <c r="C1" s="70" t="s">
        <v>1</v>
      </c>
      <c r="D1" s="70" t="s">
        <v>2</v>
      </c>
      <c r="E1" s="70" t="s">
        <v>3</v>
      </c>
      <c r="F1" s="58"/>
      <c r="G1" s="58"/>
      <c r="H1" s="58"/>
    </row>
    <row r="2" spans="1:23">
      <c r="A2" s="70">
        <v>1</v>
      </c>
      <c r="B2" s="70">
        <v>612</v>
      </c>
      <c r="C2" s="70">
        <v>170.042</v>
      </c>
      <c r="D2" s="70">
        <v>123</v>
      </c>
      <c r="E2" s="70">
        <v>255</v>
      </c>
      <c r="F2" s="58"/>
      <c r="G2" s="58"/>
      <c r="H2" s="58"/>
      <c r="U2" s="5"/>
      <c r="V2" s="5"/>
      <c r="W2" s="5"/>
    </row>
    <row r="3" spans="1:23">
      <c r="A3" s="70">
        <v>2</v>
      </c>
      <c r="B3" s="70">
        <v>612</v>
      </c>
      <c r="C3" s="70">
        <v>217.443</v>
      </c>
      <c r="D3" s="70">
        <v>117</v>
      </c>
      <c r="E3" s="70">
        <v>255</v>
      </c>
      <c r="F3" s="58"/>
      <c r="G3" s="70"/>
      <c r="H3" s="104" t="s">
        <v>173</v>
      </c>
      <c r="I3" s="105" t="s">
        <v>236</v>
      </c>
      <c r="J3" s="106"/>
      <c r="K3" s="107"/>
      <c r="L3" s="108" t="s">
        <v>234</v>
      </c>
      <c r="M3" s="108"/>
      <c r="N3" s="108"/>
      <c r="O3" s="109"/>
      <c r="P3" s="60"/>
      <c r="Q3" s="60"/>
      <c r="R3" s="109"/>
      <c r="S3" s="60"/>
      <c r="T3" s="60"/>
      <c r="U3" s="60"/>
      <c r="V3" s="60"/>
      <c r="W3" s="60"/>
    </row>
    <row r="4" spans="1:23">
      <c r="A4" s="70">
        <v>3</v>
      </c>
      <c r="B4" s="70">
        <v>612</v>
      </c>
      <c r="C4" s="70">
        <v>243.106</v>
      </c>
      <c r="D4" s="70">
        <v>78</v>
      </c>
      <c r="E4" s="70">
        <v>255</v>
      </c>
      <c r="F4" s="58"/>
      <c r="G4" s="110" t="s">
        <v>9</v>
      </c>
      <c r="H4" s="110" t="s">
        <v>221</v>
      </c>
      <c r="I4" s="70">
        <f>C2</f>
        <v>170.042</v>
      </c>
      <c r="J4" s="70">
        <f>C6</f>
        <v>150.002</v>
      </c>
      <c r="K4" s="70">
        <f>C10</f>
        <v>136.854</v>
      </c>
      <c r="L4" s="70">
        <f>C3</f>
        <v>217.443</v>
      </c>
      <c r="M4" s="70">
        <f>C7</f>
        <v>206.061</v>
      </c>
      <c r="N4" s="70">
        <f>C11</f>
        <v>188.668</v>
      </c>
      <c r="O4" s="60"/>
      <c r="P4" s="60"/>
      <c r="Q4" s="60"/>
      <c r="R4" s="60"/>
      <c r="S4" s="60"/>
      <c r="T4" s="60"/>
      <c r="U4" s="5"/>
      <c r="V4" s="5"/>
      <c r="W4" s="5"/>
    </row>
    <row r="5" spans="1:23">
      <c r="A5" s="70">
        <v>4</v>
      </c>
      <c r="B5" s="70">
        <v>612</v>
      </c>
      <c r="C5" s="70">
        <v>233.234</v>
      </c>
      <c r="D5" s="70">
        <v>88</v>
      </c>
      <c r="E5" s="70">
        <v>255</v>
      </c>
      <c r="F5" s="58"/>
      <c r="G5" s="70" t="s">
        <v>11</v>
      </c>
      <c r="H5" s="70" t="s">
        <v>12</v>
      </c>
      <c r="I5" s="70">
        <f>C4</f>
        <v>243.106</v>
      </c>
      <c r="J5" s="70">
        <f>C8</f>
        <v>178.436</v>
      </c>
      <c r="K5" s="70">
        <f>C12</f>
        <v>205.817</v>
      </c>
      <c r="L5" s="70">
        <f>C5</f>
        <v>233.234</v>
      </c>
      <c r="M5" s="70">
        <f>C9</f>
        <v>204.795</v>
      </c>
      <c r="N5" s="70">
        <f>C13</f>
        <v>184.318</v>
      </c>
      <c r="O5" s="60"/>
      <c r="P5" s="60"/>
      <c r="Q5" s="60"/>
      <c r="R5" s="60"/>
      <c r="S5" s="60"/>
      <c r="T5" s="60"/>
      <c r="U5" s="5"/>
      <c r="V5" s="5"/>
      <c r="W5" s="5"/>
    </row>
    <row r="6" spans="1:23">
      <c r="A6" s="70">
        <v>5</v>
      </c>
      <c r="B6" s="70">
        <v>936</v>
      </c>
      <c r="C6" s="70">
        <v>150.002</v>
      </c>
      <c r="D6" s="70">
        <v>91</v>
      </c>
      <c r="E6" s="70">
        <v>255</v>
      </c>
      <c r="F6" s="58"/>
      <c r="G6" s="70"/>
      <c r="H6" s="70" t="s">
        <v>13</v>
      </c>
      <c r="I6" s="110">
        <f t="shared" ref="I6:K6" si="0">I4/AVERAGE($I$5:$K$5)</f>
        <v>0.813132512644275</v>
      </c>
      <c r="J6" s="110">
        <f t="shared" si="0"/>
        <v>0.71730221452151</v>
      </c>
      <c r="K6" s="110">
        <f t="shared" si="0"/>
        <v>0.654429122719209</v>
      </c>
      <c r="L6" s="70">
        <f t="shared" ref="L6:N6" si="1">L4/AVERAGE($L$5:$N$5)</f>
        <v>1.04817569619521</v>
      </c>
      <c r="M6" s="70">
        <f t="shared" si="1"/>
        <v>0.993309198887438</v>
      </c>
      <c r="N6" s="70">
        <f t="shared" si="1"/>
        <v>0.909466905118849</v>
      </c>
      <c r="O6" s="60"/>
      <c r="P6" s="60"/>
      <c r="Q6" s="60"/>
      <c r="R6" s="60"/>
      <c r="S6" s="60"/>
      <c r="T6" s="60"/>
      <c r="U6" s="5"/>
      <c r="V6" s="5"/>
      <c r="W6" s="5"/>
    </row>
    <row r="7" spans="1:23">
      <c r="A7" s="70">
        <v>6</v>
      </c>
      <c r="B7" s="70">
        <v>936</v>
      </c>
      <c r="C7" s="70">
        <v>206.061</v>
      </c>
      <c r="D7" s="70">
        <v>115</v>
      </c>
      <c r="E7" s="70">
        <v>255</v>
      </c>
      <c r="F7" s="58"/>
      <c r="G7" s="110"/>
      <c r="H7" s="110" t="s">
        <v>14</v>
      </c>
      <c r="I7" s="110">
        <f t="shared" ref="I7:N7" si="2">I6/AVERAGE($I$6:$K$6)</f>
        <v>1.11649864958919</v>
      </c>
      <c r="J7" s="110">
        <f t="shared" si="2"/>
        <v>0.984915670455988</v>
      </c>
      <c r="K7" s="110">
        <f t="shared" si="2"/>
        <v>0.898585679954826</v>
      </c>
      <c r="L7" s="110">
        <f t="shared" si="2"/>
        <v>1.43923251270378</v>
      </c>
      <c r="M7" s="110">
        <f t="shared" si="2"/>
        <v>1.36389624315454</v>
      </c>
      <c r="N7" s="110">
        <f t="shared" si="2"/>
        <v>1.24877379224347</v>
      </c>
      <c r="O7" s="111"/>
      <c r="P7" s="111"/>
      <c r="Q7" s="111"/>
      <c r="R7" s="111"/>
      <c r="S7" s="111"/>
      <c r="T7" s="111"/>
      <c r="U7" s="111"/>
      <c r="V7" s="111"/>
      <c r="W7" s="111"/>
    </row>
    <row r="8" spans="1:23">
      <c r="A8" s="70">
        <v>7</v>
      </c>
      <c r="B8" s="70">
        <v>936</v>
      </c>
      <c r="C8" s="70">
        <v>178.436</v>
      </c>
      <c r="D8" s="70">
        <v>0</v>
      </c>
      <c r="E8" s="70">
        <v>255</v>
      </c>
      <c r="F8" s="58"/>
      <c r="G8" s="58"/>
      <c r="H8" s="58"/>
      <c r="J8" s="60"/>
      <c r="K8" s="60"/>
      <c r="L8" s="60"/>
      <c r="M8" s="60"/>
      <c r="N8" s="60"/>
      <c r="O8" s="60"/>
      <c r="P8" s="60"/>
      <c r="U8" s="5"/>
      <c r="V8" s="5"/>
      <c r="W8" s="5"/>
    </row>
    <row r="9" ht="15" customHeight="1" spans="1:23">
      <c r="A9" s="70">
        <v>8</v>
      </c>
      <c r="B9" s="70">
        <v>936</v>
      </c>
      <c r="C9" s="70">
        <v>204.795</v>
      </c>
      <c r="D9" s="70">
        <v>52</v>
      </c>
      <c r="E9" s="70">
        <v>255</v>
      </c>
      <c r="F9" s="58"/>
      <c r="G9" s="58"/>
      <c r="H9" s="58"/>
      <c r="I9" s="112"/>
      <c r="J9" s="111"/>
      <c r="K9" s="60"/>
      <c r="L9" s="60"/>
      <c r="M9" s="60"/>
      <c r="N9" s="60"/>
      <c r="O9" s="60"/>
      <c r="P9" s="60"/>
    </row>
    <row r="10" ht="15" customHeight="1" spans="1:23">
      <c r="A10" s="70">
        <v>9</v>
      </c>
      <c r="B10" s="70">
        <v>1144</v>
      </c>
      <c r="C10" s="70">
        <v>136.854</v>
      </c>
      <c r="D10" s="70">
        <v>66</v>
      </c>
      <c r="E10" s="70">
        <v>255</v>
      </c>
      <c r="F10" s="58"/>
      <c r="G10" s="58"/>
      <c r="H10" s="58"/>
      <c r="J10" s="60"/>
      <c r="K10" s="60"/>
      <c r="L10" s="60"/>
      <c r="M10" s="60"/>
      <c r="N10" s="60"/>
      <c r="O10" s="60"/>
      <c r="P10" s="60"/>
    </row>
    <row r="11" ht="15" customHeight="1" spans="1:23">
      <c r="A11" s="70">
        <v>10</v>
      </c>
      <c r="B11" s="70">
        <v>1144</v>
      </c>
      <c r="C11" s="70">
        <v>188.668</v>
      </c>
      <c r="D11" s="70">
        <v>0</v>
      </c>
      <c r="E11" s="70">
        <v>255</v>
      </c>
      <c r="F11" s="58"/>
      <c r="G11" s="58"/>
      <c r="H11" s="58"/>
      <c r="I11" s="112"/>
      <c r="J11" s="111"/>
      <c r="K11" s="60"/>
      <c r="L11" s="60"/>
      <c r="M11" s="60"/>
      <c r="N11" s="60"/>
      <c r="O11" s="60"/>
      <c r="P11" s="60"/>
    </row>
    <row r="12" ht="15" customHeight="1" spans="1:23">
      <c r="A12" s="70">
        <v>11</v>
      </c>
      <c r="B12" s="70">
        <v>1144</v>
      </c>
      <c r="C12" s="70">
        <v>205.817</v>
      </c>
      <c r="D12" s="70">
        <v>36</v>
      </c>
      <c r="E12" s="70">
        <v>255</v>
      </c>
      <c r="F12" s="58"/>
      <c r="G12" s="58"/>
      <c r="H12" s="58"/>
      <c r="J12" s="60"/>
      <c r="K12" s="60"/>
      <c r="L12" s="60"/>
      <c r="M12" s="60"/>
      <c r="N12" s="60"/>
      <c r="O12" s="60"/>
      <c r="P12" s="60"/>
    </row>
    <row r="13" ht="15" customHeight="1" spans="1:23">
      <c r="A13" s="70">
        <v>12</v>
      </c>
      <c r="B13" s="70">
        <v>1144</v>
      </c>
      <c r="C13" s="70">
        <v>184.318</v>
      </c>
      <c r="D13" s="70">
        <v>30</v>
      </c>
      <c r="E13" s="110">
        <v>255</v>
      </c>
      <c r="F13" s="113"/>
      <c r="I13" s="112"/>
      <c r="J13" s="111"/>
      <c r="K13" s="60"/>
      <c r="L13" s="60"/>
      <c r="M13" s="60"/>
      <c r="N13" s="60"/>
      <c r="O13" s="60"/>
      <c r="P13" s="60"/>
    </row>
    <row r="14" ht="15" customHeight="1" spans="1:23">
      <c r="A14" s="60"/>
      <c r="B14" s="60"/>
      <c r="C14" s="60"/>
      <c r="D14" s="60"/>
      <c r="E14" s="60"/>
      <c r="J14" s="60"/>
      <c r="K14" s="60"/>
      <c r="L14" s="60"/>
      <c r="M14" s="60"/>
      <c r="N14" s="60"/>
      <c r="O14" s="60"/>
      <c r="P14" s="60"/>
    </row>
    <row r="15" ht="15" customHeight="1" spans="1:23">
      <c r="A15" s="60"/>
      <c r="B15" s="60"/>
      <c r="C15" s="60"/>
      <c r="D15" s="60"/>
      <c r="E15" s="60"/>
      <c r="J15" s="60"/>
      <c r="K15" s="60"/>
      <c r="L15" s="60"/>
      <c r="M15" s="60"/>
      <c r="N15" s="60"/>
      <c r="O15" s="60"/>
      <c r="P15" s="60"/>
    </row>
    <row r="16" ht="15" customHeight="1" spans="1:23">
      <c r="A16" s="60"/>
      <c r="B16" s="60"/>
      <c r="C16" s="60"/>
      <c r="D16" s="60"/>
      <c r="E16" s="60"/>
      <c r="J16" s="60"/>
      <c r="K16" s="60"/>
      <c r="L16" s="60"/>
      <c r="M16" s="60"/>
      <c r="N16" s="60"/>
      <c r="O16" s="60"/>
      <c r="P16" s="60"/>
    </row>
    <row r="17" ht="15" customHeight="1" spans="1:16">
      <c r="A17" s="60"/>
      <c r="B17" s="60"/>
      <c r="C17" s="60"/>
      <c r="D17" s="60"/>
      <c r="E17" s="60"/>
      <c r="I17" s="114"/>
      <c r="J17" s="60"/>
      <c r="K17" s="60"/>
      <c r="L17" s="60"/>
      <c r="M17" s="60"/>
      <c r="N17" s="60"/>
      <c r="O17" s="60"/>
      <c r="P17" s="60"/>
    </row>
    <row r="18" ht="15" customHeight="1" spans="1:16">
      <c r="A18" s="60"/>
      <c r="B18" s="60"/>
      <c r="C18" s="60"/>
      <c r="D18" s="60"/>
      <c r="E18" s="111"/>
      <c r="F18" s="113"/>
      <c r="G18" s="113"/>
      <c r="H18" s="113"/>
      <c r="J18" s="60"/>
      <c r="K18" s="60"/>
      <c r="L18" s="60"/>
      <c r="M18" s="60"/>
      <c r="N18" s="60"/>
      <c r="O18" s="60"/>
      <c r="P18" s="60"/>
    </row>
    <row r="19" ht="15" customHeight="1" spans="1:16">
      <c r="A19" s="60"/>
      <c r="B19" s="60"/>
      <c r="C19" s="60"/>
      <c r="D19" s="60"/>
      <c r="E19" s="111"/>
      <c r="F19" s="113"/>
      <c r="G19" s="113"/>
      <c r="H19" s="113"/>
      <c r="J19" s="60"/>
      <c r="K19" s="60"/>
      <c r="L19" s="60"/>
      <c r="M19" s="60"/>
      <c r="N19" s="60"/>
      <c r="O19" s="60"/>
      <c r="P19" s="60"/>
    </row>
    <row r="20" ht="15" customHeight="1" spans="1:16">
      <c r="A20" s="60"/>
      <c r="B20" s="60"/>
      <c r="C20" s="60"/>
      <c r="D20" s="60"/>
      <c r="E20" s="111"/>
      <c r="F20" s="113"/>
      <c r="G20" s="113"/>
      <c r="H20" s="113"/>
    </row>
    <row r="21" ht="15" customHeight="1" spans="1:16">
      <c r="A21" s="60"/>
      <c r="B21" s="60"/>
      <c r="C21" s="60"/>
      <c r="D21" s="60"/>
      <c r="E21" s="60"/>
    </row>
    <row r="22" ht="15" customHeight="1" spans="1:16">
      <c r="A22" s="60"/>
      <c r="B22" s="60"/>
      <c r="C22" s="60"/>
      <c r="D22" s="60"/>
      <c r="E22" s="60"/>
    </row>
    <row r="23" ht="15" customHeight="1" spans="1:16">
      <c r="A23" s="60"/>
      <c r="B23" s="60"/>
      <c r="C23" s="60"/>
      <c r="D23" s="60"/>
      <c r="E23" s="60"/>
    </row>
    <row r="24" ht="15" customHeight="1" spans="1:16">
      <c r="A24" s="60"/>
      <c r="B24" s="60"/>
      <c r="C24" s="60"/>
      <c r="D24" s="60"/>
      <c r="E24" s="60"/>
    </row>
    <row r="25" ht="15" customHeight="1" spans="1:16">
      <c r="A25" s="60"/>
      <c r="B25" s="60"/>
      <c r="C25" s="60"/>
      <c r="D25" s="60"/>
      <c r="E25" s="60"/>
    </row>
    <row r="26" ht="15" customHeight="1" spans="1:16">
      <c r="A26" s="60"/>
      <c r="B26" s="60"/>
      <c r="C26" s="60"/>
      <c r="D26" s="60"/>
      <c r="E26" s="60"/>
    </row>
    <row r="27" ht="15" customHeight="1" spans="1:16">
      <c r="A27" s="60"/>
      <c r="B27" s="60"/>
      <c r="C27" s="60"/>
      <c r="D27" s="60"/>
      <c r="E27" s="60"/>
    </row>
    <row r="28" ht="15" customHeight="1" spans="1:16">
      <c r="A28" s="60"/>
      <c r="B28" s="111"/>
      <c r="C28" s="111"/>
      <c r="D28" s="111"/>
      <c r="E28" s="111"/>
      <c r="F28" s="113"/>
    </row>
    <row r="29" ht="15" customHeight="1" spans="1:16">
      <c r="A29" s="60"/>
      <c r="B29" s="111"/>
      <c r="C29" s="111"/>
      <c r="D29" s="111"/>
      <c r="E29" s="111"/>
      <c r="F29" s="113"/>
    </row>
    <row r="30" ht="15" customHeight="1" spans="1:16">
      <c r="A30" s="60"/>
      <c r="B30" s="111"/>
      <c r="C30" s="111"/>
      <c r="D30" s="111"/>
      <c r="E30" s="111"/>
      <c r="F30" s="113"/>
    </row>
    <row r="31" ht="15" customHeight="1" spans="1:16">
      <c r="A31" s="60"/>
      <c r="B31" s="111"/>
      <c r="C31" s="111"/>
      <c r="D31" s="111"/>
      <c r="E31" s="111"/>
      <c r="F31" s="113"/>
    </row>
    <row r="32" ht="15" customHeight="1" spans="1:16">
      <c r="A32" s="5"/>
      <c r="B32" s="115"/>
      <c r="C32" s="115"/>
      <c r="D32" s="115"/>
      <c r="E32" s="115"/>
      <c r="F32" s="113"/>
    </row>
    <row r="33" ht="15" customHeight="1" spans="2:6">
      <c r="B33" s="113"/>
      <c r="C33" s="113"/>
      <c r="D33" s="113"/>
      <c r="E33" s="113"/>
      <c r="F33" s="113"/>
    </row>
  </sheetData>
  <mergeCells count="5">
    <mergeCell ref="I3:K3"/>
    <mergeCell ref="L3:N3"/>
    <mergeCell ref="O3:Q3"/>
    <mergeCell ref="R3:T3"/>
    <mergeCell ref="U3:W3"/>
  </mergeCells>
  <pageMargins left="0.7" right="0.7" top="0.75" bottom="0.75" header="0.3" footer="0.3"/>
  <pageSetup paperSize="9" orientation="portrait"/>
  <headerFooter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10"/>
  <sheetViews>
    <sheetView zoomScale="85" zoomScaleNormal="85" topLeftCell="A28" workbookViewId="0">
      <selection activeCell="M56" sqref="M56"/>
    </sheetView>
  </sheetViews>
  <sheetFormatPr defaultColWidth="9" defaultRowHeight="13.5"/>
  <cols>
    <col min="1" max="1" width="19.875" style="58" customWidth="1"/>
    <col min="2" max="4" width="8.375" style="58" customWidth="1"/>
    <col min="5" max="5" width="12.125" style="58" customWidth="1"/>
    <col min="6" max="7" width="13.25" style="58" customWidth="1"/>
    <col min="8" max="8" width="14.875" style="58" customWidth="1"/>
    <col min="9" max="10" width="13.75" style="58" customWidth="1"/>
    <col min="11" max="11" width="12.625" style="58" customWidth="1"/>
    <col min="12" max="14" width="10.25" style="58" customWidth="1"/>
    <col min="15" max="19" width="9" style="58"/>
    <col min="20" max="20" width="27.125" style="58" customWidth="1"/>
    <col min="21" max="16384" width="9" style="58"/>
  </cols>
  <sheetData>
    <row r="1" s="57" customFormat="1" spans="1:27">
      <c r="A1" s="59" t="s">
        <v>71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</row>
    <row r="2" s="57" customFormat="1" spans="1:27">
      <c r="A2" s="59"/>
      <c r="B2" s="58"/>
      <c r="C2" s="58"/>
      <c r="D2" s="58"/>
      <c r="E2" s="58"/>
      <c r="F2" s="58"/>
      <c r="G2" s="58"/>
      <c r="H2" s="58"/>
      <c r="I2" s="58"/>
      <c r="J2" s="58"/>
      <c r="K2" s="60"/>
      <c r="L2" s="60"/>
      <c r="M2" s="60"/>
      <c r="N2" s="60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3" spans="1:27">
      <c r="K3" s="60"/>
      <c r="L3" s="60"/>
      <c r="M3" s="60"/>
      <c r="N3" s="60"/>
    </row>
    <row r="4" spans="1:27">
      <c r="A4" s="61" t="s">
        <v>72</v>
      </c>
      <c r="B4" s="58">
        <v>1</v>
      </c>
      <c r="C4" s="58">
        <v>2</v>
      </c>
      <c r="D4" s="58">
        <v>3</v>
      </c>
      <c r="E4" s="58">
        <v>4</v>
      </c>
      <c r="F4" s="58">
        <v>5</v>
      </c>
      <c r="G4" s="58">
        <v>6</v>
      </c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</row>
    <row r="5" ht="14.25" spans="1:27">
      <c r="A5" s="61">
        <v>25</v>
      </c>
      <c r="B5" s="100">
        <v>0</v>
      </c>
      <c r="C5" s="101">
        <v>0</v>
      </c>
      <c r="D5" s="101">
        <v>0</v>
      </c>
      <c r="E5" s="64">
        <v>0.770974249283851</v>
      </c>
      <c r="F5" s="64">
        <v>0.782413786033309</v>
      </c>
      <c r="G5" s="64">
        <v>0.770951117030903</v>
      </c>
      <c r="H5" s="60"/>
      <c r="I5" s="60"/>
      <c r="J5" s="60"/>
      <c r="K5" s="60"/>
      <c r="L5" s="65"/>
      <c r="M5" s="65"/>
      <c r="N5" s="66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</row>
    <row r="6" ht="14.25" spans="1:27">
      <c r="A6" s="61"/>
      <c r="B6" s="102">
        <v>0.0421</v>
      </c>
      <c r="C6" s="103">
        <v>0.0432</v>
      </c>
      <c r="D6" s="103">
        <v>0.0424</v>
      </c>
      <c r="E6" s="64">
        <v>0.993801723115527</v>
      </c>
      <c r="F6" s="64">
        <v>0.987548749091991</v>
      </c>
      <c r="G6" s="64">
        <v>0.977683177118425</v>
      </c>
      <c r="H6" s="60"/>
      <c r="I6" s="60"/>
      <c r="J6" s="60"/>
      <c r="K6" s="60"/>
      <c r="L6" s="65"/>
      <c r="M6" s="65"/>
      <c r="N6" s="66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</row>
    <row r="7" ht="14.25" spans="1:27">
      <c r="A7" s="61"/>
      <c r="B7" s="102">
        <v>0.0632</v>
      </c>
      <c r="C7" s="103">
        <v>0.0626</v>
      </c>
      <c r="D7" s="103">
        <v>0.0648</v>
      </c>
      <c r="E7" s="64">
        <v>0.636821703992424</v>
      </c>
      <c r="F7" s="64">
        <v>0.66902291972943</v>
      </c>
      <c r="G7" s="64">
        <v>0.642061452934066</v>
      </c>
      <c r="H7" s="60"/>
      <c r="I7" s="60"/>
      <c r="J7" s="60"/>
      <c r="K7" s="60"/>
      <c r="L7" s="65"/>
      <c r="M7" s="65"/>
      <c r="N7" s="66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</row>
    <row r="8" ht="14.25" spans="1:27">
      <c r="A8" s="61"/>
      <c r="B8" s="102">
        <v>0.0854</v>
      </c>
      <c r="C8" s="103">
        <v>0.0854</v>
      </c>
      <c r="D8" s="103">
        <v>0.0832</v>
      </c>
      <c r="E8" s="64">
        <v>0.760788499264712</v>
      </c>
      <c r="F8" s="64">
        <v>0.761620792417703</v>
      </c>
      <c r="G8" s="64">
        <v>0.792479570406521</v>
      </c>
      <c r="H8" s="60"/>
      <c r="I8" s="60"/>
      <c r="J8" s="60"/>
      <c r="K8" s="60"/>
      <c r="L8" s="65"/>
      <c r="M8" s="65"/>
      <c r="N8" s="66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</row>
    <row r="9" spans="1:27">
      <c r="A9" s="61"/>
      <c r="B9" s="102">
        <v>0.1223</v>
      </c>
      <c r="C9" s="103">
        <v>0.1234</v>
      </c>
      <c r="D9" s="103">
        <v>0.1245</v>
      </c>
      <c r="E9" s="65"/>
      <c r="F9" s="65"/>
      <c r="G9" s="65"/>
      <c r="H9" s="60"/>
      <c r="I9" s="60"/>
      <c r="J9" s="60"/>
      <c r="K9" s="60"/>
      <c r="L9" s="5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</row>
    <row r="10" spans="1:27">
      <c r="A10" s="61"/>
      <c r="B10" s="102">
        <v>0.1862</v>
      </c>
      <c r="C10" s="103">
        <v>0.1863</v>
      </c>
      <c r="D10" s="103">
        <v>0.1835</v>
      </c>
      <c r="E10" s="65"/>
      <c r="F10" s="65"/>
      <c r="G10" s="5"/>
      <c r="H10" s="60"/>
      <c r="I10" s="60"/>
      <c r="J10" s="60"/>
      <c r="K10" s="60"/>
      <c r="L10" s="5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</row>
    <row r="11" spans="1:27">
      <c r="A11" s="61"/>
      <c r="B11" s="102">
        <v>0.2644</v>
      </c>
      <c r="C11" s="103">
        <v>0.2541</v>
      </c>
      <c r="D11" s="103">
        <v>0.2687</v>
      </c>
      <c r="E11" s="69"/>
      <c r="F11" s="69"/>
      <c r="G11" s="69"/>
      <c r="H11" s="60"/>
      <c r="I11" s="60"/>
      <c r="J11" s="60"/>
      <c r="K11" s="60"/>
      <c r="L11" s="5"/>
      <c r="M11" s="5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</row>
    <row r="12" spans="1:27">
      <c r="A12" s="61"/>
      <c r="B12" s="102">
        <v>0.3214</v>
      </c>
      <c r="C12" s="103">
        <v>0.3264</v>
      </c>
      <c r="D12" s="103">
        <v>0.3214</v>
      </c>
      <c r="E12" s="69"/>
      <c r="F12" s="69"/>
      <c r="G12" s="69"/>
      <c r="H12" s="60"/>
      <c r="I12" s="60"/>
      <c r="J12" s="60"/>
      <c r="K12" s="60"/>
      <c r="L12" s="5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</row>
    <row r="13" spans="1:27">
      <c r="H13" s="60"/>
      <c r="I13" s="60"/>
      <c r="J13" s="5"/>
      <c r="K13" s="5"/>
      <c r="L13" s="5"/>
      <c r="M13" s="65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</row>
    <row r="14" spans="1:27">
      <c r="A14" s="59" t="s">
        <v>73</v>
      </c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</row>
    <row r="15" spans="1:27">
      <c r="A15" s="59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</row>
    <row r="16" ht="14.25" spans="1:27">
      <c r="B16" s="70">
        <v>1</v>
      </c>
      <c r="C16" s="70">
        <v>2</v>
      </c>
      <c r="D16" s="70">
        <v>3</v>
      </c>
      <c r="E16" s="70">
        <v>4</v>
      </c>
      <c r="F16" s="70">
        <v>5</v>
      </c>
      <c r="G16" s="70">
        <v>6</v>
      </c>
      <c r="H16" s="66"/>
      <c r="I16" s="66"/>
      <c r="J16" s="66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</row>
    <row r="17" ht="14.25" spans="1:27">
      <c r="A17" s="71" t="s">
        <v>74</v>
      </c>
      <c r="B17" s="72">
        <v>0</v>
      </c>
      <c r="C17" s="73"/>
      <c r="D17" s="73"/>
      <c r="E17" s="74" t="s">
        <v>270</v>
      </c>
      <c r="F17" s="74" t="s">
        <v>270</v>
      </c>
      <c r="G17" s="74" t="s">
        <v>270</v>
      </c>
      <c r="H17" s="66"/>
      <c r="I17" s="66"/>
      <c r="J17" s="66"/>
      <c r="K17" s="66"/>
      <c r="L17" s="66"/>
      <c r="M17" s="66"/>
      <c r="N17" s="66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</row>
    <row r="18" ht="14.25" spans="1:27">
      <c r="A18" s="71" t="s">
        <v>75</v>
      </c>
      <c r="B18" s="75">
        <v>0.8</v>
      </c>
      <c r="C18" s="76"/>
      <c r="D18" s="76"/>
      <c r="E18" s="74" t="s">
        <v>271</v>
      </c>
      <c r="F18" s="74" t="s">
        <v>271</v>
      </c>
      <c r="G18" s="74" t="s">
        <v>271</v>
      </c>
      <c r="H18" s="66"/>
      <c r="I18" s="66"/>
      <c r="J18" s="66"/>
      <c r="K18" s="66"/>
      <c r="L18" s="66"/>
      <c r="M18" s="66"/>
      <c r="N18" s="66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</row>
    <row r="19" ht="14.25" spans="1:27">
      <c r="A19" s="71" t="s">
        <v>76</v>
      </c>
      <c r="B19" s="75">
        <v>1.6</v>
      </c>
      <c r="C19" s="76"/>
      <c r="D19" s="76"/>
      <c r="E19" s="77" t="s">
        <v>272</v>
      </c>
      <c r="F19" s="77" t="s">
        <v>272</v>
      </c>
      <c r="G19" s="77" t="s">
        <v>272</v>
      </c>
      <c r="H19" s="66"/>
      <c r="I19" s="66"/>
      <c r="J19" s="66"/>
      <c r="K19" s="66"/>
      <c r="L19" s="66"/>
      <c r="M19" s="66"/>
      <c r="N19" s="66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</row>
    <row r="20" ht="14.25" spans="1:27">
      <c r="A20" s="71" t="s">
        <v>77</v>
      </c>
      <c r="B20" s="75">
        <v>3.2</v>
      </c>
      <c r="C20" s="76"/>
      <c r="D20" s="76"/>
      <c r="E20" s="77" t="s">
        <v>273</v>
      </c>
      <c r="F20" s="77" t="s">
        <v>273</v>
      </c>
      <c r="G20" s="77" t="s">
        <v>273</v>
      </c>
      <c r="H20" s="66"/>
      <c r="I20" s="66"/>
      <c r="J20" s="66"/>
      <c r="K20" s="66"/>
      <c r="L20" s="66"/>
      <c r="M20" s="66"/>
      <c r="N20" s="66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</row>
    <row r="21" ht="14.25" spans="1:27">
      <c r="A21" s="71" t="s">
        <v>78</v>
      </c>
      <c r="B21" s="75">
        <v>6.4</v>
      </c>
      <c r="C21" s="76"/>
      <c r="D21" s="76"/>
      <c r="E21" s="66"/>
      <c r="F21" s="66"/>
      <c r="G21" s="66"/>
      <c r="H21" s="78"/>
      <c r="I21" s="60"/>
      <c r="J21" s="60"/>
      <c r="K21" s="60"/>
      <c r="L21" s="60"/>
      <c r="M21" s="60"/>
      <c r="N21" s="78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</row>
    <row r="22" ht="14.25" spans="1:27">
      <c r="A22" s="71" t="s">
        <v>79</v>
      </c>
      <c r="B22" s="75">
        <v>12.8</v>
      </c>
      <c r="C22" s="76"/>
      <c r="D22" s="76"/>
      <c r="E22" s="66"/>
      <c r="F22" s="66"/>
      <c r="G22" s="66"/>
      <c r="H22" s="60"/>
      <c r="I22" s="60"/>
      <c r="J22" s="60"/>
      <c r="K22" s="60"/>
      <c r="L22" s="60"/>
      <c r="M22" s="60"/>
      <c r="N22" s="78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</row>
    <row r="23" spans="1:27">
      <c r="A23" s="71" t="s">
        <v>80</v>
      </c>
      <c r="B23" s="75">
        <v>25.6</v>
      </c>
      <c r="C23" s="76"/>
      <c r="D23" s="76"/>
      <c r="E23" s="60"/>
      <c r="F23" s="60"/>
      <c r="G23" s="60"/>
      <c r="H23" s="60"/>
      <c r="I23" s="60"/>
      <c r="J23" s="60"/>
      <c r="K23" s="60"/>
      <c r="L23" s="60"/>
      <c r="M23" s="60"/>
      <c r="N23" s="78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</row>
    <row r="24" spans="1:27">
      <c r="A24" s="71" t="s">
        <v>81</v>
      </c>
      <c r="B24" s="75">
        <v>51.2</v>
      </c>
      <c r="C24" s="76"/>
      <c r="D24" s="76"/>
      <c r="E24" s="60"/>
      <c r="F24" s="60"/>
      <c r="G24" s="60"/>
      <c r="H24" s="60"/>
      <c r="I24" s="60"/>
      <c r="J24" s="60"/>
      <c r="K24" s="60"/>
      <c r="L24" s="60"/>
      <c r="M24" s="60"/>
      <c r="N24" s="78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</row>
    <row r="25" spans="1:27">
      <c r="B25" s="79" t="s">
        <v>82</v>
      </c>
      <c r="C25" s="80"/>
      <c r="D25" s="80"/>
      <c r="H25" s="60"/>
      <c r="I25" s="60"/>
      <c r="J25" s="60"/>
      <c r="K25" s="60"/>
      <c r="L25" s="60"/>
      <c r="M25" s="60"/>
      <c r="N25" s="78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</row>
    <row r="26" spans="1:27">
      <c r="N26" s="78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</row>
    <row r="27" spans="1:27">
      <c r="N27" s="78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</row>
    <row r="28" spans="1:27">
      <c r="N28" s="60"/>
      <c r="O28" s="60"/>
      <c r="P28" s="60"/>
      <c r="Q28" s="60" t="s">
        <v>83</v>
      </c>
      <c r="R28" s="60"/>
      <c r="S28" s="60"/>
      <c r="T28" s="60"/>
      <c r="U28" s="60"/>
      <c r="V28" s="60"/>
      <c r="W28" s="60"/>
      <c r="X28" s="60"/>
      <c r="Y28" s="60"/>
      <c r="Z28" s="60"/>
    </row>
    <row r="29" spans="1:27">
      <c r="N29" s="60"/>
      <c r="Q29" s="60" t="s">
        <v>84</v>
      </c>
      <c r="R29" s="60"/>
      <c r="S29" s="60"/>
      <c r="T29" s="60"/>
      <c r="U29" s="60"/>
      <c r="V29" s="60"/>
      <c r="W29" s="60"/>
      <c r="X29" s="60"/>
      <c r="Y29" s="60"/>
      <c r="Z29" s="60"/>
    </row>
    <row r="30" spans="1:27">
      <c r="A30" s="59" t="s">
        <v>85</v>
      </c>
      <c r="N30" s="60"/>
      <c r="Q30" s="60"/>
      <c r="R30" s="60"/>
      <c r="S30" s="60" t="s">
        <v>86</v>
      </c>
      <c r="T30" s="60" t="s">
        <v>87</v>
      </c>
      <c r="U30" s="60" t="s">
        <v>88</v>
      </c>
      <c r="V30" s="60" t="s">
        <v>89</v>
      </c>
      <c r="W30" s="60" t="s">
        <v>90</v>
      </c>
      <c r="X30" s="60"/>
      <c r="Y30" s="60"/>
      <c r="Z30" s="60"/>
    </row>
    <row r="31" spans="1:27">
      <c r="A31" s="59"/>
      <c r="N31" s="60"/>
      <c r="Q31" s="60" t="s">
        <v>75</v>
      </c>
      <c r="R31" s="60" t="s">
        <v>91</v>
      </c>
      <c r="S31" s="60">
        <v>1.45669</v>
      </c>
      <c r="T31" s="60">
        <v>1.27862</v>
      </c>
      <c r="U31" s="60">
        <v>1.13926</v>
      </c>
      <c r="V31" s="60">
        <v>0.31819</v>
      </c>
      <c r="W31" s="60">
        <v>0.67211</v>
      </c>
      <c r="X31" s="60"/>
      <c r="Y31" s="60"/>
      <c r="Z31" s="60"/>
    </row>
    <row r="32" spans="1:27">
      <c r="F32" s="61"/>
      <c r="G32" s="61"/>
      <c r="H32" s="61"/>
      <c r="I32" s="61"/>
      <c r="J32" s="61"/>
      <c r="K32" s="61"/>
      <c r="L32" s="61"/>
      <c r="Q32" s="60" t="s">
        <v>75</v>
      </c>
      <c r="R32" s="60" t="s">
        <v>92</v>
      </c>
      <c r="S32" s="60">
        <v>269947.0652</v>
      </c>
      <c r="T32" s="81">
        <v>948000000</v>
      </c>
      <c r="U32" s="81">
        <v>0.000285</v>
      </c>
      <c r="V32" s="60">
        <v>0.99979</v>
      </c>
      <c r="W32" s="60">
        <v>1</v>
      </c>
      <c r="X32" s="60"/>
      <c r="Y32" s="60"/>
      <c r="Z32" s="60"/>
    </row>
    <row r="33" spans="1:23">
      <c r="A33" s="82" t="s">
        <v>93</v>
      </c>
      <c r="B33" s="83" t="s">
        <v>94</v>
      </c>
      <c r="C33" s="70"/>
      <c r="D33" s="70"/>
      <c r="E33" s="70" t="s">
        <v>95</v>
      </c>
      <c r="F33" s="61"/>
      <c r="G33" s="61"/>
      <c r="H33" s="61"/>
      <c r="I33" s="61"/>
      <c r="J33" s="61"/>
      <c r="K33" s="61"/>
      <c r="L33" s="61"/>
      <c r="Q33" s="58" t="s">
        <v>75</v>
      </c>
      <c r="R33" s="58" t="s">
        <v>96</v>
      </c>
      <c r="S33" s="58">
        <v>6.39808</v>
      </c>
      <c r="T33" s="58">
        <v>7790.03628</v>
      </c>
      <c r="U33" s="92">
        <v>0.000821</v>
      </c>
      <c r="V33" s="58">
        <v>0.99938</v>
      </c>
      <c r="W33" s="58">
        <v>1</v>
      </c>
    </row>
    <row r="34" spans="1:23">
      <c r="A34" s="84"/>
      <c r="B34" s="70">
        <v>1</v>
      </c>
      <c r="C34" s="70">
        <v>2</v>
      </c>
      <c r="D34" s="70">
        <v>3</v>
      </c>
      <c r="E34" s="70"/>
      <c r="F34" s="61"/>
      <c r="G34" s="61"/>
      <c r="H34" s="61"/>
      <c r="I34" s="61"/>
      <c r="J34" s="61"/>
      <c r="K34" s="61"/>
      <c r="L34" s="61"/>
      <c r="Q34" s="58" t="s">
        <v>75</v>
      </c>
      <c r="R34" s="58" t="s">
        <v>97</v>
      </c>
      <c r="S34" s="58">
        <v>2.88659</v>
      </c>
      <c r="T34" s="58">
        <v>1.19082</v>
      </c>
      <c r="U34" s="58">
        <v>2.42403</v>
      </c>
      <c r="V34" s="58">
        <v>0.07245</v>
      </c>
      <c r="W34" s="58">
        <v>0.9999</v>
      </c>
    </row>
    <row r="35" spans="1:23">
      <c r="A35" s="62">
        <v>0</v>
      </c>
      <c r="B35" s="63">
        <v>0</v>
      </c>
      <c r="C35" s="63">
        <v>0</v>
      </c>
      <c r="D35" s="63">
        <v>0</v>
      </c>
      <c r="E35" s="85">
        <v>0</v>
      </c>
      <c r="F35" s="61"/>
      <c r="G35" s="61"/>
      <c r="H35" s="61"/>
      <c r="I35" s="61"/>
      <c r="J35" s="61"/>
      <c r="K35" s="61"/>
      <c r="L35" s="61"/>
      <c r="Q35" s="58" t="s">
        <v>75</v>
      </c>
      <c r="R35" s="58" t="s">
        <v>98</v>
      </c>
      <c r="S35" s="58">
        <v>3.95802</v>
      </c>
      <c r="T35" s="58">
        <v>4818.37001</v>
      </c>
    </row>
    <row r="36" spans="1:23">
      <c r="A36" s="67">
        <v>0.8</v>
      </c>
      <c r="B36" s="68">
        <v>0.0421</v>
      </c>
      <c r="C36" s="68">
        <v>0.0432</v>
      </c>
      <c r="D36" s="68">
        <v>0.0424</v>
      </c>
      <c r="E36" s="86">
        <v>0.0426</v>
      </c>
      <c r="F36" s="61"/>
      <c r="G36" s="61"/>
      <c r="H36" s="61"/>
      <c r="I36" s="61"/>
      <c r="J36" s="61"/>
      <c r="K36" s="61"/>
      <c r="L36" s="61"/>
      <c r="Q36" s="58" t="s">
        <v>75</v>
      </c>
      <c r="R36" s="58" t="s">
        <v>99</v>
      </c>
      <c r="S36" s="58">
        <v>6.39808</v>
      </c>
      <c r="T36" s="58">
        <v>7790.03628</v>
      </c>
    </row>
    <row r="37" spans="1:23">
      <c r="A37" s="67">
        <v>1.6</v>
      </c>
      <c r="B37" s="68">
        <v>0.0632</v>
      </c>
      <c r="C37" s="68">
        <v>0.0626</v>
      </c>
      <c r="D37" s="68">
        <v>0.0648</v>
      </c>
      <c r="E37" s="86">
        <v>0.0635</v>
      </c>
      <c r="F37" s="61"/>
      <c r="G37" s="61"/>
      <c r="H37" s="61"/>
      <c r="I37" s="61"/>
      <c r="J37" s="61"/>
      <c r="K37" s="61"/>
      <c r="L37" s="61"/>
      <c r="Q37" s="58" t="s">
        <v>75</v>
      </c>
      <c r="R37" s="58" t="s">
        <v>100</v>
      </c>
      <c r="S37" s="58">
        <v>10.3424</v>
      </c>
      <c r="T37" s="58">
        <v>12594.43841</v>
      </c>
    </row>
    <row r="38" spans="1:23">
      <c r="A38" s="67">
        <v>3.2</v>
      </c>
      <c r="B38" s="68">
        <v>0.08541</v>
      </c>
      <c r="C38" s="68">
        <v>0.08541</v>
      </c>
      <c r="D38" s="68">
        <v>0.08321</v>
      </c>
      <c r="E38" s="86">
        <v>0.0847</v>
      </c>
      <c r="F38" s="61"/>
      <c r="G38" s="61"/>
      <c r="H38" s="61"/>
      <c r="I38" s="61"/>
      <c r="J38" s="61"/>
      <c r="K38" s="61"/>
      <c r="L38" s="61"/>
      <c r="Q38" s="58" t="s">
        <v>75</v>
      </c>
      <c r="R38" s="58" t="s">
        <v>101</v>
      </c>
      <c r="S38" s="58">
        <v>2.98863</v>
      </c>
      <c r="T38" s="58">
        <v>3637.92678</v>
      </c>
    </row>
    <row r="39" spans="1:23">
      <c r="A39" s="67">
        <v>6.4</v>
      </c>
      <c r="B39" s="68">
        <v>0.12234</v>
      </c>
      <c r="C39" s="68">
        <v>0.1234</v>
      </c>
      <c r="D39" s="68">
        <v>0.1245</v>
      </c>
      <c r="E39" s="86">
        <v>0.1234</v>
      </c>
      <c r="F39" s="61"/>
      <c r="G39" s="61"/>
      <c r="H39" s="61"/>
      <c r="I39" s="61"/>
      <c r="J39" s="61"/>
      <c r="K39" s="61"/>
      <c r="L39" s="61"/>
      <c r="Q39" s="58" t="s">
        <v>75</v>
      </c>
      <c r="R39" s="58" t="s">
        <v>102</v>
      </c>
      <c r="S39" s="58">
        <v>13.69707</v>
      </c>
      <c r="T39" s="58">
        <v>16681.11138</v>
      </c>
    </row>
    <row r="40" spans="1:23">
      <c r="A40" s="67">
        <v>12.8</v>
      </c>
      <c r="B40" s="68">
        <v>0.18624</v>
      </c>
      <c r="C40" s="68">
        <v>0.1863</v>
      </c>
      <c r="D40" s="68">
        <v>0.1835</v>
      </c>
      <c r="E40" s="86">
        <v>0.1853</v>
      </c>
      <c r="F40" s="61"/>
      <c r="G40" s="61"/>
      <c r="H40" s="61"/>
      <c r="I40" s="61"/>
      <c r="J40" s="61"/>
      <c r="K40" s="61"/>
      <c r="L40" s="61"/>
      <c r="Q40" s="58" t="s">
        <v>103</v>
      </c>
    </row>
    <row r="41" spans="1:23">
      <c r="A41" s="67">
        <v>25.6</v>
      </c>
      <c r="B41" s="68">
        <v>0.2644</v>
      </c>
      <c r="C41" s="68">
        <v>0.2541</v>
      </c>
      <c r="D41" s="68">
        <v>0.2687</v>
      </c>
      <c r="E41" s="86">
        <v>0.2624</v>
      </c>
      <c r="F41" s="61"/>
      <c r="G41" s="61"/>
      <c r="H41" s="61"/>
      <c r="I41" s="61"/>
      <c r="J41" s="61"/>
      <c r="K41" s="61"/>
      <c r="L41" s="61"/>
      <c r="R41" s="58" t="s">
        <v>75</v>
      </c>
    </row>
    <row r="42" spans="1:23">
      <c r="A42" s="67">
        <v>51.2</v>
      </c>
      <c r="B42" s="68">
        <v>0.3214</v>
      </c>
      <c r="C42" s="68">
        <v>0.3264</v>
      </c>
      <c r="D42" s="68">
        <v>0.3214</v>
      </c>
      <c r="E42" s="86">
        <v>0.3231</v>
      </c>
      <c r="F42" s="61"/>
      <c r="G42" s="61"/>
      <c r="H42" s="61"/>
      <c r="I42" s="61"/>
      <c r="J42" s="61"/>
      <c r="K42" s="61"/>
      <c r="L42" s="61"/>
      <c r="Q42" s="58" t="s">
        <v>104</v>
      </c>
      <c r="R42" s="58">
        <v>8</v>
      </c>
    </row>
    <row r="43" spans="1:23">
      <c r="C43" s="61"/>
      <c r="F43" s="61"/>
      <c r="G43" s="61"/>
      <c r="H43" s="61"/>
      <c r="I43" s="61"/>
      <c r="J43" s="61"/>
      <c r="K43" s="61"/>
      <c r="L43" s="61"/>
      <c r="Q43" s="58" t="s">
        <v>105</v>
      </c>
      <c r="R43" s="58">
        <v>4</v>
      </c>
    </row>
    <row r="44" spans="1:23">
      <c r="A44" s="87"/>
      <c r="C44" s="61"/>
      <c r="F44" s="61"/>
      <c r="G44" s="61"/>
      <c r="H44" s="61"/>
      <c r="I44" s="61"/>
      <c r="J44" s="61"/>
      <c r="K44" s="61"/>
      <c r="L44" s="61"/>
      <c r="Q44" s="58" t="s">
        <v>106</v>
      </c>
      <c r="R44" s="58">
        <v>4.28807</v>
      </c>
    </row>
    <row r="45" spans="1:23">
      <c r="A45" s="88" t="s">
        <v>107</v>
      </c>
      <c r="C45" s="61"/>
      <c r="F45" s="61"/>
      <c r="G45" s="61"/>
      <c r="H45" s="61"/>
      <c r="I45" s="61"/>
      <c r="J45" s="61"/>
      <c r="K45" s="61"/>
      <c r="L45" s="61"/>
      <c r="Q45" s="58" t="s">
        <v>108</v>
      </c>
      <c r="R45" s="58">
        <v>17.15228</v>
      </c>
    </row>
    <row r="46" spans="1:23">
      <c r="C46" s="61"/>
      <c r="Q46" s="58" t="s">
        <v>109</v>
      </c>
      <c r="R46" s="58">
        <v>0.99222</v>
      </c>
    </row>
    <row r="47" spans="1:23">
      <c r="C47" s="61"/>
      <c r="Q47" s="58" t="s">
        <v>110</v>
      </c>
      <c r="R47" s="58">
        <v>0.98639</v>
      </c>
    </row>
    <row r="48" spans="1:23">
      <c r="C48" s="61"/>
      <c r="Q48" s="58" t="s">
        <v>111</v>
      </c>
      <c r="R48" s="58" t="s">
        <v>112</v>
      </c>
    </row>
    <row r="49" spans="1:37">
      <c r="A49" s="59" t="s">
        <v>113</v>
      </c>
      <c r="Q49" s="58" t="s">
        <v>114</v>
      </c>
    </row>
    <row r="50" spans="1:37">
      <c r="A50" s="59"/>
      <c r="R50" s="58" t="s">
        <v>91</v>
      </c>
      <c r="S50" s="58" t="s">
        <v>91</v>
      </c>
      <c r="T50" s="58" t="s">
        <v>92</v>
      </c>
      <c r="U50" s="58" t="s">
        <v>92</v>
      </c>
      <c r="V50" s="58" t="s">
        <v>96</v>
      </c>
      <c r="W50" s="58" t="s">
        <v>96</v>
      </c>
      <c r="X50" s="58" t="s">
        <v>97</v>
      </c>
      <c r="Y50" s="58" t="s">
        <v>97</v>
      </c>
      <c r="Z50" s="58" t="s">
        <v>98</v>
      </c>
      <c r="AA50" s="58" t="s">
        <v>98</v>
      </c>
      <c r="AB50" s="58" t="s">
        <v>99</v>
      </c>
      <c r="AC50" s="58" t="s">
        <v>99</v>
      </c>
      <c r="AD50" s="58" t="s">
        <v>100</v>
      </c>
      <c r="AE50" s="58" t="s">
        <v>100</v>
      </c>
      <c r="AF50" s="58" t="s">
        <v>101</v>
      </c>
      <c r="AG50" s="58" t="s">
        <v>101</v>
      </c>
      <c r="AH50" s="58" t="s">
        <v>102</v>
      </c>
      <c r="AI50" s="58" t="s">
        <v>102</v>
      </c>
      <c r="AJ50" s="58" t="s">
        <v>103</v>
      </c>
      <c r="AK50" s="58" t="s">
        <v>103</v>
      </c>
    </row>
    <row r="51" spans="1:37">
      <c r="R51" s="58" t="s">
        <v>86</v>
      </c>
      <c r="S51" s="58" t="s">
        <v>87</v>
      </c>
      <c r="T51" s="58" t="s">
        <v>86</v>
      </c>
      <c r="U51" s="58" t="s">
        <v>87</v>
      </c>
      <c r="V51" s="58" t="s">
        <v>86</v>
      </c>
      <c r="W51" s="58" t="s">
        <v>87</v>
      </c>
      <c r="X51" s="58" t="s">
        <v>86</v>
      </c>
      <c r="Y51" s="58" t="s">
        <v>87</v>
      </c>
      <c r="Z51" s="58" t="s">
        <v>86</v>
      </c>
      <c r="AA51" s="58" t="s">
        <v>87</v>
      </c>
      <c r="AB51" s="58" t="s">
        <v>86</v>
      </c>
      <c r="AC51" s="58" t="s">
        <v>87</v>
      </c>
      <c r="AD51" s="58" t="s">
        <v>86</v>
      </c>
      <c r="AE51" s="58" t="s">
        <v>87</v>
      </c>
      <c r="AF51" s="58" t="s">
        <v>86</v>
      </c>
      <c r="AG51" s="58" t="s">
        <v>87</v>
      </c>
      <c r="AH51" s="58" t="s">
        <v>86</v>
      </c>
      <c r="AI51" s="58" t="s">
        <v>87</v>
      </c>
      <c r="AJ51" s="58" t="s">
        <v>106</v>
      </c>
      <c r="AK51" s="58" t="s">
        <v>110</v>
      </c>
    </row>
    <row r="52" customHeight="1" spans="1:37">
      <c r="A52" s="70" t="s">
        <v>115</v>
      </c>
      <c r="B52" s="83" t="s">
        <v>94</v>
      </c>
      <c r="C52" s="70"/>
      <c r="D52" s="70"/>
      <c r="E52" s="89" t="s">
        <v>116</v>
      </c>
      <c r="F52" s="90"/>
      <c r="G52" s="91"/>
      <c r="H52" s="82" t="s">
        <v>117</v>
      </c>
      <c r="I52" s="83" t="s">
        <v>242</v>
      </c>
      <c r="J52" s="70"/>
      <c r="K52" s="70"/>
      <c r="L52" s="61"/>
      <c r="Q52" s="58" t="s">
        <v>75</v>
      </c>
      <c r="R52" s="58">
        <v>1.45669</v>
      </c>
      <c r="S52" s="58">
        <v>1.27862</v>
      </c>
      <c r="T52" s="58">
        <v>269947.0652</v>
      </c>
      <c r="U52" s="92">
        <v>948000000</v>
      </c>
      <c r="V52" s="58">
        <v>6.39808</v>
      </c>
      <c r="W52" s="58">
        <v>7790.03628</v>
      </c>
      <c r="X52" s="58">
        <v>2.88659</v>
      </c>
      <c r="Y52" s="58">
        <v>1.19082</v>
      </c>
      <c r="Z52" s="58">
        <v>3.95802</v>
      </c>
      <c r="AA52" s="58">
        <v>4818.37001</v>
      </c>
      <c r="AB52" s="58">
        <v>6.39808</v>
      </c>
      <c r="AC52" s="58">
        <v>7790.03628</v>
      </c>
      <c r="AD52" s="58">
        <v>10.3424</v>
      </c>
      <c r="AE52" s="58">
        <v>12594.43841</v>
      </c>
      <c r="AF52" s="58">
        <v>2.98863</v>
      </c>
      <c r="AG52" s="58">
        <v>3637.92678</v>
      </c>
      <c r="AH52" s="58">
        <v>13.69707</v>
      </c>
      <c r="AI52" s="58">
        <v>16681.11138</v>
      </c>
      <c r="AJ52" s="58">
        <v>4.28807</v>
      </c>
      <c r="AK52" s="58">
        <v>0.98639</v>
      </c>
    </row>
    <row r="53" spans="1:37">
      <c r="A53" s="70"/>
      <c r="B53" s="70">
        <v>1</v>
      </c>
      <c r="C53" s="70">
        <v>2</v>
      </c>
      <c r="D53" s="70">
        <v>3</v>
      </c>
      <c r="E53" s="70">
        <v>1</v>
      </c>
      <c r="F53" s="70">
        <v>2</v>
      </c>
      <c r="G53" s="70">
        <v>3</v>
      </c>
      <c r="H53" s="84"/>
      <c r="I53" s="70"/>
      <c r="J53" s="70"/>
      <c r="K53" s="70"/>
      <c r="L53" s="61"/>
      <c r="Q53" s="58" t="s">
        <v>119</v>
      </c>
    </row>
    <row r="54" ht="14.25" customHeight="1" spans="1:37">
      <c r="A54" s="83" t="str">
        <f t="shared" ref="A54:A57" si="0">E17</f>
        <v>a</v>
      </c>
      <c r="B54" s="93">
        <f t="shared" ref="B54:B57" si="1">E5</f>
        <v>0.770974249283851</v>
      </c>
      <c r="C54" s="93">
        <f t="shared" ref="C54:C57" si="2">F5</f>
        <v>0.782413786033309</v>
      </c>
      <c r="D54" s="93">
        <f t="shared" ref="D54:D57" si="3">G5</f>
        <v>0.770951117030903</v>
      </c>
      <c r="E54" s="94">
        <f t="shared" ref="E54:E57" si="4">$S$32+($S$31-$S$32)/(1+(B54/$S$33)^$S$34)</f>
        <v>600.567083839676</v>
      </c>
      <c r="F54" s="94">
        <f t="shared" ref="F54:F57" si="5">$S$32+($S$31-$S$32)/(1+(C54/$S$33)^$S$34)</f>
        <v>626.527784650272</v>
      </c>
      <c r="G54" s="94">
        <f t="shared" ref="G54:G57" si="6">$S$32+($S$31-$S$32)/(1+(D54/$S$33)^$S$34)</f>
        <v>600.515312086151</v>
      </c>
      <c r="H54" s="94">
        <f t="shared" ref="H54:H57" si="7">AVERAGE(E54:G54)</f>
        <v>609.203393525366</v>
      </c>
      <c r="I54" s="70">
        <f t="shared" ref="I54:K54" si="8">E54/AVERAGE($E$54:$G$54)</f>
        <v>0.985823602137682</v>
      </c>
      <c r="J54" s="70">
        <f t="shared" si="8"/>
        <v>1.02843777843169</v>
      </c>
      <c r="K54" s="70">
        <f t="shared" si="8"/>
        <v>0.985738619430632</v>
      </c>
      <c r="L54" s="61"/>
      <c r="S54" s="58" t="s">
        <v>120</v>
      </c>
      <c r="T54" s="58" t="s">
        <v>121</v>
      </c>
      <c r="U54" s="58" t="s">
        <v>122</v>
      </c>
      <c r="V54" s="58" t="s">
        <v>123</v>
      </c>
      <c r="W54" s="58" t="s">
        <v>124</v>
      </c>
    </row>
    <row r="55" ht="14.25" customHeight="1" spans="1:37">
      <c r="A55" s="83" t="str">
        <f t="shared" si="0"/>
        <v>b</v>
      </c>
      <c r="B55" s="93">
        <f t="shared" si="1"/>
        <v>0.993801723115527</v>
      </c>
      <c r="C55" s="93">
        <f t="shared" si="2"/>
        <v>0.987548749091991</v>
      </c>
      <c r="D55" s="93">
        <f t="shared" si="3"/>
        <v>0.977683177118425</v>
      </c>
      <c r="E55" s="94">
        <f t="shared" si="4"/>
        <v>1245.22990307864</v>
      </c>
      <c r="F55" s="94">
        <f t="shared" si="5"/>
        <v>1222.87549369095</v>
      </c>
      <c r="G55" s="94">
        <f t="shared" si="6"/>
        <v>1188.13785499899</v>
      </c>
      <c r="H55" s="94">
        <f t="shared" si="7"/>
        <v>1218.74775058953</v>
      </c>
      <c r="I55" s="70">
        <f t="shared" ref="I55:K55" si="9">E55/AVERAGE($E$54:$G$54)</f>
        <v>2.04402982043925</v>
      </c>
      <c r="J55" s="70">
        <f t="shared" si="9"/>
        <v>2.00733532788509</v>
      </c>
      <c r="K55" s="70">
        <f t="shared" si="9"/>
        <v>1.95031391424696</v>
      </c>
      <c r="L55" s="61"/>
      <c r="Q55" s="58" t="s">
        <v>75</v>
      </c>
      <c r="R55" s="58" t="s">
        <v>126</v>
      </c>
      <c r="S55" s="58">
        <v>4</v>
      </c>
      <c r="T55" s="58">
        <v>17.15228</v>
      </c>
      <c r="U55" s="58">
        <v>4.28807</v>
      </c>
    </row>
    <row r="56" spans="1:37">
      <c r="A56" s="83" t="str">
        <f t="shared" si="0"/>
        <v>c</v>
      </c>
      <c r="B56" s="93">
        <f t="shared" si="1"/>
        <v>0.636821703992424</v>
      </c>
      <c r="C56" s="93">
        <f t="shared" si="2"/>
        <v>0.66902291972943</v>
      </c>
      <c r="D56" s="93">
        <f t="shared" si="3"/>
        <v>0.642061452934066</v>
      </c>
      <c r="E56" s="94">
        <f t="shared" si="4"/>
        <v>346.811330175318</v>
      </c>
      <c r="F56" s="94">
        <f t="shared" si="5"/>
        <v>399.582286652701</v>
      </c>
      <c r="G56" s="94">
        <f t="shared" si="6"/>
        <v>355.066758352506</v>
      </c>
      <c r="H56" s="94">
        <f t="shared" si="7"/>
        <v>367.153458393509</v>
      </c>
      <c r="I56" s="70">
        <f t="shared" ref="I56:K56" si="10">E56/AVERAGE($E$54:$G$54)</f>
        <v>0.569286602571884</v>
      </c>
      <c r="J56" s="70">
        <f t="shared" si="10"/>
        <v>0.655909489177958</v>
      </c>
      <c r="K56" s="70">
        <f t="shared" si="10"/>
        <v>0.582837788046107</v>
      </c>
      <c r="L56" s="61"/>
      <c r="Q56" s="58" t="s">
        <v>75</v>
      </c>
      <c r="R56" s="58" t="s">
        <v>128</v>
      </c>
      <c r="S56" s="58">
        <v>7</v>
      </c>
      <c r="T56" s="58">
        <v>2204.72</v>
      </c>
    </row>
    <row r="57" spans="1:37">
      <c r="A57" s="70" t="str">
        <f t="shared" si="0"/>
        <v>d</v>
      </c>
      <c r="B57" s="93">
        <f t="shared" si="1"/>
        <v>0.760788499264712</v>
      </c>
      <c r="C57" s="93">
        <f t="shared" si="2"/>
        <v>0.761620792417703</v>
      </c>
      <c r="D57" s="93">
        <f t="shared" si="3"/>
        <v>0.792479570406521</v>
      </c>
      <c r="E57" s="94">
        <f t="shared" si="4"/>
        <v>578.05106897396</v>
      </c>
      <c r="F57" s="94">
        <f t="shared" si="5"/>
        <v>579.869866743335</v>
      </c>
      <c r="G57" s="94">
        <f t="shared" si="6"/>
        <v>649.966808161407</v>
      </c>
      <c r="H57" s="94">
        <f t="shared" si="7"/>
        <v>602.629247959567</v>
      </c>
      <c r="I57" s="70">
        <f t="shared" ref="I57:K57" si="11">E57/AVERAGE($E$54:$G$54)</f>
        <v>0.948863836146525</v>
      </c>
      <c r="J57" s="70">
        <f t="shared" si="11"/>
        <v>0.951849370680155</v>
      </c>
      <c r="K57" s="70">
        <f t="shared" si="11"/>
        <v>1.06691265194724</v>
      </c>
      <c r="L57" s="61"/>
    </row>
    <row r="58" spans="1:37">
      <c r="A58" s="60"/>
      <c r="B58" s="60"/>
      <c r="C58" s="60"/>
      <c r="D58" s="60"/>
      <c r="E58" s="95"/>
      <c r="F58" s="95"/>
      <c r="G58" s="95"/>
      <c r="H58" s="95"/>
      <c r="I58" s="60"/>
      <c r="J58" s="60"/>
      <c r="K58" s="60"/>
    </row>
    <row r="59" spans="1:37">
      <c r="A59" s="60"/>
      <c r="B59" s="60"/>
      <c r="C59" s="60"/>
      <c r="D59" s="60"/>
      <c r="E59" s="95"/>
      <c r="F59" s="95"/>
      <c r="G59" s="95"/>
      <c r="H59" s="95"/>
      <c r="I59" s="60"/>
      <c r="J59" s="60"/>
      <c r="K59" s="60"/>
    </row>
    <row r="60" spans="1:37">
      <c r="A60" s="60"/>
      <c r="B60" s="60"/>
      <c r="C60" s="60"/>
      <c r="D60" s="60"/>
      <c r="E60" s="60"/>
      <c r="F60" s="96"/>
    </row>
    <row r="61" spans="1:37">
      <c r="A61" s="60"/>
      <c r="B61" s="60"/>
      <c r="C61" s="60"/>
      <c r="D61" s="60"/>
      <c r="E61" s="60"/>
      <c r="F61" s="96"/>
    </row>
    <row r="62" spans="1:37">
      <c r="A62" s="60"/>
      <c r="B62" s="60"/>
      <c r="C62" s="60"/>
      <c r="D62" s="60"/>
      <c r="E62" s="60"/>
      <c r="F62" s="96"/>
    </row>
    <row r="63" spans="1:37">
      <c r="A63" s="60"/>
      <c r="B63" s="60"/>
      <c r="C63" s="60"/>
      <c r="D63" s="60"/>
      <c r="E63" s="60"/>
      <c r="F63" s="96"/>
    </row>
    <row r="64" spans="1:37">
      <c r="A64" s="60"/>
      <c r="B64" s="60"/>
      <c r="C64" s="60"/>
      <c r="D64" s="60"/>
      <c r="E64" s="60"/>
      <c r="F64" s="96"/>
    </row>
    <row r="65" spans="1:6">
      <c r="A65" s="60"/>
      <c r="B65" s="60"/>
      <c r="C65" s="60"/>
      <c r="D65" s="60"/>
      <c r="E65" s="60"/>
      <c r="F65" s="96"/>
    </row>
    <row r="66" spans="1:6">
      <c r="A66" s="60"/>
      <c r="B66" s="60"/>
      <c r="C66" s="60"/>
      <c r="D66" s="60"/>
      <c r="E66" s="60"/>
      <c r="F66" s="96"/>
    </row>
    <row r="67" spans="1:6">
      <c r="A67" s="60"/>
      <c r="B67" s="60"/>
      <c r="C67" s="60"/>
      <c r="D67" s="60"/>
      <c r="E67" s="60"/>
      <c r="F67" s="96"/>
    </row>
    <row r="68" spans="1:6">
      <c r="A68" s="60"/>
      <c r="B68" s="60"/>
      <c r="C68" s="60"/>
      <c r="D68" s="60"/>
      <c r="E68" s="60"/>
      <c r="F68" s="96"/>
    </row>
    <row r="69" spans="1:6">
      <c r="A69" s="60"/>
      <c r="B69" s="60"/>
      <c r="C69" s="60"/>
      <c r="D69" s="60"/>
      <c r="E69" s="60"/>
      <c r="F69" s="96"/>
    </row>
    <row r="70" spans="1:6">
      <c r="A70" s="60"/>
      <c r="B70" s="60"/>
      <c r="C70" s="60"/>
      <c r="D70" s="60"/>
      <c r="E70" s="60"/>
      <c r="F70" s="96"/>
    </row>
    <row r="71" spans="1:6">
      <c r="A71" s="60"/>
      <c r="B71" s="60"/>
      <c r="C71" s="60"/>
      <c r="D71" s="60"/>
      <c r="E71" s="60"/>
      <c r="F71" s="96"/>
    </row>
    <row r="72" spans="1:6">
      <c r="A72" s="60"/>
      <c r="B72" s="60"/>
      <c r="C72" s="60"/>
      <c r="D72" s="60"/>
      <c r="E72" s="60"/>
      <c r="F72" s="96"/>
    </row>
    <row r="73" spans="1:6">
      <c r="A73" s="60"/>
      <c r="B73" s="60"/>
      <c r="C73" s="60"/>
      <c r="D73" s="60"/>
      <c r="E73" s="60"/>
      <c r="F73" s="96"/>
    </row>
    <row r="74" spans="1:6">
      <c r="A74" s="60"/>
      <c r="B74" s="60"/>
      <c r="C74" s="60"/>
      <c r="D74" s="60"/>
      <c r="E74" s="60"/>
      <c r="F74" s="96"/>
    </row>
    <row r="75" spans="1:6">
      <c r="A75" s="60"/>
      <c r="B75" s="60"/>
      <c r="C75" s="60"/>
      <c r="D75" s="60"/>
      <c r="E75" s="60"/>
      <c r="F75" s="96"/>
    </row>
    <row r="76" spans="1:6">
      <c r="A76" s="60"/>
      <c r="B76" s="60"/>
      <c r="C76" s="60"/>
      <c r="D76" s="60"/>
      <c r="E76" s="60"/>
      <c r="F76" s="96"/>
    </row>
    <row r="77" spans="1:6">
      <c r="A77" s="60"/>
      <c r="B77" s="60"/>
      <c r="C77" s="60"/>
      <c r="D77" s="60"/>
      <c r="E77" s="60"/>
      <c r="F77" s="96"/>
    </row>
    <row r="78" spans="1:6">
      <c r="A78" s="60"/>
      <c r="B78" s="60"/>
      <c r="C78" s="60"/>
      <c r="D78" s="60"/>
      <c r="E78" s="60"/>
      <c r="F78" s="96"/>
    </row>
    <row r="79" spans="1:6">
      <c r="A79" s="60"/>
      <c r="B79" s="60"/>
      <c r="C79" s="60"/>
      <c r="D79" s="60"/>
      <c r="E79" s="60"/>
      <c r="F79" s="96"/>
    </row>
    <row r="80" spans="1:6">
      <c r="A80" s="60"/>
      <c r="B80" s="60"/>
      <c r="C80" s="60"/>
      <c r="D80" s="60"/>
      <c r="E80" s="60"/>
      <c r="F80" s="96"/>
    </row>
    <row r="81" spans="1:6">
      <c r="A81" s="60"/>
      <c r="B81" s="60"/>
      <c r="C81" s="60"/>
      <c r="D81" s="60"/>
      <c r="E81" s="60"/>
      <c r="F81" s="96"/>
    </row>
    <row r="82" spans="1:6">
      <c r="A82" s="60"/>
      <c r="B82" s="60"/>
      <c r="C82" s="60"/>
      <c r="D82" s="60"/>
      <c r="E82" s="60"/>
      <c r="F82" s="96"/>
    </row>
    <row r="83" spans="1:6">
      <c r="A83" s="60"/>
      <c r="B83" s="60"/>
      <c r="C83" s="60"/>
      <c r="D83" s="60"/>
      <c r="E83" s="60"/>
      <c r="F83" s="96"/>
    </row>
    <row r="84" spans="1:6">
      <c r="A84" s="60"/>
      <c r="B84" s="60"/>
      <c r="C84" s="60"/>
      <c r="D84" s="60"/>
      <c r="E84" s="60"/>
      <c r="F84" s="96"/>
    </row>
    <row r="85" spans="1:6">
      <c r="A85" s="60"/>
      <c r="B85" s="60"/>
      <c r="C85" s="60"/>
      <c r="D85" s="60"/>
      <c r="E85" s="60"/>
      <c r="F85" s="96"/>
    </row>
    <row r="86" spans="1:6">
      <c r="A86" s="60"/>
      <c r="B86" s="60"/>
      <c r="C86" s="60"/>
      <c r="D86" s="60"/>
      <c r="E86" s="60"/>
      <c r="F86" s="96"/>
    </row>
    <row r="87" spans="1:6">
      <c r="A87" s="60"/>
      <c r="B87" s="60"/>
      <c r="C87" s="60"/>
      <c r="D87" s="60"/>
      <c r="E87" s="60"/>
      <c r="F87" s="96"/>
    </row>
    <row r="88" spans="1:6">
      <c r="A88" s="60"/>
      <c r="B88" s="60"/>
      <c r="C88" s="60"/>
      <c r="D88" s="60"/>
      <c r="E88" s="60"/>
      <c r="F88" s="96"/>
    </row>
    <row r="89" spans="1:6">
      <c r="A89" s="60"/>
      <c r="B89" s="60"/>
      <c r="C89" s="60"/>
      <c r="D89" s="60"/>
      <c r="E89" s="60"/>
      <c r="F89" s="96"/>
    </row>
    <row r="90" spans="1:6">
      <c r="A90" s="60"/>
      <c r="B90" s="60"/>
      <c r="C90" s="60"/>
      <c r="D90" s="60"/>
      <c r="E90" s="60"/>
      <c r="F90" s="96"/>
    </row>
    <row r="91" spans="1:6">
      <c r="A91" s="60"/>
      <c r="B91" s="60"/>
      <c r="C91" s="60"/>
      <c r="D91" s="60"/>
      <c r="E91" s="60"/>
      <c r="F91" s="96"/>
    </row>
    <row r="92" spans="1:6">
      <c r="A92" s="60"/>
      <c r="B92" s="60"/>
      <c r="C92" s="60"/>
      <c r="D92" s="60"/>
      <c r="E92" s="60"/>
      <c r="F92" s="96"/>
    </row>
    <row r="93" spans="1:6">
      <c r="A93" s="60"/>
      <c r="B93" s="60"/>
      <c r="C93" s="60"/>
      <c r="D93" s="60"/>
      <c r="E93" s="60"/>
      <c r="F93" s="96"/>
    </row>
    <row r="94" spans="1:6">
      <c r="A94" s="60"/>
      <c r="B94" s="60"/>
      <c r="C94" s="60"/>
      <c r="D94" s="60"/>
      <c r="E94" s="60"/>
      <c r="F94" s="96"/>
    </row>
    <row r="95" spans="1:6">
      <c r="A95" s="60"/>
      <c r="B95" s="60"/>
      <c r="C95" s="60"/>
      <c r="D95" s="60"/>
      <c r="E95" s="60"/>
      <c r="F95" s="96"/>
    </row>
    <row r="96" spans="1:6">
      <c r="A96" s="60"/>
      <c r="B96" s="60"/>
      <c r="C96" s="60"/>
      <c r="D96" s="60"/>
      <c r="E96" s="60"/>
      <c r="F96" s="96"/>
    </row>
    <row r="97" spans="1:6">
      <c r="A97" s="60"/>
      <c r="B97" s="60"/>
      <c r="C97" s="60"/>
      <c r="D97" s="60"/>
      <c r="E97" s="60"/>
      <c r="F97" s="96"/>
    </row>
    <row r="98" spans="1:6">
      <c r="A98" s="60"/>
      <c r="B98" s="60"/>
      <c r="C98" s="60"/>
      <c r="D98" s="60"/>
      <c r="E98" s="60"/>
      <c r="F98" s="96"/>
    </row>
    <row r="99" spans="1:6">
      <c r="A99" s="60"/>
      <c r="B99" s="60"/>
      <c r="C99" s="60"/>
      <c r="D99" s="60"/>
      <c r="E99" s="60"/>
      <c r="F99" s="96"/>
    </row>
    <row r="100" spans="1:6">
      <c r="A100" s="60"/>
      <c r="B100" s="60"/>
      <c r="C100" s="60"/>
      <c r="D100" s="60"/>
      <c r="E100" s="60"/>
      <c r="F100" s="96"/>
    </row>
    <row r="101" spans="1:6">
      <c r="A101" s="60"/>
      <c r="B101" s="60"/>
      <c r="C101" s="60"/>
      <c r="D101" s="60"/>
      <c r="E101" s="60"/>
      <c r="F101" s="96"/>
    </row>
    <row r="102" spans="1:6">
      <c r="A102" s="60"/>
      <c r="B102" s="60"/>
      <c r="C102" s="60"/>
      <c r="D102" s="60"/>
      <c r="E102" s="60"/>
      <c r="F102" s="96"/>
    </row>
    <row r="103" spans="1:6">
      <c r="A103" s="60"/>
      <c r="B103" s="60"/>
      <c r="C103" s="60"/>
      <c r="D103" s="60"/>
      <c r="E103" s="60"/>
      <c r="F103" s="96"/>
    </row>
    <row r="104" spans="1:6">
      <c r="A104" s="60"/>
      <c r="B104" s="60"/>
      <c r="C104" s="60"/>
      <c r="D104" s="60"/>
      <c r="E104" s="60"/>
      <c r="F104" s="96"/>
    </row>
    <row r="105" spans="1:6">
      <c r="A105" s="60"/>
      <c r="B105" s="60"/>
      <c r="C105" s="60"/>
      <c r="D105" s="60"/>
      <c r="E105" s="60"/>
      <c r="F105" s="96"/>
    </row>
    <row r="106" spans="1:6">
      <c r="A106" s="60"/>
      <c r="B106" s="60"/>
      <c r="C106" s="60"/>
      <c r="D106" s="60"/>
      <c r="E106" s="60"/>
      <c r="F106" s="96"/>
    </row>
    <row r="107" spans="1:6">
      <c r="A107" s="60"/>
      <c r="B107" s="60"/>
      <c r="C107" s="60"/>
      <c r="D107" s="60"/>
      <c r="E107" s="60"/>
      <c r="F107" s="96"/>
    </row>
    <row r="108" spans="1:6">
      <c r="A108" s="60"/>
      <c r="B108" s="60"/>
      <c r="C108" s="60"/>
      <c r="D108" s="60"/>
      <c r="E108" s="60"/>
      <c r="F108" s="96"/>
    </row>
    <row r="109" spans="1:6">
      <c r="A109" s="60"/>
      <c r="B109" s="60"/>
      <c r="C109" s="60"/>
      <c r="D109" s="60"/>
      <c r="E109" s="60"/>
      <c r="F109" s="96"/>
    </row>
    <row r="110" spans="1:6">
      <c r="A110" s="60"/>
      <c r="B110" s="60"/>
      <c r="C110" s="60"/>
      <c r="D110" s="60"/>
      <c r="E110" s="60"/>
      <c r="F110" s="96"/>
    </row>
  </sheetData>
  <mergeCells count="13">
    <mergeCell ref="B25:D25"/>
    <mergeCell ref="B33:D33"/>
    <mergeCell ref="B52:D52"/>
    <mergeCell ref="E52:G52"/>
    <mergeCell ref="A1:A2"/>
    <mergeCell ref="A14:A15"/>
    <mergeCell ref="A30:A31"/>
    <mergeCell ref="A33:A34"/>
    <mergeCell ref="A49:A50"/>
    <mergeCell ref="A52:A53"/>
    <mergeCell ref="E33:E34"/>
    <mergeCell ref="H52:H53"/>
    <mergeCell ref="I52:K53"/>
  </mergeCells>
  <hyperlinks>
    <hyperlink ref="A45" r:id="rId2" display="https://www.elabscience.cn/p-cell_ferrous_iron_colorimetric_assay_kit-e_bc_k881_m" tooltip="https://www.elabscience.cn/p-cell_ferrous_iron_colorimetric_assay_kit-e_bc_k881_m"/>
  </hyperlinks>
  <pageMargins left="0.7" right="0.7" top="0.75" bottom="0.75" header="0.3" footer="0.3"/>
  <pageSetup paperSize="9" orientation="portrait" horizontalDpi="200" verticalDpi="300"/>
  <headerFooter/>
  <drawing r:id="rId1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10"/>
  <sheetViews>
    <sheetView zoomScale="85" zoomScaleNormal="85" topLeftCell="A22" workbookViewId="0">
      <selection activeCell="I54" sqref="I54"/>
    </sheetView>
  </sheetViews>
  <sheetFormatPr defaultColWidth="9" defaultRowHeight="13.5"/>
  <cols>
    <col min="1" max="1" width="19.875" style="58" customWidth="1"/>
    <col min="2" max="4" width="8.375" style="58" customWidth="1"/>
    <col min="5" max="5" width="12.125" style="58" customWidth="1"/>
    <col min="6" max="7" width="13.25" style="58" customWidth="1"/>
    <col min="8" max="8" width="14.875" style="58" customWidth="1"/>
    <col min="9" max="10" width="13.75" style="58" customWidth="1"/>
    <col min="11" max="11" width="12.625" style="58" customWidth="1"/>
    <col min="12" max="14" width="10.25" style="58" customWidth="1"/>
    <col min="15" max="19" width="9" style="58"/>
    <col min="20" max="20" width="27.125" style="58" customWidth="1"/>
    <col min="21" max="16384" width="9" style="58"/>
  </cols>
  <sheetData>
    <row r="1" s="57" customFormat="1" spans="1:27">
      <c r="A1" s="59" t="s">
        <v>71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</row>
    <row r="2" s="57" customFormat="1" spans="1:27">
      <c r="A2" s="59"/>
      <c r="B2" s="58"/>
      <c r="C2" s="58"/>
      <c r="D2" s="58"/>
      <c r="E2" s="58"/>
      <c r="F2" s="58"/>
      <c r="G2" s="58"/>
      <c r="H2" s="58"/>
      <c r="I2" s="58"/>
      <c r="J2" s="58"/>
      <c r="K2" s="60"/>
      <c r="L2" s="60"/>
      <c r="M2" s="60"/>
      <c r="N2" s="60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3" spans="1:27">
      <c r="K3" s="60"/>
      <c r="L3" s="60"/>
      <c r="M3" s="60"/>
      <c r="N3" s="60"/>
    </row>
    <row r="4" spans="1:27">
      <c r="A4" s="61" t="s">
        <v>72</v>
      </c>
      <c r="B4" s="58">
        <v>1</v>
      </c>
      <c r="C4" s="58">
        <v>2</v>
      </c>
      <c r="D4" s="58">
        <v>3</v>
      </c>
      <c r="E4" s="58">
        <v>4</v>
      </c>
      <c r="F4" s="58">
        <v>5</v>
      </c>
      <c r="G4" s="58">
        <v>6</v>
      </c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</row>
    <row r="5" ht="14.25" spans="1:27">
      <c r="A5" s="61">
        <v>25</v>
      </c>
      <c r="B5" s="97">
        <v>2.5612</v>
      </c>
      <c r="C5" s="97">
        <v>2.534</v>
      </c>
      <c r="D5" s="97">
        <v>2.5901</v>
      </c>
      <c r="E5" s="64">
        <v>1.16122449101361</v>
      </c>
      <c r="F5" s="64">
        <v>1.15633099842016</v>
      </c>
      <c r="G5" s="64">
        <v>1.15223996793946</v>
      </c>
      <c r="H5" s="60"/>
      <c r="I5" s="60"/>
      <c r="J5" s="60"/>
      <c r="K5" s="65"/>
      <c r="L5" s="65"/>
      <c r="M5" s="65"/>
      <c r="N5" s="66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</row>
    <row r="6" ht="14.25" spans="1:27">
      <c r="A6" s="61"/>
      <c r="B6" s="97">
        <v>2.1372</v>
      </c>
      <c r="C6" s="97">
        <v>2.1846</v>
      </c>
      <c r="D6" s="97">
        <v>2.0936</v>
      </c>
      <c r="E6" s="64">
        <v>1.34472195068673</v>
      </c>
      <c r="F6" s="64">
        <v>1.35671523209259</v>
      </c>
      <c r="G6" s="64">
        <v>1.33740095639595</v>
      </c>
      <c r="H6" s="60"/>
      <c r="I6" s="60"/>
      <c r="J6" s="60"/>
      <c r="K6" s="65"/>
      <c r="L6" s="65"/>
      <c r="M6" s="65"/>
      <c r="N6" s="66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</row>
    <row r="7" ht="14.25" spans="1:27">
      <c r="A7" s="61"/>
      <c r="B7" s="97">
        <v>1.8291</v>
      </c>
      <c r="C7" s="97">
        <v>1.8165</v>
      </c>
      <c r="D7" s="97">
        <v>1.8462</v>
      </c>
      <c r="E7" s="64">
        <v>0.86326819797329</v>
      </c>
      <c r="F7" s="64">
        <v>0.826028868163133</v>
      </c>
      <c r="G7" s="64">
        <v>0.851794729957756</v>
      </c>
      <c r="H7" s="60"/>
      <c r="I7" s="60"/>
      <c r="J7" s="60"/>
      <c r="K7" s="65"/>
      <c r="L7" s="65"/>
      <c r="M7" s="65"/>
      <c r="N7" s="66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</row>
    <row r="8" ht="14.25" spans="1:27">
      <c r="A8" s="61"/>
      <c r="B8" s="97">
        <v>1.4343</v>
      </c>
      <c r="C8" s="97">
        <v>1.4205</v>
      </c>
      <c r="D8" s="97">
        <v>1.4471</v>
      </c>
      <c r="E8" s="64">
        <v>1.18623518927512</v>
      </c>
      <c r="F8" s="64">
        <v>1.17161754008487</v>
      </c>
      <c r="G8" s="64">
        <v>1.12794577468694</v>
      </c>
      <c r="H8" s="60"/>
      <c r="I8" s="60"/>
      <c r="J8" s="60"/>
      <c r="K8" s="65"/>
      <c r="L8" s="65"/>
      <c r="M8" s="65"/>
      <c r="N8" s="66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</row>
    <row r="9" spans="1:27">
      <c r="A9" s="61"/>
      <c r="B9" s="97">
        <v>1.024</v>
      </c>
      <c r="C9" s="97">
        <v>1.0354</v>
      </c>
      <c r="D9" s="97">
        <v>1.0528</v>
      </c>
      <c r="E9" s="65"/>
      <c r="F9" s="65"/>
      <c r="G9" s="65"/>
      <c r="H9" s="60"/>
      <c r="I9" s="60"/>
      <c r="J9" s="60"/>
      <c r="K9" s="5"/>
      <c r="L9" s="5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</row>
    <row r="10" spans="1:27">
      <c r="A10" s="61"/>
      <c r="B10" s="97">
        <v>0.7032</v>
      </c>
      <c r="C10" s="97">
        <v>0.7282</v>
      </c>
      <c r="D10" s="97">
        <v>0.7136</v>
      </c>
      <c r="E10" s="65"/>
      <c r="F10" s="65"/>
      <c r="G10" s="5"/>
      <c r="H10" s="5"/>
      <c r="K10" s="60"/>
      <c r="L10" s="5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</row>
    <row r="11" spans="1:27">
      <c r="A11" s="61"/>
      <c r="B11" s="97">
        <v>0.512</v>
      </c>
      <c r="C11" s="97">
        <v>0.5011</v>
      </c>
      <c r="D11" s="97">
        <v>0.495</v>
      </c>
      <c r="E11" s="69"/>
      <c r="F11" s="69"/>
      <c r="G11" s="69"/>
      <c r="H11" s="5"/>
      <c r="I11" s="5"/>
      <c r="J11" s="5"/>
      <c r="K11" s="5"/>
      <c r="L11" s="5"/>
      <c r="M11" s="5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</row>
    <row r="12" spans="1:27">
      <c r="A12" s="61"/>
      <c r="B12" s="97">
        <v>0.385</v>
      </c>
      <c r="C12" s="97">
        <v>0.3912</v>
      </c>
      <c r="D12" s="97">
        <v>0.3765</v>
      </c>
      <c r="E12" s="69"/>
      <c r="F12" s="69"/>
      <c r="G12" s="69"/>
      <c r="H12" s="5"/>
      <c r="I12" s="5"/>
      <c r="J12" s="5"/>
      <c r="K12" s="5"/>
      <c r="L12" s="5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</row>
    <row r="13" spans="1:27">
      <c r="H13" s="60"/>
      <c r="I13" s="60"/>
      <c r="J13" s="5"/>
      <c r="K13" s="5"/>
      <c r="L13" s="5"/>
      <c r="M13" s="65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</row>
    <row r="14" spans="1:27">
      <c r="A14" s="59" t="s">
        <v>73</v>
      </c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</row>
    <row r="15" spans="1:27">
      <c r="A15" s="59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</row>
    <row r="16" spans="1:27">
      <c r="B16" s="70">
        <v>1</v>
      </c>
      <c r="C16" s="70">
        <v>2</v>
      </c>
      <c r="D16" s="70">
        <v>3</v>
      </c>
      <c r="E16" s="70">
        <v>4</v>
      </c>
      <c r="F16" s="70">
        <v>5</v>
      </c>
      <c r="G16" s="70">
        <v>6</v>
      </c>
      <c r="H16" s="5"/>
      <c r="I16" s="5"/>
      <c r="J16" s="5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</row>
    <row r="17" ht="14.25" spans="1:27">
      <c r="A17" s="71" t="s">
        <v>74</v>
      </c>
      <c r="B17" s="98">
        <v>0</v>
      </c>
      <c r="C17" s="73"/>
      <c r="D17" s="73"/>
      <c r="E17" s="74" t="s">
        <v>270</v>
      </c>
      <c r="F17" s="74" t="s">
        <v>270</v>
      </c>
      <c r="G17" s="74" t="s">
        <v>270</v>
      </c>
      <c r="H17" s="5"/>
      <c r="I17" s="5"/>
      <c r="J17" s="5"/>
      <c r="K17" s="66"/>
      <c r="L17" s="66"/>
      <c r="M17" s="66"/>
      <c r="N17" s="66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</row>
    <row r="18" ht="14.25" spans="1:27">
      <c r="A18" s="71" t="s">
        <v>75</v>
      </c>
      <c r="B18" s="98">
        <v>1.56</v>
      </c>
      <c r="C18" s="76"/>
      <c r="D18" s="76"/>
      <c r="E18" s="74" t="s">
        <v>271</v>
      </c>
      <c r="F18" s="74" t="s">
        <v>271</v>
      </c>
      <c r="G18" s="74" t="s">
        <v>271</v>
      </c>
      <c r="H18" s="5"/>
      <c r="I18" s="5"/>
      <c r="J18" s="5"/>
      <c r="K18" s="66"/>
      <c r="L18" s="66"/>
      <c r="M18" s="66"/>
      <c r="N18" s="66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</row>
    <row r="19" ht="14.25" spans="1:27">
      <c r="A19" s="71" t="s">
        <v>76</v>
      </c>
      <c r="B19" s="98">
        <f t="shared" ref="B19:B24" si="0">B18*2</f>
        <v>3.12</v>
      </c>
      <c r="C19" s="76"/>
      <c r="D19" s="76"/>
      <c r="E19" s="77" t="s">
        <v>272</v>
      </c>
      <c r="F19" s="77" t="s">
        <v>272</v>
      </c>
      <c r="G19" s="77" t="s">
        <v>272</v>
      </c>
      <c r="H19" s="5"/>
      <c r="I19" s="5"/>
      <c r="J19" s="5"/>
      <c r="K19" s="66"/>
      <c r="L19" s="66"/>
      <c r="M19" s="66"/>
      <c r="N19" s="66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</row>
    <row r="20" ht="14.25" spans="1:27">
      <c r="A20" s="71" t="s">
        <v>77</v>
      </c>
      <c r="B20" s="98">
        <f t="shared" si="0"/>
        <v>6.24</v>
      </c>
      <c r="C20" s="76"/>
      <c r="D20" s="76"/>
      <c r="E20" s="77" t="s">
        <v>273</v>
      </c>
      <c r="F20" s="77" t="s">
        <v>273</v>
      </c>
      <c r="G20" s="77" t="s">
        <v>273</v>
      </c>
      <c r="H20" s="5"/>
      <c r="I20" s="5"/>
      <c r="J20" s="5"/>
      <c r="K20" s="66"/>
      <c r="L20" s="66"/>
      <c r="M20" s="66"/>
      <c r="N20" s="66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</row>
    <row r="21" ht="14.25" spans="1:27">
      <c r="A21" s="71" t="s">
        <v>78</v>
      </c>
      <c r="B21" s="98">
        <f t="shared" si="0"/>
        <v>12.48</v>
      </c>
      <c r="C21" s="76"/>
      <c r="D21" s="76"/>
      <c r="E21" s="66"/>
      <c r="F21" s="66"/>
      <c r="G21" s="66"/>
      <c r="H21" s="78"/>
      <c r="I21" s="60"/>
      <c r="J21" s="60"/>
      <c r="K21" s="60"/>
      <c r="L21" s="60"/>
      <c r="M21" s="60"/>
      <c r="N21" s="78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</row>
    <row r="22" ht="14.25" spans="1:27">
      <c r="A22" s="71" t="s">
        <v>79</v>
      </c>
      <c r="B22" s="98">
        <f t="shared" si="0"/>
        <v>24.96</v>
      </c>
      <c r="C22" s="76"/>
      <c r="D22" s="76"/>
      <c r="E22" s="66"/>
      <c r="F22" s="66"/>
      <c r="G22" s="66"/>
      <c r="H22" s="60"/>
      <c r="I22" s="60"/>
      <c r="J22" s="60"/>
      <c r="K22" s="60"/>
      <c r="L22" s="60"/>
      <c r="M22" s="60"/>
      <c r="N22" s="78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</row>
    <row r="23" spans="1:27">
      <c r="A23" s="71" t="s">
        <v>80</v>
      </c>
      <c r="B23" s="98">
        <f t="shared" si="0"/>
        <v>49.92</v>
      </c>
      <c r="C23" s="76"/>
      <c r="D23" s="76"/>
      <c r="E23" s="60"/>
      <c r="F23" s="60"/>
      <c r="G23" s="60"/>
      <c r="H23" s="60"/>
      <c r="I23" s="60"/>
      <c r="J23" s="60"/>
      <c r="K23" s="60"/>
      <c r="L23" s="60"/>
      <c r="M23" s="60"/>
      <c r="N23" s="78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</row>
    <row r="24" spans="1:27">
      <c r="A24" s="71" t="s">
        <v>81</v>
      </c>
      <c r="B24" s="98">
        <f t="shared" si="0"/>
        <v>99.84</v>
      </c>
      <c r="C24" s="76"/>
      <c r="D24" s="76"/>
      <c r="E24" s="60"/>
      <c r="F24" s="60"/>
      <c r="G24" s="60"/>
      <c r="H24" s="60"/>
      <c r="I24" s="60"/>
      <c r="J24" s="60"/>
      <c r="K24" s="60"/>
      <c r="L24" s="60"/>
      <c r="M24" s="60"/>
      <c r="N24" s="78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</row>
    <row r="25" spans="1:27">
      <c r="B25" s="79" t="s">
        <v>82</v>
      </c>
      <c r="C25" s="80"/>
      <c r="D25" s="80"/>
      <c r="H25" s="60"/>
      <c r="I25" s="60"/>
      <c r="J25" s="60"/>
      <c r="K25" s="60"/>
      <c r="L25" s="60"/>
      <c r="M25" s="60"/>
      <c r="N25" s="78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</row>
    <row r="26" spans="1:27">
      <c r="N26" s="78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</row>
    <row r="27" spans="1:27">
      <c r="N27" s="78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</row>
    <row r="28" spans="1:27">
      <c r="N28" s="60"/>
      <c r="O28" s="60"/>
      <c r="P28" s="60"/>
      <c r="Q28" s="58" t="s">
        <v>129</v>
      </c>
    </row>
    <row r="29" spans="1:27">
      <c r="N29" s="60"/>
      <c r="Q29" s="58" t="s">
        <v>84</v>
      </c>
      <c r="V29" s="92"/>
    </row>
    <row r="30" spans="1:27">
      <c r="A30" s="59" t="s">
        <v>85</v>
      </c>
      <c r="N30" s="60"/>
      <c r="S30" s="58" t="s">
        <v>86</v>
      </c>
      <c r="T30" s="58" t="s">
        <v>87</v>
      </c>
      <c r="U30" s="58" t="s">
        <v>88</v>
      </c>
      <c r="V30" s="92" t="s">
        <v>89</v>
      </c>
      <c r="W30" s="58" t="s">
        <v>90</v>
      </c>
    </row>
    <row r="31" spans="1:27">
      <c r="A31" s="59"/>
      <c r="N31" s="60"/>
      <c r="Q31" s="58" t="s">
        <v>75</v>
      </c>
      <c r="R31" s="58" t="s">
        <v>91</v>
      </c>
      <c r="S31" s="58">
        <v>33202.36008</v>
      </c>
      <c r="T31" s="58">
        <v>4764741.68546</v>
      </c>
      <c r="U31" s="58">
        <v>0.00697</v>
      </c>
      <c r="V31" s="92">
        <v>0.99477</v>
      </c>
      <c r="W31" s="58">
        <v>1</v>
      </c>
    </row>
    <row r="32" spans="1:27">
      <c r="F32" s="61"/>
      <c r="G32" s="61"/>
      <c r="H32" s="61"/>
      <c r="I32" s="61"/>
      <c r="J32" s="61"/>
      <c r="K32" s="61"/>
      <c r="L32" s="61"/>
      <c r="Q32" s="58" t="s">
        <v>75</v>
      </c>
      <c r="R32" s="58" t="s">
        <v>92</v>
      </c>
      <c r="S32" s="58">
        <v>0.74745</v>
      </c>
      <c r="T32" s="58">
        <v>2.35427</v>
      </c>
      <c r="U32" s="58">
        <v>0.31749</v>
      </c>
      <c r="V32" s="92">
        <v>0.76676</v>
      </c>
      <c r="W32" s="58">
        <v>0.87207</v>
      </c>
    </row>
    <row r="33" spans="1:23">
      <c r="A33" s="82" t="s">
        <v>93</v>
      </c>
      <c r="B33" s="83" t="s">
        <v>130</v>
      </c>
      <c r="C33" s="70"/>
      <c r="D33" s="70"/>
      <c r="E33" s="70" t="s">
        <v>95</v>
      </c>
      <c r="F33" s="61"/>
      <c r="G33" s="61"/>
      <c r="H33" s="61"/>
      <c r="I33" s="61"/>
      <c r="J33" s="61"/>
      <c r="K33" s="61"/>
      <c r="L33" s="61"/>
      <c r="Q33" s="58" t="s">
        <v>75</v>
      </c>
      <c r="R33" s="58" t="s">
        <v>96</v>
      </c>
      <c r="S33" s="58">
        <v>0.03255</v>
      </c>
      <c r="T33" s="58">
        <v>2.00978</v>
      </c>
      <c r="U33" s="58">
        <v>0.0162</v>
      </c>
      <c r="V33" s="58">
        <v>0.98785</v>
      </c>
      <c r="W33" s="58">
        <v>1</v>
      </c>
    </row>
    <row r="34" spans="1:23">
      <c r="A34" s="84"/>
      <c r="B34" s="70">
        <v>1</v>
      </c>
      <c r="C34" s="70">
        <v>2</v>
      </c>
      <c r="D34" s="70">
        <v>3</v>
      </c>
      <c r="E34" s="70"/>
      <c r="F34" s="61"/>
      <c r="G34" s="61"/>
      <c r="H34" s="61"/>
      <c r="I34" s="61"/>
      <c r="J34" s="61"/>
      <c r="K34" s="61"/>
      <c r="L34" s="61"/>
      <c r="Q34" s="58" t="s">
        <v>75</v>
      </c>
      <c r="R34" s="58" t="s">
        <v>97</v>
      </c>
      <c r="S34" s="58">
        <v>2.35764</v>
      </c>
      <c r="T34" s="58">
        <v>0.69481</v>
      </c>
      <c r="U34" s="58">
        <v>3.39321</v>
      </c>
      <c r="V34" s="58">
        <v>0.02745</v>
      </c>
      <c r="W34" s="58">
        <v>0.99986</v>
      </c>
    </row>
    <row r="35" spans="1:23">
      <c r="A35" s="83">
        <f t="shared" ref="A35:A42" si="1">B17</f>
        <v>0</v>
      </c>
      <c r="B35" s="70">
        <f t="shared" ref="B35:B42" si="2">B5</f>
        <v>2.5612</v>
      </c>
      <c r="C35" s="70">
        <f t="shared" ref="C35:C42" si="3">C5</f>
        <v>2.534</v>
      </c>
      <c r="D35" s="70">
        <f t="shared" ref="D35:D42" si="4">D5</f>
        <v>2.5901</v>
      </c>
      <c r="E35" s="99">
        <f t="shared" ref="E35:E42" si="5">AVERAGE(B35:D35)</f>
        <v>2.56176666666667</v>
      </c>
      <c r="F35" s="61"/>
      <c r="G35" s="61"/>
      <c r="H35" s="61"/>
      <c r="I35" s="61"/>
      <c r="J35" s="61"/>
      <c r="K35" s="61"/>
      <c r="L35" s="61"/>
      <c r="Q35" s="58" t="s">
        <v>75</v>
      </c>
      <c r="R35" s="58" t="s">
        <v>98</v>
      </c>
      <c r="S35" s="58">
        <v>0.01808</v>
      </c>
      <c r="T35" s="58">
        <v>1.11935</v>
      </c>
    </row>
    <row r="36" spans="1:23">
      <c r="A36" s="83">
        <f t="shared" si="1"/>
        <v>1.56</v>
      </c>
      <c r="B36" s="70">
        <f t="shared" si="2"/>
        <v>2.1372</v>
      </c>
      <c r="C36" s="70">
        <f t="shared" si="3"/>
        <v>2.1846</v>
      </c>
      <c r="D36" s="70">
        <f t="shared" si="4"/>
        <v>2.0936</v>
      </c>
      <c r="E36" s="99">
        <f t="shared" si="5"/>
        <v>2.13846666666667</v>
      </c>
      <c r="F36" s="61"/>
      <c r="G36" s="61"/>
      <c r="H36" s="61"/>
      <c r="I36" s="61"/>
      <c r="J36" s="61"/>
      <c r="K36" s="61"/>
      <c r="L36" s="61"/>
      <c r="Q36" s="58" t="s">
        <v>75</v>
      </c>
      <c r="R36" s="58" t="s">
        <v>99</v>
      </c>
      <c r="S36" s="58">
        <v>0.03255</v>
      </c>
      <c r="T36" s="58">
        <v>2.00978</v>
      </c>
    </row>
    <row r="37" spans="1:23">
      <c r="A37" s="83">
        <f t="shared" si="1"/>
        <v>3.12</v>
      </c>
      <c r="B37" s="70">
        <f t="shared" si="2"/>
        <v>1.8291</v>
      </c>
      <c r="C37" s="70">
        <f t="shared" si="3"/>
        <v>1.8165</v>
      </c>
      <c r="D37" s="70">
        <f t="shared" si="4"/>
        <v>1.8462</v>
      </c>
      <c r="E37" s="99">
        <f t="shared" si="5"/>
        <v>1.8306</v>
      </c>
      <c r="F37" s="61"/>
      <c r="G37" s="61"/>
      <c r="H37" s="61"/>
      <c r="I37" s="61"/>
      <c r="J37" s="61"/>
      <c r="K37" s="61"/>
      <c r="L37" s="61"/>
      <c r="Q37" s="58" t="s">
        <v>75</v>
      </c>
      <c r="R37" s="58" t="s">
        <v>100</v>
      </c>
      <c r="S37" s="58">
        <v>0.0586</v>
      </c>
      <c r="T37" s="58">
        <v>3.60852</v>
      </c>
    </row>
    <row r="38" spans="1:23">
      <c r="A38" s="83">
        <f t="shared" si="1"/>
        <v>6.24</v>
      </c>
      <c r="B38" s="70">
        <f t="shared" si="2"/>
        <v>1.4343</v>
      </c>
      <c r="C38" s="70">
        <f t="shared" si="3"/>
        <v>1.4205</v>
      </c>
      <c r="D38" s="70">
        <f t="shared" si="4"/>
        <v>1.4471</v>
      </c>
      <c r="E38" s="99">
        <f t="shared" si="5"/>
        <v>1.43396666666667</v>
      </c>
      <c r="F38" s="61"/>
      <c r="G38" s="61"/>
      <c r="H38" s="61"/>
      <c r="I38" s="61"/>
      <c r="J38" s="61"/>
      <c r="K38" s="61"/>
      <c r="L38" s="61"/>
      <c r="Q38" s="58" t="s">
        <v>75</v>
      </c>
      <c r="R38" s="58" t="s">
        <v>101</v>
      </c>
      <c r="S38" s="58">
        <v>0.01282</v>
      </c>
      <c r="T38" s="58">
        <v>0.79483</v>
      </c>
    </row>
    <row r="39" spans="1:23">
      <c r="A39" s="83">
        <f t="shared" si="1"/>
        <v>12.48</v>
      </c>
      <c r="B39" s="70">
        <f t="shared" si="2"/>
        <v>1.024</v>
      </c>
      <c r="C39" s="70">
        <f t="shared" si="3"/>
        <v>1.0354</v>
      </c>
      <c r="D39" s="70">
        <f t="shared" si="4"/>
        <v>1.0528</v>
      </c>
      <c r="E39" s="99">
        <f t="shared" si="5"/>
        <v>1.0374</v>
      </c>
      <c r="F39" s="61"/>
      <c r="G39" s="61"/>
      <c r="H39" s="61"/>
      <c r="I39" s="61"/>
      <c r="J39" s="61"/>
      <c r="K39" s="61"/>
      <c r="L39" s="61"/>
      <c r="Q39" s="58" t="s">
        <v>75</v>
      </c>
      <c r="R39" s="58" t="s">
        <v>102</v>
      </c>
      <c r="S39" s="58">
        <v>0.08266</v>
      </c>
      <c r="T39" s="58">
        <v>5.08175</v>
      </c>
    </row>
    <row r="40" spans="1:23">
      <c r="A40" s="83">
        <f t="shared" si="1"/>
        <v>24.96</v>
      </c>
      <c r="B40" s="70">
        <f t="shared" si="2"/>
        <v>0.7032</v>
      </c>
      <c r="C40" s="70">
        <f t="shared" si="3"/>
        <v>0.7282</v>
      </c>
      <c r="D40" s="70">
        <f t="shared" si="4"/>
        <v>0.7136</v>
      </c>
      <c r="E40" s="99">
        <f t="shared" si="5"/>
        <v>0.715</v>
      </c>
      <c r="F40" s="61"/>
      <c r="G40" s="61"/>
      <c r="H40" s="61"/>
      <c r="I40" s="61"/>
      <c r="J40" s="61"/>
      <c r="K40" s="61"/>
      <c r="L40" s="61"/>
      <c r="Q40" s="58" t="s">
        <v>103</v>
      </c>
    </row>
    <row r="41" spans="1:23">
      <c r="A41" s="83">
        <f t="shared" si="1"/>
        <v>49.92</v>
      </c>
      <c r="B41" s="70">
        <f t="shared" si="2"/>
        <v>0.512</v>
      </c>
      <c r="C41" s="70">
        <f t="shared" si="3"/>
        <v>0.5011</v>
      </c>
      <c r="D41" s="70">
        <f t="shared" si="4"/>
        <v>0.495</v>
      </c>
      <c r="E41" s="99">
        <f t="shared" si="5"/>
        <v>0.5027</v>
      </c>
      <c r="F41" s="61"/>
      <c r="G41" s="61"/>
      <c r="H41" s="61"/>
      <c r="I41" s="61"/>
      <c r="J41" s="61"/>
      <c r="K41" s="61"/>
      <c r="L41" s="61"/>
      <c r="R41" s="58" t="s">
        <v>75</v>
      </c>
    </row>
    <row r="42" spans="1:23">
      <c r="A42" s="83">
        <f t="shared" si="1"/>
        <v>99.84</v>
      </c>
      <c r="B42" s="70">
        <f t="shared" si="2"/>
        <v>0.385</v>
      </c>
      <c r="C42" s="70">
        <f t="shared" si="3"/>
        <v>0.3912</v>
      </c>
      <c r="D42" s="70">
        <f t="shared" si="4"/>
        <v>0.3765</v>
      </c>
      <c r="E42" s="99">
        <f t="shared" si="5"/>
        <v>0.384233333333333</v>
      </c>
      <c r="F42" s="61"/>
      <c r="G42" s="61"/>
      <c r="H42" s="61"/>
      <c r="I42" s="61"/>
      <c r="J42" s="61"/>
      <c r="K42" s="61"/>
      <c r="L42" s="61"/>
      <c r="Q42" s="58" t="s">
        <v>104</v>
      </c>
      <c r="R42" s="58">
        <v>8</v>
      </c>
    </row>
    <row r="43" spans="1:23">
      <c r="C43" s="61"/>
      <c r="F43" s="61"/>
      <c r="G43" s="61"/>
      <c r="H43" s="61"/>
      <c r="I43" s="61"/>
      <c r="J43" s="61"/>
      <c r="K43" s="61"/>
      <c r="L43" s="61"/>
      <c r="Q43" s="58" t="s">
        <v>105</v>
      </c>
      <c r="R43" s="58">
        <v>4</v>
      </c>
    </row>
    <row r="44" spans="1:23">
      <c r="A44" s="87"/>
      <c r="C44" s="61"/>
      <c r="F44" s="61"/>
      <c r="G44" s="61"/>
      <c r="H44" s="61"/>
      <c r="I44" s="61"/>
      <c r="J44" s="61"/>
      <c r="K44" s="61"/>
      <c r="L44" s="61"/>
      <c r="Q44" s="58" t="s">
        <v>106</v>
      </c>
      <c r="R44" s="58">
        <v>5.6641</v>
      </c>
    </row>
    <row r="45" spans="1:23">
      <c r="A45" s="88" t="s">
        <v>131</v>
      </c>
      <c r="C45" s="61"/>
      <c r="F45" s="61"/>
      <c r="G45" s="61"/>
      <c r="H45" s="61"/>
      <c r="I45" s="61"/>
      <c r="J45" s="61"/>
      <c r="K45" s="61"/>
      <c r="L45" s="61"/>
      <c r="Q45" s="58" t="s">
        <v>108</v>
      </c>
      <c r="R45" s="58">
        <v>22.65641</v>
      </c>
    </row>
    <row r="46" spans="1:23">
      <c r="C46" s="61"/>
      <c r="Q46" s="58" t="s">
        <v>109</v>
      </c>
      <c r="R46" s="58">
        <v>0.99731</v>
      </c>
    </row>
    <row r="47" spans="1:23">
      <c r="C47" s="61"/>
      <c r="Q47" s="58" t="s">
        <v>110</v>
      </c>
      <c r="R47" s="58">
        <v>0.99529</v>
      </c>
    </row>
    <row r="48" spans="1:23">
      <c r="C48" s="61"/>
      <c r="Q48" s="58" t="s">
        <v>111</v>
      </c>
      <c r="R48" s="58" t="s">
        <v>112</v>
      </c>
    </row>
    <row r="49" spans="1:37">
      <c r="A49" s="59" t="s">
        <v>113</v>
      </c>
      <c r="Q49" s="58" t="s">
        <v>114</v>
      </c>
    </row>
    <row r="50" spans="1:37">
      <c r="A50" s="59"/>
      <c r="R50" s="58" t="s">
        <v>91</v>
      </c>
      <c r="S50" s="58" t="s">
        <v>91</v>
      </c>
      <c r="T50" s="58" t="s">
        <v>92</v>
      </c>
      <c r="U50" s="58" t="s">
        <v>92</v>
      </c>
      <c r="V50" s="58" t="s">
        <v>96</v>
      </c>
      <c r="W50" s="58" t="s">
        <v>96</v>
      </c>
      <c r="X50" s="58" t="s">
        <v>97</v>
      </c>
      <c r="Y50" s="58" t="s">
        <v>97</v>
      </c>
      <c r="Z50" s="58" t="s">
        <v>98</v>
      </c>
      <c r="AA50" s="58" t="s">
        <v>98</v>
      </c>
      <c r="AB50" s="58" t="s">
        <v>99</v>
      </c>
      <c r="AC50" s="58" t="s">
        <v>99</v>
      </c>
      <c r="AD50" s="58" t="s">
        <v>100</v>
      </c>
      <c r="AE50" s="58" t="s">
        <v>100</v>
      </c>
      <c r="AF50" s="58" t="s">
        <v>101</v>
      </c>
      <c r="AG50" s="58" t="s">
        <v>101</v>
      </c>
      <c r="AH50" s="58" t="s">
        <v>102</v>
      </c>
      <c r="AI50" s="58" t="s">
        <v>102</v>
      </c>
      <c r="AJ50" s="58" t="s">
        <v>103</v>
      </c>
      <c r="AK50" s="58" t="s">
        <v>103</v>
      </c>
    </row>
    <row r="51" spans="1:37">
      <c r="R51" s="58" t="s">
        <v>86</v>
      </c>
      <c r="S51" s="58" t="s">
        <v>87</v>
      </c>
      <c r="T51" s="58" t="s">
        <v>86</v>
      </c>
      <c r="U51" s="58" t="s">
        <v>87</v>
      </c>
      <c r="V51" s="58" t="s">
        <v>86</v>
      </c>
      <c r="W51" s="58" t="s">
        <v>87</v>
      </c>
      <c r="X51" s="58" t="s">
        <v>86</v>
      </c>
      <c r="Y51" s="58" t="s">
        <v>87</v>
      </c>
      <c r="Z51" s="58" t="s">
        <v>86</v>
      </c>
      <c r="AA51" s="58" t="s">
        <v>87</v>
      </c>
      <c r="AB51" s="58" t="s">
        <v>86</v>
      </c>
      <c r="AC51" s="58" t="s">
        <v>87</v>
      </c>
      <c r="AD51" s="58" t="s">
        <v>86</v>
      </c>
      <c r="AE51" s="58" t="s">
        <v>87</v>
      </c>
      <c r="AF51" s="58" t="s">
        <v>86</v>
      </c>
      <c r="AG51" s="58" t="s">
        <v>87</v>
      </c>
      <c r="AH51" s="58" t="s">
        <v>86</v>
      </c>
      <c r="AI51" s="58" t="s">
        <v>87</v>
      </c>
      <c r="AJ51" s="58" t="s">
        <v>106</v>
      </c>
      <c r="AK51" s="58" t="s">
        <v>110</v>
      </c>
    </row>
    <row r="52" customHeight="1" spans="1:37">
      <c r="A52" s="70" t="s">
        <v>115</v>
      </c>
      <c r="B52" s="70" t="s">
        <v>130</v>
      </c>
      <c r="C52" s="70"/>
      <c r="D52" s="70"/>
      <c r="E52" s="89" t="s">
        <v>116</v>
      </c>
      <c r="F52" s="90"/>
      <c r="G52" s="91"/>
      <c r="H52" s="82" t="s">
        <v>117</v>
      </c>
      <c r="I52" s="83" t="s">
        <v>243</v>
      </c>
      <c r="J52" s="70"/>
      <c r="K52" s="70"/>
      <c r="L52" s="61"/>
      <c r="Q52" s="58" t="s">
        <v>75</v>
      </c>
      <c r="R52" s="58">
        <v>33202.36008</v>
      </c>
      <c r="S52" s="58">
        <v>4764741.68546</v>
      </c>
      <c r="T52" s="58">
        <v>0.74745</v>
      </c>
      <c r="U52" s="58">
        <v>2.35427</v>
      </c>
      <c r="V52" s="58">
        <v>0.03255</v>
      </c>
      <c r="W52" s="58">
        <v>2.00978</v>
      </c>
      <c r="X52" s="58">
        <v>2.35764</v>
      </c>
      <c r="Y52" s="58">
        <v>0.69481</v>
      </c>
      <c r="Z52" s="58">
        <v>0.01808</v>
      </c>
      <c r="AA52" s="58">
        <v>1.11935</v>
      </c>
      <c r="AB52" s="58">
        <v>0.03255</v>
      </c>
      <c r="AC52" s="58">
        <v>2.00978</v>
      </c>
      <c r="AD52" s="58">
        <v>0.0586</v>
      </c>
      <c r="AE52" s="58">
        <v>3.60852</v>
      </c>
      <c r="AF52" s="58">
        <v>0.01282</v>
      </c>
      <c r="AG52" s="58">
        <v>0.79483</v>
      </c>
      <c r="AH52" s="58">
        <v>0.08266</v>
      </c>
      <c r="AI52" s="58">
        <v>5.08175</v>
      </c>
      <c r="AJ52" s="58">
        <v>5.6641</v>
      </c>
      <c r="AK52" s="58">
        <v>0.99529</v>
      </c>
    </row>
    <row r="53" spans="1:37">
      <c r="A53" s="70"/>
      <c r="B53" s="70">
        <v>1</v>
      </c>
      <c r="C53" s="70">
        <v>2</v>
      </c>
      <c r="D53" s="70">
        <v>3</v>
      </c>
      <c r="E53" s="70">
        <v>1</v>
      </c>
      <c r="F53" s="70">
        <v>2</v>
      </c>
      <c r="G53" s="70">
        <v>3</v>
      </c>
      <c r="H53" s="84"/>
      <c r="I53" s="70"/>
      <c r="J53" s="70"/>
      <c r="K53" s="70"/>
      <c r="L53" s="61"/>
      <c r="Q53" s="58" t="s">
        <v>119</v>
      </c>
    </row>
    <row r="54" ht="14.25" customHeight="1" spans="1:37">
      <c r="A54" s="83" t="str">
        <f t="shared" ref="A54:A57" si="6">E17</f>
        <v>a</v>
      </c>
      <c r="B54" s="93">
        <f t="shared" ref="B54:B57" si="7">E5</f>
        <v>1.16122449101361</v>
      </c>
      <c r="C54" s="93">
        <f t="shared" ref="C54:C57" si="8">F5</f>
        <v>1.15633099842016</v>
      </c>
      <c r="D54" s="93">
        <f t="shared" ref="D54:D57" si="9">G5</f>
        <v>1.15223996793946</v>
      </c>
      <c r="E54" s="94">
        <f t="shared" ref="E54:E57" si="10">$S$32+($S$31-$S$32)/(1+(B54/$S$33)^$S$34)</f>
        <v>8.01094901058423</v>
      </c>
      <c r="F54" s="94">
        <f t="shared" ref="F54:F57" si="11">$S$32+($S$31-$S$32)/(1+(C54/$S$33)^$S$34)</f>
        <v>8.08361155613453</v>
      </c>
      <c r="G54" s="94">
        <f t="shared" ref="G54:G57" si="12">$S$32+($S$31-$S$32)/(1+(D54/$S$33)^$S$34)</f>
        <v>8.14515549372264</v>
      </c>
      <c r="H54" s="94">
        <f t="shared" ref="H54:H57" si="13">AVERAGE(E54:G54)</f>
        <v>8.07990535348047</v>
      </c>
      <c r="I54" s="70">
        <f t="shared" ref="I54:K54" si="14">E54/AVERAGE($E$54:$G$54)</f>
        <v>0.991465699178453</v>
      </c>
      <c r="J54" s="70">
        <f t="shared" si="14"/>
        <v>1.00045869382028</v>
      </c>
      <c r="K54" s="70">
        <f t="shared" si="14"/>
        <v>1.00807560700127</v>
      </c>
      <c r="L54" s="61"/>
      <c r="S54" s="58" t="s">
        <v>120</v>
      </c>
      <c r="T54" s="58" t="s">
        <v>121</v>
      </c>
      <c r="U54" s="58" t="s">
        <v>122</v>
      </c>
      <c r="V54" s="58" t="s">
        <v>123</v>
      </c>
      <c r="W54" s="58" t="s">
        <v>124</v>
      </c>
    </row>
    <row r="55" ht="14.25" customHeight="1" spans="1:37">
      <c r="A55" s="83" t="str">
        <f t="shared" si="6"/>
        <v>b</v>
      </c>
      <c r="B55" s="93">
        <f t="shared" si="7"/>
        <v>1.34472195068673</v>
      </c>
      <c r="C55" s="93">
        <f t="shared" si="8"/>
        <v>1.35671523209259</v>
      </c>
      <c r="D55" s="93">
        <f t="shared" si="9"/>
        <v>1.33740095639595</v>
      </c>
      <c r="E55" s="94">
        <f t="shared" si="10"/>
        <v>5.88733674924032</v>
      </c>
      <c r="F55" s="94">
        <f t="shared" si="11"/>
        <v>5.78087260869037</v>
      </c>
      <c r="G55" s="94">
        <f t="shared" si="12"/>
        <v>5.95390746402564</v>
      </c>
      <c r="H55" s="94">
        <f t="shared" si="13"/>
        <v>5.87403894065211</v>
      </c>
      <c r="I55" s="70">
        <f t="shared" ref="I55:K55" si="15">E55/AVERAGE($E$54:$G$54)</f>
        <v>0.728639320843568</v>
      </c>
      <c r="J55" s="70">
        <f t="shared" si="15"/>
        <v>0.715462911480792</v>
      </c>
      <c r="K55" s="70">
        <f t="shared" si="15"/>
        <v>0.736878367202774</v>
      </c>
      <c r="L55" s="61"/>
      <c r="Q55" s="58" t="s">
        <v>75</v>
      </c>
      <c r="R55" s="58" t="s">
        <v>126</v>
      </c>
      <c r="S55" s="58">
        <v>4</v>
      </c>
      <c r="T55" s="58">
        <v>22.65641</v>
      </c>
      <c r="U55" s="58">
        <v>5.6641</v>
      </c>
    </row>
    <row r="56" spans="1:37">
      <c r="A56" s="83" t="str">
        <f t="shared" si="6"/>
        <v>c</v>
      </c>
      <c r="B56" s="93">
        <f t="shared" si="7"/>
        <v>0.86326819797329</v>
      </c>
      <c r="C56" s="93">
        <f t="shared" si="8"/>
        <v>0.826028868163133</v>
      </c>
      <c r="D56" s="93">
        <f t="shared" si="9"/>
        <v>0.851794729957756</v>
      </c>
      <c r="E56" s="94">
        <f t="shared" si="10"/>
        <v>15.3572445171489</v>
      </c>
      <c r="F56" s="94">
        <f t="shared" si="11"/>
        <v>16.9570835080218</v>
      </c>
      <c r="G56" s="94">
        <f t="shared" si="12"/>
        <v>15.825241807922</v>
      </c>
      <c r="H56" s="94">
        <f t="shared" si="13"/>
        <v>16.0465232776976</v>
      </c>
      <c r="I56" s="70">
        <f t="shared" ref="I56:K56" si="16">E56/AVERAGE($E$54:$G$54)</f>
        <v>1.90067133775691</v>
      </c>
      <c r="J56" s="70">
        <f t="shared" si="16"/>
        <v>2.09867353219892</v>
      </c>
      <c r="K56" s="70">
        <f t="shared" si="16"/>
        <v>1.95859247300529</v>
      </c>
      <c r="L56" s="61"/>
      <c r="Q56" s="58" t="s">
        <v>75</v>
      </c>
      <c r="R56" s="58" t="s">
        <v>128</v>
      </c>
      <c r="S56" s="58">
        <v>7</v>
      </c>
      <c r="T56" s="58">
        <v>8410.33936</v>
      </c>
    </row>
    <row r="57" spans="1:37">
      <c r="A57" s="70" t="str">
        <f t="shared" si="6"/>
        <v>d</v>
      </c>
      <c r="B57" s="93">
        <f t="shared" si="7"/>
        <v>1.18623518927512</v>
      </c>
      <c r="C57" s="93">
        <f t="shared" si="8"/>
        <v>1.17161754008487</v>
      </c>
      <c r="D57" s="93">
        <f t="shared" si="9"/>
        <v>1.12794577468694</v>
      </c>
      <c r="E57" s="94">
        <f t="shared" si="10"/>
        <v>7.65511843813208</v>
      </c>
      <c r="F57" s="94">
        <f t="shared" si="11"/>
        <v>7.85998717274281</v>
      </c>
      <c r="G57" s="94">
        <f t="shared" si="12"/>
        <v>8.5262272566444</v>
      </c>
      <c r="H57" s="94">
        <f t="shared" si="13"/>
        <v>8.01377762250643</v>
      </c>
      <c r="I57" s="70">
        <f t="shared" ref="I57:K57" si="17">E57/AVERAGE($E$54:$G$54)</f>
        <v>0.947426746135658</v>
      </c>
      <c r="J57" s="70">
        <f t="shared" si="17"/>
        <v>0.972782084552151</v>
      </c>
      <c r="K57" s="70">
        <f t="shared" si="17"/>
        <v>1.05523850634855</v>
      </c>
      <c r="L57" s="61"/>
    </row>
    <row r="58" spans="1:37">
      <c r="A58" s="60"/>
      <c r="B58" s="60"/>
      <c r="C58" s="60"/>
      <c r="D58" s="60"/>
      <c r="E58" s="95"/>
      <c r="F58" s="95"/>
      <c r="G58" s="95"/>
      <c r="H58" s="95"/>
      <c r="I58" s="60"/>
      <c r="J58" s="60"/>
      <c r="K58" s="60"/>
    </row>
    <row r="59" spans="1:37">
      <c r="A59" s="60"/>
      <c r="B59" s="60"/>
      <c r="C59" s="60"/>
      <c r="D59" s="60"/>
      <c r="E59" s="95"/>
      <c r="F59" s="95"/>
      <c r="G59" s="95"/>
      <c r="H59" s="95"/>
      <c r="I59" s="60"/>
      <c r="J59" s="60"/>
      <c r="K59" s="60"/>
    </row>
    <row r="60" spans="1:37">
      <c r="A60" s="60"/>
      <c r="B60" s="60"/>
      <c r="C60" s="60"/>
      <c r="D60" s="60"/>
      <c r="E60" s="60"/>
      <c r="F60" s="96"/>
    </row>
    <row r="61" spans="1:37">
      <c r="A61" s="60"/>
      <c r="B61" s="60"/>
      <c r="C61" s="60"/>
      <c r="D61" s="60"/>
      <c r="E61" s="60"/>
      <c r="F61" s="96"/>
    </row>
    <row r="62" spans="1:37">
      <c r="A62" s="60"/>
      <c r="B62" s="60"/>
      <c r="C62" s="60"/>
      <c r="D62" s="60"/>
      <c r="E62" s="60"/>
      <c r="F62" s="96"/>
    </row>
    <row r="63" spans="1:37">
      <c r="A63" s="60"/>
      <c r="B63" s="60"/>
      <c r="C63" s="60"/>
      <c r="D63" s="60"/>
      <c r="E63" s="60"/>
      <c r="F63" s="96"/>
    </row>
    <row r="64" spans="1:37">
      <c r="A64" s="60"/>
      <c r="B64" s="60"/>
      <c r="C64" s="60"/>
      <c r="D64" s="60"/>
      <c r="E64" s="60"/>
      <c r="F64" s="96"/>
    </row>
    <row r="65" spans="1:6">
      <c r="A65" s="60"/>
      <c r="B65" s="60"/>
      <c r="C65" s="60"/>
      <c r="D65" s="60"/>
      <c r="E65" s="60"/>
      <c r="F65" s="96"/>
    </row>
    <row r="66" spans="1:6">
      <c r="A66" s="60"/>
      <c r="B66" s="60"/>
      <c r="C66" s="60"/>
      <c r="D66" s="60"/>
      <c r="E66" s="60"/>
      <c r="F66" s="96"/>
    </row>
    <row r="67" spans="1:6">
      <c r="A67" s="60"/>
      <c r="B67" s="60"/>
      <c r="C67" s="60"/>
      <c r="D67" s="60"/>
      <c r="E67" s="60"/>
      <c r="F67" s="96"/>
    </row>
    <row r="68" spans="1:6">
      <c r="A68" s="60"/>
      <c r="B68" s="60"/>
      <c r="C68" s="60"/>
      <c r="D68" s="60"/>
      <c r="E68" s="60"/>
      <c r="F68" s="96"/>
    </row>
    <row r="69" spans="1:6">
      <c r="A69" s="60"/>
      <c r="B69" s="60"/>
      <c r="C69" s="60"/>
      <c r="D69" s="60"/>
      <c r="E69" s="60"/>
      <c r="F69" s="96"/>
    </row>
    <row r="70" spans="1:6">
      <c r="A70" s="60"/>
      <c r="B70" s="60"/>
      <c r="C70" s="60"/>
      <c r="D70" s="60"/>
      <c r="E70" s="60"/>
      <c r="F70" s="96"/>
    </row>
    <row r="71" spans="1:6">
      <c r="A71" s="60"/>
      <c r="B71" s="60"/>
      <c r="C71" s="60"/>
      <c r="D71" s="60"/>
      <c r="E71" s="60"/>
      <c r="F71" s="96"/>
    </row>
    <row r="72" spans="1:6">
      <c r="A72" s="60"/>
      <c r="B72" s="60"/>
      <c r="C72" s="60"/>
      <c r="D72" s="60"/>
      <c r="E72" s="60"/>
      <c r="F72" s="96"/>
    </row>
    <row r="73" spans="1:6">
      <c r="A73" s="60"/>
      <c r="B73" s="60"/>
      <c r="C73" s="60"/>
      <c r="D73" s="60"/>
      <c r="E73" s="60"/>
      <c r="F73" s="96"/>
    </row>
    <row r="74" spans="1:6">
      <c r="A74" s="60"/>
      <c r="B74" s="60"/>
      <c r="C74" s="60"/>
      <c r="D74" s="60"/>
      <c r="E74" s="60"/>
      <c r="F74" s="96"/>
    </row>
    <row r="75" spans="1:6">
      <c r="A75" s="60"/>
      <c r="B75" s="60"/>
      <c r="C75" s="60"/>
      <c r="D75" s="60"/>
      <c r="E75" s="60"/>
      <c r="F75" s="96"/>
    </row>
    <row r="76" spans="1:6">
      <c r="A76" s="60"/>
      <c r="B76" s="60"/>
      <c r="C76" s="60"/>
      <c r="D76" s="60"/>
      <c r="E76" s="60"/>
      <c r="F76" s="96"/>
    </row>
    <row r="77" spans="1:6">
      <c r="A77" s="60"/>
      <c r="B77" s="60"/>
      <c r="C77" s="60"/>
      <c r="D77" s="60"/>
      <c r="E77" s="60"/>
      <c r="F77" s="96"/>
    </row>
    <row r="78" spans="1:6">
      <c r="A78" s="60"/>
      <c r="B78" s="60"/>
      <c r="C78" s="60"/>
      <c r="D78" s="60"/>
      <c r="E78" s="60"/>
      <c r="F78" s="96"/>
    </row>
    <row r="79" spans="1:6">
      <c r="A79" s="60"/>
      <c r="B79" s="60"/>
      <c r="C79" s="60"/>
      <c r="D79" s="60"/>
      <c r="E79" s="60"/>
      <c r="F79" s="96"/>
    </row>
    <row r="80" spans="1:6">
      <c r="A80" s="60"/>
      <c r="B80" s="60"/>
      <c r="C80" s="60"/>
      <c r="D80" s="60"/>
      <c r="E80" s="60"/>
      <c r="F80" s="96"/>
    </row>
    <row r="81" spans="1:6">
      <c r="A81" s="60"/>
      <c r="B81" s="60"/>
      <c r="C81" s="60"/>
      <c r="D81" s="60"/>
      <c r="E81" s="60"/>
      <c r="F81" s="96"/>
    </row>
    <row r="82" spans="1:6">
      <c r="A82" s="60"/>
      <c r="B82" s="60"/>
      <c r="C82" s="60"/>
      <c r="D82" s="60"/>
      <c r="E82" s="60"/>
      <c r="F82" s="96"/>
    </row>
    <row r="83" spans="1:6">
      <c r="A83" s="60"/>
      <c r="B83" s="60"/>
      <c r="C83" s="60"/>
      <c r="D83" s="60"/>
      <c r="E83" s="60"/>
      <c r="F83" s="96"/>
    </row>
    <row r="84" spans="1:6">
      <c r="A84" s="60"/>
      <c r="B84" s="60"/>
      <c r="C84" s="60"/>
      <c r="D84" s="60"/>
      <c r="E84" s="60"/>
      <c r="F84" s="96"/>
    </row>
    <row r="85" spans="1:6">
      <c r="A85" s="60"/>
      <c r="B85" s="60"/>
      <c r="C85" s="60"/>
      <c r="D85" s="60"/>
      <c r="E85" s="60"/>
      <c r="F85" s="96"/>
    </row>
    <row r="86" spans="1:6">
      <c r="A86" s="60"/>
      <c r="B86" s="60"/>
      <c r="C86" s="60"/>
      <c r="D86" s="60"/>
      <c r="E86" s="60"/>
      <c r="F86" s="96"/>
    </row>
    <row r="87" spans="1:6">
      <c r="A87" s="60"/>
      <c r="B87" s="60"/>
      <c r="C87" s="60"/>
      <c r="D87" s="60"/>
      <c r="E87" s="60"/>
      <c r="F87" s="96"/>
    </row>
    <row r="88" spans="1:6">
      <c r="A88" s="60"/>
      <c r="B88" s="60"/>
      <c r="C88" s="60"/>
      <c r="D88" s="60"/>
      <c r="E88" s="60"/>
      <c r="F88" s="96"/>
    </row>
    <row r="89" spans="1:6">
      <c r="A89" s="60"/>
      <c r="B89" s="60"/>
      <c r="C89" s="60"/>
      <c r="D89" s="60"/>
      <c r="E89" s="60"/>
      <c r="F89" s="96"/>
    </row>
    <row r="90" spans="1:6">
      <c r="A90" s="60"/>
      <c r="B90" s="60"/>
      <c r="C90" s="60"/>
      <c r="D90" s="60"/>
      <c r="E90" s="60"/>
      <c r="F90" s="96"/>
    </row>
    <row r="91" spans="1:6">
      <c r="A91" s="60"/>
      <c r="B91" s="60"/>
      <c r="C91" s="60"/>
      <c r="D91" s="60"/>
      <c r="E91" s="60"/>
      <c r="F91" s="96"/>
    </row>
    <row r="92" spans="1:6">
      <c r="A92" s="60"/>
      <c r="B92" s="60"/>
      <c r="C92" s="60"/>
      <c r="D92" s="60"/>
      <c r="E92" s="60"/>
      <c r="F92" s="96"/>
    </row>
    <row r="93" spans="1:6">
      <c r="A93" s="60"/>
      <c r="B93" s="60"/>
      <c r="C93" s="60"/>
      <c r="D93" s="60"/>
      <c r="E93" s="60"/>
      <c r="F93" s="96"/>
    </row>
    <row r="94" spans="1:6">
      <c r="A94" s="60"/>
      <c r="B94" s="60"/>
      <c r="C94" s="60"/>
      <c r="D94" s="60"/>
      <c r="E94" s="60"/>
      <c r="F94" s="96"/>
    </row>
    <row r="95" spans="1:6">
      <c r="A95" s="60"/>
      <c r="B95" s="60"/>
      <c r="C95" s="60"/>
      <c r="D95" s="60"/>
      <c r="E95" s="60"/>
      <c r="F95" s="96"/>
    </row>
    <row r="96" spans="1:6">
      <c r="A96" s="60"/>
      <c r="B96" s="60"/>
      <c r="C96" s="60"/>
      <c r="D96" s="60"/>
      <c r="E96" s="60"/>
      <c r="F96" s="96"/>
    </row>
    <row r="97" spans="1:6">
      <c r="A97" s="60"/>
      <c r="B97" s="60"/>
      <c r="C97" s="60"/>
      <c r="D97" s="60"/>
      <c r="E97" s="60"/>
      <c r="F97" s="96"/>
    </row>
    <row r="98" spans="1:6">
      <c r="A98" s="60"/>
      <c r="B98" s="60"/>
      <c r="C98" s="60"/>
      <c r="D98" s="60"/>
      <c r="E98" s="60"/>
      <c r="F98" s="96"/>
    </row>
    <row r="99" spans="1:6">
      <c r="A99" s="60"/>
      <c r="B99" s="60"/>
      <c r="C99" s="60"/>
      <c r="D99" s="60"/>
      <c r="E99" s="60"/>
      <c r="F99" s="96"/>
    </row>
    <row r="100" spans="1:6">
      <c r="A100" s="60"/>
      <c r="B100" s="60"/>
      <c r="C100" s="60"/>
      <c r="D100" s="60"/>
      <c r="E100" s="60"/>
      <c r="F100" s="96"/>
    </row>
    <row r="101" spans="1:6">
      <c r="A101" s="60"/>
      <c r="B101" s="60"/>
      <c r="C101" s="60"/>
      <c r="D101" s="60"/>
      <c r="E101" s="60"/>
      <c r="F101" s="96"/>
    </row>
    <row r="102" spans="1:6">
      <c r="A102" s="60"/>
      <c r="B102" s="60"/>
      <c r="C102" s="60"/>
      <c r="D102" s="60"/>
      <c r="E102" s="60"/>
      <c r="F102" s="96"/>
    </row>
    <row r="103" spans="1:6">
      <c r="A103" s="60"/>
      <c r="B103" s="60"/>
      <c r="C103" s="60"/>
      <c r="D103" s="60"/>
      <c r="E103" s="60"/>
      <c r="F103" s="96"/>
    </row>
    <row r="104" spans="1:6">
      <c r="A104" s="60"/>
      <c r="B104" s="60"/>
      <c r="C104" s="60"/>
      <c r="D104" s="60"/>
      <c r="E104" s="60"/>
      <c r="F104" s="96"/>
    </row>
    <row r="105" spans="1:6">
      <c r="A105" s="60"/>
      <c r="B105" s="60"/>
      <c r="C105" s="60"/>
      <c r="D105" s="60"/>
      <c r="E105" s="60"/>
      <c r="F105" s="96"/>
    </row>
    <row r="106" spans="1:6">
      <c r="A106" s="60"/>
      <c r="B106" s="60"/>
      <c r="C106" s="60"/>
      <c r="D106" s="60"/>
      <c r="E106" s="60"/>
      <c r="F106" s="96"/>
    </row>
    <row r="107" spans="1:6">
      <c r="A107" s="60"/>
      <c r="B107" s="60"/>
      <c r="C107" s="60"/>
      <c r="D107" s="60"/>
      <c r="E107" s="60"/>
      <c r="F107" s="96"/>
    </row>
    <row r="108" spans="1:6">
      <c r="A108" s="60"/>
      <c r="B108" s="60"/>
      <c r="C108" s="60"/>
      <c r="D108" s="60"/>
      <c r="E108" s="60"/>
      <c r="F108" s="96"/>
    </row>
    <row r="109" spans="1:6">
      <c r="A109" s="60"/>
      <c r="B109" s="60"/>
      <c r="C109" s="60"/>
      <c r="D109" s="60"/>
      <c r="E109" s="60"/>
      <c r="F109" s="96"/>
    </row>
    <row r="110" spans="1:6">
      <c r="A110" s="60"/>
      <c r="B110" s="60"/>
      <c r="C110" s="60"/>
      <c r="D110" s="60"/>
      <c r="E110" s="60"/>
      <c r="F110" s="96"/>
    </row>
  </sheetData>
  <mergeCells count="13">
    <mergeCell ref="B25:D25"/>
    <mergeCell ref="B33:D33"/>
    <mergeCell ref="B52:D52"/>
    <mergeCell ref="E52:G52"/>
    <mergeCell ref="A1:A2"/>
    <mergeCell ref="A14:A15"/>
    <mergeCell ref="A30:A31"/>
    <mergeCell ref="A33:A34"/>
    <mergeCell ref="A49:A50"/>
    <mergeCell ref="A52:A53"/>
    <mergeCell ref="E33:E34"/>
    <mergeCell ref="H52:H53"/>
    <mergeCell ref="I52:K53"/>
  </mergeCells>
  <hyperlinks>
    <hyperlink ref="A45" r:id="rId2" display="https://www.elabscience.cn/search-category=ELISA%E8%AF%95%E5%89%82%E7%9B%92&amp;keywords=GSH" tooltip="https://www.elabscience.cn/search-category=ELISA%E8%AF%95%E5%89%82%E7%9B%92&amp;keywords=GSH"/>
  </hyperlinks>
  <pageMargins left="0.7" right="0.7" top="0.75" bottom="0.75" header="0.3" footer="0.3"/>
  <pageSetup paperSize="9" orientation="portrait" horizontalDpi="200" verticalDpi="300"/>
  <headerFooter/>
  <drawing r:id="rId1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10"/>
  <sheetViews>
    <sheetView zoomScale="85" zoomScaleNormal="85" topLeftCell="A40" workbookViewId="0">
      <selection activeCell="I60" sqref="I60"/>
    </sheetView>
  </sheetViews>
  <sheetFormatPr defaultColWidth="9" defaultRowHeight="13.5"/>
  <cols>
    <col min="1" max="1" width="19.875" style="58" customWidth="1"/>
    <col min="2" max="4" width="8.375" style="58" customWidth="1"/>
    <col min="5" max="5" width="12.125" style="58" customWidth="1"/>
    <col min="6" max="7" width="13.25" style="58" customWidth="1"/>
    <col min="8" max="8" width="14.875" style="58" customWidth="1"/>
    <col min="9" max="10" width="13.75" style="58" customWidth="1"/>
    <col min="11" max="11" width="12.625" style="58" customWidth="1"/>
    <col min="12" max="14" width="10.25" style="58" customWidth="1"/>
    <col min="15" max="19" width="9" style="58"/>
    <col min="20" max="20" width="27.125" style="58" customWidth="1"/>
    <col min="21" max="16384" width="9" style="58"/>
  </cols>
  <sheetData>
    <row r="1" s="57" customFormat="1" spans="1:27">
      <c r="A1" s="59" t="s">
        <v>71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</row>
    <row r="2" s="57" customFormat="1" spans="1:27">
      <c r="A2" s="59"/>
      <c r="B2" s="58"/>
      <c r="C2" s="58"/>
      <c r="D2" s="58"/>
      <c r="E2" s="58"/>
      <c r="F2" s="58"/>
      <c r="G2" s="58"/>
      <c r="H2" s="58"/>
      <c r="I2" s="58"/>
      <c r="J2" s="58"/>
      <c r="K2" s="60"/>
      <c r="L2" s="60"/>
      <c r="M2" s="60"/>
      <c r="N2" s="60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3" spans="1:27">
      <c r="K3" s="60"/>
      <c r="L3" s="60"/>
      <c r="M3" s="60"/>
      <c r="N3" s="60"/>
    </row>
    <row r="4" spans="1:27">
      <c r="A4" s="61" t="s">
        <v>72</v>
      </c>
      <c r="B4" s="58">
        <v>1</v>
      </c>
      <c r="C4" s="58">
        <v>2</v>
      </c>
      <c r="D4" s="58">
        <v>3</v>
      </c>
      <c r="E4" s="58">
        <v>4</v>
      </c>
      <c r="F4" s="58">
        <v>5</v>
      </c>
      <c r="G4" s="58">
        <v>6</v>
      </c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</row>
    <row r="5" ht="14.25" spans="1:27">
      <c r="A5" s="61">
        <v>25</v>
      </c>
      <c r="B5" s="62">
        <v>2.7972</v>
      </c>
      <c r="C5" s="63">
        <v>2.8176</v>
      </c>
      <c r="D5" s="63">
        <v>2.807</v>
      </c>
      <c r="E5" s="64">
        <v>1.6826458155715</v>
      </c>
      <c r="F5" s="64">
        <v>1.68078067422109</v>
      </c>
      <c r="G5" s="64">
        <v>1.67402762369099</v>
      </c>
      <c r="H5" s="60"/>
      <c r="I5" s="60"/>
      <c r="J5" s="60"/>
      <c r="K5" s="60"/>
      <c r="L5" s="65"/>
      <c r="M5" s="65"/>
      <c r="N5" s="66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</row>
    <row r="6" ht="14.25" spans="1:27">
      <c r="A6" s="61"/>
      <c r="B6" s="67">
        <v>2.273</v>
      </c>
      <c r="C6" s="68">
        <v>2.2746</v>
      </c>
      <c r="D6" s="68">
        <v>2.2936</v>
      </c>
      <c r="E6" s="64">
        <v>1.49325133596005</v>
      </c>
      <c r="F6" s="64">
        <v>1.47170986834644</v>
      </c>
      <c r="G6" s="64">
        <v>1.47182290125817</v>
      </c>
      <c r="H6" s="60"/>
      <c r="I6" s="60"/>
      <c r="J6" s="60"/>
      <c r="K6" s="60"/>
      <c r="L6" s="65"/>
      <c r="M6" s="65"/>
      <c r="N6" s="66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</row>
    <row r="7" ht="14.25" spans="1:27">
      <c r="A7" s="61"/>
      <c r="B7" s="67">
        <v>1.9325</v>
      </c>
      <c r="C7" s="68">
        <v>1.9476</v>
      </c>
      <c r="D7" s="68">
        <v>1.928</v>
      </c>
      <c r="E7" s="64">
        <v>1.92353618083486</v>
      </c>
      <c r="F7" s="64">
        <v>1.92112007201641</v>
      </c>
      <c r="G7" s="64">
        <v>1.94611956932121</v>
      </c>
      <c r="H7" s="60"/>
      <c r="I7" s="60"/>
      <c r="J7" s="60"/>
      <c r="K7" s="60"/>
      <c r="L7" s="65"/>
      <c r="M7" s="65"/>
      <c r="N7" s="66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</row>
    <row r="8" ht="14.25" spans="1:27">
      <c r="A8" s="61"/>
      <c r="B8" s="67">
        <v>1.4883</v>
      </c>
      <c r="C8" s="68">
        <v>1.5046</v>
      </c>
      <c r="D8" s="68">
        <v>1.4971</v>
      </c>
      <c r="E8" s="64">
        <v>1.6968601400468</v>
      </c>
      <c r="F8" s="64">
        <v>1.68929940994458</v>
      </c>
      <c r="G8" s="64">
        <v>1.67758821264473</v>
      </c>
      <c r="H8" s="60"/>
      <c r="I8" s="60"/>
      <c r="J8" s="60"/>
      <c r="K8" s="60"/>
      <c r="L8" s="65"/>
      <c r="M8" s="65"/>
      <c r="N8" s="66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</row>
    <row r="9" spans="1:27">
      <c r="A9" s="61"/>
      <c r="B9" s="67">
        <v>1.0559</v>
      </c>
      <c r="C9" s="68">
        <v>1.0583</v>
      </c>
      <c r="D9" s="68">
        <v>1.0818</v>
      </c>
      <c r="E9" s="65"/>
      <c r="F9" s="65"/>
      <c r="G9" s="65"/>
      <c r="H9" s="60"/>
      <c r="I9" s="60"/>
      <c r="J9" s="60"/>
      <c r="K9" s="60"/>
      <c r="L9" s="5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</row>
    <row r="10" spans="1:27">
      <c r="A10" s="61"/>
      <c r="B10" s="67">
        <v>0.7129</v>
      </c>
      <c r="C10" s="68">
        <v>0.7282</v>
      </c>
      <c r="D10" s="68">
        <v>0.7311</v>
      </c>
      <c r="E10" s="65"/>
      <c r="F10" s="65"/>
      <c r="G10" s="5"/>
      <c r="H10" s="60"/>
      <c r="I10" s="60"/>
      <c r="J10" s="60"/>
      <c r="K10" s="60"/>
      <c r="L10" s="5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</row>
    <row r="11" spans="1:27">
      <c r="A11" s="61"/>
      <c r="B11" s="67">
        <v>0.4993</v>
      </c>
      <c r="C11" s="68">
        <v>0.5011</v>
      </c>
      <c r="D11" s="68">
        <v>0.494</v>
      </c>
      <c r="E11" s="69"/>
      <c r="F11" s="69"/>
      <c r="G11" s="69"/>
      <c r="H11" s="69"/>
      <c r="I11" s="69"/>
      <c r="J11" s="69"/>
      <c r="K11" s="69"/>
      <c r="L11" s="5"/>
      <c r="M11" s="5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</row>
    <row r="12" spans="1:27">
      <c r="A12" s="61"/>
      <c r="B12" s="67">
        <v>0.385</v>
      </c>
      <c r="C12" s="68">
        <v>0.3612</v>
      </c>
      <c r="D12" s="68">
        <v>0.3765</v>
      </c>
      <c r="E12" s="69"/>
      <c r="F12" s="69"/>
      <c r="G12" s="69"/>
      <c r="H12" s="69"/>
      <c r="I12" s="69"/>
      <c r="J12" s="69"/>
      <c r="K12" s="69"/>
      <c r="L12" s="5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</row>
    <row r="13" spans="1:27">
      <c r="F13" s="69"/>
      <c r="G13" s="69"/>
      <c r="H13" s="69"/>
      <c r="I13" s="69"/>
      <c r="J13" s="69"/>
      <c r="K13" s="69"/>
      <c r="L13" s="5"/>
      <c r="M13" s="65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</row>
    <row r="14" spans="1:27">
      <c r="A14" s="59" t="s">
        <v>73</v>
      </c>
      <c r="F14" s="69"/>
      <c r="G14" s="69"/>
      <c r="H14" s="69"/>
      <c r="I14" s="69"/>
      <c r="J14" s="69"/>
      <c r="K14" s="69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</row>
    <row r="15" spans="1:27">
      <c r="A15" s="59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</row>
    <row r="16" spans="1:27">
      <c r="B16" s="70">
        <v>1</v>
      </c>
      <c r="C16" s="70">
        <v>2</v>
      </c>
      <c r="D16" s="70">
        <v>3</v>
      </c>
      <c r="E16" s="70">
        <v>4</v>
      </c>
      <c r="F16" s="70">
        <v>5</v>
      </c>
      <c r="G16" s="70">
        <v>6</v>
      </c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</row>
    <row r="17" ht="14.25" spans="1:29">
      <c r="A17" s="71" t="s">
        <v>74</v>
      </c>
      <c r="B17" s="72">
        <v>0</v>
      </c>
      <c r="C17" s="73"/>
      <c r="D17" s="73"/>
      <c r="E17" s="74" t="s">
        <v>270</v>
      </c>
      <c r="F17" s="74" t="s">
        <v>270</v>
      </c>
      <c r="G17" s="74" t="s">
        <v>270</v>
      </c>
      <c r="H17" s="60"/>
      <c r="I17" s="60"/>
      <c r="J17" s="60"/>
      <c r="K17" s="60"/>
      <c r="L17" s="66"/>
      <c r="M17" s="66"/>
      <c r="N17" s="66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</row>
    <row r="18" ht="14.25" spans="1:29">
      <c r="A18" s="71" t="s">
        <v>75</v>
      </c>
      <c r="B18" s="75">
        <v>31.25</v>
      </c>
      <c r="C18" s="76"/>
      <c r="D18" s="76"/>
      <c r="E18" s="74" t="s">
        <v>271</v>
      </c>
      <c r="F18" s="74" t="s">
        <v>271</v>
      </c>
      <c r="G18" s="74" t="s">
        <v>271</v>
      </c>
      <c r="H18" s="60"/>
      <c r="I18" s="60"/>
      <c r="J18" s="60"/>
      <c r="K18" s="60"/>
      <c r="L18" s="66"/>
      <c r="M18" s="66"/>
      <c r="N18" s="66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</row>
    <row r="19" ht="14.25" spans="1:29">
      <c r="A19" s="71" t="s">
        <v>76</v>
      </c>
      <c r="B19" s="75">
        <v>62.5</v>
      </c>
      <c r="C19" s="76"/>
      <c r="D19" s="76"/>
      <c r="E19" s="77" t="s">
        <v>272</v>
      </c>
      <c r="F19" s="77" t="s">
        <v>272</v>
      </c>
      <c r="G19" s="77" t="s">
        <v>272</v>
      </c>
      <c r="H19" s="60"/>
      <c r="I19" s="60"/>
      <c r="J19" s="60"/>
      <c r="K19" s="60"/>
      <c r="L19" s="66"/>
      <c r="M19" s="66"/>
      <c r="N19" s="66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</row>
    <row r="20" ht="14.25" spans="1:29">
      <c r="A20" s="71" t="s">
        <v>77</v>
      </c>
      <c r="B20" s="75">
        <v>125</v>
      </c>
      <c r="C20" s="76"/>
      <c r="D20" s="76"/>
      <c r="E20" s="77" t="s">
        <v>273</v>
      </c>
      <c r="F20" s="77" t="s">
        <v>273</v>
      </c>
      <c r="G20" s="77" t="s">
        <v>273</v>
      </c>
      <c r="H20" s="60"/>
      <c r="I20" s="60"/>
      <c r="J20" s="60"/>
      <c r="K20" s="60"/>
      <c r="L20" s="66"/>
      <c r="M20" s="66"/>
      <c r="N20" s="66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</row>
    <row r="21" ht="14.25" spans="1:29">
      <c r="A21" s="71" t="s">
        <v>78</v>
      </c>
      <c r="B21" s="75">
        <v>250</v>
      </c>
      <c r="C21" s="76"/>
      <c r="D21" s="76"/>
      <c r="E21" s="66"/>
      <c r="F21" s="66"/>
      <c r="G21" s="66"/>
      <c r="H21" s="78"/>
      <c r="I21" s="60"/>
      <c r="J21" s="60"/>
      <c r="K21" s="60"/>
      <c r="L21" s="60"/>
      <c r="M21" s="60"/>
      <c r="N21" s="78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</row>
    <row r="22" ht="14.25" spans="1:29">
      <c r="A22" s="71" t="s">
        <v>79</v>
      </c>
      <c r="B22" s="75">
        <v>500</v>
      </c>
      <c r="C22" s="76"/>
      <c r="D22" s="76"/>
      <c r="E22" s="66"/>
      <c r="F22" s="66"/>
      <c r="G22" s="66"/>
      <c r="H22" s="60"/>
      <c r="I22" s="60"/>
      <c r="J22" s="60"/>
      <c r="K22" s="60"/>
      <c r="L22" s="60"/>
      <c r="M22" s="60"/>
      <c r="N22" s="78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</row>
    <row r="23" spans="1:29">
      <c r="A23" s="71" t="s">
        <v>80</v>
      </c>
      <c r="B23" s="75">
        <v>1000</v>
      </c>
      <c r="C23" s="76"/>
      <c r="D23" s="76"/>
      <c r="E23" s="60"/>
      <c r="F23" s="60"/>
      <c r="G23" s="60"/>
      <c r="H23" s="60"/>
      <c r="I23" s="60"/>
      <c r="J23" s="60"/>
      <c r="K23" s="60"/>
      <c r="L23" s="60"/>
      <c r="M23" s="60"/>
      <c r="N23" s="78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</row>
    <row r="24" spans="1:29">
      <c r="A24" s="71" t="s">
        <v>81</v>
      </c>
      <c r="B24" s="75">
        <v>2000</v>
      </c>
      <c r="C24" s="76"/>
      <c r="D24" s="76"/>
      <c r="E24" s="60"/>
      <c r="F24" s="60"/>
      <c r="G24" s="60"/>
      <c r="H24" s="60"/>
      <c r="I24" s="60"/>
      <c r="J24" s="60"/>
      <c r="K24" s="60"/>
      <c r="L24" s="60"/>
      <c r="M24" s="60"/>
      <c r="N24" s="78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</row>
    <row r="25" spans="1:29">
      <c r="B25" s="79" t="s">
        <v>82</v>
      </c>
      <c r="C25" s="80"/>
      <c r="D25" s="80"/>
      <c r="H25" s="60"/>
      <c r="I25" s="60"/>
      <c r="J25" s="60"/>
      <c r="K25" s="60"/>
      <c r="L25" s="60"/>
      <c r="M25" s="60"/>
      <c r="N25" s="78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</row>
    <row r="26" spans="1:29">
      <c r="N26" s="78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</row>
    <row r="27" spans="1:29">
      <c r="N27" s="78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</row>
    <row r="28" spans="1:29">
      <c r="N28" s="60"/>
      <c r="O28" s="60"/>
      <c r="P28" s="60"/>
      <c r="Q28" s="60" t="s">
        <v>133</v>
      </c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</row>
    <row r="29" spans="1:29">
      <c r="N29" s="60"/>
      <c r="Q29" s="60" t="s">
        <v>84</v>
      </c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</row>
    <row r="30" spans="1:29">
      <c r="A30" s="59" t="s">
        <v>85</v>
      </c>
      <c r="N30" s="60"/>
      <c r="Q30" s="60"/>
      <c r="R30" s="60"/>
      <c r="S30" s="60" t="s">
        <v>86</v>
      </c>
      <c r="T30" s="60" t="s">
        <v>87</v>
      </c>
      <c r="U30" s="60" t="s">
        <v>88</v>
      </c>
      <c r="V30" s="60" t="s">
        <v>89</v>
      </c>
      <c r="W30" s="60" t="s">
        <v>90</v>
      </c>
      <c r="X30" s="60"/>
      <c r="Y30" s="60"/>
      <c r="Z30" s="60"/>
      <c r="AA30" s="60"/>
      <c r="AB30" s="60"/>
      <c r="AC30" s="60"/>
    </row>
    <row r="31" spans="1:29">
      <c r="A31" s="59"/>
      <c r="N31" s="60"/>
      <c r="Q31" s="60" t="s">
        <v>75</v>
      </c>
      <c r="R31" s="60" t="s">
        <v>91</v>
      </c>
      <c r="S31" s="60">
        <v>641473.05334</v>
      </c>
      <c r="T31" s="81">
        <v>86106200</v>
      </c>
      <c r="U31" s="60">
        <v>0.00745</v>
      </c>
      <c r="V31" s="60">
        <v>0.99441</v>
      </c>
      <c r="W31" s="60">
        <v>1</v>
      </c>
      <c r="X31" s="60"/>
      <c r="Y31" s="60"/>
      <c r="Z31" s="60"/>
      <c r="AA31" s="60"/>
      <c r="AB31" s="60"/>
      <c r="AC31" s="60"/>
    </row>
    <row r="32" spans="1:29">
      <c r="F32" s="61"/>
      <c r="G32" s="61"/>
      <c r="H32" s="61"/>
      <c r="I32" s="61"/>
      <c r="J32" s="61"/>
      <c r="K32" s="61"/>
      <c r="L32" s="61"/>
      <c r="Q32" s="60" t="s">
        <v>75</v>
      </c>
      <c r="R32" s="60" t="s">
        <v>92</v>
      </c>
      <c r="S32" s="60">
        <v>12.71262</v>
      </c>
      <c r="T32" s="60">
        <v>46.32302</v>
      </c>
      <c r="U32" s="60">
        <v>0.27443</v>
      </c>
      <c r="V32" s="60">
        <v>0.79734</v>
      </c>
      <c r="W32" s="60">
        <v>0.87526</v>
      </c>
      <c r="X32" s="60"/>
      <c r="Y32" s="60"/>
      <c r="Z32" s="60"/>
      <c r="AA32" s="60"/>
      <c r="AB32" s="60"/>
      <c r="AC32" s="60"/>
    </row>
    <row r="33" spans="1:23">
      <c r="A33" s="82" t="s">
        <v>93</v>
      </c>
      <c r="B33" s="83" t="s">
        <v>130</v>
      </c>
      <c r="C33" s="70"/>
      <c r="D33" s="70"/>
      <c r="E33" s="70" t="s">
        <v>95</v>
      </c>
      <c r="F33" s="61"/>
      <c r="G33" s="61"/>
      <c r="H33" s="61"/>
      <c r="I33" s="61"/>
      <c r="J33" s="61"/>
      <c r="K33" s="61"/>
      <c r="L33" s="61"/>
      <c r="Q33" s="58" t="s">
        <v>75</v>
      </c>
      <c r="R33" s="58" t="s">
        <v>96</v>
      </c>
      <c r="S33" s="58">
        <v>0.02749</v>
      </c>
      <c r="T33" s="58">
        <v>1.69061</v>
      </c>
      <c r="U33" s="58">
        <v>0.01626</v>
      </c>
      <c r="V33" s="58">
        <v>0.98781</v>
      </c>
      <c r="W33" s="58">
        <v>1</v>
      </c>
    </row>
    <row r="34" spans="1:23">
      <c r="A34" s="84"/>
      <c r="B34" s="70">
        <v>1</v>
      </c>
      <c r="C34" s="70">
        <v>2</v>
      </c>
      <c r="D34" s="70">
        <v>3</v>
      </c>
      <c r="E34" s="70"/>
      <c r="F34" s="61"/>
      <c r="G34" s="61"/>
      <c r="H34" s="61"/>
      <c r="I34" s="61"/>
      <c r="J34" s="61"/>
      <c r="K34" s="61"/>
      <c r="L34" s="61"/>
      <c r="Q34" s="58" t="s">
        <v>75</v>
      </c>
      <c r="R34" s="58" t="s">
        <v>97</v>
      </c>
      <c r="S34" s="58">
        <v>2.21511</v>
      </c>
      <c r="T34" s="58">
        <v>0.63375</v>
      </c>
      <c r="U34" s="58">
        <v>3.49525</v>
      </c>
      <c r="V34" s="58">
        <v>0.025</v>
      </c>
      <c r="W34" s="58">
        <v>0.99986</v>
      </c>
    </row>
    <row r="35" spans="1:23">
      <c r="A35" s="62">
        <v>0</v>
      </c>
      <c r="B35" s="63">
        <v>2.7972</v>
      </c>
      <c r="C35" s="63">
        <v>2.8176</v>
      </c>
      <c r="D35" s="63">
        <v>2.807</v>
      </c>
      <c r="E35" s="85">
        <v>2.8073</v>
      </c>
      <c r="F35" s="61"/>
      <c r="G35" s="61"/>
      <c r="H35" s="61"/>
      <c r="I35" s="61"/>
      <c r="J35" s="61"/>
      <c r="K35" s="61"/>
      <c r="L35" s="61"/>
      <c r="Q35" s="58" t="s">
        <v>75</v>
      </c>
      <c r="R35" s="58" t="s">
        <v>98</v>
      </c>
      <c r="S35" s="58">
        <v>0.0147</v>
      </c>
      <c r="T35" s="58">
        <v>0.90672</v>
      </c>
    </row>
    <row r="36" spans="1:23">
      <c r="A36" s="67">
        <v>31.25</v>
      </c>
      <c r="B36" s="68">
        <v>2.273</v>
      </c>
      <c r="C36" s="68">
        <v>2.2746</v>
      </c>
      <c r="D36" s="68">
        <v>2.2936</v>
      </c>
      <c r="E36" s="86">
        <v>2.2804</v>
      </c>
      <c r="F36" s="61"/>
      <c r="G36" s="61"/>
      <c r="H36" s="61"/>
      <c r="I36" s="61"/>
      <c r="J36" s="61"/>
      <c r="K36" s="61"/>
      <c r="L36" s="61"/>
      <c r="Q36" s="58" t="s">
        <v>75</v>
      </c>
      <c r="R36" s="58" t="s">
        <v>99</v>
      </c>
      <c r="S36" s="58">
        <v>0.02749</v>
      </c>
      <c r="T36" s="58">
        <v>1.69061</v>
      </c>
    </row>
    <row r="37" spans="1:23">
      <c r="A37" s="67">
        <v>62.5</v>
      </c>
      <c r="B37" s="68">
        <v>1.9325</v>
      </c>
      <c r="C37" s="68">
        <v>1.9476</v>
      </c>
      <c r="D37" s="68">
        <v>1.928</v>
      </c>
      <c r="E37" s="86">
        <v>1.936</v>
      </c>
      <c r="F37" s="61"/>
      <c r="G37" s="61"/>
      <c r="H37" s="61"/>
      <c r="I37" s="61"/>
      <c r="J37" s="61"/>
      <c r="K37" s="61"/>
      <c r="L37" s="61"/>
      <c r="Q37" s="58" t="s">
        <v>75</v>
      </c>
      <c r="R37" s="58" t="s">
        <v>100</v>
      </c>
      <c r="S37" s="58">
        <v>0.0514</v>
      </c>
      <c r="T37" s="58">
        <v>3.15216</v>
      </c>
    </row>
    <row r="38" spans="1:23">
      <c r="A38" s="67">
        <v>125</v>
      </c>
      <c r="B38" s="68">
        <v>1.4883</v>
      </c>
      <c r="C38" s="68">
        <v>1.5046</v>
      </c>
      <c r="D38" s="68">
        <v>1.4971</v>
      </c>
      <c r="E38" s="86">
        <v>1.4967</v>
      </c>
      <c r="F38" s="61"/>
      <c r="G38" s="61"/>
      <c r="H38" s="61"/>
      <c r="I38" s="61"/>
      <c r="J38" s="61"/>
      <c r="K38" s="61"/>
      <c r="L38" s="61"/>
      <c r="Q38" s="58" t="s">
        <v>75</v>
      </c>
      <c r="R38" s="58" t="s">
        <v>101</v>
      </c>
      <c r="S38" s="58">
        <v>0.01019</v>
      </c>
      <c r="T38" s="58">
        <v>0.62979</v>
      </c>
    </row>
    <row r="39" spans="1:23">
      <c r="A39" s="67">
        <v>250</v>
      </c>
      <c r="B39" s="68">
        <v>1.0559</v>
      </c>
      <c r="C39" s="68">
        <v>1.0583</v>
      </c>
      <c r="D39" s="68">
        <v>1.0818</v>
      </c>
      <c r="E39" s="86">
        <v>1.0653</v>
      </c>
      <c r="F39" s="61"/>
      <c r="G39" s="61"/>
      <c r="H39" s="61"/>
      <c r="I39" s="61"/>
      <c r="J39" s="61"/>
      <c r="K39" s="61"/>
      <c r="L39" s="61"/>
      <c r="Q39" s="58" t="s">
        <v>75</v>
      </c>
      <c r="R39" s="58" t="s">
        <v>102</v>
      </c>
      <c r="S39" s="58">
        <v>0.07412</v>
      </c>
      <c r="T39" s="58">
        <v>4.53815</v>
      </c>
    </row>
    <row r="40" spans="1:23">
      <c r="A40" s="67">
        <v>500</v>
      </c>
      <c r="B40" s="68">
        <v>0.7129</v>
      </c>
      <c r="C40" s="68">
        <v>0.7282</v>
      </c>
      <c r="D40" s="68">
        <v>0.7311</v>
      </c>
      <c r="E40" s="86">
        <v>0.7241</v>
      </c>
      <c r="F40" s="61"/>
      <c r="G40" s="61"/>
      <c r="H40" s="61"/>
      <c r="I40" s="61"/>
      <c r="J40" s="61"/>
      <c r="K40" s="61"/>
      <c r="L40" s="61"/>
      <c r="Q40" s="58" t="s">
        <v>103</v>
      </c>
    </row>
    <row r="41" spans="1:23">
      <c r="A41" s="67">
        <v>1000</v>
      </c>
      <c r="B41" s="68">
        <v>0.4993</v>
      </c>
      <c r="C41" s="68">
        <v>0.5011</v>
      </c>
      <c r="D41" s="68">
        <v>0.494</v>
      </c>
      <c r="E41" s="86">
        <v>0.4981</v>
      </c>
      <c r="F41" s="61"/>
      <c r="G41" s="61"/>
      <c r="H41" s="61"/>
      <c r="I41" s="61"/>
      <c r="J41" s="61"/>
      <c r="K41" s="61"/>
      <c r="L41" s="61"/>
      <c r="R41" s="58" t="s">
        <v>75</v>
      </c>
    </row>
    <row r="42" spans="1:23">
      <c r="A42" s="67">
        <v>2000</v>
      </c>
      <c r="B42" s="68">
        <v>0.385</v>
      </c>
      <c r="C42" s="68">
        <v>0.3612</v>
      </c>
      <c r="D42" s="68">
        <v>0.3765</v>
      </c>
      <c r="E42" s="86">
        <v>0.3742</v>
      </c>
      <c r="F42" s="61"/>
      <c r="G42" s="61"/>
      <c r="H42" s="61"/>
      <c r="I42" s="61"/>
      <c r="J42" s="61"/>
      <c r="K42" s="61"/>
      <c r="L42" s="61"/>
      <c r="Q42" s="58" t="s">
        <v>104</v>
      </c>
      <c r="R42" s="58">
        <v>8</v>
      </c>
    </row>
    <row r="43" spans="1:23">
      <c r="C43" s="61"/>
      <c r="F43" s="61"/>
      <c r="G43" s="61"/>
      <c r="H43" s="61"/>
      <c r="I43" s="61"/>
      <c r="J43" s="61"/>
      <c r="K43" s="61"/>
      <c r="L43" s="61"/>
      <c r="Q43" s="58" t="s">
        <v>105</v>
      </c>
      <c r="R43" s="58">
        <v>4</v>
      </c>
    </row>
    <row r="44" spans="1:23">
      <c r="A44" s="87"/>
      <c r="C44" s="61"/>
      <c r="F44" s="61"/>
      <c r="G44" s="61"/>
      <c r="H44" s="61"/>
      <c r="I44" s="61"/>
      <c r="J44" s="61"/>
      <c r="K44" s="61"/>
      <c r="L44" s="61"/>
      <c r="Q44" s="58" t="s">
        <v>106</v>
      </c>
      <c r="R44" s="58">
        <v>2138.21432</v>
      </c>
    </row>
    <row r="45" spans="1:23">
      <c r="A45" s="88" t="s">
        <v>131</v>
      </c>
      <c r="C45" s="61"/>
      <c r="F45" s="61"/>
      <c r="G45" s="61"/>
      <c r="H45" s="61"/>
      <c r="I45" s="61"/>
      <c r="J45" s="61"/>
      <c r="K45" s="61"/>
      <c r="L45" s="61"/>
      <c r="Q45" s="58" t="s">
        <v>108</v>
      </c>
      <c r="R45" s="58">
        <v>8552.85726</v>
      </c>
    </row>
    <row r="46" spans="1:23">
      <c r="C46" s="61"/>
      <c r="Q46" s="58" t="s">
        <v>109</v>
      </c>
      <c r="R46" s="58">
        <v>0.99746</v>
      </c>
    </row>
    <row r="47" spans="1:23">
      <c r="C47" s="61"/>
      <c r="Q47" s="58" t="s">
        <v>110</v>
      </c>
      <c r="R47" s="58">
        <v>0.99555</v>
      </c>
    </row>
    <row r="48" spans="1:23">
      <c r="C48" s="61"/>
      <c r="Q48" s="58" t="s">
        <v>111</v>
      </c>
      <c r="R48" s="58" t="s">
        <v>112</v>
      </c>
    </row>
    <row r="49" spans="1:37">
      <c r="A49" s="59" t="s">
        <v>113</v>
      </c>
      <c r="Q49" s="58" t="s">
        <v>114</v>
      </c>
    </row>
    <row r="50" spans="1:37">
      <c r="A50" s="59"/>
      <c r="R50" s="58" t="s">
        <v>91</v>
      </c>
      <c r="S50" s="58" t="s">
        <v>91</v>
      </c>
      <c r="T50" s="58" t="s">
        <v>92</v>
      </c>
      <c r="U50" s="58" t="s">
        <v>92</v>
      </c>
      <c r="V50" s="58" t="s">
        <v>96</v>
      </c>
      <c r="W50" s="58" t="s">
        <v>96</v>
      </c>
      <c r="X50" s="58" t="s">
        <v>97</v>
      </c>
      <c r="Y50" s="58" t="s">
        <v>97</v>
      </c>
      <c r="Z50" s="58" t="s">
        <v>98</v>
      </c>
      <c r="AA50" s="58" t="s">
        <v>98</v>
      </c>
      <c r="AB50" s="58" t="s">
        <v>99</v>
      </c>
      <c r="AC50" s="58" t="s">
        <v>99</v>
      </c>
      <c r="AD50" s="58" t="s">
        <v>100</v>
      </c>
      <c r="AE50" s="58" t="s">
        <v>100</v>
      </c>
      <c r="AF50" s="58" t="s">
        <v>101</v>
      </c>
      <c r="AG50" s="58" t="s">
        <v>101</v>
      </c>
      <c r="AH50" s="58" t="s">
        <v>102</v>
      </c>
      <c r="AI50" s="58" t="s">
        <v>102</v>
      </c>
      <c r="AJ50" s="58" t="s">
        <v>103</v>
      </c>
      <c r="AK50" s="58" t="s">
        <v>103</v>
      </c>
    </row>
    <row r="51" spans="1:37">
      <c r="R51" s="58" t="s">
        <v>86</v>
      </c>
      <c r="S51" s="58" t="s">
        <v>87</v>
      </c>
      <c r="T51" s="58" t="s">
        <v>86</v>
      </c>
      <c r="U51" s="58" t="s">
        <v>87</v>
      </c>
      <c r="V51" s="58" t="s">
        <v>86</v>
      </c>
      <c r="W51" s="58" t="s">
        <v>87</v>
      </c>
      <c r="X51" s="58" t="s">
        <v>86</v>
      </c>
      <c r="Y51" s="58" t="s">
        <v>87</v>
      </c>
      <c r="Z51" s="58" t="s">
        <v>86</v>
      </c>
      <c r="AA51" s="58" t="s">
        <v>87</v>
      </c>
      <c r="AB51" s="58" t="s">
        <v>86</v>
      </c>
      <c r="AC51" s="58" t="s">
        <v>87</v>
      </c>
      <c r="AD51" s="58" t="s">
        <v>86</v>
      </c>
      <c r="AE51" s="58" t="s">
        <v>87</v>
      </c>
      <c r="AF51" s="58" t="s">
        <v>86</v>
      </c>
      <c r="AG51" s="58" t="s">
        <v>87</v>
      </c>
      <c r="AH51" s="58" t="s">
        <v>86</v>
      </c>
      <c r="AI51" s="58" t="s">
        <v>87</v>
      </c>
      <c r="AJ51" s="58" t="s">
        <v>106</v>
      </c>
      <c r="AK51" s="58" t="s">
        <v>110</v>
      </c>
    </row>
    <row r="52" customHeight="1" spans="1:37">
      <c r="A52" s="70" t="s">
        <v>115</v>
      </c>
      <c r="B52" s="70" t="s">
        <v>130</v>
      </c>
      <c r="C52" s="70"/>
      <c r="D52" s="70"/>
      <c r="E52" s="89" t="s">
        <v>116</v>
      </c>
      <c r="F52" s="90"/>
      <c r="G52" s="91"/>
      <c r="H52" s="82" t="s">
        <v>117</v>
      </c>
      <c r="I52" s="83" t="s">
        <v>259</v>
      </c>
      <c r="J52" s="70"/>
      <c r="K52" s="70"/>
      <c r="L52" s="61"/>
      <c r="Q52" s="58" t="s">
        <v>75</v>
      </c>
      <c r="R52" s="58">
        <v>641473.05334</v>
      </c>
      <c r="S52" s="92">
        <v>86106200</v>
      </c>
      <c r="T52" s="58">
        <v>12.71262</v>
      </c>
      <c r="U52" s="58">
        <v>46.32302</v>
      </c>
      <c r="V52" s="58">
        <v>0.02749</v>
      </c>
      <c r="W52" s="58">
        <v>1.69061</v>
      </c>
      <c r="X52" s="58">
        <v>2.21511</v>
      </c>
      <c r="Y52" s="58">
        <v>0.63375</v>
      </c>
      <c r="Z52" s="58">
        <v>0.0147</v>
      </c>
      <c r="AA52" s="58">
        <v>0.90672</v>
      </c>
      <c r="AB52" s="58">
        <v>0.02749</v>
      </c>
      <c r="AC52" s="58">
        <v>1.69061</v>
      </c>
      <c r="AD52" s="58">
        <v>0.0514</v>
      </c>
      <c r="AE52" s="58">
        <v>3.15216</v>
      </c>
      <c r="AF52" s="58">
        <v>0.01019</v>
      </c>
      <c r="AG52" s="58">
        <v>0.62979</v>
      </c>
      <c r="AH52" s="58">
        <v>0.07412</v>
      </c>
      <c r="AI52" s="58">
        <v>4.53815</v>
      </c>
      <c r="AJ52" s="58">
        <v>2138.21432</v>
      </c>
      <c r="AK52" s="58">
        <v>0.99555</v>
      </c>
    </row>
    <row r="53" spans="1:37">
      <c r="A53" s="70"/>
      <c r="B53" s="70">
        <v>1</v>
      </c>
      <c r="C53" s="70">
        <v>2</v>
      </c>
      <c r="D53" s="70">
        <v>3</v>
      </c>
      <c r="E53" s="70">
        <v>1</v>
      </c>
      <c r="F53" s="70">
        <v>2</v>
      </c>
      <c r="G53" s="70">
        <v>3</v>
      </c>
      <c r="H53" s="84"/>
      <c r="I53" s="70"/>
      <c r="J53" s="70"/>
      <c r="K53" s="70"/>
      <c r="L53" s="61"/>
      <c r="Q53" s="58" t="s">
        <v>119</v>
      </c>
    </row>
    <row r="54" ht="14.25" customHeight="1" spans="1:37">
      <c r="A54" s="83" t="str">
        <f t="shared" ref="A54:A57" si="0">E17</f>
        <v>a</v>
      </c>
      <c r="B54" s="93">
        <f t="shared" ref="B54:B57" si="1">E5</f>
        <v>1.6826458155715</v>
      </c>
      <c r="C54" s="93">
        <f t="shared" ref="C54:C57" si="2">F5</f>
        <v>1.68078067422109</v>
      </c>
      <c r="D54" s="93">
        <f t="shared" ref="D54:D57" si="3">G5</f>
        <v>1.67402762369099</v>
      </c>
      <c r="E54" s="94">
        <f t="shared" ref="E54:E57" si="4">$S$32+($S$31-$S$32)/(1+(B54/$S$33)^$S$34)</f>
        <v>83.364483354097</v>
      </c>
      <c r="F54" s="94">
        <f t="shared" ref="F54:F57" si="5">$S$32+($S$31-$S$32)/(1+(C54/$S$33)^$S$34)</f>
        <v>83.5382491894696</v>
      </c>
      <c r="G54" s="94">
        <f t="shared" ref="G54:G57" si="6">$S$32+($S$31-$S$32)/(1+(D54/$S$33)^$S$34)</f>
        <v>84.1726126284621</v>
      </c>
      <c r="H54" s="94">
        <f t="shared" ref="H54:H57" si="7">AVERAGE(E54:G54)</f>
        <v>83.6917817240096</v>
      </c>
      <c r="I54" s="70">
        <f t="shared" ref="I54:K54" si="8">E54/AVERAGE($E$54:$G$54)</f>
        <v>0.996089241223327</v>
      </c>
      <c r="J54" s="70">
        <f t="shared" si="8"/>
        <v>0.998165500466386</v>
      </c>
      <c r="K54" s="70">
        <f t="shared" si="8"/>
        <v>1.00574525831029</v>
      </c>
      <c r="L54" s="61"/>
      <c r="S54" s="58" t="s">
        <v>120</v>
      </c>
      <c r="T54" s="58" t="s">
        <v>121</v>
      </c>
      <c r="U54" s="58" t="s">
        <v>122</v>
      </c>
      <c r="V54" s="58" t="s">
        <v>123</v>
      </c>
      <c r="W54" s="58" t="s">
        <v>124</v>
      </c>
    </row>
    <row r="55" ht="14.25" customHeight="1" spans="1:37">
      <c r="A55" s="83" t="str">
        <f t="shared" si="0"/>
        <v>b</v>
      </c>
      <c r="B55" s="93">
        <f t="shared" si="1"/>
        <v>1.49325133596005</v>
      </c>
      <c r="C55" s="93">
        <f t="shared" si="2"/>
        <v>1.47170986834644</v>
      </c>
      <c r="D55" s="93">
        <f t="shared" si="3"/>
        <v>1.47182290125817</v>
      </c>
      <c r="E55" s="94">
        <f t="shared" si="4"/>
        <v>104.754248399459</v>
      </c>
      <c r="F55" s="94">
        <f t="shared" si="5"/>
        <v>107.764600874455</v>
      </c>
      <c r="G55" s="94">
        <f t="shared" si="6"/>
        <v>107.748434180508</v>
      </c>
      <c r="H55" s="94">
        <f t="shared" si="7"/>
        <v>106.755761151474</v>
      </c>
      <c r="I55" s="70">
        <f t="shared" ref="I55:K55" si="9">E55/AVERAGE($E$54:$G$54)</f>
        <v>1.25166708416971</v>
      </c>
      <c r="J55" s="70">
        <f t="shared" si="9"/>
        <v>1.28763659530909</v>
      </c>
      <c r="K55" s="70">
        <f t="shared" si="9"/>
        <v>1.28744342587699</v>
      </c>
      <c r="L55" s="61"/>
      <c r="Q55" s="58" t="s">
        <v>75</v>
      </c>
      <c r="R55" s="58" t="s">
        <v>126</v>
      </c>
      <c r="S55" s="58">
        <v>4</v>
      </c>
      <c r="T55" s="58">
        <v>8552.85726</v>
      </c>
      <c r="U55" s="58">
        <v>2138.21432</v>
      </c>
    </row>
    <row r="56" spans="1:37">
      <c r="A56" s="83" t="str">
        <f t="shared" si="0"/>
        <v>c</v>
      </c>
      <c r="B56" s="93">
        <f t="shared" si="1"/>
        <v>1.92353618083486</v>
      </c>
      <c r="C56" s="93">
        <f t="shared" si="2"/>
        <v>1.92112007201641</v>
      </c>
      <c r="D56" s="93">
        <f t="shared" si="3"/>
        <v>1.94611956932121</v>
      </c>
      <c r="E56" s="94">
        <f t="shared" si="4"/>
        <v>65.2442713890526</v>
      </c>
      <c r="F56" s="94">
        <f t="shared" si="5"/>
        <v>65.3907163427491</v>
      </c>
      <c r="G56" s="94">
        <f t="shared" si="6"/>
        <v>63.9035729154523</v>
      </c>
      <c r="H56" s="94">
        <f t="shared" si="7"/>
        <v>64.846186882418</v>
      </c>
      <c r="I56" s="70">
        <f t="shared" ref="I56:K56" si="10">E56/AVERAGE($E$54:$G$54)</f>
        <v>0.779577994936332</v>
      </c>
      <c r="J56" s="70">
        <f t="shared" si="10"/>
        <v>0.781327807769562</v>
      </c>
      <c r="K56" s="70">
        <f t="shared" si="10"/>
        <v>0.763558519117052</v>
      </c>
      <c r="L56" s="61"/>
      <c r="Q56" s="58" t="s">
        <v>75</v>
      </c>
      <c r="R56" s="58" t="s">
        <v>128</v>
      </c>
      <c r="S56" s="58">
        <v>7</v>
      </c>
      <c r="T56" s="58">
        <v>3364135.74219</v>
      </c>
    </row>
    <row r="57" spans="1:37">
      <c r="A57" s="70" t="str">
        <f t="shared" si="0"/>
        <v>d</v>
      </c>
      <c r="B57" s="93">
        <f t="shared" si="1"/>
        <v>1.6968601400468</v>
      </c>
      <c r="C57" s="93">
        <f t="shared" si="2"/>
        <v>1.68929940994458</v>
      </c>
      <c r="D57" s="93">
        <f t="shared" si="3"/>
        <v>1.67758821264473</v>
      </c>
      <c r="E57" s="94">
        <f t="shared" si="4"/>
        <v>82.0603033418323</v>
      </c>
      <c r="F57" s="94">
        <f t="shared" si="5"/>
        <v>82.7496166324554</v>
      </c>
      <c r="G57" s="94">
        <f t="shared" si="6"/>
        <v>83.8371174505086</v>
      </c>
      <c r="H57" s="94">
        <f t="shared" si="7"/>
        <v>82.8823458082654</v>
      </c>
      <c r="I57" s="70">
        <f t="shared" ref="I57:K57" si="11">E57/AVERAGE($E$54:$G$54)</f>
        <v>0.980506110055615</v>
      </c>
      <c r="J57" s="70">
        <f t="shared" si="11"/>
        <v>0.988742441944167</v>
      </c>
      <c r="K57" s="70">
        <f t="shared" si="11"/>
        <v>1.00173655911614</v>
      </c>
      <c r="L57" s="61"/>
    </row>
    <row r="58" spans="1:37">
      <c r="A58" s="60"/>
      <c r="B58" s="60"/>
      <c r="C58" s="60"/>
      <c r="D58" s="60"/>
      <c r="E58" s="95"/>
      <c r="F58" s="95"/>
      <c r="G58" s="95"/>
      <c r="H58" s="95"/>
      <c r="I58" s="60"/>
      <c r="J58" s="60"/>
      <c r="K58" s="60"/>
    </row>
    <row r="59" spans="1:37">
      <c r="A59" s="60"/>
      <c r="B59" s="60"/>
      <c r="C59" s="60"/>
      <c r="D59" s="60"/>
      <c r="E59" s="95"/>
      <c r="F59" s="95"/>
      <c r="G59" s="95"/>
      <c r="H59" s="95"/>
      <c r="I59" s="60"/>
      <c r="J59" s="60"/>
      <c r="K59" s="60"/>
    </row>
    <row r="60" spans="1:37">
      <c r="A60" s="60"/>
      <c r="B60" s="60"/>
      <c r="C60" s="60"/>
      <c r="D60" s="60"/>
      <c r="E60" s="60"/>
      <c r="F60" s="96"/>
    </row>
    <row r="61" spans="1:37">
      <c r="A61" s="60"/>
      <c r="B61" s="60"/>
      <c r="C61" s="60"/>
      <c r="D61" s="60"/>
      <c r="E61" s="60"/>
      <c r="F61" s="96"/>
    </row>
    <row r="62" spans="1:37">
      <c r="A62" s="60"/>
      <c r="B62" s="60"/>
      <c r="C62" s="60"/>
      <c r="D62" s="60"/>
      <c r="E62" s="60"/>
      <c r="F62" s="96"/>
    </row>
    <row r="63" spans="1:37">
      <c r="A63" s="60"/>
      <c r="B63" s="60"/>
      <c r="C63" s="60"/>
      <c r="D63" s="60"/>
      <c r="E63" s="60"/>
      <c r="F63" s="96"/>
    </row>
    <row r="64" spans="1:37">
      <c r="A64" s="60"/>
      <c r="B64" s="60"/>
      <c r="C64" s="60"/>
      <c r="D64" s="60"/>
      <c r="E64" s="60"/>
      <c r="F64" s="96"/>
    </row>
    <row r="65" spans="1:6">
      <c r="A65" s="60"/>
      <c r="B65" s="60"/>
      <c r="C65" s="60"/>
      <c r="D65" s="60"/>
      <c r="E65" s="60"/>
      <c r="F65" s="96"/>
    </row>
    <row r="66" spans="1:6">
      <c r="A66" s="60"/>
      <c r="B66" s="60"/>
      <c r="C66" s="60"/>
      <c r="D66" s="60"/>
      <c r="E66" s="60"/>
      <c r="F66" s="96"/>
    </row>
    <row r="67" spans="1:6">
      <c r="A67" s="60"/>
      <c r="B67" s="60"/>
      <c r="C67" s="60"/>
      <c r="D67" s="60"/>
      <c r="E67" s="60"/>
      <c r="F67" s="96"/>
    </row>
    <row r="68" spans="1:6">
      <c r="A68" s="60"/>
      <c r="B68" s="60"/>
      <c r="C68" s="60"/>
      <c r="D68" s="60"/>
      <c r="E68" s="60"/>
      <c r="F68" s="96"/>
    </row>
    <row r="69" spans="1:6">
      <c r="A69" s="60"/>
      <c r="B69" s="60"/>
      <c r="C69" s="60"/>
      <c r="D69" s="60"/>
      <c r="E69" s="60"/>
      <c r="F69" s="96"/>
    </row>
    <row r="70" spans="1:6">
      <c r="A70" s="60"/>
      <c r="B70" s="60"/>
      <c r="C70" s="60"/>
      <c r="D70" s="60"/>
      <c r="E70" s="60"/>
      <c r="F70" s="96"/>
    </row>
    <row r="71" spans="1:6">
      <c r="A71" s="60"/>
      <c r="B71" s="60"/>
      <c r="C71" s="60"/>
      <c r="D71" s="60"/>
      <c r="E71" s="60"/>
      <c r="F71" s="96"/>
    </row>
    <row r="72" spans="1:6">
      <c r="A72" s="60"/>
      <c r="B72" s="60"/>
      <c r="C72" s="60"/>
      <c r="D72" s="60"/>
      <c r="E72" s="60"/>
      <c r="F72" s="96"/>
    </row>
    <row r="73" spans="1:6">
      <c r="A73" s="60"/>
      <c r="B73" s="60"/>
      <c r="C73" s="60"/>
      <c r="D73" s="60"/>
      <c r="E73" s="60"/>
      <c r="F73" s="96"/>
    </row>
    <row r="74" spans="1:6">
      <c r="A74" s="60"/>
      <c r="B74" s="60"/>
      <c r="C74" s="60"/>
      <c r="D74" s="60"/>
      <c r="E74" s="60"/>
      <c r="F74" s="96"/>
    </row>
    <row r="75" spans="1:6">
      <c r="A75" s="60"/>
      <c r="B75" s="60"/>
      <c r="C75" s="60"/>
      <c r="D75" s="60"/>
      <c r="E75" s="60"/>
      <c r="F75" s="96"/>
    </row>
    <row r="76" spans="1:6">
      <c r="A76" s="60"/>
      <c r="B76" s="60"/>
      <c r="C76" s="60"/>
      <c r="D76" s="60"/>
      <c r="E76" s="60"/>
      <c r="F76" s="96"/>
    </row>
    <row r="77" spans="1:6">
      <c r="A77" s="60"/>
      <c r="B77" s="60"/>
      <c r="C77" s="60"/>
      <c r="D77" s="60"/>
      <c r="E77" s="60"/>
      <c r="F77" s="96"/>
    </row>
    <row r="78" spans="1:6">
      <c r="A78" s="60"/>
      <c r="B78" s="60"/>
      <c r="C78" s="60"/>
      <c r="D78" s="60"/>
      <c r="E78" s="60"/>
      <c r="F78" s="96"/>
    </row>
    <row r="79" spans="1:6">
      <c r="A79" s="60"/>
      <c r="B79" s="60"/>
      <c r="C79" s="60"/>
      <c r="D79" s="60"/>
      <c r="E79" s="60"/>
      <c r="F79" s="96"/>
    </row>
    <row r="80" spans="1:6">
      <c r="A80" s="60"/>
      <c r="B80" s="60"/>
      <c r="C80" s="60"/>
      <c r="D80" s="60"/>
      <c r="E80" s="60"/>
      <c r="F80" s="96"/>
    </row>
    <row r="81" spans="1:6">
      <c r="A81" s="60"/>
      <c r="B81" s="60"/>
      <c r="C81" s="60"/>
      <c r="D81" s="60"/>
      <c r="E81" s="60"/>
      <c r="F81" s="96"/>
    </row>
    <row r="82" spans="1:6">
      <c r="A82" s="60"/>
      <c r="B82" s="60"/>
      <c r="C82" s="60"/>
      <c r="D82" s="60"/>
      <c r="E82" s="60"/>
      <c r="F82" s="96"/>
    </row>
    <row r="83" spans="1:6">
      <c r="A83" s="60"/>
      <c r="B83" s="60"/>
      <c r="C83" s="60"/>
      <c r="D83" s="60"/>
      <c r="E83" s="60"/>
      <c r="F83" s="96"/>
    </row>
    <row r="84" spans="1:6">
      <c r="A84" s="60"/>
      <c r="B84" s="60"/>
      <c r="C84" s="60"/>
      <c r="D84" s="60"/>
      <c r="E84" s="60"/>
      <c r="F84" s="96"/>
    </row>
    <row r="85" spans="1:6">
      <c r="A85" s="60"/>
      <c r="B85" s="60"/>
      <c r="C85" s="60"/>
      <c r="D85" s="60"/>
      <c r="E85" s="60"/>
      <c r="F85" s="96"/>
    </row>
    <row r="86" spans="1:6">
      <c r="A86" s="60"/>
      <c r="B86" s="60"/>
      <c r="C86" s="60"/>
      <c r="D86" s="60"/>
      <c r="E86" s="60"/>
      <c r="F86" s="96"/>
    </row>
    <row r="87" spans="1:6">
      <c r="A87" s="60"/>
      <c r="B87" s="60"/>
      <c r="C87" s="60"/>
      <c r="D87" s="60"/>
      <c r="E87" s="60"/>
      <c r="F87" s="96"/>
    </row>
    <row r="88" spans="1:6">
      <c r="A88" s="60"/>
      <c r="B88" s="60"/>
      <c r="C88" s="60"/>
      <c r="D88" s="60"/>
      <c r="E88" s="60"/>
      <c r="F88" s="96"/>
    </row>
    <row r="89" spans="1:6">
      <c r="A89" s="60"/>
      <c r="B89" s="60"/>
      <c r="C89" s="60"/>
      <c r="D89" s="60"/>
      <c r="E89" s="60"/>
      <c r="F89" s="96"/>
    </row>
    <row r="90" spans="1:6">
      <c r="A90" s="60"/>
      <c r="B90" s="60"/>
      <c r="C90" s="60"/>
      <c r="D90" s="60"/>
      <c r="E90" s="60"/>
      <c r="F90" s="96"/>
    </row>
    <row r="91" spans="1:6">
      <c r="A91" s="60"/>
      <c r="B91" s="60"/>
      <c r="C91" s="60"/>
      <c r="D91" s="60"/>
      <c r="E91" s="60"/>
      <c r="F91" s="96"/>
    </row>
    <row r="92" spans="1:6">
      <c r="A92" s="60"/>
      <c r="B92" s="60"/>
      <c r="C92" s="60"/>
      <c r="D92" s="60"/>
      <c r="E92" s="60"/>
      <c r="F92" s="96"/>
    </row>
    <row r="93" spans="1:6">
      <c r="A93" s="60"/>
      <c r="B93" s="60"/>
      <c r="C93" s="60"/>
      <c r="D93" s="60"/>
      <c r="E93" s="60"/>
      <c r="F93" s="96"/>
    </row>
    <row r="94" spans="1:6">
      <c r="A94" s="60"/>
      <c r="B94" s="60"/>
      <c r="C94" s="60"/>
      <c r="D94" s="60"/>
      <c r="E94" s="60"/>
      <c r="F94" s="96"/>
    </row>
    <row r="95" spans="1:6">
      <c r="A95" s="60"/>
      <c r="B95" s="60"/>
      <c r="C95" s="60"/>
      <c r="D95" s="60"/>
      <c r="E95" s="60"/>
      <c r="F95" s="96"/>
    </row>
    <row r="96" spans="1:6">
      <c r="A96" s="60"/>
      <c r="B96" s="60"/>
      <c r="C96" s="60"/>
      <c r="D96" s="60"/>
      <c r="E96" s="60"/>
      <c r="F96" s="96"/>
    </row>
    <row r="97" spans="1:6">
      <c r="A97" s="60"/>
      <c r="B97" s="60"/>
      <c r="C97" s="60"/>
      <c r="D97" s="60"/>
      <c r="E97" s="60"/>
      <c r="F97" s="96"/>
    </row>
    <row r="98" spans="1:6">
      <c r="A98" s="60"/>
      <c r="B98" s="60"/>
      <c r="C98" s="60"/>
      <c r="D98" s="60"/>
      <c r="E98" s="60"/>
      <c r="F98" s="96"/>
    </row>
    <row r="99" spans="1:6">
      <c r="A99" s="60"/>
      <c r="B99" s="60"/>
      <c r="C99" s="60"/>
      <c r="D99" s="60"/>
      <c r="E99" s="60"/>
      <c r="F99" s="96"/>
    </row>
    <row r="100" spans="1:6">
      <c r="A100" s="60"/>
      <c r="B100" s="60"/>
      <c r="C100" s="60"/>
      <c r="D100" s="60"/>
      <c r="E100" s="60"/>
      <c r="F100" s="96"/>
    </row>
    <row r="101" spans="1:6">
      <c r="A101" s="60"/>
      <c r="B101" s="60"/>
      <c r="C101" s="60"/>
      <c r="D101" s="60"/>
      <c r="E101" s="60"/>
      <c r="F101" s="96"/>
    </row>
    <row r="102" spans="1:6">
      <c r="A102" s="60"/>
      <c r="B102" s="60"/>
      <c r="C102" s="60"/>
      <c r="D102" s="60"/>
      <c r="E102" s="60"/>
      <c r="F102" s="96"/>
    </row>
    <row r="103" spans="1:6">
      <c r="A103" s="60"/>
      <c r="B103" s="60"/>
      <c r="C103" s="60"/>
      <c r="D103" s="60"/>
      <c r="E103" s="60"/>
      <c r="F103" s="96"/>
    </row>
    <row r="104" spans="1:6">
      <c r="A104" s="60"/>
      <c r="B104" s="60"/>
      <c r="C104" s="60"/>
      <c r="D104" s="60"/>
      <c r="E104" s="60"/>
      <c r="F104" s="96"/>
    </row>
    <row r="105" spans="1:6">
      <c r="A105" s="60"/>
      <c r="B105" s="60"/>
      <c r="C105" s="60"/>
      <c r="D105" s="60"/>
      <c r="E105" s="60"/>
      <c r="F105" s="96"/>
    </row>
    <row r="106" spans="1:6">
      <c r="A106" s="60"/>
      <c r="B106" s="60"/>
      <c r="C106" s="60"/>
      <c r="D106" s="60"/>
      <c r="E106" s="60"/>
      <c r="F106" s="96"/>
    </row>
    <row r="107" spans="1:6">
      <c r="A107" s="60"/>
      <c r="B107" s="60"/>
      <c r="C107" s="60"/>
      <c r="D107" s="60"/>
      <c r="E107" s="60"/>
      <c r="F107" s="96"/>
    </row>
    <row r="108" spans="1:6">
      <c r="A108" s="60"/>
      <c r="B108" s="60"/>
      <c r="C108" s="60"/>
      <c r="D108" s="60"/>
      <c r="E108" s="60"/>
      <c r="F108" s="96"/>
    </row>
    <row r="109" spans="1:6">
      <c r="A109" s="60"/>
      <c r="B109" s="60"/>
      <c r="C109" s="60"/>
      <c r="D109" s="60"/>
      <c r="E109" s="60"/>
      <c r="F109" s="96"/>
    </row>
    <row r="110" spans="1:6">
      <c r="A110" s="60"/>
      <c r="B110" s="60"/>
      <c r="C110" s="60"/>
      <c r="D110" s="60"/>
      <c r="E110" s="60"/>
      <c r="F110" s="96"/>
    </row>
  </sheetData>
  <mergeCells count="13">
    <mergeCell ref="B25:D25"/>
    <mergeCell ref="B33:D33"/>
    <mergeCell ref="B52:D52"/>
    <mergeCell ref="E52:G52"/>
    <mergeCell ref="A1:A2"/>
    <mergeCell ref="A14:A15"/>
    <mergeCell ref="A30:A31"/>
    <mergeCell ref="A33:A34"/>
    <mergeCell ref="A49:A50"/>
    <mergeCell ref="A52:A53"/>
    <mergeCell ref="E33:E34"/>
    <mergeCell ref="H52:H53"/>
    <mergeCell ref="I52:K53"/>
  </mergeCells>
  <hyperlinks>
    <hyperlink ref="A45" r:id="rId2" display="https://www.elabscience.cn/search-category=ELISA%E8%AF%95%E5%89%82%E7%9B%92&amp;keywords=GSH" tooltip="https://www.elabscience.cn/search-category=ELISA%E8%AF%95%E5%89%82%E7%9B%92&amp;keywords=GSH"/>
  </hyperlinks>
  <pageMargins left="0.7" right="0.7" top="0.75" bottom="0.75" header="0.3" footer="0.3"/>
  <pageSetup paperSize="9" orientation="portrait" horizontalDpi="200" verticalDpi="300"/>
  <headerFooter/>
  <drawing r:id="rId1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O12"/>
  <sheetViews>
    <sheetView zoomScale="85" zoomScaleNormal="85" workbookViewId="0">
      <selection activeCell="L4" sqref="L4"/>
    </sheetView>
  </sheetViews>
  <sheetFormatPr defaultColWidth="9" defaultRowHeight="14.25"/>
  <cols>
    <col min="1" max="1" width="6.75" style="41" customWidth="1"/>
    <col min="2" max="10" width="10.375" style="41" customWidth="1"/>
    <col min="11" max="11" width="11.875" style="41" customWidth="1"/>
    <col min="12" max="12" width="11.375" style="41" customWidth="1"/>
    <col min="13" max="13" width="10.75" style="41" customWidth="1"/>
    <col min="14" max="16384" width="9" style="41"/>
  </cols>
  <sheetData>
    <row r="1" s="40" customFormat="1" ht="32.25" customHeight="1" spans="2:15">
      <c r="B1" s="42" t="s">
        <v>46</v>
      </c>
      <c r="C1" s="42"/>
      <c r="D1" s="42"/>
      <c r="E1" s="42"/>
    </row>
    <row r="3" ht="21" customHeight="1" spans="2:15">
      <c r="B3" s="43" t="s">
        <v>47</v>
      </c>
      <c r="C3" s="43" t="s">
        <v>270</v>
      </c>
      <c r="D3" s="43"/>
      <c r="E3" s="43"/>
      <c r="F3" s="43" t="s">
        <v>271</v>
      </c>
      <c r="G3" s="43"/>
      <c r="H3" s="43"/>
      <c r="I3" s="43" t="s">
        <v>272</v>
      </c>
      <c r="J3" s="43"/>
      <c r="K3" s="43"/>
      <c r="L3" s="43" t="s">
        <v>273</v>
      </c>
      <c r="M3" s="43"/>
      <c r="N3" s="43"/>
    </row>
    <row r="4" ht="21" customHeight="1" spans="2:15">
      <c r="B4" s="44" t="s">
        <v>25</v>
      </c>
      <c r="C4" s="45">
        <v>105</v>
      </c>
      <c r="D4" s="45">
        <v>106</v>
      </c>
      <c r="E4" s="45">
        <v>102</v>
      </c>
      <c r="F4" s="45">
        <v>50</v>
      </c>
      <c r="G4" s="45">
        <v>52</v>
      </c>
      <c r="H4" s="45">
        <v>54</v>
      </c>
      <c r="I4" s="45">
        <v>152</v>
      </c>
      <c r="J4" s="45">
        <v>158</v>
      </c>
      <c r="K4" s="45">
        <v>156</v>
      </c>
      <c r="L4" s="45">
        <v>77</v>
      </c>
      <c r="M4" s="45">
        <v>82</v>
      </c>
      <c r="N4" s="45">
        <v>70</v>
      </c>
    </row>
    <row r="5" ht="15" spans="2:15">
      <c r="B5" s="46"/>
      <c r="C5" s="46"/>
      <c r="D5" s="46"/>
      <c r="E5" s="46"/>
      <c r="F5" s="46"/>
      <c r="G5" s="46"/>
      <c r="H5" s="46"/>
      <c r="I5" s="46"/>
      <c r="J5" s="46"/>
      <c r="K5" s="46"/>
      <c r="O5" s="47"/>
    </row>
    <row r="6" ht="15" spans="2:15">
      <c r="B6" s="48"/>
      <c r="C6" s="48"/>
      <c r="D6" s="48"/>
      <c r="E6" s="48"/>
      <c r="F6" s="48"/>
      <c r="G6" s="49"/>
      <c r="H6" s="49"/>
      <c r="I6" s="49"/>
      <c r="J6" s="50"/>
      <c r="K6" s="48"/>
    </row>
    <row r="7" ht="15" spans="2:15">
      <c r="B7" s="48"/>
      <c r="C7" s="51"/>
      <c r="D7" s="51"/>
      <c r="E7" s="48"/>
      <c r="F7" s="50"/>
      <c r="G7" s="52"/>
      <c r="H7" s="48"/>
      <c r="I7" s="53"/>
      <c r="J7" s="54"/>
      <c r="K7" s="48"/>
    </row>
    <row r="8" ht="15" spans="2:15">
      <c r="B8" s="48"/>
      <c r="C8" s="51"/>
      <c r="D8" s="51"/>
      <c r="E8" s="55"/>
      <c r="F8" s="56"/>
      <c r="G8" s="55"/>
      <c r="H8" s="55"/>
      <c r="I8" s="55"/>
      <c r="J8" s="55"/>
      <c r="K8" s="55"/>
    </row>
    <row r="9" spans="2:15">
      <c r="B9" s="55"/>
      <c r="C9" s="55"/>
      <c r="D9" s="55"/>
      <c r="E9" s="55"/>
      <c r="F9" s="55"/>
      <c r="G9" s="55"/>
      <c r="H9" s="55"/>
      <c r="I9" s="55"/>
      <c r="J9" s="55"/>
      <c r="K9" s="55"/>
    </row>
    <row r="10" spans="2:15">
      <c r="B10" s="55"/>
      <c r="C10" s="55"/>
      <c r="D10" s="55"/>
      <c r="E10" s="55"/>
      <c r="F10" s="55"/>
      <c r="G10" s="55"/>
      <c r="H10" s="55"/>
      <c r="I10" s="55"/>
      <c r="J10" s="55"/>
      <c r="K10" s="55"/>
    </row>
    <row r="11" spans="2:15">
      <c r="B11" s="55"/>
      <c r="C11" s="55"/>
      <c r="D11" s="55"/>
      <c r="E11" s="55"/>
      <c r="F11" s="55"/>
      <c r="G11" s="55"/>
      <c r="H11" s="55"/>
      <c r="I11" s="55"/>
      <c r="J11" s="55"/>
      <c r="K11" s="55"/>
    </row>
    <row r="12" spans="2:15">
      <c r="B12" s="55"/>
      <c r="C12" s="55"/>
      <c r="D12" s="55"/>
      <c r="E12" s="55"/>
      <c r="F12" s="55"/>
      <c r="G12" s="55"/>
      <c r="H12" s="55"/>
      <c r="I12" s="55"/>
      <c r="J12" s="55"/>
      <c r="K12" s="55"/>
    </row>
  </sheetData>
  <mergeCells count="5">
    <mergeCell ref="C3:E3"/>
    <mergeCell ref="F3:H3"/>
    <mergeCell ref="I3:K3"/>
    <mergeCell ref="L3:N3"/>
    <mergeCell ref="G6:I6"/>
  </mergeCells>
  <pageMargins left="0.7" right="0.7" top="0.75" bottom="0.75" header="0.3" footer="0.3"/>
  <pageSetup paperSize="9" orientation="portrait"/>
  <headerFooter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S26"/>
  <sheetViews>
    <sheetView zoomScale="70" zoomScaleNormal="70" topLeftCell="A21" workbookViewId="0">
      <selection activeCell="O3" sqref="O3"/>
    </sheetView>
  </sheetViews>
  <sheetFormatPr defaultColWidth="9" defaultRowHeight="16.5"/>
  <cols>
    <col min="1" max="1" width="2.75" style="4" customWidth="1"/>
    <col min="2" max="2" width="20.875" style="4" customWidth="1"/>
    <col min="3" max="18" width="12.125" style="4" customWidth="1"/>
    <col min="19" max="19" width="9.125" style="4" customWidth="1"/>
    <col min="20" max="16384" width="9" style="4"/>
  </cols>
  <sheetData>
    <row r="1" s="1" customFormat="1" ht="27.95" customHeight="1" spans="2:19">
      <c r="B1" s="6" t="s">
        <v>30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="2" customFormat="1" ht="15.95" customHeight="1" spans="2:19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ht="13.5" customHeight="1" spans="2:19">
      <c r="B3" s="8" t="s">
        <v>31</v>
      </c>
      <c r="C3" s="9" t="s">
        <v>270</v>
      </c>
      <c r="D3" s="9"/>
      <c r="E3" s="9"/>
      <c r="F3" s="9" t="s">
        <v>271</v>
      </c>
      <c r="G3" s="9"/>
      <c r="H3" s="9"/>
      <c r="I3" s="9" t="s">
        <v>272</v>
      </c>
      <c r="J3" s="9"/>
      <c r="K3" s="9"/>
      <c r="L3" s="9" t="s">
        <v>273</v>
      </c>
      <c r="M3" s="9"/>
      <c r="N3" s="9"/>
    </row>
    <row r="4" spans="2:19">
      <c r="B4" s="8"/>
      <c r="C4" s="10" t="s">
        <v>33</v>
      </c>
      <c r="D4" s="10" t="s">
        <v>34</v>
      </c>
      <c r="E4" s="10" t="s">
        <v>35</v>
      </c>
      <c r="F4" s="10" t="s">
        <v>33</v>
      </c>
      <c r="G4" s="10" t="s">
        <v>34</v>
      </c>
      <c r="H4" s="10" t="s">
        <v>35</v>
      </c>
      <c r="I4" s="10" t="s">
        <v>33</v>
      </c>
      <c r="J4" s="10" t="s">
        <v>34</v>
      </c>
      <c r="K4" s="10" t="s">
        <v>35</v>
      </c>
      <c r="L4" s="10" t="s">
        <v>33</v>
      </c>
      <c r="M4" s="10" t="s">
        <v>34</v>
      </c>
      <c r="N4" s="10" t="s">
        <v>35</v>
      </c>
    </row>
    <row r="5" customHeight="1" spans="2:19">
      <c r="B5" s="11" t="s">
        <v>241</v>
      </c>
      <c r="C5" s="9">
        <v>59</v>
      </c>
      <c r="D5" s="9">
        <v>58</v>
      </c>
      <c r="E5" s="9">
        <v>57</v>
      </c>
      <c r="F5" s="9">
        <v>78</v>
      </c>
      <c r="G5" s="9">
        <v>74</v>
      </c>
      <c r="H5" s="9">
        <v>72</v>
      </c>
      <c r="I5" s="9">
        <v>20</v>
      </c>
      <c r="J5" s="9">
        <v>19</v>
      </c>
      <c r="K5" s="9">
        <v>19</v>
      </c>
      <c r="L5" s="9">
        <v>21</v>
      </c>
      <c r="M5" s="9">
        <v>23</v>
      </c>
      <c r="N5" s="9">
        <v>18</v>
      </c>
    </row>
    <row r="6" customHeight="1" spans="2:19">
      <c r="B6" s="12" t="s">
        <v>37</v>
      </c>
      <c r="C6" s="13">
        <f t="shared" ref="C6:N6" si="0">AVERAGE(C5:C5)</f>
        <v>59</v>
      </c>
      <c r="D6" s="13">
        <f t="shared" si="0"/>
        <v>58</v>
      </c>
      <c r="E6" s="13">
        <f t="shared" si="0"/>
        <v>57</v>
      </c>
      <c r="F6" s="13">
        <f t="shared" si="0"/>
        <v>78</v>
      </c>
      <c r="G6" s="13">
        <f t="shared" si="0"/>
        <v>74</v>
      </c>
      <c r="H6" s="13">
        <f t="shared" si="0"/>
        <v>72</v>
      </c>
      <c r="I6" s="13">
        <f t="shared" si="0"/>
        <v>20</v>
      </c>
      <c r="J6" s="13">
        <f t="shared" si="0"/>
        <v>19</v>
      </c>
      <c r="K6" s="13">
        <f t="shared" si="0"/>
        <v>19</v>
      </c>
      <c r="L6" s="13">
        <f t="shared" si="0"/>
        <v>21</v>
      </c>
      <c r="M6" s="13">
        <f t="shared" si="0"/>
        <v>23</v>
      </c>
      <c r="N6" s="13">
        <f t="shared" si="0"/>
        <v>18</v>
      </c>
    </row>
    <row r="7" customHeight="1" spans="2:19">
      <c r="B7" s="12" t="s">
        <v>38</v>
      </c>
      <c r="C7" s="13">
        <f>AVERAGE(C6:E6)</f>
        <v>58</v>
      </c>
      <c r="D7" s="13"/>
      <c r="E7" s="13"/>
      <c r="F7" s="13">
        <f>AVERAGE(F6:H6)</f>
        <v>74.6666666666667</v>
      </c>
      <c r="G7" s="13"/>
      <c r="H7" s="13"/>
      <c r="I7" s="13">
        <f>AVERAGE(I6:K6)</f>
        <v>19.3333333333333</v>
      </c>
      <c r="J7" s="13"/>
      <c r="K7" s="13"/>
      <c r="L7" s="13">
        <f>AVERAGE(L6:N6)</f>
        <v>20.6666666666667</v>
      </c>
      <c r="M7" s="13"/>
      <c r="N7" s="13"/>
    </row>
    <row r="8" customHeight="1" spans="2:19">
      <c r="B8" s="12" t="s">
        <v>39</v>
      </c>
      <c r="C8" s="14">
        <f>STDEV(C6:E6)</f>
        <v>1</v>
      </c>
      <c r="D8" s="14"/>
      <c r="E8" s="14"/>
      <c r="F8" s="14">
        <f>STDEV(F6:H6)</f>
        <v>3.05505046330389</v>
      </c>
      <c r="G8" s="14"/>
      <c r="H8" s="14"/>
      <c r="I8" s="14">
        <f>STDEV(I6:K6)</f>
        <v>0.577350269189626</v>
      </c>
      <c r="J8" s="14"/>
      <c r="K8" s="14"/>
      <c r="L8" s="14">
        <f>STDEV(L6:N6)</f>
        <v>2.51661147842358</v>
      </c>
      <c r="M8" s="14"/>
      <c r="N8" s="14"/>
    </row>
    <row r="9" customHeight="1" spans="2:19">
      <c r="B9" s="15" t="s">
        <v>40</v>
      </c>
      <c r="C9" s="16">
        <f t="shared" ref="C9:N9" si="1">C6/$C$7</f>
        <v>1.01724137931034</v>
      </c>
      <c r="D9" s="16">
        <f t="shared" si="1"/>
        <v>1</v>
      </c>
      <c r="E9" s="16">
        <f t="shared" si="1"/>
        <v>0.982758620689655</v>
      </c>
      <c r="F9" s="16">
        <f t="shared" si="1"/>
        <v>1.3448275862069</v>
      </c>
      <c r="G9" s="16">
        <f t="shared" si="1"/>
        <v>1.27586206896552</v>
      </c>
      <c r="H9" s="16">
        <f t="shared" si="1"/>
        <v>1.24137931034483</v>
      </c>
      <c r="I9" s="16">
        <f t="shared" si="1"/>
        <v>0.344827586206897</v>
      </c>
      <c r="J9" s="16">
        <f t="shared" si="1"/>
        <v>0.327586206896552</v>
      </c>
      <c r="K9" s="16">
        <f t="shared" si="1"/>
        <v>0.327586206896552</v>
      </c>
      <c r="L9" s="16">
        <f t="shared" si="1"/>
        <v>0.362068965517241</v>
      </c>
      <c r="M9" s="16">
        <f t="shared" si="1"/>
        <v>0.396551724137931</v>
      </c>
      <c r="N9" s="16">
        <f t="shared" si="1"/>
        <v>0.310344827586207</v>
      </c>
    </row>
    <row r="10" customHeight="1" spans="2:19">
      <c r="B10" s="15" t="s">
        <v>38</v>
      </c>
      <c r="C10" s="16">
        <f>AVERAGE(C9:E9)</f>
        <v>1</v>
      </c>
      <c r="D10" s="16"/>
      <c r="E10" s="16"/>
      <c r="F10" s="16">
        <f>AVERAGE(F9:H9)</f>
        <v>1.28735632183908</v>
      </c>
      <c r="G10" s="16"/>
      <c r="H10" s="16"/>
      <c r="I10" s="16">
        <f>AVERAGE(I9:K9)</f>
        <v>0.333333333333333</v>
      </c>
      <c r="J10" s="16"/>
      <c r="K10" s="16"/>
      <c r="L10" s="16">
        <f>AVERAGE(L9:N9)</f>
        <v>0.35632183908046</v>
      </c>
      <c r="M10" s="16"/>
      <c r="N10" s="16"/>
    </row>
    <row r="11" customHeight="1" spans="2:19">
      <c r="B11" s="15" t="s">
        <v>39</v>
      </c>
      <c r="C11" s="17">
        <f>STDEV(C9:E9)</f>
        <v>0.0172413793103448</v>
      </c>
      <c r="D11" s="17"/>
      <c r="E11" s="17"/>
      <c r="F11" s="17">
        <f>STDEV(F9:H9)</f>
        <v>0.0526732838500671</v>
      </c>
      <c r="G11" s="17"/>
      <c r="H11" s="17"/>
      <c r="I11" s="17">
        <f>STDEV(I9:K9)</f>
        <v>0.00995431498602805</v>
      </c>
      <c r="J11" s="17"/>
      <c r="K11" s="17"/>
      <c r="L11" s="17">
        <f>STDEV(L9:N9)</f>
        <v>0.0433898530762687</v>
      </c>
      <c r="M11" s="17"/>
      <c r="N11" s="17"/>
    </row>
    <row r="12" s="3" customFormat="1" spans="2:19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="1" customFormat="1" ht="26.1" customHeight="1" spans="2:19">
      <c r="B13" s="6" t="s">
        <v>41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="2" customFormat="1" ht="14.1" customHeight="1" spans="2:19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</row>
    <row r="15" s="4" customFormat="1" ht="18.75" customHeight="1" spans="2:19"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</row>
    <row r="16" s="4" customFormat="1" spans="2:19">
      <c r="B16" s="12" t="str">
        <f>B9</f>
        <v>Migration Fold Change</v>
      </c>
      <c r="C16" s="12" t="s">
        <v>42</v>
      </c>
      <c r="D16" s="12" t="s">
        <v>43</v>
      </c>
      <c r="E16" s="18"/>
      <c r="F16" s="19" t="s">
        <v>44</v>
      </c>
      <c r="G16" s="20"/>
      <c r="H16" s="21"/>
      <c r="I16" s="12" t="s">
        <v>45</v>
      </c>
      <c r="J16" s="22"/>
      <c r="K16" s="22"/>
      <c r="L16" s="22"/>
      <c r="M16" s="22"/>
      <c r="N16" s="22"/>
      <c r="O16" s="22"/>
    </row>
    <row r="17" s="4" customFormat="1" ht="21" customHeight="1" spans="2:16">
      <c r="B17" s="12" t="str">
        <f>C3</f>
        <v>a</v>
      </c>
      <c r="C17" s="23">
        <f>C10</f>
        <v>1</v>
      </c>
      <c r="D17" s="24">
        <f>C11</f>
        <v>0.0172413793103448</v>
      </c>
      <c r="E17" s="18"/>
      <c r="F17" s="25" t="str">
        <f>B17</f>
        <v>a</v>
      </c>
      <c r="G17" s="26" t="s">
        <v>28</v>
      </c>
      <c r="H17" s="27" t="str">
        <f>B18</f>
        <v>b</v>
      </c>
      <c r="I17" s="28">
        <f t="array" ref="I17">IF(FTEST($C$6:$E$6,F6:H6)&gt;0.05,TTEST($C$6:$E$6,F6:H6,2,2),TTEST($C$6:$E$6,F6:H6,2,3))</f>
        <v>0.000850980295360393</v>
      </c>
      <c r="J17" s="29"/>
      <c r="K17" s="29"/>
      <c r="L17" s="29"/>
      <c r="M17" s="29"/>
      <c r="N17" s="29"/>
      <c r="O17" s="29"/>
    </row>
    <row r="18" s="4" customFormat="1" ht="18.75" customHeight="1" spans="2:16">
      <c r="B18" s="12" t="str">
        <f>F3</f>
        <v>b</v>
      </c>
      <c r="C18" s="23">
        <f>F10</f>
        <v>1.28735632183908</v>
      </c>
      <c r="D18" s="24">
        <f>F11</f>
        <v>0.0526732838500671</v>
      </c>
      <c r="E18" s="30"/>
      <c r="F18" s="25" t="str">
        <f t="shared" ref="F18:F20" si="2">B17</f>
        <v>a</v>
      </c>
      <c r="G18" s="31" t="s">
        <v>28</v>
      </c>
      <c r="H18" s="32">
        <f>B19</f>
        <v>3</v>
      </c>
      <c r="I18" s="33">
        <f t="array" ref="I18">IF(FTEST($C$6:$E$6,I6:K6)&gt;0.05,TTEST($C$6:$E$6,I6:K6,2,2),TTEST($C$6:$E$6,I6:K6,2,3))</f>
        <v>5.29150359273536e-7</v>
      </c>
      <c r="J18" s="18"/>
      <c r="K18" s="18"/>
      <c r="L18" s="18"/>
      <c r="M18" s="18"/>
      <c r="N18" s="18"/>
      <c r="O18" s="18"/>
      <c r="P18" s="18"/>
    </row>
    <row r="19" s="4" customFormat="1" ht="18.75" customHeight="1" spans="2:16">
      <c r="B19" s="12">
        <v>3</v>
      </c>
      <c r="C19" s="23">
        <f>I10</f>
        <v>0.333333333333333</v>
      </c>
      <c r="D19" s="24">
        <f>I11</f>
        <v>0.00995431498602805</v>
      </c>
      <c r="E19" s="30"/>
      <c r="F19" s="25" t="str">
        <f t="shared" si="2"/>
        <v>b</v>
      </c>
      <c r="G19" s="26" t="s">
        <v>28</v>
      </c>
      <c r="H19" s="27">
        <f>B19</f>
        <v>3</v>
      </c>
      <c r="I19" s="28">
        <f t="array" ref="I19">IF(FTEST($F$6:$H$6,I6:K6)&gt;0.05,TTEST($F$6:$H$6,I6:K6,2,2),TTEST($F$6:$H$6,I6:K6,2,3))</f>
        <v>6.59893736693111e-6</v>
      </c>
      <c r="J19" s="18"/>
      <c r="K19" s="18"/>
      <c r="L19" s="18"/>
      <c r="M19" s="18"/>
      <c r="N19" s="18"/>
      <c r="O19" s="18"/>
      <c r="P19" s="18"/>
    </row>
    <row r="20" s="4" customFormat="1" ht="18.75" customHeight="1" spans="2:16">
      <c r="B20" s="34">
        <v>4</v>
      </c>
      <c r="C20" s="23">
        <f>L10</f>
        <v>0.35632183908046</v>
      </c>
      <c r="D20" s="23">
        <f>L11</f>
        <v>0.0433898530762687</v>
      </c>
      <c r="E20" s="30"/>
      <c r="F20" s="25">
        <f t="shared" si="2"/>
        <v>3</v>
      </c>
      <c r="G20" s="26" t="s">
        <v>28</v>
      </c>
      <c r="H20" s="27">
        <f>B20</f>
        <v>4</v>
      </c>
      <c r="I20" s="28">
        <f t="array" ref="I20">IF(FTEST($I$6:$K$6,L6:N6)&gt;0.05,TTEST($I$6:$K$6,L6:N6,2,2),TTEST($I$6:$K$6,L6:N6,2,3))</f>
        <v>0.421648255176193</v>
      </c>
      <c r="J20" s="18"/>
      <c r="K20" s="18"/>
      <c r="L20" s="18"/>
      <c r="M20" s="18"/>
      <c r="N20" s="18"/>
      <c r="O20" s="18"/>
      <c r="P20" s="18"/>
    </row>
    <row r="21" s="4" customFormat="1" ht="18.75" customHeight="1" spans="2:16">
      <c r="B21" s="18"/>
      <c r="C21" s="35"/>
      <c r="D21" s="35"/>
      <c r="E21" s="30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</row>
    <row r="22" s="5" customFormat="1" spans="2:16">
      <c r="B22" s="22"/>
      <c r="C22" s="22"/>
      <c r="D22" s="22"/>
      <c r="E22" s="18"/>
      <c r="F22" s="22"/>
      <c r="G22" s="22"/>
      <c r="H22" s="22"/>
      <c r="I22" s="22"/>
      <c r="K22" s="4"/>
      <c r="L22" s="4"/>
      <c r="M22" s="4"/>
      <c r="N22" s="4"/>
    </row>
    <row r="23" s="5" customFormat="1" ht="21" customHeight="1" spans="2:16">
      <c r="B23" s="22"/>
      <c r="C23" s="35"/>
      <c r="D23" s="36"/>
      <c r="E23" s="18"/>
      <c r="F23" s="37"/>
      <c r="G23" s="18"/>
      <c r="H23" s="29"/>
      <c r="I23" s="38"/>
      <c r="K23" s="4"/>
      <c r="L23" s="4"/>
      <c r="M23" s="4"/>
      <c r="N23" s="4"/>
    </row>
    <row r="24" s="4" customFormat="1" ht="18.75" customHeight="1" spans="2:16">
      <c r="B24" s="22"/>
      <c r="C24" s="35"/>
      <c r="D24" s="36"/>
      <c r="E24" s="30"/>
      <c r="F24" s="37"/>
      <c r="G24" s="18"/>
      <c r="H24" s="29"/>
      <c r="I24" s="39"/>
      <c r="K24" s="18"/>
    </row>
    <row r="25" spans="2:16">
      <c r="B25" s="22"/>
      <c r="C25" s="35"/>
      <c r="D25" s="36"/>
      <c r="F25" s="37"/>
      <c r="G25" s="18"/>
      <c r="H25" s="29"/>
      <c r="I25" s="38"/>
    </row>
    <row r="26" spans="2:16">
      <c r="B26" s="18"/>
      <c r="C26" s="35"/>
      <c r="D26" s="35"/>
    </row>
  </sheetData>
  <mergeCells count="25">
    <mergeCell ref="B1:S1"/>
    <mergeCell ref="C3:E3"/>
    <mergeCell ref="F3:H3"/>
    <mergeCell ref="I3:K3"/>
    <mergeCell ref="L3:N3"/>
    <mergeCell ref="C7:E7"/>
    <mergeCell ref="F7:H7"/>
    <mergeCell ref="I7:K7"/>
    <mergeCell ref="L7:N7"/>
    <mergeCell ref="C8:E8"/>
    <mergeCell ref="F8:H8"/>
    <mergeCell ref="I8:K8"/>
    <mergeCell ref="L8:N8"/>
    <mergeCell ref="C10:E10"/>
    <mergeCell ref="F10:H10"/>
    <mergeCell ref="I10:K10"/>
    <mergeCell ref="L10:N10"/>
    <mergeCell ref="C11:E11"/>
    <mergeCell ref="F11:H11"/>
    <mergeCell ref="I11:K11"/>
    <mergeCell ref="L11:N11"/>
    <mergeCell ref="B13:S13"/>
    <mergeCell ref="F16:H16"/>
    <mergeCell ref="F22:H22"/>
    <mergeCell ref="B3:B4"/>
  </mergeCells>
  <pageMargins left="0.7" right="0.7" top="0.75" bottom="0.75" header="0.3" footer="0.3"/>
  <pageSetup paperSize="9" orientation="portrait" horizontalDpi="200" verticalDpi="3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166</vt:i4>
      </vt:variant>
    </vt:vector>
  </HeadingPairs>
  <TitlesOfParts>
    <vt:vector size="166" baseType="lpstr">
      <vt:lpstr>1-D MAPK12_Sheet1</vt:lpstr>
      <vt:lpstr>1-F MAPK12_Sheet1</vt:lpstr>
      <vt:lpstr>1-H A549 Number of colonies_克隆形</vt:lpstr>
      <vt:lpstr>1-H PC-9 Number of colonies_克隆形</vt:lpstr>
      <vt:lpstr>1-I A549 Migration Fold Change_</vt:lpstr>
      <vt:lpstr>1-I PC-9 Migration Fold Change_</vt:lpstr>
      <vt:lpstr>1-J Cell death_Sheet1</vt:lpstr>
      <vt:lpstr>1-K H1299 Number of colonies_克隆</vt:lpstr>
      <vt:lpstr>1-K H1703 Number of colonies_克隆</vt:lpstr>
      <vt:lpstr>1-L H1299 Migration Fold Change</vt:lpstr>
      <vt:lpstr>1-L H1703 Migration Fold Change</vt:lpstr>
      <vt:lpstr>1-M Cell death_Sheet1</vt:lpstr>
      <vt:lpstr>1-N H1299 Relative expression G</vt:lpstr>
      <vt:lpstr>1-N H1730 Relative expression G</vt:lpstr>
      <vt:lpstr>2A-H1299 Relative expression GA</vt:lpstr>
      <vt:lpstr>2A-H1703 Relative expression GA</vt:lpstr>
      <vt:lpstr>2B_Sheet1</vt:lpstr>
      <vt:lpstr>2C_Sheet1</vt:lpstr>
      <vt:lpstr>2D-H1299 Relative MitoTracker-R</vt:lpstr>
      <vt:lpstr>2D-H1703 Relative MitoTracker-R</vt:lpstr>
      <vt:lpstr>3A-H1299 Relative expression GA</vt:lpstr>
      <vt:lpstr>3A-H1703 Relative expression GA</vt:lpstr>
      <vt:lpstr>3B-H1299 Fe2+ level_Sheet1</vt:lpstr>
      <vt:lpstr>3B-H1299 GSH level_Sheet1</vt:lpstr>
      <vt:lpstr>3B-H1299 MDA level_Sheet1</vt:lpstr>
      <vt:lpstr>3B-H1703 Fe2+ level_Sheet1</vt:lpstr>
      <vt:lpstr>3B-H1703 GSH level_Sheet1</vt:lpstr>
      <vt:lpstr>3B-H1703 MDA level_Sheet1</vt:lpstr>
      <vt:lpstr>3C-H1299 Lipid ROS production (</vt:lpstr>
      <vt:lpstr>3C-H1703 Lipid ROS production (</vt:lpstr>
      <vt:lpstr>3D-H1299 Cell viability (% )_检测</vt:lpstr>
      <vt:lpstr>3D-H1703 Cell viability (% )_检测</vt:lpstr>
      <vt:lpstr>3E-A549 Relative expression GAP</vt:lpstr>
      <vt:lpstr>3E-PC-9 Relative expression GAP</vt:lpstr>
      <vt:lpstr>3F-A549 FE2+ level_Sheet1</vt:lpstr>
      <vt:lpstr>3F-A549 GSH level_Sheet1</vt:lpstr>
      <vt:lpstr>3F-A549 MDA level_Sheet1</vt:lpstr>
      <vt:lpstr>3F-PC-9 FE2+ level_Sheet1</vt:lpstr>
      <vt:lpstr>3F-PC-9 GSH level_Sheet1</vt:lpstr>
      <vt:lpstr>3F-PC-9 MDA level_Sheet1</vt:lpstr>
      <vt:lpstr>3G-A549 Lipid ROS production (%</vt:lpstr>
      <vt:lpstr>3G-PC-9 Lipid ROS production (%</vt:lpstr>
      <vt:lpstr>4A-LC3_Sheet1</vt:lpstr>
      <vt:lpstr>4A-p62_Sheet1</vt:lpstr>
      <vt:lpstr>4B-ACSL4_Sheet1</vt:lpstr>
      <vt:lpstr>4B-FTH1_Sheet1</vt:lpstr>
      <vt:lpstr>4B-GPX4_Sheet1</vt:lpstr>
      <vt:lpstr>4C-Fe2+ level_Sheet1</vt:lpstr>
      <vt:lpstr>4C-GSH level_Sheet1</vt:lpstr>
      <vt:lpstr>4C-MDA level_Sheet1</vt:lpstr>
      <vt:lpstr>4D-LC3_Sheet1</vt:lpstr>
      <vt:lpstr>4D-p62_Sheet1</vt:lpstr>
      <vt:lpstr>4E-ATG5_Sheet1</vt:lpstr>
      <vt:lpstr>4E-ATG7_Sheet1</vt:lpstr>
      <vt:lpstr>4E-Beclin 1_Sheet1</vt:lpstr>
      <vt:lpstr>4F-Number of LC3 puncta_Sheet1</vt:lpstr>
      <vt:lpstr>4G-LC3_Sheet1</vt:lpstr>
      <vt:lpstr>4G-p62_Sheet1</vt:lpstr>
      <vt:lpstr>4H-ACSL4_Sheet1</vt:lpstr>
      <vt:lpstr>4H-FTH1_Sheet1</vt:lpstr>
      <vt:lpstr>4H-GPX4_Sheet1</vt:lpstr>
      <vt:lpstr>4I-Fe2+ level_Sheet1</vt:lpstr>
      <vt:lpstr>4I-GSH level_Sheet1</vt:lpstr>
      <vt:lpstr>4I-MDA level_Sheet1</vt:lpstr>
      <vt:lpstr>5C-MAPK12_shUSP32</vt:lpstr>
      <vt:lpstr>5C-MAPK12_shUSP33</vt:lpstr>
      <vt:lpstr>5C-MAPK12_shUSP20</vt:lpstr>
      <vt:lpstr>5C-MAPK12_shUSP4</vt:lpstr>
      <vt:lpstr>5C-MAPK12_shCYLD</vt:lpstr>
      <vt:lpstr>5C-MAPK12_shUSP7</vt:lpstr>
      <vt:lpstr>5D-Relative mRNA level_shUSP32</vt:lpstr>
      <vt:lpstr>5D-Relative mRNA level_shUSP33</vt:lpstr>
      <vt:lpstr>5D-Relative mRNA level_shUSP20</vt:lpstr>
      <vt:lpstr>5D-Relative mRNA level_shUSP4</vt:lpstr>
      <vt:lpstr>5D-Relative mRNA level_shCYLD</vt:lpstr>
      <vt:lpstr>5D-Relative mRNA level_shUSP7</vt:lpstr>
      <vt:lpstr>5F-1703 MAPK12_Sheet1</vt:lpstr>
      <vt:lpstr>5F-H1299 MAPK12_Sheet1</vt:lpstr>
      <vt:lpstr>5I-shNC MAPK12_Sheet1</vt:lpstr>
      <vt:lpstr>5I-shUSP32 MAPK12_Sheet1</vt:lpstr>
      <vt:lpstr>5J-USP32 MAPK12_Sheet1</vt:lpstr>
      <vt:lpstr>5J-Vector MAPK12_Sheet1</vt:lpstr>
      <vt:lpstr>5K-UB_Sheet1</vt:lpstr>
      <vt:lpstr>5K-USP32_Sheet1</vt:lpstr>
      <vt:lpstr>5L-Relative expression GAPDH_Sh</vt:lpstr>
      <vt:lpstr>5M-UB_Sheet1</vt:lpstr>
      <vt:lpstr>5M-USP32_Sheet1</vt:lpstr>
      <vt:lpstr>5O-HA_Sheet1</vt:lpstr>
      <vt:lpstr>5P-Ctrl+USP32WT UB_Sheet1</vt:lpstr>
      <vt:lpstr>5P-Ctrl+USP32WT USP32_Sheet1</vt:lpstr>
      <vt:lpstr>5P-USP32C743A UB_Sheet1</vt:lpstr>
      <vt:lpstr>5P-USP32C743A USP32_Sheet1</vt:lpstr>
      <vt:lpstr>5Q-USP32C743A MAPK12_Sheet1</vt:lpstr>
      <vt:lpstr>5Q-Vector MAPK12_Sheet1</vt:lpstr>
      <vt:lpstr>5R-HA_WT</vt:lpstr>
      <vt:lpstr>5R-HA_Lys48</vt:lpstr>
      <vt:lpstr>5R-HA_Lys63</vt:lpstr>
      <vt:lpstr>5S-MAPK12_Sheet1</vt:lpstr>
      <vt:lpstr>5S-USP32_Sheet1</vt:lpstr>
      <vt:lpstr>6A-USP32_Sheet1</vt:lpstr>
      <vt:lpstr>6B-A549 USP32_Sheet1</vt:lpstr>
      <vt:lpstr>6B-H1703 USP32_Sheet1</vt:lpstr>
      <vt:lpstr>6E-Number of colonies_克隆形成实验数据</vt:lpstr>
      <vt:lpstr>6F-Migration Fold Change_Transw</vt:lpstr>
      <vt:lpstr>6G-Fe2+_Sheet1</vt:lpstr>
      <vt:lpstr>6G-GSH_Sheet1</vt:lpstr>
      <vt:lpstr>6G-MDA_Sheet1</vt:lpstr>
      <vt:lpstr>6H-ACSL4_Sheet1</vt:lpstr>
      <vt:lpstr>6H-FTH1_Sheet1</vt:lpstr>
      <vt:lpstr>6H-GPX4_Sheet1</vt:lpstr>
      <vt:lpstr>6H-NCOA4_Sheet1</vt:lpstr>
      <vt:lpstr>6I-LC3_Sheet1</vt:lpstr>
      <vt:lpstr>6I-p62_Sheet1</vt:lpstr>
      <vt:lpstr>6K-tumor volume_Sheet1</vt:lpstr>
      <vt:lpstr>6L-tumor weight_Sheet1</vt:lpstr>
      <vt:lpstr>6M-MAPK12_Sheet1</vt:lpstr>
      <vt:lpstr>6M-USP32_Sheet1</vt:lpstr>
      <vt:lpstr>6N-ACSL4_Sheet1</vt:lpstr>
      <vt:lpstr>6N-FTH1_Sheet1</vt:lpstr>
      <vt:lpstr>6N-GPX4_Sheet1</vt:lpstr>
      <vt:lpstr>6N-NCOA4_Sheet1</vt:lpstr>
      <vt:lpstr>6O-ATG5_Sheet1</vt:lpstr>
      <vt:lpstr>6O-ATG7_Sheet1</vt:lpstr>
      <vt:lpstr>6O-p62_Sheet1</vt:lpstr>
      <vt:lpstr>6P_Sheet1</vt:lpstr>
      <vt:lpstr>7B-UB_Sheet1</vt:lpstr>
      <vt:lpstr>7B-USP32_Sheet1</vt:lpstr>
      <vt:lpstr>7C-MAPK12_Sheet1</vt:lpstr>
      <vt:lpstr>7C-USP32_Sheet1</vt:lpstr>
      <vt:lpstr>7E-Migration Fold Change_Transw</vt:lpstr>
      <vt:lpstr>7E-Number of colonies_克隆形成实验数据</vt:lpstr>
      <vt:lpstr>7F-GPX4_Sheet1</vt:lpstr>
      <vt:lpstr>7F-NCOA4_Sheet1</vt:lpstr>
      <vt:lpstr>7F-p62_Sheet1</vt:lpstr>
      <vt:lpstr>7G-Fe2+_Sheet1</vt:lpstr>
      <vt:lpstr>7G-GSH_Sheet1</vt:lpstr>
      <vt:lpstr>7G-MDA_Sheet1</vt:lpstr>
      <vt:lpstr>7I-Tumor volume_Sheet1</vt:lpstr>
      <vt:lpstr>7J-Tumor weight_Sheet1</vt:lpstr>
      <vt:lpstr>7K-GPX4_Sheet1</vt:lpstr>
      <vt:lpstr>7K-NCOA4_Sheet1</vt:lpstr>
      <vt:lpstr>7K-p62_Sheet1</vt:lpstr>
      <vt:lpstr>7L-MAPK12_Sheet1</vt:lpstr>
      <vt:lpstr>7L-USP32_Sheet1</vt:lpstr>
      <vt:lpstr>7M_Sheet1</vt:lpstr>
      <vt:lpstr>S1A-A549 MAPK12_Sheet1</vt:lpstr>
      <vt:lpstr>S1A-PC-9 MAPK12_Sheet1</vt:lpstr>
      <vt:lpstr>S1B-MAPK12_Sheet1</vt:lpstr>
      <vt:lpstr>S1C-H1299 MAPK12_H1299</vt:lpstr>
      <vt:lpstr>S1C-H1703 MAPK12_H1703</vt:lpstr>
      <vt:lpstr>S1D-H1299 Relative expression G</vt:lpstr>
      <vt:lpstr>S1D-H1703 Relative expression G</vt:lpstr>
      <vt:lpstr>S1E-A549 Relative expression_Sh</vt:lpstr>
      <vt:lpstr>S1E-PC-9 Relative expression_Sh</vt:lpstr>
      <vt:lpstr>S1F_Sheet1</vt:lpstr>
      <vt:lpstr>S1G-A549 Relative MitoTracker-R</vt:lpstr>
      <vt:lpstr>S1G-PC-9 Relative MitoTracker-R</vt:lpstr>
      <vt:lpstr>S1H-A549 Relative CFDA-SE(%)_Sh</vt:lpstr>
      <vt:lpstr>S1H-PC-9 Relative CFDA-SE(%)_Sh</vt:lpstr>
      <vt:lpstr>S3A-H1299 USP32_Sheet1</vt:lpstr>
      <vt:lpstr>S3A-PC-9 USP32_Sheet1</vt:lpstr>
      <vt:lpstr>S3C-Fe2+_Sheet1</vt:lpstr>
      <vt:lpstr>S3C-GSH_Sheet1</vt:lpstr>
      <vt:lpstr>S3C-MDA_Sheet1</vt:lpstr>
      <vt:lpstr>S3D-Number of colonies_克隆形成实验数据</vt:lpstr>
      <vt:lpstr>S3E-Migration Fold Change_Trans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rass</dc:creator>
  <cp:lastModifiedBy>handan hu</cp:lastModifiedBy>
  <dcterms:created xsi:type="dcterms:W3CDTF">2026-03-24T04:18:00Z</dcterms:created>
  <dcterms:modified xsi:type="dcterms:W3CDTF">2026-03-26T07:03:14Z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3934468193904ECD925025E38FE03ED0_13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