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brand_exeter_ac_uk/Documents/Manuscripts/Myriocin/Transfer to Comms Biology 2025/CommsBio Final Resubmission/Files for upload/"/>
    </mc:Choice>
  </mc:AlternateContent>
  <xr:revisionPtr revIDLastSave="0" documentId="8_{BE31047A-3210-4BF2-9550-70C1701D9516}" xr6:coauthVersionLast="47" xr6:coauthVersionMax="47" xr10:uidLastSave="{00000000-0000-0000-0000-000000000000}"/>
  <bookViews>
    <workbookView xWindow="2475" yWindow="1155" windowWidth="23505" windowHeight="13140" firstSheet="1" activeTab="5" xr2:uid="{E4ED323A-446F-4A23-BF1B-09B581D5D0DC}"/>
  </bookViews>
  <sheets>
    <sheet name="Sheet1" sheetId="4" r:id="rId1"/>
    <sheet name="Calibration for mycelia" sheetId="1" r:id="rId2"/>
    <sheet name="Calibration for broth" sheetId="2" r:id="rId3"/>
    <sheet name="Mycelia" sheetId="8" r:id="rId4"/>
    <sheet name="Isaria" sheetId="7" r:id="rId5"/>
    <sheet name="Colony widths" sheetId="10" r:id="rId6"/>
    <sheet name="Myriocin yield" sheetId="9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0" l="1"/>
  <c r="I17" i="10"/>
  <c r="H17" i="10"/>
  <c r="F17" i="10"/>
  <c r="E17" i="10"/>
  <c r="J16" i="10"/>
  <c r="I16" i="10"/>
  <c r="H16" i="10"/>
  <c r="F16" i="10"/>
  <c r="E16" i="10"/>
  <c r="I15" i="10"/>
  <c r="H15" i="10"/>
  <c r="F15" i="10"/>
  <c r="E15" i="10"/>
  <c r="I14" i="10"/>
  <c r="H14" i="10"/>
  <c r="F14" i="10"/>
  <c r="E14" i="10"/>
  <c r="G34" i="9"/>
  <c r="G32" i="9"/>
  <c r="G31" i="9"/>
  <c r="G30" i="9"/>
  <c r="G33" i="9" s="1"/>
  <c r="G28" i="9"/>
  <c r="G27" i="9"/>
  <c r="G26" i="9"/>
  <c r="G25" i="9"/>
  <c r="G24" i="9"/>
  <c r="G20" i="9"/>
  <c r="G19" i="9"/>
  <c r="G18" i="9"/>
  <c r="G17" i="9"/>
  <c r="G16" i="9"/>
  <c r="G12" i="9"/>
  <c r="J11" i="9"/>
  <c r="G10" i="9"/>
  <c r="G11" i="9" s="1"/>
  <c r="G9" i="9"/>
  <c r="G8" i="9"/>
  <c r="P5" i="4"/>
  <c r="T5" i="4"/>
  <c r="R5" i="4"/>
  <c r="P10" i="4"/>
  <c r="P9" i="4"/>
  <c r="AA5" i="4"/>
  <c r="AA4" i="4"/>
  <c r="Z5" i="4"/>
  <c r="Z4" i="4"/>
  <c r="V4" i="4"/>
  <c r="U5" i="4"/>
  <c r="U4" i="4"/>
  <c r="T4" i="4"/>
  <c r="Y5" i="4"/>
  <c r="Y4" i="4"/>
  <c r="X5" i="4"/>
  <c r="X4" i="4"/>
  <c r="W5" i="4"/>
  <c r="W4" i="4"/>
  <c r="V5" i="4"/>
  <c r="S5" i="4"/>
  <c r="S4" i="4"/>
  <c r="R4" i="4"/>
  <c r="Q5" i="4"/>
  <c r="Q4" i="4"/>
  <c r="P4" i="4"/>
  <c r="H11" i="2"/>
  <c r="I11" i="2" s="1"/>
  <c r="H11" i="1"/>
  <c r="I11" i="1"/>
</calcChain>
</file>

<file path=xl/sharedStrings.xml><?xml version="1.0" encoding="utf-8"?>
<sst xmlns="http://schemas.openxmlformats.org/spreadsheetml/2006/main" count="218" uniqueCount="83">
  <si>
    <t>conc</t>
  </si>
  <si>
    <t>area</t>
  </si>
  <si>
    <t>x=</t>
  </si>
  <si>
    <t>332401.02=3E+06x-54298</t>
  </si>
  <si>
    <t>ug/mL</t>
  </si>
  <si>
    <t>CGG-III-13A</t>
  </si>
  <si>
    <t>I.sinclairii</t>
  </si>
  <si>
    <t>25°C</t>
  </si>
  <si>
    <t>CGG-III-13B</t>
  </si>
  <si>
    <t>CGG-III-13C</t>
  </si>
  <si>
    <t>CGG-III-13D</t>
  </si>
  <si>
    <t>37°C</t>
  </si>
  <si>
    <t>CGG-III-13E</t>
  </si>
  <si>
    <t>CGG-III-13F</t>
  </si>
  <si>
    <t>CGG-III-13G</t>
  </si>
  <si>
    <t>M.sterilia</t>
  </si>
  <si>
    <t>CGG-III-13H</t>
  </si>
  <si>
    <t>CGG-III-13I</t>
  </si>
  <si>
    <t>CGG-III-13J</t>
  </si>
  <si>
    <t>45°C</t>
  </si>
  <si>
    <t>CGG-III-13K</t>
  </si>
  <si>
    <t>CGG-III-13L</t>
  </si>
  <si>
    <t>CGG-III-13A_broth</t>
  </si>
  <si>
    <t>CGG-III-13B_broth</t>
  </si>
  <si>
    <t>CGG-III-13C_broth</t>
  </si>
  <si>
    <t>CGG-III-13D_broth</t>
  </si>
  <si>
    <t>CGG-III-13E_broth</t>
  </si>
  <si>
    <t>CGG-III-13F_broth</t>
  </si>
  <si>
    <t>CGG-III-13G_broth</t>
  </si>
  <si>
    <t>CGG-III-13H_broth</t>
  </si>
  <si>
    <t>CGG-III-13I_broth</t>
  </si>
  <si>
    <t>CGG-III-13J_broth</t>
  </si>
  <si>
    <t>CGG-III-13K_broth</t>
  </si>
  <si>
    <t>CGG-III-13L_broth</t>
  </si>
  <si>
    <t>CGG-III-13A_brothdil</t>
  </si>
  <si>
    <t>CGG-III-13B_brothdil</t>
  </si>
  <si>
    <t>CGG-III-13C_brothdil</t>
  </si>
  <si>
    <t>CGG-III-13D_brothdil</t>
  </si>
  <si>
    <t>CGG-III-13E_brothdil</t>
  </si>
  <si>
    <t>CGG-III-13F_brothdil</t>
  </si>
  <si>
    <t>CGG-III-13G_brothdil</t>
  </si>
  <si>
    <t>CGG-III-13H_brothdil</t>
  </si>
  <si>
    <t>CGG-III-13I_brothdil</t>
  </si>
  <si>
    <t>CGG-III-13J_brothdil</t>
  </si>
  <si>
    <t>CGG-III-13K_brothdil</t>
  </si>
  <si>
    <t>CGG-III-13L_brothdil</t>
  </si>
  <si>
    <t>I sinclari</t>
  </si>
  <si>
    <t xml:space="preserve">mycelia sterilia </t>
  </si>
  <si>
    <t>25 °C</t>
  </si>
  <si>
    <t>37 °C</t>
  </si>
  <si>
    <t>µ</t>
  </si>
  <si>
    <t>Species</t>
  </si>
  <si>
    <t>Temperature</t>
  </si>
  <si>
    <t>Sample ID</t>
  </si>
  <si>
    <t>Days</t>
  </si>
  <si>
    <t>Repeat</t>
  </si>
  <si>
    <t>Integrated peak area (EIC 402.285)</t>
  </si>
  <si>
    <t>Myriocin concentration sample in 100 mg of cell palett (ug/mL)</t>
  </si>
  <si>
    <t>Myriocin concentration (ug/mL) -  Diluted sample (1:100)</t>
  </si>
  <si>
    <t>Batch</t>
  </si>
  <si>
    <t>Fungal species</t>
  </si>
  <si>
    <r>
      <t>Incubation temperature (</t>
    </r>
    <r>
      <rPr>
        <b/>
        <sz val="11"/>
        <color theme="1"/>
        <rFont val="Aptos Narrow"/>
        <family val="2"/>
      </rPr>
      <t>°</t>
    </r>
    <r>
      <rPr>
        <b/>
        <sz val="11"/>
        <color theme="1"/>
        <rFont val="Calibri"/>
        <family val="2"/>
      </rPr>
      <t>C)</t>
    </r>
  </si>
  <si>
    <t>Growth duration (d)</t>
  </si>
  <si>
    <t>Replicate</t>
  </si>
  <si>
    <r>
      <t>Pellet mass (m</t>
    </r>
    <r>
      <rPr>
        <b/>
        <sz val="11"/>
        <color theme="1"/>
        <rFont val="Calibri"/>
        <family val="2"/>
      </rPr>
      <t>g)</t>
    </r>
  </si>
  <si>
    <t>Tube Mass (mg)</t>
  </si>
  <si>
    <t>Tube + pellet mass (mg)</t>
  </si>
  <si>
    <t>Supernatant Volume (ml)</t>
  </si>
  <si>
    <t>Mean pellet mass</t>
  </si>
  <si>
    <t>StDev</t>
  </si>
  <si>
    <t>* Supernatant was dessicated</t>
  </si>
  <si>
    <t>M.sterilia (5 d)</t>
  </si>
  <si>
    <t>I. sinclairii (24 d)</t>
  </si>
  <si>
    <t>Rep1</t>
  </si>
  <si>
    <t>Temp</t>
  </si>
  <si>
    <t>45 °C</t>
  </si>
  <si>
    <t>PDA</t>
  </si>
  <si>
    <t>TSA</t>
  </si>
  <si>
    <t>Mean</t>
  </si>
  <si>
    <t>PDA Sdev</t>
  </si>
  <si>
    <t>TSA Sdev</t>
  </si>
  <si>
    <r>
      <t xml:space="preserve">Yield of myriocin in </t>
    </r>
    <r>
      <rPr>
        <b/>
        <i/>
        <sz val="12"/>
        <color theme="1"/>
        <rFont val="Aptos Narrow"/>
        <family val="2"/>
        <scheme val="minor"/>
      </rPr>
      <t>I. sinclairii</t>
    </r>
    <r>
      <rPr>
        <b/>
        <sz val="12"/>
        <color theme="1"/>
        <rFont val="Aptos Narrow"/>
        <family val="2"/>
        <scheme val="minor"/>
      </rPr>
      <t xml:space="preserve"> and </t>
    </r>
    <r>
      <rPr>
        <b/>
        <i/>
        <sz val="12"/>
        <color theme="1"/>
        <rFont val="Aptos Narrow"/>
        <family val="2"/>
        <scheme val="minor"/>
      </rPr>
      <t xml:space="preserve">M. sterilia </t>
    </r>
    <r>
      <rPr>
        <b/>
        <sz val="12"/>
        <color theme="1"/>
        <rFont val="Aptos Narrow"/>
        <family val="2"/>
        <scheme val="minor"/>
      </rPr>
      <t>pellets and supernatant (Figure 3b)</t>
    </r>
  </si>
  <si>
    <t>Colony Widths (Figure 2a,b)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</si>
</sst>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 wrapText="1"/>
    </xf>
    <xf numFmtId="11" fontId="0" fillId="0" borderId="0" xfId="0" applyNumberFormat="1"/>
    <xf numFmtId="0" fontId="0" fillId="0" borderId="1" xfId="0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 indent="1"/>
    </xf>
    <xf numFmtId="164" fontId="0" fillId="0" borderId="0" xfId="0" applyNumberFormat="1"/>
    <xf numFmtId="2" fontId="0" fillId="0" borderId="1" xfId="0" applyNumberFormat="1" applyBorder="1" applyAlignment="1">
      <alignment horizontal="left" vertical="center" wrapText="1" indent="1"/>
    </xf>
    <xf numFmtId="2" fontId="0" fillId="0" borderId="0" xfId="0" applyNumberFormat="1"/>
    <xf numFmtId="165" fontId="0" fillId="0" borderId="1" xfId="0" applyNumberFormat="1" applyBorder="1" applyAlignment="1">
      <alignment horizontal="left" vertical="center" wrapText="1" indent="1"/>
    </xf>
    <xf numFmtId="165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3" fillId="0" borderId="0" xfId="0" applyFont="1"/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2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Myriocin calibration curve for cell pellet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905745198104696"/>
          <c:y val="0.12395173453996985"/>
          <c:w val="0.84250829924995607"/>
          <c:h val="0.74234296504792119"/>
        </c:manualLayout>
      </c:layout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1134733158355204E-2"/>
                  <c:y val="0.3236574074074073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'Calibration for mycelia'!$A$3:$A$8</c:f>
              <c:numCache>
                <c:formatCode>General</c:formatCode>
                <c:ptCount val="6"/>
                <c:pt idx="0">
                  <c:v>2.5000000000000001E-2</c:v>
                </c:pt>
                <c:pt idx="1">
                  <c:v>0.05</c:v>
                </c:pt>
                <c:pt idx="2">
                  <c:v>0.1</c:v>
                </c:pt>
                <c:pt idx="3">
                  <c:v>0.25</c:v>
                </c:pt>
                <c:pt idx="4">
                  <c:v>0.5</c:v>
                </c:pt>
                <c:pt idx="5">
                  <c:v>1</c:v>
                </c:pt>
              </c:numCache>
            </c:numRef>
          </c:xVal>
          <c:yVal>
            <c:numRef>
              <c:f>'Calibration for mycelia'!$B$3:$B$8</c:f>
              <c:numCache>
                <c:formatCode>General</c:formatCode>
                <c:ptCount val="6"/>
                <c:pt idx="0">
                  <c:v>63751.3</c:v>
                </c:pt>
                <c:pt idx="1">
                  <c:v>45514.559999999998</c:v>
                </c:pt>
                <c:pt idx="2">
                  <c:v>258353.19</c:v>
                </c:pt>
                <c:pt idx="3">
                  <c:v>642307.12</c:v>
                </c:pt>
                <c:pt idx="4">
                  <c:v>1298307.23</c:v>
                </c:pt>
                <c:pt idx="5">
                  <c:v>2793919.72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98-408A-8011-8C2013450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68144"/>
        <c:axId val="35870064"/>
      </c:scatterChart>
      <c:valAx>
        <c:axId val="35868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200"/>
                  <a:t>Myriocin concentration (µg/mL)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70064"/>
        <c:crosses val="autoZero"/>
        <c:crossBetween val="midCat"/>
      </c:valAx>
      <c:valAx>
        <c:axId val="358700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/>
                  <a:t>integrated peak area (EIC 402.285)</a:t>
                </a:r>
              </a:p>
            </c:rich>
          </c:tx>
          <c:layout>
            <c:manualLayout>
              <c:xMode val="edge"/>
              <c:yMode val="edge"/>
              <c:x val="1.2950797005780865E-2"/>
              <c:y val="0.215895263092113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68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Myriocin calibration curve for fermentation broth</a:t>
            </a:r>
          </a:p>
        </c:rich>
      </c:tx>
      <c:layout>
        <c:manualLayout>
          <c:xMode val="edge"/>
          <c:yMode val="edge"/>
          <c:x val="0.25249733876144737"/>
          <c:y val="1.90476190476190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030231622507042"/>
          <c:y val="0.1107361963190184"/>
          <c:w val="0.82611138571182252"/>
          <c:h val="0.75188638230037197"/>
        </c:manualLayout>
      </c:layout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58070256697789"/>
                  <c:y val="0.4060634920634920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'Calibration for broth'!$A$3:$A$8</c:f>
              <c:numCache>
                <c:formatCode>General</c:formatCode>
                <c:ptCount val="6"/>
                <c:pt idx="0">
                  <c:v>2.5000000000000001E-2</c:v>
                </c:pt>
                <c:pt idx="1">
                  <c:v>0.05</c:v>
                </c:pt>
                <c:pt idx="2">
                  <c:v>0.1</c:v>
                </c:pt>
                <c:pt idx="3">
                  <c:v>0.25</c:v>
                </c:pt>
                <c:pt idx="4">
                  <c:v>0.5</c:v>
                </c:pt>
                <c:pt idx="5">
                  <c:v>1</c:v>
                </c:pt>
              </c:numCache>
            </c:numRef>
          </c:xVal>
          <c:yVal>
            <c:numRef>
              <c:f>'Calibration for broth'!$B$3:$B$8</c:f>
              <c:numCache>
                <c:formatCode>General</c:formatCode>
                <c:ptCount val="6"/>
                <c:pt idx="0">
                  <c:v>102327.02</c:v>
                </c:pt>
                <c:pt idx="1">
                  <c:v>193877.32</c:v>
                </c:pt>
                <c:pt idx="2">
                  <c:v>399510.13</c:v>
                </c:pt>
                <c:pt idx="3">
                  <c:v>1075102.69</c:v>
                </c:pt>
                <c:pt idx="4">
                  <c:v>2157336.9700000002</c:v>
                </c:pt>
                <c:pt idx="5">
                  <c:v>4223263.58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40-486B-93C6-DC25612F4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531904"/>
        <c:axId val="531532384"/>
      </c:scatterChart>
      <c:valAx>
        <c:axId val="531531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Myriocin concentration (µg/mL)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1532384"/>
        <c:crosses val="autoZero"/>
        <c:crossBetween val="midCat"/>
      </c:valAx>
      <c:valAx>
        <c:axId val="5315323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integrated peak area (EIC 402.285)</a:t>
                </a:r>
              </a:p>
            </c:rich>
          </c:tx>
          <c:layout>
            <c:manualLayout>
              <c:xMode val="edge"/>
              <c:yMode val="edge"/>
              <c:x val="3.1528250423266652E-2"/>
              <c:y val="0.192821421150420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1531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 i="1"/>
            </a:pPr>
            <a:r>
              <a:rPr lang="en-GB" sz="2400" i="1"/>
              <a:t>Mycelia sterilia</a:t>
            </a:r>
          </a:p>
        </c:rich>
      </c:tx>
      <c:layout>
        <c:manualLayout>
          <c:xMode val="edge"/>
          <c:yMode val="edge"/>
          <c:x val="0.36472209923441462"/>
          <c:y val="9.084177252816946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43912084732515"/>
          <c:y val="0.15827084720346751"/>
          <c:w val="0.64362763178229698"/>
          <c:h val="0.69761853714437605"/>
        </c:manualLayout>
      </c:layout>
      <c:barChart>
        <c:barDir val="col"/>
        <c:grouping val="clustered"/>
        <c:varyColors val="0"/>
        <c:ser>
          <c:idx val="0"/>
          <c:order val="0"/>
          <c:tx>
            <c:v>37 °C</c:v>
          </c:tx>
          <c:spPr>
            <a:solidFill>
              <a:schemeClr val="tx1">
                <a:lumMod val="50000"/>
                <a:lumOff val="50000"/>
              </a:schemeClr>
            </a:solidFill>
            <a:ln w="285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4.0999139340901708E-3"/>
                  <c:y val="-5.0370374287576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3A-45E3-B722-FF0418BED898}"/>
                </c:ext>
              </c:extLst>
            </c:dLbl>
            <c:dLbl>
              <c:idx val="1"/>
              <c:layout>
                <c:manualLayout>
                  <c:x val="1.3666379780299567E-3"/>
                  <c:y val="-2.3086421548472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3A-45E3-B722-FF0418BED8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(Sheet1!$V$5,Sheet1!$Z$5)</c:f>
                <c:numCache>
                  <c:formatCode>General</c:formatCode>
                  <c:ptCount val="2"/>
                  <c:pt idx="0">
                    <c:v>7.7073619390462076</c:v>
                  </c:pt>
                  <c:pt idx="1">
                    <c:v>0.85046269708203592</c:v>
                  </c:pt>
                </c:numCache>
              </c:numRef>
            </c:plus>
            <c:minus>
              <c:numRef>
                <c:f>(Sheet1!$V$5,Sheet1!$Z$5)</c:f>
                <c:numCache>
                  <c:formatCode>General</c:formatCode>
                  <c:ptCount val="2"/>
                  <c:pt idx="0">
                    <c:v>7.7073619390462076</c:v>
                  </c:pt>
                  <c:pt idx="1">
                    <c:v>0.85046269708203592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  <a:headEnd w="lg" len="lg"/>
                <a:tailEnd w="lg" len="lg"/>
              </a:ln>
            </c:spPr>
          </c:errBars>
          <c:cat>
            <c:strRef>
              <c:f>(Sheet1!$Q$3,Sheet1!$U$3)</c:f>
              <c:strCache>
                <c:ptCount val="2"/>
                <c:pt idx="0">
                  <c:v>37 °C</c:v>
                </c:pt>
                <c:pt idx="1">
                  <c:v>37 °C</c:v>
                </c:pt>
              </c:strCache>
            </c:strRef>
          </c:cat>
          <c:val>
            <c:numRef>
              <c:f>(Sheet1!$V$4,Sheet1!$Z$4)</c:f>
              <c:numCache>
                <c:formatCode>0.0</c:formatCode>
                <c:ptCount val="2"/>
                <c:pt idx="0">
                  <c:v>92.893365333333335</c:v>
                </c:pt>
                <c:pt idx="1">
                  <c:v>3.9487145333333338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4C-499D-BBCE-7D21C20B1410}"/>
            </c:ext>
          </c:extLst>
        </c:ser>
        <c:ser>
          <c:idx val="1"/>
          <c:order val="1"/>
          <c:tx>
            <c:v>45 °C</c:v>
          </c:tx>
          <c:spPr>
            <a:pattFill prst="wdUpDiag">
              <a:fgClr>
                <a:schemeClr val="bg1">
                  <a:lumMod val="85000"/>
                </a:schemeClr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4.0999139340901708E-3"/>
                  <c:y val="-9.02469205985746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3A-45E3-B722-FF0418BED898}"/>
                </c:ext>
              </c:extLst>
            </c:dLbl>
            <c:dLbl>
              <c:idx val="1"/>
              <c:layout>
                <c:manualLayout>
                  <c:x val="0"/>
                  <c:y val="-2.3086421548472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3A-45E3-B722-FF0418BED8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(Sheet1!$W$5,Sheet1!$AA$5)</c:f>
                <c:numCache>
                  <c:formatCode>General</c:formatCode>
                  <c:ptCount val="2"/>
                  <c:pt idx="0">
                    <c:v>10.678397818338157</c:v>
                  </c:pt>
                  <c:pt idx="1">
                    <c:v>1.1356491586427813</c:v>
                  </c:pt>
                </c:numCache>
              </c:numRef>
            </c:plus>
            <c:minus>
              <c:numRef>
                <c:f>(Sheet1!$W$5,Sheet1!$AA$5)</c:f>
                <c:numCache>
                  <c:formatCode>General</c:formatCode>
                  <c:ptCount val="2"/>
                  <c:pt idx="0">
                    <c:v>10.678397818338157</c:v>
                  </c:pt>
                  <c:pt idx="1">
                    <c:v>1.1356491586427813</c:v>
                  </c:pt>
                </c:numCache>
              </c:numRef>
            </c:minus>
            <c:spPr>
              <a:ln w="25400"/>
            </c:spPr>
          </c:errBars>
          <c:cat>
            <c:strRef>
              <c:f>(Sheet1!$Q$3,Sheet1!$U$3)</c:f>
              <c:strCache>
                <c:ptCount val="2"/>
                <c:pt idx="0">
                  <c:v>37 °C</c:v>
                </c:pt>
                <c:pt idx="1">
                  <c:v>37 °C</c:v>
                </c:pt>
              </c:strCache>
            </c:strRef>
          </c:cat>
          <c:val>
            <c:numRef>
              <c:f>(Sheet1!$W$4,Sheet1!$AA$4)</c:f>
              <c:numCache>
                <c:formatCode>0.0</c:formatCode>
                <c:ptCount val="2"/>
                <c:pt idx="0">
                  <c:v>64.00911144443333</c:v>
                </c:pt>
                <c:pt idx="1">
                  <c:v>1.6770546166666669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4C-499D-BBCE-7D21C20B1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5"/>
        <c:axId val="756117135"/>
        <c:axId val="756119535"/>
      </c:barChart>
      <c:scatterChart>
        <c:scatterStyle val="lineMarker"/>
        <c:varyColors val="0"/>
        <c:ser>
          <c:idx val="2"/>
          <c:order val="2"/>
          <c:tx>
            <c:v>group1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 cap="flat">
                <a:noFill/>
                <a:headEnd type="diamond"/>
              </a:ln>
            </c:spPr>
          </c:marker>
          <c:xVal>
            <c:numLit>
              <c:formatCode>General</c:formatCode>
              <c:ptCount val="3"/>
              <c:pt idx="0">
                <c:v>0.76</c:v>
              </c:pt>
              <c:pt idx="1">
                <c:v>0.82</c:v>
              </c:pt>
              <c:pt idx="2">
                <c:v>0.78</c:v>
              </c:pt>
            </c:numLit>
          </c:xVal>
          <c:yVal>
            <c:numRef>
              <c:f>(Sheet1!$O$8,Sheet1!$O$9,Sheet1!$O$10)</c:f>
              <c:numCache>
                <c:formatCode>0.0</c:formatCode>
                <c:ptCount val="3"/>
                <c:pt idx="0">
                  <c:v>93.370274333300003</c:v>
                </c:pt>
                <c:pt idx="1">
                  <c:v>100.3511986667</c:v>
                </c:pt>
                <c:pt idx="2">
                  <c:v>84.958623000000003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4C-499D-BBCE-7D21C20B1410}"/>
            </c:ext>
          </c:extLst>
        </c:ser>
        <c:ser>
          <c:idx val="3"/>
          <c:order val="3"/>
          <c:tx>
            <c:v>grpup2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1.2150000000000001</c:v>
              </c:pt>
              <c:pt idx="1">
                <c:v>1.23</c:v>
              </c:pt>
              <c:pt idx="2">
                <c:v>1.2150000000000001</c:v>
              </c:pt>
            </c:numLit>
          </c:xVal>
          <c:yVal>
            <c:numRef>
              <c:f>(Sheet1!$O$11,Sheet1!$O$12,Sheet1!$O$13)</c:f>
              <c:numCache>
                <c:formatCode>0.0</c:formatCode>
                <c:ptCount val="3"/>
                <c:pt idx="0">
                  <c:v>61.155504000000001</c:v>
                </c:pt>
                <c:pt idx="1">
                  <c:v>75.824412333300003</c:v>
                </c:pt>
                <c:pt idx="2">
                  <c:v>55.047418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F4C-499D-BBCE-7D21C20B1410}"/>
            </c:ext>
          </c:extLst>
        </c:ser>
        <c:ser>
          <c:idx val="4"/>
          <c:order val="4"/>
          <c:tx>
            <c:v>Group3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1.86</c:v>
              </c:pt>
              <c:pt idx="1">
                <c:v>1.74</c:v>
              </c:pt>
              <c:pt idx="2">
                <c:v>1.76</c:v>
              </c:pt>
            </c:numLit>
          </c:xVal>
          <c:yVal>
            <c:numRef>
              <c:f>(Sheet1!$O$32,Sheet1!$O$33,Sheet1!$O$34)</c:f>
              <c:numCache>
                <c:formatCode>0.0</c:formatCode>
                <c:ptCount val="3"/>
                <c:pt idx="0">
                  <c:v>4.0328630250000002</c:v>
                </c:pt>
                <c:pt idx="1">
                  <c:v>3.0593056000000001</c:v>
                </c:pt>
                <c:pt idx="2">
                  <c:v>4.7539749750000002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F4C-499D-BBCE-7D21C20B1410}"/>
            </c:ext>
          </c:extLst>
        </c:ser>
        <c:ser>
          <c:idx val="5"/>
          <c:order val="5"/>
          <c:tx>
            <c:v>group4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2.1800000000000002</c:v>
              </c:pt>
              <c:pt idx="1">
                <c:v>2.23</c:v>
              </c:pt>
              <c:pt idx="2">
                <c:v>2.2799999999999998</c:v>
              </c:pt>
            </c:numLit>
          </c:xVal>
          <c:yVal>
            <c:numRef>
              <c:f>(Sheet1!$O$35,Sheet1!$O$36,Sheet1!$O$37)</c:f>
              <c:numCache>
                <c:formatCode>0.0</c:formatCode>
                <c:ptCount val="3"/>
                <c:pt idx="0">
                  <c:v>2.9873082750000002</c:v>
                </c:pt>
                <c:pt idx="1">
                  <c:v>1.0680312000000001</c:v>
                </c:pt>
                <c:pt idx="2">
                  <c:v>0.97582437499999997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F4C-499D-BBCE-7D21C20B1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6117135"/>
        <c:axId val="756119535"/>
      </c:scatterChart>
      <c:catAx>
        <c:axId val="75611713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  <c:crossAx val="756119535"/>
        <c:crosses val="autoZero"/>
        <c:auto val="1"/>
        <c:lblAlgn val="ctr"/>
        <c:lblOffset val="100"/>
        <c:noMultiLvlLbl val="0"/>
      </c:catAx>
      <c:valAx>
        <c:axId val="756119535"/>
        <c:scaling>
          <c:orientation val="minMax"/>
          <c:max val="11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Myriocin concentration (µg/mL)</a:t>
                </a:r>
              </a:p>
            </c:rich>
          </c:tx>
          <c:layout>
            <c:manualLayout>
              <c:xMode val="edge"/>
              <c:yMode val="edge"/>
              <c:x val="3.9087675529582977E-2"/>
              <c:y val="0.24473821286969674"/>
            </c:manualLayout>
          </c:layout>
          <c:overlay val="0"/>
        </c:title>
        <c:numFmt formatCode="\ #,##0;\-#,##0;;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800"/>
            </a:pPr>
            <a:endParaRPr lang="en-US"/>
          </a:p>
        </c:txPr>
        <c:crossAx val="756117135"/>
        <c:crosses val="autoZero"/>
        <c:crossBetween val="between"/>
      </c:valAx>
      <c:spPr>
        <a:noFill/>
        <a:ln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9316111292505675"/>
          <c:y val="0.39655336869033753"/>
          <c:w val="0.15573184109379248"/>
          <c:h val="0.18418493017987317"/>
        </c:manualLayout>
      </c:layout>
      <c:overlay val="0"/>
      <c:txPr>
        <a:bodyPr/>
        <a:lstStyle/>
        <a:p>
          <a:pPr>
            <a:defRPr sz="2400" b="1"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>
      <a:noFill/>
    </a:ln>
  </c:spPr>
  <c:txPr>
    <a:bodyPr/>
    <a:lstStyle/>
    <a:p>
      <a:pPr>
        <a:defRPr sz="32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/>
            </a:pPr>
            <a:r>
              <a:rPr lang="en-GB" sz="2400" i="1"/>
              <a:t>Isaria</a:t>
            </a:r>
            <a:r>
              <a:rPr lang="en-GB" i="1"/>
              <a:t> sinclairii </a:t>
            </a:r>
          </a:p>
        </c:rich>
      </c:tx>
      <c:layout>
        <c:manualLayout>
          <c:xMode val="edge"/>
          <c:yMode val="edge"/>
          <c:x val="0.36153234767528425"/>
          <c:y val="3.83727063962443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439123091407295"/>
          <c:y val="9.3261506448982984E-2"/>
          <c:w val="0.69965978246997329"/>
          <c:h val="0.71230997082220049"/>
        </c:manualLayout>
      </c:layout>
      <c:barChart>
        <c:barDir val="col"/>
        <c:grouping val="clustered"/>
        <c:varyColors val="0"/>
        <c:ser>
          <c:idx val="0"/>
          <c:order val="0"/>
          <c:tx>
            <c:v>25 °C</c:v>
          </c:tx>
          <c:spPr>
            <a:solidFill>
              <a:schemeClr val="bg2">
                <a:lumMod val="50000"/>
              </a:schemeClr>
            </a:solidFill>
            <a:ln w="285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3666379780300571E-3"/>
                  <c:y val="-0.138518529290835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31-4F82-B900-CEF95EAC50E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(Sheet1!$P$5,Sheet1!$T$5)</c:f>
                <c:numCache>
                  <c:formatCode>General</c:formatCode>
                  <c:ptCount val="2"/>
                  <c:pt idx="0">
                    <c:v>15.671308277638607</c:v>
                  </c:pt>
                  <c:pt idx="1">
                    <c:v>0.45725409266377415</c:v>
                  </c:pt>
                </c:numCache>
              </c:numRef>
            </c:plus>
            <c:minus>
              <c:numRef>
                <c:f>(Sheet1!$P$5,Sheet1!$T$5)</c:f>
                <c:numCache>
                  <c:formatCode>General</c:formatCode>
                  <c:ptCount val="2"/>
                  <c:pt idx="0">
                    <c:v>15.671308277638607</c:v>
                  </c:pt>
                  <c:pt idx="1">
                    <c:v>0.45725409266377415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  <a:headEnd w="lg" len="lg"/>
                <a:tailEnd w="lg" len="lg"/>
              </a:ln>
            </c:spPr>
          </c:errBars>
          <c:cat>
            <c:strRef>
              <c:f>(Sheet1!$Q$3,Sheet1!$U$3)</c:f>
              <c:strCache>
                <c:ptCount val="2"/>
                <c:pt idx="0">
                  <c:v>37 °C</c:v>
                </c:pt>
                <c:pt idx="1">
                  <c:v>37 °C</c:v>
                </c:pt>
              </c:strCache>
            </c:strRef>
          </c:cat>
          <c:val>
            <c:numRef>
              <c:f>(Sheet1!$P$4,Sheet1!$T$4)</c:f>
              <c:numCache>
                <c:formatCode>0.0</c:formatCode>
                <c:ptCount val="2"/>
                <c:pt idx="0">
                  <c:v>21.934350666633332</c:v>
                </c:pt>
                <c:pt idx="1">
                  <c:v>1.7023878583333332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B-4802-A6D9-C8A67526B192}"/>
            </c:ext>
          </c:extLst>
        </c:ser>
        <c:ser>
          <c:idx val="1"/>
          <c:order val="1"/>
          <c:tx>
            <c:v>37 °C</c:v>
          </c:tx>
          <c:spPr>
            <a:pattFill prst="wdUpDiag">
              <a:fgClr>
                <a:schemeClr val="bg2">
                  <a:lumMod val="90000"/>
                </a:schemeClr>
              </a:fgClr>
              <a:bgClr>
                <a:schemeClr val="bg1"/>
              </a:bgClr>
            </a:pattFill>
            <a:ln w="34925" cap="flat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1.3666379780300571E-3"/>
                  <c:y val="-3.3580249525050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31-4F82-B900-CEF95EAC50E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(Sheet1!$Q$5,Sheet1!$U$5)</c:f>
                <c:numCache>
                  <c:formatCode>General</c:formatCode>
                  <c:ptCount val="2"/>
                  <c:pt idx="0">
                    <c:v>2.9144648528011827</c:v>
                  </c:pt>
                  <c:pt idx="1">
                    <c:v>0.12128883770985702</c:v>
                  </c:pt>
                </c:numCache>
              </c:numRef>
            </c:plus>
            <c:minus>
              <c:numRef>
                <c:f>(Sheet1!$Q$5,Sheet1!$U$5)</c:f>
                <c:numCache>
                  <c:formatCode>General</c:formatCode>
                  <c:ptCount val="2"/>
                  <c:pt idx="0">
                    <c:v>2.9144648528011827</c:v>
                  </c:pt>
                  <c:pt idx="1">
                    <c:v>0.12128883770985702</c:v>
                  </c:pt>
                </c:numCache>
              </c:numRef>
            </c:minus>
            <c:spPr>
              <a:ln w="25400"/>
            </c:spPr>
          </c:errBars>
          <c:cat>
            <c:strRef>
              <c:f>(Sheet1!$Q$3,Sheet1!$U$3)</c:f>
              <c:strCache>
                <c:ptCount val="2"/>
                <c:pt idx="0">
                  <c:v>37 °C</c:v>
                </c:pt>
                <c:pt idx="1">
                  <c:v>37 °C</c:v>
                </c:pt>
              </c:strCache>
            </c:strRef>
          </c:cat>
          <c:val>
            <c:numRef>
              <c:f>(Sheet1!$Q$4,Sheet1!$U$4)</c:f>
              <c:numCache>
                <c:formatCode>0.0</c:formatCode>
                <c:ptCount val="2"/>
                <c:pt idx="0">
                  <c:v>12.792796444433336</c:v>
                </c:pt>
                <c:pt idx="1">
                  <c:v>0.72964275000000001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FB-4802-A6D9-C8A67526B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5"/>
        <c:axId val="756117135"/>
        <c:axId val="756119535"/>
      </c:barChart>
      <c:scatterChart>
        <c:scatterStyle val="lineMarker"/>
        <c:varyColors val="0"/>
        <c:ser>
          <c:idx val="2"/>
          <c:order val="2"/>
          <c:tx>
            <c:v>group1</c:v>
          </c:tx>
          <c:spPr>
            <a:ln w="254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 cap="flat">
                <a:noFill/>
                <a:headEnd type="diamond"/>
              </a:ln>
            </c:spPr>
          </c:marker>
          <c:xVal>
            <c:numLit>
              <c:formatCode>General</c:formatCode>
              <c:ptCount val="3"/>
              <c:pt idx="0">
                <c:v>0.78</c:v>
              </c:pt>
              <c:pt idx="1">
                <c:v>0.8</c:v>
              </c:pt>
              <c:pt idx="2">
                <c:v>0.78500000000000003</c:v>
              </c:pt>
            </c:numLit>
          </c:xVal>
          <c:yVal>
            <c:numRef>
              <c:f>Sheet1!$O$2:$O$4</c:f>
              <c:numCache>
                <c:formatCode>0.0</c:formatCode>
                <c:ptCount val="3"/>
                <c:pt idx="0">
                  <c:v>12.8899673333</c:v>
                </c:pt>
                <c:pt idx="1">
                  <c:v>12.8830663333</c:v>
                </c:pt>
                <c:pt idx="2">
                  <c:v>40.030018333299999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3FB-4802-A6D9-C8A67526B192}"/>
            </c:ext>
          </c:extLst>
        </c:ser>
        <c:ser>
          <c:idx val="3"/>
          <c:order val="3"/>
          <c:tx>
            <c:v>grpup2</c:v>
          </c:tx>
          <c:spPr>
            <a:ln w="254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1.2150000000000001</c:v>
              </c:pt>
              <c:pt idx="1">
                <c:v>1.2150000000000001</c:v>
              </c:pt>
              <c:pt idx="2">
                <c:v>1.2150000000000001</c:v>
              </c:pt>
            </c:numLit>
          </c:xVal>
          <c:yVal>
            <c:numRef>
              <c:f>Sheet1!$O$5:$O$7</c:f>
              <c:numCache>
                <c:formatCode>0.0</c:formatCode>
                <c:ptCount val="3"/>
                <c:pt idx="0">
                  <c:v>9.5327913333000005</c:v>
                </c:pt>
                <c:pt idx="1">
                  <c:v>15.1462493333</c:v>
                </c:pt>
                <c:pt idx="2">
                  <c:v>13.699348666700001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3FB-4802-A6D9-C8A67526B192}"/>
            </c:ext>
          </c:extLst>
        </c:ser>
        <c:ser>
          <c:idx val="4"/>
          <c:order val="4"/>
          <c:tx>
            <c:v>Group3</c:v>
          </c:tx>
          <c:spPr>
            <a:ln w="254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1.78</c:v>
              </c:pt>
              <c:pt idx="1">
                <c:v>1.76</c:v>
              </c:pt>
              <c:pt idx="2">
                <c:v>1.7969999999999999</c:v>
              </c:pt>
            </c:numLit>
          </c:xVal>
          <c:yVal>
            <c:numRef>
              <c:f>Sheet1!$O$26:$O$28</c:f>
              <c:numCache>
                <c:formatCode>0.0</c:formatCode>
                <c:ptCount val="3"/>
                <c:pt idx="0">
                  <c:v>1.46770775</c:v>
                </c:pt>
                <c:pt idx="1">
                  <c:v>1.99758455</c:v>
                </c:pt>
                <c:pt idx="2">
                  <c:v>1.641871275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3FB-4802-A6D9-C8A67526B192}"/>
            </c:ext>
          </c:extLst>
        </c:ser>
        <c:ser>
          <c:idx val="5"/>
          <c:order val="5"/>
          <c:tx>
            <c:v>group4</c:v>
          </c:tx>
          <c:spPr>
            <a:ln w="25400">
              <a:noFill/>
            </a:ln>
          </c:spPr>
          <c:marker>
            <c:symbol val="circle"/>
            <c:size val="9"/>
            <c:spPr>
              <a:solidFill>
                <a:schemeClr val="tx1"/>
              </a:solidFill>
              <a:ln w="63500">
                <a:noFill/>
              </a:ln>
            </c:spPr>
          </c:marker>
          <c:xVal>
            <c:numLit>
              <c:formatCode>General</c:formatCode>
              <c:ptCount val="3"/>
              <c:pt idx="0">
                <c:v>2.1800000000000002</c:v>
              </c:pt>
              <c:pt idx="1">
                <c:v>2.23</c:v>
              </c:pt>
              <c:pt idx="2">
                <c:v>2.2799999999999998</c:v>
              </c:pt>
            </c:numLit>
          </c:xVal>
          <c:yVal>
            <c:numRef>
              <c:f>Sheet1!$O$29:$O$31</c:f>
              <c:numCache>
                <c:formatCode>0.0</c:formatCode>
                <c:ptCount val="3"/>
                <c:pt idx="0">
                  <c:v>0.60461284999999998</c:v>
                </c:pt>
                <c:pt idx="1">
                  <c:v>0.84680772500000001</c:v>
                </c:pt>
                <c:pt idx="2">
                  <c:v>0.73750767500000003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3FB-4802-A6D9-C8A67526B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6117135"/>
        <c:axId val="756119535"/>
      </c:scatterChart>
      <c:catAx>
        <c:axId val="756117135"/>
        <c:scaling>
          <c:orientation val="minMax"/>
        </c:scaling>
        <c:delete val="0"/>
        <c:axPos val="b"/>
        <c:numFmt formatCode="\ #,##0;\-#,##0;;" sourceLinked="0"/>
        <c:majorTickMark val="out"/>
        <c:minorTickMark val="none"/>
        <c:tickLblPos val="nextTo"/>
        <c:spPr>
          <a:solidFill>
            <a:schemeClr val="bg1"/>
          </a:solidFill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  <c:crossAx val="756119535"/>
        <c:crosses val="autoZero"/>
        <c:auto val="1"/>
        <c:lblAlgn val="ctr"/>
        <c:lblOffset val="100"/>
        <c:noMultiLvlLbl val="0"/>
      </c:catAx>
      <c:valAx>
        <c:axId val="756119535"/>
        <c:scaling>
          <c:orientation val="minMax"/>
          <c:max val="11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Myriocin concentration (µg/mL)</a:t>
                </a:r>
              </a:p>
            </c:rich>
          </c:tx>
          <c:layout>
            <c:manualLayout>
              <c:xMode val="edge"/>
              <c:yMode val="edge"/>
              <c:x val="4.0454313507613034E-2"/>
              <c:y val="0.1826506120463196"/>
            </c:manualLayout>
          </c:layout>
          <c:overlay val="0"/>
        </c:title>
        <c:numFmt formatCode="\ #,##0;\-#,##0;;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756117135"/>
        <c:crosses val="autoZero"/>
        <c:crossBetween val="between"/>
      </c:valAx>
      <c:spPr>
        <a:noFill/>
        <a:ln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2462935636110113"/>
          <c:y val="0.41331979036485378"/>
          <c:w val="0.13933215064371635"/>
          <c:h val="0.1736447952772518"/>
        </c:manualLayout>
      </c:layout>
      <c:overlay val="0"/>
      <c:txPr>
        <a:bodyPr/>
        <a:lstStyle/>
        <a:p>
          <a:pPr>
            <a:defRPr sz="2400" b="1"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>
      <a:noFill/>
    </a:ln>
  </c:spPr>
  <c:txPr>
    <a:bodyPr/>
    <a:lstStyle/>
    <a:p>
      <a:pPr>
        <a:defRPr sz="1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i="1"/>
              <a:t>M.</a:t>
            </a:r>
            <a:r>
              <a:rPr lang="en-GB" i="1" baseline="0"/>
              <a:t> sterilia</a:t>
            </a:r>
            <a:endParaRPr lang="en-GB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'[1]13.09.2024'!$B$19</c:f>
              <c:strCache>
                <c:ptCount val="1"/>
                <c:pt idx="0">
                  <c:v>PDA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'[1]13.09.2024'!$C$11:$E$11</c:f>
              <c:strCache>
                <c:ptCount val="3"/>
                <c:pt idx="0">
                  <c:v>25 °C</c:v>
                </c:pt>
                <c:pt idx="1">
                  <c:v>37 °C</c:v>
                </c:pt>
                <c:pt idx="2">
                  <c:v>45 °C</c:v>
                </c:pt>
              </c:strCache>
            </c:strRef>
          </c:cat>
          <c:val>
            <c:numRef>
              <c:f>'[1]13.09.2024'!$C$19:$E$19</c:f>
              <c:numCache>
                <c:formatCode>0.00</c:formatCode>
                <c:ptCount val="3"/>
                <c:pt idx="0">
                  <c:v>0</c:v>
                </c:pt>
                <c:pt idx="1">
                  <c:v>61.331666666666671</c:v>
                </c:pt>
                <c:pt idx="2">
                  <c:v>80.414000000000001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2-4560-AE64-DAA8A80B8CE4}"/>
            </c:ext>
          </c:extLst>
        </c:ser>
        <c:ser>
          <c:idx val="1"/>
          <c:order val="1"/>
          <c:tx>
            <c:strRef>
              <c:f>'[1]13.09.2024'!$B$20</c:f>
              <c:strCache>
                <c:ptCount val="1"/>
                <c:pt idx="0">
                  <c:v>TSA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'[1]13.09.2024'!$C$11:$E$11</c:f>
              <c:strCache>
                <c:ptCount val="3"/>
                <c:pt idx="0">
                  <c:v>25 °C</c:v>
                </c:pt>
                <c:pt idx="1">
                  <c:v>37 °C</c:v>
                </c:pt>
                <c:pt idx="2">
                  <c:v>45 °C</c:v>
                </c:pt>
              </c:strCache>
            </c:strRef>
          </c:cat>
          <c:val>
            <c:numRef>
              <c:f>'[1]13.09.2024'!$C$20:$E$20</c:f>
              <c:numCache>
                <c:formatCode>0.00</c:formatCode>
                <c:ptCount val="3"/>
                <c:pt idx="0">
                  <c:v>0</c:v>
                </c:pt>
                <c:pt idx="1">
                  <c:v>21.689000000000004</c:v>
                </c:pt>
                <c:pt idx="2">
                  <c:v>60.939666666666675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2-4560-AE64-DAA8A80B8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3514832"/>
        <c:axId val="1197921504"/>
      </c:barChart>
      <c:catAx>
        <c:axId val="120351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921504"/>
        <c:crosses val="autoZero"/>
        <c:auto val="1"/>
        <c:lblAlgn val="ctr"/>
        <c:lblOffset val="100"/>
        <c:noMultiLvlLbl val="0"/>
      </c:catAx>
      <c:valAx>
        <c:axId val="1197921504"/>
        <c:scaling>
          <c:orientation val="minMax"/>
          <c:max val="9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351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i="1"/>
              <a:t>I.</a:t>
            </a:r>
            <a:r>
              <a:rPr lang="en-GB" i="1" baseline="0"/>
              <a:t> sinclairii</a:t>
            </a:r>
            <a:endParaRPr lang="en-GB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'[1]13.09.2024'!$F$19</c:f>
              <c:strCache>
                <c:ptCount val="1"/>
                <c:pt idx="0">
                  <c:v>PDA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'[1]13.09.2024'!$G$11:$I$11</c:f>
              <c:strCache>
                <c:ptCount val="3"/>
                <c:pt idx="0">
                  <c:v>25 °C</c:v>
                </c:pt>
                <c:pt idx="1">
                  <c:v>37 °C</c:v>
                </c:pt>
                <c:pt idx="2">
                  <c:v>45 °C</c:v>
                </c:pt>
              </c:strCache>
            </c:strRef>
          </c:cat>
          <c:val>
            <c:numRef>
              <c:f>'[1]13.09.2024'!$G$19:$I$19</c:f>
              <c:numCache>
                <c:formatCode>0.00</c:formatCode>
                <c:ptCount val="3"/>
                <c:pt idx="0">
                  <c:v>49.040666666666674</c:v>
                </c:pt>
                <c:pt idx="1">
                  <c:v>36.707999999999998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5-478F-8E64-344BAF29432A}"/>
            </c:ext>
          </c:extLst>
        </c:ser>
        <c:ser>
          <c:idx val="1"/>
          <c:order val="1"/>
          <c:tx>
            <c:strRef>
              <c:f>'[1]13.09.2024'!$F$20</c:f>
              <c:strCache>
                <c:ptCount val="1"/>
                <c:pt idx="0">
                  <c:v>TSA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'[1]13.09.2024'!$G$11:$I$11</c:f>
              <c:strCache>
                <c:ptCount val="3"/>
                <c:pt idx="0">
                  <c:v>25 °C</c:v>
                </c:pt>
                <c:pt idx="1">
                  <c:v>37 °C</c:v>
                </c:pt>
                <c:pt idx="2">
                  <c:v>45 °C</c:v>
                </c:pt>
              </c:strCache>
            </c:strRef>
          </c:cat>
          <c:val>
            <c:numRef>
              <c:f>'[1]13.09.2024'!$G$20:$I$20</c:f>
              <c:numCache>
                <c:formatCode>0.00</c:formatCode>
                <c:ptCount val="3"/>
                <c:pt idx="0">
                  <c:v>13.527000000000001</c:v>
                </c:pt>
                <c:pt idx="1">
                  <c:v>14.798333333333334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15-478F-8E64-344BAF294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1054176"/>
        <c:axId val="1191054656"/>
      </c:barChart>
      <c:catAx>
        <c:axId val="119105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054656"/>
        <c:crosses val="autoZero"/>
        <c:auto val="1"/>
        <c:lblAlgn val="ctr"/>
        <c:lblOffset val="100"/>
        <c:noMultiLvlLbl val="0"/>
      </c:catAx>
      <c:valAx>
        <c:axId val="1191054656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054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062232D-AEC5-4D5F-B223-27E6D4D8A488}">
  <sheetPr/>
  <sheetViews>
    <sheetView zoomScale="7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CD7E430-6589-4882-993F-BEB51176CE99}">
  <sheetPr/>
  <sheetViews>
    <sheetView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1588</xdr:colOff>
      <xdr:row>12</xdr:row>
      <xdr:rowOff>171450</xdr:rowOff>
    </xdr:from>
    <xdr:to>
      <xdr:col>8</xdr:col>
      <xdr:colOff>600075</xdr:colOff>
      <xdr:row>34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3F21475-D0A0-2F32-5D61-AD1545153B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12</xdr:row>
      <xdr:rowOff>180974</xdr:rowOff>
    </xdr:from>
    <xdr:to>
      <xdr:col>8</xdr:col>
      <xdr:colOff>571500</xdr:colOff>
      <xdr:row>34</xdr:row>
      <xdr:rowOff>158749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B4F211-6369-DF08-E82F-17287F8733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6592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A8C8D1-0C4F-1E53-C8D5-146EE9AA94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0.20699</cdr:x>
      <cdr:y>0.86914</cdr:y>
    </cdr:from>
    <cdr:to>
      <cdr:x>0.41317</cdr:x>
      <cdr:y>0.94082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8134883-D6FF-3B72-CB49-7F58F178A9AE}"/>
            </a:ext>
          </a:extLst>
        </cdr:cNvPr>
        <cdr:cNvSpPr txBox="1"/>
      </cdr:nvSpPr>
      <cdr:spPr>
        <a:xfrm xmlns:a="http://schemas.openxmlformats.org/drawingml/2006/main">
          <a:off x="3353741" y="11091357"/>
          <a:ext cx="3340654" cy="914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GB" sz="3200" b="1" kern="1200"/>
        </a:p>
      </cdr:txBody>
    </cdr:sp>
  </cdr:relSizeAnchor>
  <cdr:relSizeAnchor xmlns:cdr="http://schemas.openxmlformats.org/drawingml/2006/chartDrawing">
    <cdr:from>
      <cdr:x>0.15397</cdr:x>
      <cdr:y>0.86531</cdr:y>
    </cdr:from>
    <cdr:to>
      <cdr:x>0.87623</cdr:x>
      <cdr:y>0.93698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1A455D3-DD18-19BE-6B3B-89C9926D6FA7}"/>
            </a:ext>
          </a:extLst>
        </cdr:cNvPr>
        <cdr:cNvSpPr txBox="1"/>
      </cdr:nvSpPr>
      <cdr:spPr>
        <a:xfrm xmlns:a="http://schemas.openxmlformats.org/drawingml/2006/main">
          <a:off x="2148421" y="7888846"/>
          <a:ext cx="10078066" cy="65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 b="1" kern="1200">
              <a:latin typeface="Arial" panose="020B0604020202020204" pitchFamily="34" charset="0"/>
              <a:cs typeface="Arial" panose="020B0604020202020204" pitchFamily="34" charset="0"/>
            </a:rPr>
            <a:t>       Cell pellet (100 mg)</a:t>
          </a:r>
          <a:r>
            <a:rPr lang="en-GB" sz="1600" b="1" kern="1200" baseline="0">
              <a:latin typeface="Arial" panose="020B0604020202020204" pitchFamily="34" charset="0"/>
              <a:cs typeface="Arial" panose="020B0604020202020204" pitchFamily="34" charset="0"/>
            </a:rPr>
            <a:t>                F</a:t>
          </a:r>
          <a:r>
            <a:rPr lang="en-GB" sz="1600" b="1" kern="1200">
              <a:latin typeface="Arial" panose="020B0604020202020204" pitchFamily="34" charset="0"/>
              <a:cs typeface="Arial" panose="020B0604020202020204" pitchFamily="34" charset="0"/>
            </a:rPr>
            <a:t>ermentation</a:t>
          </a:r>
          <a:r>
            <a:rPr lang="en-GB" sz="1600" b="1" kern="1200" baseline="0">
              <a:latin typeface="Arial" panose="020B0604020202020204" pitchFamily="34" charset="0"/>
              <a:cs typeface="Arial" panose="020B0604020202020204" pitchFamily="34" charset="0"/>
            </a:rPr>
            <a:t> broth (1 mL)</a:t>
          </a:r>
          <a:endParaRPr lang="en-GB" sz="1600" b="1" kern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6592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DB0ED6-E3EF-E8BF-4572-C259281457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0.20699</cdr:x>
      <cdr:y>0.86914</cdr:y>
    </cdr:from>
    <cdr:to>
      <cdr:x>0.41317</cdr:x>
      <cdr:y>0.94082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8134883-D6FF-3B72-CB49-7F58F178A9AE}"/>
            </a:ext>
          </a:extLst>
        </cdr:cNvPr>
        <cdr:cNvSpPr txBox="1"/>
      </cdr:nvSpPr>
      <cdr:spPr>
        <a:xfrm xmlns:a="http://schemas.openxmlformats.org/drawingml/2006/main">
          <a:off x="3353741" y="11091357"/>
          <a:ext cx="3340654" cy="914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GB" sz="3200" b="1" kern="1200"/>
        </a:p>
      </cdr:txBody>
    </cdr:sp>
  </cdr:relSizeAnchor>
  <cdr:relSizeAnchor xmlns:cdr="http://schemas.openxmlformats.org/drawingml/2006/chartDrawing">
    <cdr:from>
      <cdr:x>0.18498</cdr:x>
      <cdr:y>0.84415</cdr:y>
    </cdr:from>
    <cdr:to>
      <cdr:x>0.90724</cdr:x>
      <cdr:y>0.91582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1A455D3-DD18-19BE-6B3B-89C9926D6FA7}"/>
            </a:ext>
          </a:extLst>
        </cdr:cNvPr>
        <cdr:cNvSpPr txBox="1"/>
      </cdr:nvSpPr>
      <cdr:spPr>
        <a:xfrm xmlns:a="http://schemas.openxmlformats.org/drawingml/2006/main">
          <a:off x="1718976" y="5108076"/>
          <a:ext cx="6711874" cy="4336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 b="1" kern="1200">
              <a:latin typeface="Arial" panose="020B0604020202020204" pitchFamily="34" charset="0"/>
              <a:cs typeface="Arial" panose="020B0604020202020204" pitchFamily="34" charset="0"/>
            </a:rPr>
            <a:t>       Cell pellet (100 mg)</a:t>
          </a:r>
          <a:r>
            <a:rPr lang="en-GB" sz="1600" b="1" kern="1200" baseline="0">
              <a:latin typeface="Arial" panose="020B0604020202020204" pitchFamily="34" charset="0"/>
              <a:cs typeface="Arial" panose="020B0604020202020204" pitchFamily="34" charset="0"/>
            </a:rPr>
            <a:t>                F</a:t>
          </a:r>
          <a:r>
            <a:rPr lang="en-GB" sz="1600" b="1" kern="1200">
              <a:latin typeface="Arial" panose="020B0604020202020204" pitchFamily="34" charset="0"/>
              <a:cs typeface="Arial" panose="020B0604020202020204" pitchFamily="34" charset="0"/>
            </a:rPr>
            <a:t>ermentation</a:t>
          </a:r>
          <a:r>
            <a:rPr lang="en-GB" sz="1600" b="1" kern="1200" baseline="0">
              <a:latin typeface="Arial" panose="020B0604020202020204" pitchFamily="34" charset="0"/>
              <a:cs typeface="Arial" panose="020B0604020202020204" pitchFamily="34" charset="0"/>
            </a:rPr>
            <a:t> broth (1 mL)</a:t>
          </a:r>
          <a:endParaRPr lang="en-GB" sz="1600" b="1" kern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409575</xdr:colOff>
      <xdr:row>2</xdr:row>
      <xdr:rowOff>161925</xdr:rowOff>
    </xdr:from>
    <xdr:to>
      <xdr:col>14</xdr:col>
      <xdr:colOff>485775</xdr:colOff>
      <xdr:row>17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183138-C651-477C-B434-EEAE11FBE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114300</xdr:colOff>
      <xdr:row>2</xdr:row>
      <xdr:rowOff>171450</xdr:rowOff>
    </xdr:from>
    <xdr:to>
      <xdr:col>19</xdr:col>
      <xdr:colOff>200026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358234-55CB-493A-9AB0-808682692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ata%20from%20Cameron/Colony%20Width%20Graphs%20stats.xlsx" TargetMode="External"/><Relationship Id="rId2" Type="http://schemas.openxmlformats.org/officeDocument/2006/relationships/externalLinkPath" Target="https://universityofexeteruk-my.sharepoint.com/personal/a_brand_exeter_ac_uk/Documents/Manuscripts/Myriocin/Data%20from%20Cameron/Colony%20Width%20Graphs%20stats.xlsx" TargetMode="External"/><Relationship Id="rId1" Type="http://schemas.openxmlformats.org/officeDocument/2006/relationships/externalLinkPath" Target="/personal/a_brand_exeter_ac_uk/Documents/Manuscripts/Myriocin/Data%20from%20Cameron/Colony%20Width%20Graphs%20sta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7.06.2024"/>
      <sheetName val="13.09.2024"/>
    </sheetNames>
    <sheetDataSet>
      <sheetData sheetId="0"/>
      <sheetData sheetId="1">
        <row r="11">
          <cell r="C11" t="str">
            <v>25 °C</v>
          </cell>
          <cell r="D11" t="str">
            <v>37 °C</v>
          </cell>
          <cell r="E11" t="str">
            <v>45 °C</v>
          </cell>
          <cell r="G11" t="str">
            <v>25 °C</v>
          </cell>
          <cell r="H11" t="str">
            <v>37 °C</v>
          </cell>
          <cell r="I11" t="str">
            <v>45 °C</v>
          </cell>
        </row>
        <row r="19">
          <cell r="B19" t="str">
            <v>PDA</v>
          </cell>
          <cell r="C19">
            <v>0</v>
          </cell>
          <cell r="D19">
            <v>61.331666666666671</v>
          </cell>
          <cell r="E19">
            <v>80.414000000000001</v>
          </cell>
          <cell r="F19" t="str">
            <v>PDA</v>
          </cell>
          <cell r="G19">
            <v>49.040666666666674</v>
          </cell>
          <cell r="H19">
            <v>36.707999999999998</v>
          </cell>
          <cell r="I19">
            <v>0</v>
          </cell>
        </row>
        <row r="20">
          <cell r="B20" t="str">
            <v>TSA</v>
          </cell>
          <cell r="C20">
            <v>0</v>
          </cell>
          <cell r="D20">
            <v>21.689000000000004</v>
          </cell>
          <cell r="E20">
            <v>60.939666666666675</v>
          </cell>
          <cell r="F20" t="str">
            <v>TSA</v>
          </cell>
          <cell r="G20">
            <v>13.527000000000001</v>
          </cell>
          <cell r="H20">
            <v>14.798333333333334</v>
          </cell>
          <cell r="I2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1BEA-8A1F-4515-8914-2B5C1CD63BD9}">
  <dimension ref="A1:AA37"/>
  <sheetViews>
    <sheetView zoomScale="63" workbookViewId="0">
      <selection activeCell="S16" sqref="S16"/>
    </sheetView>
  </sheetViews>
  <sheetFormatPr defaultRowHeight="15" x14ac:dyDescent="0.25"/>
  <cols>
    <col min="1" max="1" width="49.42578125" customWidth="1"/>
    <col min="3" max="3" width="20.140625" customWidth="1"/>
    <col min="10" max="10" width="15" customWidth="1"/>
    <col min="11" max="11" width="12" customWidth="1"/>
    <col min="12" max="12" width="13.85546875" customWidth="1"/>
    <col min="13" max="13" width="17.42578125" style="9" customWidth="1"/>
    <col min="14" max="14" width="14.140625" style="7" customWidth="1"/>
    <col min="15" max="15" width="32.7109375" style="11" customWidth="1"/>
  </cols>
  <sheetData>
    <row r="1" spans="1:27" ht="15.75" thickBot="1" x14ac:dyDescent="0.3">
      <c r="A1" t="s">
        <v>53</v>
      </c>
      <c r="B1" t="s">
        <v>51</v>
      </c>
      <c r="C1" t="s">
        <v>52</v>
      </c>
      <c r="D1" t="s">
        <v>54</v>
      </c>
      <c r="E1" t="s">
        <v>55</v>
      </c>
      <c r="M1" s="9" t="s">
        <v>56</v>
      </c>
      <c r="N1" s="7" t="s">
        <v>58</v>
      </c>
      <c r="O1" s="7" t="s">
        <v>57</v>
      </c>
    </row>
    <row r="2" spans="1:27" ht="30.75" thickBot="1" x14ac:dyDescent="0.3">
      <c r="A2" s="3" t="s">
        <v>5</v>
      </c>
      <c r="B2" s="4" t="s">
        <v>6</v>
      </c>
      <c r="C2" s="4" t="s">
        <v>7</v>
      </c>
      <c r="D2" s="4">
        <v>24</v>
      </c>
      <c r="E2" s="4">
        <v>1</v>
      </c>
      <c r="F2" s="4">
        <v>0.309</v>
      </c>
      <c r="G2" s="4">
        <v>12.573</v>
      </c>
      <c r="H2" s="4">
        <v>12.882</v>
      </c>
      <c r="I2" s="4">
        <v>35</v>
      </c>
      <c r="J2" s="3">
        <v>20620.5</v>
      </c>
      <c r="K2" s="3">
        <v>20624.099999999999</v>
      </c>
      <c r="L2" s="3">
        <v>3.6</v>
      </c>
      <c r="M2" s="8">
        <v>332401.02</v>
      </c>
      <c r="N2" s="6">
        <v>0.12889967329999999</v>
      </c>
      <c r="O2" s="10">
        <v>12.8899673333</v>
      </c>
      <c r="P2" t="s">
        <v>46</v>
      </c>
      <c r="V2" t="s">
        <v>47</v>
      </c>
    </row>
    <row r="3" spans="1:27" ht="30.75" thickBot="1" x14ac:dyDescent="0.3">
      <c r="A3" s="3" t="s">
        <v>8</v>
      </c>
      <c r="B3" s="5" t="s">
        <v>6</v>
      </c>
      <c r="C3" s="5" t="s">
        <v>7</v>
      </c>
      <c r="D3" s="5">
        <v>24</v>
      </c>
      <c r="E3" s="5">
        <v>2</v>
      </c>
      <c r="F3" s="5">
        <v>0.26100000000000001</v>
      </c>
      <c r="G3" s="5">
        <v>12.775</v>
      </c>
      <c r="H3" s="5">
        <v>13.036</v>
      </c>
      <c r="I3" s="5">
        <v>38</v>
      </c>
      <c r="J3" s="3">
        <v>20775.900000000001</v>
      </c>
      <c r="K3" s="3">
        <v>20779.5</v>
      </c>
      <c r="L3" s="3">
        <v>3.6</v>
      </c>
      <c r="M3" s="8">
        <v>332193.99</v>
      </c>
      <c r="N3" s="6">
        <v>0.12883066330000001</v>
      </c>
      <c r="O3" s="10">
        <v>12.8830663333</v>
      </c>
      <c r="P3" s="5" t="s">
        <v>48</v>
      </c>
      <c r="Q3" s="5" t="s">
        <v>49</v>
      </c>
      <c r="R3" s="5" t="s">
        <v>48</v>
      </c>
      <c r="S3" s="5" t="s">
        <v>49</v>
      </c>
      <c r="T3" s="5" t="s">
        <v>48</v>
      </c>
      <c r="U3" s="5" t="s">
        <v>49</v>
      </c>
      <c r="V3" s="5" t="s">
        <v>49</v>
      </c>
      <c r="W3" s="5" t="s">
        <v>19</v>
      </c>
      <c r="X3" s="5" t="s">
        <v>11</v>
      </c>
      <c r="Y3" s="5" t="s">
        <v>19</v>
      </c>
      <c r="Z3" s="5" t="s">
        <v>11</v>
      </c>
      <c r="AA3" s="5" t="s">
        <v>19</v>
      </c>
    </row>
    <row r="4" spans="1:27" ht="30.75" thickBot="1" x14ac:dyDescent="0.3">
      <c r="A4" s="3" t="s">
        <v>9</v>
      </c>
      <c r="B4" s="4" t="s">
        <v>6</v>
      </c>
      <c r="C4" s="4" t="s">
        <v>7</v>
      </c>
      <c r="D4" s="4">
        <v>24</v>
      </c>
      <c r="E4" s="4">
        <v>3</v>
      </c>
      <c r="F4" s="4">
        <v>0.311</v>
      </c>
      <c r="G4" s="4">
        <v>12.598000000000001</v>
      </c>
      <c r="H4" s="4">
        <v>12.909000000000001</v>
      </c>
      <c r="I4" s="4">
        <v>35</v>
      </c>
      <c r="J4" s="3">
        <v>20707.900000000001</v>
      </c>
      <c r="K4" s="3">
        <v>20711.599999999999</v>
      </c>
      <c r="L4" s="3">
        <v>3.7</v>
      </c>
      <c r="M4" s="8">
        <v>1146602.55</v>
      </c>
      <c r="N4" s="6">
        <v>0.4003001833</v>
      </c>
      <c r="O4" s="10">
        <v>40.030018333299999</v>
      </c>
      <c r="P4" s="11">
        <f>AVERAGE(O2:O4)</f>
        <v>21.934350666633332</v>
      </c>
      <c r="Q4" s="11">
        <f>AVERAGE(O5:O7)</f>
        <v>12.792796444433336</v>
      </c>
      <c r="R4" s="11">
        <f>AVERAGE(O14:O16)</f>
        <v>2.1575876416666664</v>
      </c>
      <c r="S4" s="11">
        <f>AVERAGE(O17:O19)</f>
        <v>1.5632454833333334</v>
      </c>
      <c r="T4" s="11">
        <f>AVERAGE(O26:O28)</f>
        <v>1.7023878583333332</v>
      </c>
      <c r="U4" s="11">
        <f>AVERAGE(O29:O31)</f>
        <v>0.72964275000000001</v>
      </c>
      <c r="V4" s="11">
        <f>AVERAGE(O8:O10)</f>
        <v>92.893365333333335</v>
      </c>
      <c r="W4" s="11">
        <f>AVERAGE(O11:O13)</f>
        <v>64.00911144443333</v>
      </c>
      <c r="X4" s="11">
        <f>AVERAGE(O20:O22)</f>
        <v>5.0023120416666673</v>
      </c>
      <c r="Y4" s="11">
        <f>AVERAGE(O23:O25)</f>
        <v>7.9456044083333337</v>
      </c>
      <c r="Z4" s="11">
        <f>AVERAGE(O32:O34)</f>
        <v>3.9487145333333338</v>
      </c>
      <c r="AA4" s="11">
        <f>AVERAGE(O35:O37)</f>
        <v>1.6770546166666669</v>
      </c>
    </row>
    <row r="5" spans="1:27" ht="30.75" thickBot="1" x14ac:dyDescent="0.3">
      <c r="A5" s="3" t="s">
        <v>10</v>
      </c>
      <c r="B5" s="5" t="s">
        <v>6</v>
      </c>
      <c r="C5" s="5" t="s">
        <v>11</v>
      </c>
      <c r="D5" s="5">
        <v>24</v>
      </c>
      <c r="E5" s="5">
        <v>1</v>
      </c>
      <c r="F5" s="5">
        <v>0.38200000000000001</v>
      </c>
      <c r="G5" s="5">
        <v>12.493</v>
      </c>
      <c r="H5" s="5">
        <v>12.875</v>
      </c>
      <c r="I5" s="5">
        <v>24</v>
      </c>
      <c r="J5" s="3">
        <v>20477.599999999999</v>
      </c>
      <c r="K5" s="3">
        <v>20478.5</v>
      </c>
      <c r="L5" s="3">
        <v>0.9</v>
      </c>
      <c r="M5" s="8">
        <v>231685.74</v>
      </c>
      <c r="N5" s="6">
        <v>9.5327913299999997E-2</v>
      </c>
      <c r="O5" s="10">
        <v>9.5327913333000005</v>
      </c>
      <c r="P5">
        <f>STDEV(O2:O4)</f>
        <v>15.671308277638607</v>
      </c>
      <c r="Q5">
        <f>STDEV(O5:O7)</f>
        <v>2.9144648528011827</v>
      </c>
      <c r="R5" s="11">
        <f>AVERAGE(O15:O17)</f>
        <v>1.9267799166666666</v>
      </c>
      <c r="S5">
        <f>STDEV(O17:O19)</f>
        <v>0.53017180361986227</v>
      </c>
      <c r="T5">
        <f>STDEV(O14:O16)</f>
        <v>0.45725409266377415</v>
      </c>
      <c r="U5">
        <f>STDEV(O29:O31)</f>
        <v>0.12128883770985702</v>
      </c>
      <c r="V5">
        <f>STDEV(O8:O10)</f>
        <v>7.7073619390462076</v>
      </c>
      <c r="W5">
        <f>STDEV(O11:O13)</f>
        <v>10.678397818338157</v>
      </c>
      <c r="X5">
        <f>STDEV(O20:O22)</f>
        <v>1.1526745588650682</v>
      </c>
      <c r="Y5">
        <f>STDEV(O23:O25)</f>
        <v>0.76595341964154584</v>
      </c>
      <c r="Z5">
        <f>STDEV(O32:O34)</f>
        <v>0.85046269708203592</v>
      </c>
      <c r="AA5">
        <f>STDEV(O35:O37)</f>
        <v>1.1356491586427813</v>
      </c>
    </row>
    <row r="6" spans="1:27" ht="30.75" thickBot="1" x14ac:dyDescent="0.3">
      <c r="A6" s="3" t="s">
        <v>12</v>
      </c>
      <c r="B6" s="5" t="s">
        <v>6</v>
      </c>
      <c r="C6" s="5" t="s">
        <v>11</v>
      </c>
      <c r="D6" s="5">
        <v>24</v>
      </c>
      <c r="E6" s="5">
        <v>2</v>
      </c>
      <c r="F6" s="5">
        <v>0.35099999999999998</v>
      </c>
      <c r="G6" s="5">
        <v>12.592000000000001</v>
      </c>
      <c r="H6" s="5">
        <v>12.943</v>
      </c>
      <c r="I6" s="5">
        <v>19</v>
      </c>
      <c r="J6" s="3">
        <v>20776</v>
      </c>
      <c r="K6" s="3">
        <v>20776.7</v>
      </c>
      <c r="L6" s="3">
        <v>0.7</v>
      </c>
      <c r="M6" s="8">
        <v>400089.48</v>
      </c>
      <c r="N6" s="6">
        <v>0.1514624933</v>
      </c>
      <c r="O6" s="10">
        <v>15.1462493333</v>
      </c>
    </row>
    <row r="7" spans="1:27" ht="30.75" thickBot="1" x14ac:dyDescent="0.3">
      <c r="A7" s="3" t="s">
        <v>13</v>
      </c>
      <c r="B7" s="5" t="s">
        <v>6</v>
      </c>
      <c r="C7" s="5" t="s">
        <v>11</v>
      </c>
      <c r="D7" s="5">
        <v>24</v>
      </c>
      <c r="E7" s="5">
        <v>3</v>
      </c>
      <c r="F7" s="5">
        <v>0.316</v>
      </c>
      <c r="G7" s="5">
        <v>12.513</v>
      </c>
      <c r="H7" s="5">
        <v>12.829000000000001</v>
      </c>
      <c r="I7" s="5">
        <v>24</v>
      </c>
      <c r="J7" s="3">
        <v>20739.5</v>
      </c>
      <c r="K7" s="3">
        <v>20740.2</v>
      </c>
      <c r="L7" s="3">
        <v>0.7</v>
      </c>
      <c r="M7" s="8">
        <v>356682.46</v>
      </c>
      <c r="N7" s="6">
        <v>0.1369934867</v>
      </c>
      <c r="O7" s="10">
        <v>13.699348666700001</v>
      </c>
      <c r="P7" t="s">
        <v>46</v>
      </c>
      <c r="V7" t="s">
        <v>47</v>
      </c>
    </row>
    <row r="8" spans="1:27" ht="30.75" thickBot="1" x14ac:dyDescent="0.3">
      <c r="A8" s="3" t="s">
        <v>14</v>
      </c>
      <c r="B8" s="5" t="s">
        <v>15</v>
      </c>
      <c r="C8" s="5" t="s">
        <v>11</v>
      </c>
      <c r="D8" s="5">
        <v>24</v>
      </c>
      <c r="E8" s="5">
        <v>1</v>
      </c>
      <c r="F8" s="5">
        <v>0.23100000000000001</v>
      </c>
      <c r="G8" s="5">
        <v>12.497</v>
      </c>
      <c r="H8" s="5">
        <v>12.728</v>
      </c>
      <c r="I8" s="5">
        <v>30</v>
      </c>
      <c r="J8" s="3">
        <v>20614.599999999999</v>
      </c>
      <c r="K8" s="3">
        <v>20621</v>
      </c>
      <c r="L8" s="3">
        <v>6.4</v>
      </c>
      <c r="M8" s="8">
        <v>2746810.23</v>
      </c>
      <c r="N8" s="6">
        <v>0.93370274330000003</v>
      </c>
      <c r="O8" s="10">
        <v>93.370274333300003</v>
      </c>
      <c r="P8" t="s">
        <v>7</v>
      </c>
      <c r="Q8" t="s">
        <v>11</v>
      </c>
      <c r="R8" t="s">
        <v>7</v>
      </c>
      <c r="S8" t="s">
        <v>11</v>
      </c>
      <c r="T8" t="s">
        <v>7</v>
      </c>
      <c r="U8" t="s">
        <v>11</v>
      </c>
      <c r="V8" t="s">
        <v>11</v>
      </c>
      <c r="W8" t="s">
        <v>19</v>
      </c>
      <c r="X8" t="s">
        <v>11</v>
      </c>
      <c r="Y8" t="s">
        <v>19</v>
      </c>
      <c r="Z8" t="s">
        <v>11</v>
      </c>
      <c r="AA8" t="s">
        <v>19</v>
      </c>
    </row>
    <row r="9" spans="1:27" ht="30.75" thickBot="1" x14ac:dyDescent="0.3">
      <c r="A9" s="3" t="s">
        <v>16</v>
      </c>
      <c r="B9" s="5" t="s">
        <v>15</v>
      </c>
      <c r="C9" s="5" t="s">
        <v>11</v>
      </c>
      <c r="D9" s="5">
        <v>24</v>
      </c>
      <c r="E9" s="5">
        <v>2</v>
      </c>
      <c r="F9" s="5">
        <v>0.245</v>
      </c>
      <c r="G9" s="5">
        <v>12.840999999999999</v>
      </c>
      <c r="H9" s="5">
        <v>13.086</v>
      </c>
      <c r="I9" s="5">
        <v>30</v>
      </c>
      <c r="J9" s="3">
        <v>20772.8</v>
      </c>
      <c r="K9" s="3">
        <v>20775.3</v>
      </c>
      <c r="L9" s="3">
        <v>2.5</v>
      </c>
      <c r="M9" s="8">
        <v>2956237.96</v>
      </c>
      <c r="N9" s="6">
        <v>1.0035119867</v>
      </c>
      <c r="O9" s="10">
        <v>100.3511986667</v>
      </c>
      <c r="P9" s="11">
        <f>AVERAGE(O2:O3)</f>
        <v>12.8865168333</v>
      </c>
      <c r="Q9">
        <v>12.792796444433336</v>
      </c>
      <c r="R9">
        <v>2.1575876416666699</v>
      </c>
      <c r="S9">
        <v>1.5632454833333334</v>
      </c>
      <c r="T9">
        <v>1.7023878583333301</v>
      </c>
      <c r="U9">
        <v>0.72964275000000001</v>
      </c>
      <c r="V9">
        <v>92.893365333333335</v>
      </c>
      <c r="W9">
        <v>64.00911144443333</v>
      </c>
      <c r="X9">
        <v>5.0023120416666673</v>
      </c>
      <c r="Y9">
        <v>7.9456044083333337</v>
      </c>
      <c r="Z9">
        <v>3.9487145333333338</v>
      </c>
      <c r="AA9">
        <v>1.6770546166666669</v>
      </c>
    </row>
    <row r="10" spans="1:27" ht="30.75" thickBot="1" x14ac:dyDescent="0.3">
      <c r="A10" s="3" t="s">
        <v>17</v>
      </c>
      <c r="B10" s="5" t="s">
        <v>15</v>
      </c>
      <c r="C10" s="5" t="s">
        <v>11</v>
      </c>
      <c r="D10" s="5">
        <v>24</v>
      </c>
      <c r="E10" s="5">
        <v>3</v>
      </c>
      <c r="F10" s="5">
        <v>0.17599999999999999</v>
      </c>
      <c r="G10" s="5">
        <v>12.786</v>
      </c>
      <c r="H10" s="5">
        <v>12.962</v>
      </c>
      <c r="I10" s="5">
        <v>30</v>
      </c>
      <c r="J10" s="3">
        <v>20581.8</v>
      </c>
      <c r="K10" s="3">
        <v>20591.099999999999</v>
      </c>
      <c r="L10" s="3">
        <v>9.3000000000000007</v>
      </c>
      <c r="M10" s="8">
        <v>2494460.69</v>
      </c>
      <c r="N10" s="6">
        <v>0.84958623</v>
      </c>
      <c r="O10" s="10">
        <v>84.958623000000003</v>
      </c>
      <c r="P10">
        <f>STDEV(O2:O3)</f>
        <v>4.8797438969677689E-3</v>
      </c>
      <c r="Q10">
        <v>2.9144648528011827</v>
      </c>
      <c r="R10">
        <v>0.45725409266377415</v>
      </c>
      <c r="S10">
        <v>0.53017180361986227</v>
      </c>
      <c r="T10">
        <v>2.3866162821877244</v>
      </c>
      <c r="U10">
        <v>0.12128883770985702</v>
      </c>
      <c r="V10">
        <v>7.7073619390462076</v>
      </c>
      <c r="W10">
        <v>10.678397818338157</v>
      </c>
      <c r="X10">
        <v>1.1526745588650682</v>
      </c>
      <c r="Y10">
        <v>0.76595341964154584</v>
      </c>
      <c r="Z10">
        <v>0.85046269708203592</v>
      </c>
      <c r="AA10">
        <v>1.1356491586427813</v>
      </c>
    </row>
    <row r="11" spans="1:27" ht="30.75" thickBot="1" x14ac:dyDescent="0.3">
      <c r="A11" s="3" t="s">
        <v>18</v>
      </c>
      <c r="B11" s="5" t="s">
        <v>15</v>
      </c>
      <c r="C11" s="5" t="s">
        <v>19</v>
      </c>
      <c r="D11" s="5">
        <v>24</v>
      </c>
      <c r="E11" s="5">
        <v>1</v>
      </c>
      <c r="F11" s="5">
        <v>0.161</v>
      </c>
      <c r="G11" s="5">
        <v>12.84</v>
      </c>
      <c r="H11" s="5">
        <v>13.000999999999999</v>
      </c>
      <c r="I11" s="5">
        <v>14</v>
      </c>
      <c r="J11" s="3">
        <v>20629.900000000001</v>
      </c>
      <c r="K11" s="3">
        <v>20632.2</v>
      </c>
      <c r="L11" s="3">
        <v>2.2999999999999998</v>
      </c>
      <c r="M11" s="8">
        <v>1780367.12</v>
      </c>
      <c r="N11" s="6">
        <v>0.61155504000000005</v>
      </c>
      <c r="O11" s="10">
        <v>61.155504000000001</v>
      </c>
    </row>
    <row r="12" spans="1:27" ht="30.75" thickBot="1" x14ac:dyDescent="0.3">
      <c r="A12" s="3" t="s">
        <v>20</v>
      </c>
      <c r="B12" s="5" t="s">
        <v>15</v>
      </c>
      <c r="C12" s="5" t="s">
        <v>19</v>
      </c>
      <c r="D12" s="5">
        <v>24</v>
      </c>
      <c r="E12" s="5">
        <v>2</v>
      </c>
      <c r="F12" s="5">
        <v>0.106</v>
      </c>
      <c r="G12" s="5">
        <v>12.55</v>
      </c>
      <c r="H12" s="5">
        <v>12.656000000000001</v>
      </c>
      <c r="I12" s="5">
        <v>5</v>
      </c>
      <c r="J12" s="3">
        <v>20529</v>
      </c>
      <c r="K12" s="3">
        <v>20531.900000000001</v>
      </c>
      <c r="L12" s="3">
        <v>2.9</v>
      </c>
      <c r="M12" s="8">
        <v>2220434.37</v>
      </c>
      <c r="N12" s="6">
        <v>0.75824412330000002</v>
      </c>
      <c r="O12" s="10">
        <v>75.824412333300003</v>
      </c>
      <c r="AA12" s="12" t="s">
        <v>50</v>
      </c>
    </row>
    <row r="13" spans="1:27" ht="30.75" thickBot="1" x14ac:dyDescent="0.3">
      <c r="A13" s="3" t="s">
        <v>21</v>
      </c>
      <c r="B13" s="5" t="s">
        <v>15</v>
      </c>
      <c r="C13" s="5" t="s">
        <v>19</v>
      </c>
      <c r="D13" s="5">
        <v>24</v>
      </c>
      <c r="E13" s="5">
        <v>3</v>
      </c>
      <c r="F13" s="5">
        <v>0.157</v>
      </c>
      <c r="G13" s="5">
        <v>12.542</v>
      </c>
      <c r="H13" s="5">
        <v>12.699</v>
      </c>
      <c r="I13" s="5">
        <v>10</v>
      </c>
      <c r="J13" s="3">
        <v>20687.7</v>
      </c>
      <c r="K13" s="3">
        <v>20690</v>
      </c>
      <c r="L13" s="3">
        <v>2.2999999999999998</v>
      </c>
      <c r="M13" s="8">
        <v>1597124.54</v>
      </c>
      <c r="N13" s="6">
        <v>0.55047418000000004</v>
      </c>
      <c r="O13" s="10">
        <v>55.047418</v>
      </c>
    </row>
    <row r="14" spans="1:27" ht="30.75" thickBot="1" x14ac:dyDescent="0.3">
      <c r="A14" s="3" t="s">
        <v>22</v>
      </c>
      <c r="B14" s="4" t="s">
        <v>6</v>
      </c>
      <c r="C14" s="4" t="s">
        <v>7</v>
      </c>
      <c r="D14" s="4">
        <v>24</v>
      </c>
      <c r="E14" s="4">
        <v>1</v>
      </c>
      <c r="F14" s="4">
        <v>0.309</v>
      </c>
      <c r="G14" s="4">
        <v>12.573</v>
      </c>
      <c r="H14" s="4">
        <v>12.882</v>
      </c>
      <c r="I14" s="4">
        <v>35</v>
      </c>
      <c r="J14" s="3">
        <v>2.5</v>
      </c>
      <c r="K14" s="3">
        <v>17.5</v>
      </c>
      <c r="L14" s="3"/>
      <c r="M14" s="8">
        <v>684346.24</v>
      </c>
      <c r="N14" s="6">
        <v>0.17119473499999999</v>
      </c>
      <c r="O14" s="10">
        <v>1.71194735</v>
      </c>
    </row>
    <row r="15" spans="1:27" ht="30.75" thickBot="1" x14ac:dyDescent="0.3">
      <c r="A15" s="3" t="s">
        <v>23</v>
      </c>
      <c r="B15" s="5" t="s">
        <v>6</v>
      </c>
      <c r="C15" s="5" t="s">
        <v>7</v>
      </c>
      <c r="D15" s="5">
        <v>24</v>
      </c>
      <c r="E15" s="5">
        <v>2</v>
      </c>
      <c r="F15" s="5">
        <v>0.26100000000000001</v>
      </c>
      <c r="G15" s="5">
        <v>12.775</v>
      </c>
      <c r="H15" s="5">
        <v>13.036</v>
      </c>
      <c r="I15" s="5">
        <v>38</v>
      </c>
      <c r="J15" s="3">
        <v>1</v>
      </c>
      <c r="K15" s="3">
        <v>19</v>
      </c>
      <c r="L15" s="3"/>
      <c r="M15" s="8">
        <v>1049820.05</v>
      </c>
      <c r="N15" s="6">
        <v>0.26256318750000002</v>
      </c>
      <c r="O15" s="10">
        <v>2.6256318749999998</v>
      </c>
    </row>
    <row r="16" spans="1:27" ht="30.75" thickBot="1" x14ac:dyDescent="0.3">
      <c r="A16" s="3" t="s">
        <v>24</v>
      </c>
      <c r="B16" s="4" t="s">
        <v>6</v>
      </c>
      <c r="C16" s="4" t="s">
        <v>7</v>
      </c>
      <c r="D16" s="4">
        <v>24</v>
      </c>
      <c r="E16" s="4">
        <v>3</v>
      </c>
      <c r="F16" s="4">
        <v>0.311</v>
      </c>
      <c r="G16" s="4">
        <v>12.598000000000001</v>
      </c>
      <c r="H16" s="4">
        <v>12.909000000000001</v>
      </c>
      <c r="I16" s="4">
        <v>35</v>
      </c>
      <c r="J16" s="3">
        <v>2.5</v>
      </c>
      <c r="K16" s="3">
        <v>17.5</v>
      </c>
      <c r="L16" s="3"/>
      <c r="M16" s="8">
        <v>853640.78</v>
      </c>
      <c r="N16" s="6">
        <v>0.21351837000000001</v>
      </c>
      <c r="O16" s="10">
        <v>2.1351836999999998</v>
      </c>
    </row>
    <row r="17" spans="1:15" ht="30.75" thickBot="1" x14ac:dyDescent="0.3">
      <c r="A17" s="3" t="s">
        <v>25</v>
      </c>
      <c r="B17" s="5" t="s">
        <v>6</v>
      </c>
      <c r="C17" s="5" t="s">
        <v>11</v>
      </c>
      <c r="D17" s="5">
        <v>24</v>
      </c>
      <c r="E17" s="5">
        <v>1</v>
      </c>
      <c r="F17" s="5">
        <v>0.38200000000000001</v>
      </c>
      <c r="G17" s="5">
        <v>12.493</v>
      </c>
      <c r="H17" s="5">
        <v>12.875</v>
      </c>
      <c r="I17" s="5">
        <v>24</v>
      </c>
      <c r="J17" s="3">
        <v>8</v>
      </c>
      <c r="K17" s="3">
        <v>12</v>
      </c>
      <c r="L17" s="3"/>
      <c r="M17" s="8">
        <v>407376.97</v>
      </c>
      <c r="N17" s="6">
        <v>0.1019524175</v>
      </c>
      <c r="O17" s="10">
        <v>1.0195241749999999</v>
      </c>
    </row>
    <row r="18" spans="1:15" ht="30.75" thickBot="1" x14ac:dyDescent="0.3">
      <c r="A18" s="3" t="s">
        <v>26</v>
      </c>
      <c r="B18" s="5" t="s">
        <v>6</v>
      </c>
      <c r="C18" s="5" t="s">
        <v>11</v>
      </c>
      <c r="D18" s="5">
        <v>24</v>
      </c>
      <c r="E18" s="5">
        <v>2</v>
      </c>
      <c r="F18" s="5">
        <v>0.35099999999999998</v>
      </c>
      <c r="G18" s="5">
        <v>12.592000000000001</v>
      </c>
      <c r="H18" s="5">
        <v>12.943</v>
      </c>
      <c r="I18" s="5">
        <v>19</v>
      </c>
      <c r="J18" s="3">
        <v>10.5</v>
      </c>
      <c r="K18" s="3">
        <v>9.5</v>
      </c>
      <c r="L18" s="3"/>
      <c r="M18" s="8">
        <v>831063.33</v>
      </c>
      <c r="N18" s="6">
        <v>0.20787400750000001</v>
      </c>
      <c r="O18" s="10">
        <v>2.0787400749999998</v>
      </c>
    </row>
    <row r="19" spans="1:15" ht="30.75" thickBot="1" x14ac:dyDescent="0.3">
      <c r="A19" s="3" t="s">
        <v>27</v>
      </c>
      <c r="B19" s="5" t="s">
        <v>6</v>
      </c>
      <c r="C19" s="5" t="s">
        <v>11</v>
      </c>
      <c r="D19" s="5">
        <v>24</v>
      </c>
      <c r="E19" s="5">
        <v>3</v>
      </c>
      <c r="F19" s="5">
        <v>0.316</v>
      </c>
      <c r="G19" s="5">
        <v>12.513</v>
      </c>
      <c r="H19" s="5">
        <v>12.829000000000001</v>
      </c>
      <c r="I19" s="5">
        <v>24</v>
      </c>
      <c r="J19" s="3">
        <v>8</v>
      </c>
      <c r="K19" s="3">
        <v>12</v>
      </c>
      <c r="L19" s="3"/>
      <c r="M19" s="8">
        <v>636156.18000000005</v>
      </c>
      <c r="N19" s="6">
        <v>0.15914722000000001</v>
      </c>
      <c r="O19" s="10">
        <v>1.5914721999999999</v>
      </c>
    </row>
    <row r="20" spans="1:15" ht="30.75" thickBot="1" x14ac:dyDescent="0.3">
      <c r="A20" s="3" t="s">
        <v>28</v>
      </c>
      <c r="B20" s="5" t="s">
        <v>15</v>
      </c>
      <c r="C20" s="5" t="s">
        <v>11</v>
      </c>
      <c r="D20" s="5">
        <v>24</v>
      </c>
      <c r="E20" s="5">
        <v>1</v>
      </c>
      <c r="F20" s="5">
        <v>0.23100000000000001</v>
      </c>
      <c r="G20" s="5">
        <v>12.497</v>
      </c>
      <c r="H20" s="5">
        <v>12.728</v>
      </c>
      <c r="I20" s="5">
        <v>30</v>
      </c>
      <c r="J20" s="3">
        <v>5</v>
      </c>
      <c r="K20" s="3">
        <v>15</v>
      </c>
      <c r="L20" s="3"/>
      <c r="M20" s="8">
        <v>2195790.16</v>
      </c>
      <c r="N20" s="6">
        <v>0.54905571500000006</v>
      </c>
      <c r="O20" s="10">
        <v>5.4905571499999999</v>
      </c>
    </row>
    <row r="21" spans="1:15" ht="30.75" thickBot="1" x14ac:dyDescent="0.3">
      <c r="A21" s="3" t="s">
        <v>29</v>
      </c>
      <c r="B21" s="5" t="s">
        <v>15</v>
      </c>
      <c r="C21" s="5" t="s">
        <v>11</v>
      </c>
      <c r="D21" s="5">
        <v>24</v>
      </c>
      <c r="E21" s="5">
        <v>2</v>
      </c>
      <c r="F21" s="5">
        <v>0.245</v>
      </c>
      <c r="G21" s="5">
        <v>12.840999999999999</v>
      </c>
      <c r="H21" s="5">
        <v>13.086</v>
      </c>
      <c r="I21" s="5">
        <v>30</v>
      </c>
      <c r="J21" s="3">
        <v>5</v>
      </c>
      <c r="K21" s="3">
        <v>15</v>
      </c>
      <c r="L21" s="3"/>
      <c r="M21" s="8">
        <v>2331771.2799999998</v>
      </c>
      <c r="N21" s="6">
        <v>0.58305099500000002</v>
      </c>
      <c r="O21" s="10">
        <v>5.8305099499999997</v>
      </c>
    </row>
    <row r="22" spans="1:15" ht="30.75" thickBot="1" x14ac:dyDescent="0.3">
      <c r="A22" s="3" t="s">
        <v>30</v>
      </c>
      <c r="B22" s="5" t="s">
        <v>15</v>
      </c>
      <c r="C22" s="5" t="s">
        <v>11</v>
      </c>
      <c r="D22" s="5">
        <v>24</v>
      </c>
      <c r="E22" s="5">
        <v>3</v>
      </c>
      <c r="F22" s="5">
        <v>0.17599999999999999</v>
      </c>
      <c r="G22" s="5">
        <v>12.786</v>
      </c>
      <c r="H22" s="5">
        <v>12.962</v>
      </c>
      <c r="I22" s="5">
        <v>30</v>
      </c>
      <c r="J22" s="3">
        <v>5</v>
      </c>
      <c r="K22" s="3">
        <v>15</v>
      </c>
      <c r="L22" s="3"/>
      <c r="M22" s="8">
        <v>1473914.91</v>
      </c>
      <c r="N22" s="6">
        <v>0.36858690249999998</v>
      </c>
      <c r="O22" s="10">
        <v>3.6858690250000001</v>
      </c>
    </row>
    <row r="23" spans="1:15" ht="30.75" thickBot="1" x14ac:dyDescent="0.3">
      <c r="A23" s="3" t="s">
        <v>31</v>
      </c>
      <c r="B23" s="5" t="s">
        <v>15</v>
      </c>
      <c r="C23" s="5" t="s">
        <v>19</v>
      </c>
      <c r="D23" s="5">
        <v>24</v>
      </c>
      <c r="E23" s="5">
        <v>1</v>
      </c>
      <c r="F23" s="5">
        <v>0.161</v>
      </c>
      <c r="G23" s="5">
        <v>12.84</v>
      </c>
      <c r="H23" s="5">
        <v>13.000999999999999</v>
      </c>
      <c r="I23" s="5">
        <v>14</v>
      </c>
      <c r="J23" s="3">
        <v>13</v>
      </c>
      <c r="K23" s="3">
        <v>7</v>
      </c>
      <c r="L23" s="3"/>
      <c r="M23" s="8">
        <v>3127390.94</v>
      </c>
      <c r="N23" s="6">
        <v>0.78195590999999998</v>
      </c>
      <c r="O23" s="10">
        <v>7.8195591000000002</v>
      </c>
    </row>
    <row r="24" spans="1:15" ht="30.75" thickBot="1" x14ac:dyDescent="0.3">
      <c r="A24" s="3" t="s">
        <v>32</v>
      </c>
      <c r="B24" s="5" t="s">
        <v>15</v>
      </c>
      <c r="C24" s="5" t="s">
        <v>19</v>
      </c>
      <c r="D24" s="5">
        <v>24</v>
      </c>
      <c r="E24" s="5">
        <v>2</v>
      </c>
      <c r="F24" s="5">
        <v>0.106</v>
      </c>
      <c r="G24" s="5">
        <v>12.55</v>
      </c>
      <c r="H24" s="5">
        <v>12.656000000000001</v>
      </c>
      <c r="I24" s="5">
        <v>5</v>
      </c>
      <c r="J24" s="3">
        <v>17.5</v>
      </c>
      <c r="K24" s="3">
        <v>2.5</v>
      </c>
      <c r="L24" s="3"/>
      <c r="M24" s="8">
        <v>3506272.23</v>
      </c>
      <c r="N24" s="6">
        <v>0.87667623250000004</v>
      </c>
      <c r="O24" s="10">
        <v>8.7667623250000002</v>
      </c>
    </row>
    <row r="25" spans="1:15" ht="30.75" thickBot="1" x14ac:dyDescent="0.3">
      <c r="A25" s="3" t="s">
        <v>33</v>
      </c>
      <c r="B25" s="5" t="s">
        <v>15</v>
      </c>
      <c r="C25" s="5" t="s">
        <v>19</v>
      </c>
      <c r="D25" s="5">
        <v>24</v>
      </c>
      <c r="E25" s="5">
        <v>3</v>
      </c>
      <c r="F25" s="5">
        <v>0.157</v>
      </c>
      <c r="G25" s="5">
        <v>12.542</v>
      </c>
      <c r="H25" s="5">
        <v>12.699</v>
      </c>
      <c r="I25" s="5">
        <v>10</v>
      </c>
      <c r="J25" s="3">
        <v>15</v>
      </c>
      <c r="K25" s="3">
        <v>5</v>
      </c>
      <c r="L25" s="3"/>
      <c r="M25" s="8">
        <v>2899764.02</v>
      </c>
      <c r="N25" s="6">
        <v>0.72504917999999996</v>
      </c>
      <c r="O25" s="10">
        <v>7.2504917999999998</v>
      </c>
    </row>
    <row r="26" spans="1:15" ht="30.75" thickBot="1" x14ac:dyDescent="0.3">
      <c r="A26" s="3" t="s">
        <v>34</v>
      </c>
      <c r="B26" s="4" t="s">
        <v>6</v>
      </c>
      <c r="C26" s="4" t="s">
        <v>7</v>
      </c>
      <c r="D26" s="4">
        <v>24</v>
      </c>
      <c r="E26" s="4">
        <v>1</v>
      </c>
      <c r="F26" s="4">
        <v>0.309</v>
      </c>
      <c r="G26" s="4">
        <v>12.573</v>
      </c>
      <c r="H26" s="4">
        <v>12.882</v>
      </c>
      <c r="I26" s="4">
        <v>35</v>
      </c>
      <c r="J26" s="3">
        <v>2.5</v>
      </c>
      <c r="K26" s="3">
        <v>17.5</v>
      </c>
      <c r="L26" s="3"/>
      <c r="M26" s="8">
        <v>586650.4</v>
      </c>
      <c r="N26" s="6">
        <v>0.14677077499999999</v>
      </c>
      <c r="O26" s="10">
        <v>1.46770775</v>
      </c>
    </row>
    <row r="27" spans="1:15" ht="30.75" thickBot="1" x14ac:dyDescent="0.3">
      <c r="A27" s="3" t="s">
        <v>35</v>
      </c>
      <c r="B27" s="5" t="s">
        <v>6</v>
      </c>
      <c r="C27" s="5" t="s">
        <v>7</v>
      </c>
      <c r="D27" s="5">
        <v>24</v>
      </c>
      <c r="E27" s="5">
        <v>2</v>
      </c>
      <c r="F27" s="5">
        <v>0.26100000000000001</v>
      </c>
      <c r="G27" s="5">
        <v>12.775</v>
      </c>
      <c r="H27" s="5">
        <v>13.036</v>
      </c>
      <c r="I27" s="5">
        <v>38</v>
      </c>
      <c r="J27" s="3">
        <v>1</v>
      </c>
      <c r="K27" s="3">
        <v>19</v>
      </c>
      <c r="L27" s="3"/>
      <c r="M27" s="8">
        <v>798601.12</v>
      </c>
      <c r="N27" s="6">
        <v>0.199758455</v>
      </c>
      <c r="O27" s="10">
        <v>1.99758455</v>
      </c>
    </row>
    <row r="28" spans="1:15" ht="30.75" thickBot="1" x14ac:dyDescent="0.3">
      <c r="A28" s="3" t="s">
        <v>36</v>
      </c>
      <c r="B28" s="4" t="s">
        <v>6</v>
      </c>
      <c r="C28" s="4" t="s">
        <v>7</v>
      </c>
      <c r="D28" s="4">
        <v>24</v>
      </c>
      <c r="E28" s="4">
        <v>3</v>
      </c>
      <c r="F28" s="4">
        <v>0.311</v>
      </c>
      <c r="G28" s="4">
        <v>12.598000000000001</v>
      </c>
      <c r="H28" s="4">
        <v>12.909000000000001</v>
      </c>
      <c r="I28" s="4">
        <v>35</v>
      </c>
      <c r="J28" s="3">
        <v>2.5</v>
      </c>
      <c r="K28" s="3">
        <v>17.5</v>
      </c>
      <c r="L28" s="3"/>
      <c r="M28" s="8">
        <v>656315.81000000006</v>
      </c>
      <c r="N28" s="6">
        <v>0.1641871275</v>
      </c>
      <c r="O28" s="10">
        <v>1.641871275</v>
      </c>
    </row>
    <row r="29" spans="1:15" ht="30.75" thickBot="1" x14ac:dyDescent="0.3">
      <c r="A29" s="3" t="s">
        <v>37</v>
      </c>
      <c r="B29" s="5" t="s">
        <v>6</v>
      </c>
      <c r="C29" s="5" t="s">
        <v>11</v>
      </c>
      <c r="D29" s="5">
        <v>24</v>
      </c>
      <c r="E29" s="5">
        <v>1</v>
      </c>
      <c r="F29" s="5">
        <v>0.38200000000000001</v>
      </c>
      <c r="G29" s="5">
        <v>12.493</v>
      </c>
      <c r="H29" s="5">
        <v>12.875</v>
      </c>
      <c r="I29" s="5">
        <v>24</v>
      </c>
      <c r="J29" s="3">
        <v>8</v>
      </c>
      <c r="K29" s="3">
        <v>12</v>
      </c>
      <c r="L29" s="3"/>
      <c r="M29" s="8">
        <v>241412.44</v>
      </c>
      <c r="N29" s="6">
        <v>6.0461284999999997E-2</v>
      </c>
      <c r="O29" s="10">
        <v>0.60461284999999998</v>
      </c>
    </row>
    <row r="30" spans="1:15" ht="30.75" thickBot="1" x14ac:dyDescent="0.3">
      <c r="A30" s="3" t="s">
        <v>38</v>
      </c>
      <c r="B30" s="5" t="s">
        <v>6</v>
      </c>
      <c r="C30" s="5" t="s">
        <v>11</v>
      </c>
      <c r="D30" s="5">
        <v>24</v>
      </c>
      <c r="E30" s="5">
        <v>2</v>
      </c>
      <c r="F30" s="5">
        <v>0.35099999999999998</v>
      </c>
      <c r="G30" s="5">
        <v>12.592000000000001</v>
      </c>
      <c r="H30" s="5">
        <v>12.943</v>
      </c>
      <c r="I30" s="5">
        <v>19</v>
      </c>
      <c r="J30" s="3">
        <v>10.5</v>
      </c>
      <c r="K30" s="3">
        <v>9.5</v>
      </c>
      <c r="L30" s="3"/>
      <c r="M30" s="8">
        <v>338290.39</v>
      </c>
      <c r="N30" s="6">
        <v>8.4680772500000001E-2</v>
      </c>
      <c r="O30" s="10">
        <v>0.84680772500000001</v>
      </c>
    </row>
    <row r="31" spans="1:15" ht="30.75" thickBot="1" x14ac:dyDescent="0.3">
      <c r="A31" s="3" t="s">
        <v>39</v>
      </c>
      <c r="B31" s="5" t="s">
        <v>6</v>
      </c>
      <c r="C31" s="5" t="s">
        <v>11</v>
      </c>
      <c r="D31" s="5">
        <v>24</v>
      </c>
      <c r="E31" s="5">
        <v>3</v>
      </c>
      <c r="F31" s="5">
        <v>0.316</v>
      </c>
      <c r="G31" s="5">
        <v>12.513</v>
      </c>
      <c r="H31" s="5">
        <v>12.829000000000001</v>
      </c>
      <c r="I31" s="5">
        <v>24</v>
      </c>
      <c r="J31" s="3">
        <v>8</v>
      </c>
      <c r="K31" s="3">
        <v>12</v>
      </c>
      <c r="L31" s="3"/>
      <c r="M31" s="8">
        <v>294570.37</v>
      </c>
      <c r="N31" s="6">
        <v>7.3750767499999995E-2</v>
      </c>
      <c r="O31" s="10">
        <v>0.73750767500000003</v>
      </c>
    </row>
    <row r="32" spans="1:15" ht="30.75" thickBot="1" x14ac:dyDescent="0.3">
      <c r="A32" s="3" t="s">
        <v>40</v>
      </c>
      <c r="B32" s="5" t="s">
        <v>15</v>
      </c>
      <c r="C32" s="5" t="s">
        <v>11</v>
      </c>
      <c r="D32" s="5">
        <v>24</v>
      </c>
      <c r="E32" s="5">
        <v>1</v>
      </c>
      <c r="F32" s="5">
        <v>0.23100000000000001</v>
      </c>
      <c r="G32" s="5">
        <v>12.497</v>
      </c>
      <c r="H32" s="5">
        <v>12.728</v>
      </c>
      <c r="I32" s="5">
        <v>30</v>
      </c>
      <c r="J32" s="3">
        <v>5</v>
      </c>
      <c r="K32" s="3">
        <v>15</v>
      </c>
      <c r="L32" s="3"/>
      <c r="M32" s="8">
        <v>1612712.51</v>
      </c>
      <c r="N32" s="6">
        <v>0.40328630250000003</v>
      </c>
      <c r="O32" s="10">
        <v>4.0328630250000002</v>
      </c>
    </row>
    <row r="33" spans="1:15" ht="30.75" thickBot="1" x14ac:dyDescent="0.3">
      <c r="A33" s="3" t="s">
        <v>41</v>
      </c>
      <c r="B33" s="5" t="s">
        <v>15</v>
      </c>
      <c r="C33" s="5" t="s">
        <v>11</v>
      </c>
      <c r="D33" s="5">
        <v>24</v>
      </c>
      <c r="E33" s="5">
        <v>2</v>
      </c>
      <c r="F33" s="5">
        <v>0.245</v>
      </c>
      <c r="G33" s="5">
        <v>12.840999999999999</v>
      </c>
      <c r="H33" s="5">
        <v>13.086</v>
      </c>
      <c r="I33" s="5">
        <v>30</v>
      </c>
      <c r="J33" s="3">
        <v>5</v>
      </c>
      <c r="K33" s="3">
        <v>15</v>
      </c>
      <c r="L33" s="3"/>
      <c r="M33" s="8">
        <v>1223289.54</v>
      </c>
      <c r="N33" s="6">
        <v>0.30593056000000002</v>
      </c>
      <c r="O33" s="10">
        <v>3.0593056000000001</v>
      </c>
    </row>
    <row r="34" spans="1:15" ht="30.75" thickBot="1" x14ac:dyDescent="0.3">
      <c r="A34" s="3" t="s">
        <v>42</v>
      </c>
      <c r="B34" s="5" t="s">
        <v>15</v>
      </c>
      <c r="C34" s="5" t="s">
        <v>11</v>
      </c>
      <c r="D34" s="5">
        <v>24</v>
      </c>
      <c r="E34" s="5">
        <v>3</v>
      </c>
      <c r="F34" s="5">
        <v>0.17599999999999999</v>
      </c>
      <c r="G34" s="5">
        <v>12.786</v>
      </c>
      <c r="H34" s="5">
        <v>12.962</v>
      </c>
      <c r="I34" s="5">
        <v>30</v>
      </c>
      <c r="J34" s="3">
        <v>5</v>
      </c>
      <c r="K34" s="3">
        <v>15</v>
      </c>
      <c r="L34" s="3"/>
      <c r="M34" s="8">
        <v>1901157.29</v>
      </c>
      <c r="N34" s="6">
        <v>0.47539749749999999</v>
      </c>
      <c r="O34" s="10">
        <v>4.7539749750000002</v>
      </c>
    </row>
    <row r="35" spans="1:15" ht="30.75" thickBot="1" x14ac:dyDescent="0.3">
      <c r="A35" s="3" t="s">
        <v>43</v>
      </c>
      <c r="B35" s="5" t="s">
        <v>15</v>
      </c>
      <c r="C35" s="5" t="s">
        <v>19</v>
      </c>
      <c r="D35" s="5">
        <v>24</v>
      </c>
      <c r="E35" s="5">
        <v>1</v>
      </c>
      <c r="F35" s="5">
        <v>0.161</v>
      </c>
      <c r="G35" s="5">
        <v>12.84</v>
      </c>
      <c r="H35" s="5">
        <v>13.000999999999999</v>
      </c>
      <c r="I35" s="5">
        <v>14</v>
      </c>
      <c r="J35" s="3">
        <v>13</v>
      </c>
      <c r="K35" s="3">
        <v>7</v>
      </c>
      <c r="L35" s="3"/>
      <c r="M35" s="8">
        <v>1194490.6100000001</v>
      </c>
      <c r="N35" s="6">
        <v>0.29873082750000002</v>
      </c>
      <c r="O35" s="10">
        <v>2.9873082750000002</v>
      </c>
    </row>
    <row r="36" spans="1:15" ht="30.75" thickBot="1" x14ac:dyDescent="0.3">
      <c r="A36" s="3" t="s">
        <v>44</v>
      </c>
      <c r="B36" s="5" t="s">
        <v>15</v>
      </c>
      <c r="C36" s="5" t="s">
        <v>19</v>
      </c>
      <c r="D36" s="5">
        <v>24</v>
      </c>
      <c r="E36" s="5">
        <v>2</v>
      </c>
      <c r="F36" s="5">
        <v>0.106</v>
      </c>
      <c r="G36" s="5">
        <v>12.55</v>
      </c>
      <c r="H36" s="5">
        <v>12.656000000000001</v>
      </c>
      <c r="I36" s="5">
        <v>5</v>
      </c>
      <c r="J36" s="3">
        <v>17.5</v>
      </c>
      <c r="K36" s="3">
        <v>2.5</v>
      </c>
      <c r="L36" s="3"/>
      <c r="M36" s="8">
        <v>426779.78</v>
      </c>
      <c r="N36" s="6">
        <v>0.10680312</v>
      </c>
      <c r="O36" s="10">
        <v>1.0680312000000001</v>
      </c>
    </row>
    <row r="37" spans="1:15" ht="30.75" thickBot="1" x14ac:dyDescent="0.3">
      <c r="A37" s="3" t="s">
        <v>45</v>
      </c>
      <c r="B37" s="5" t="s">
        <v>15</v>
      </c>
      <c r="C37" s="5" t="s">
        <v>19</v>
      </c>
      <c r="D37" s="5">
        <v>24</v>
      </c>
      <c r="E37" s="5">
        <v>3</v>
      </c>
      <c r="F37" s="5">
        <v>0.157</v>
      </c>
      <c r="G37" s="5">
        <v>12.542</v>
      </c>
      <c r="H37" s="5">
        <v>12.699</v>
      </c>
      <c r="I37" s="5">
        <v>10</v>
      </c>
      <c r="J37" s="3">
        <v>15</v>
      </c>
      <c r="K37" s="3">
        <v>5</v>
      </c>
      <c r="L37" s="3"/>
      <c r="M37" s="8">
        <v>389897.05</v>
      </c>
      <c r="N37" s="6">
        <v>9.7582437499999994E-2</v>
      </c>
      <c r="O37" s="10">
        <v>0.97582437499999997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144-933B-45DF-95B2-DA63D1313CE5}">
  <dimension ref="A2:I11"/>
  <sheetViews>
    <sheetView showZeros="0" topLeftCell="A11" workbookViewId="0">
      <selection activeCell="D40" sqref="D40"/>
    </sheetView>
  </sheetViews>
  <sheetFormatPr defaultRowHeight="15" x14ac:dyDescent="0.25"/>
  <cols>
    <col min="8" max="8" width="37.140625" customWidth="1"/>
  </cols>
  <sheetData>
    <row r="2" spans="1:9" x14ac:dyDescent="0.25">
      <c r="A2" t="s">
        <v>1</v>
      </c>
      <c r="B2" t="s">
        <v>0</v>
      </c>
    </row>
    <row r="3" spans="1:9" x14ac:dyDescent="0.25">
      <c r="A3">
        <v>2.5000000000000001E-2</v>
      </c>
      <c r="B3">
        <v>63751.3</v>
      </c>
    </row>
    <row r="4" spans="1:9" x14ac:dyDescent="0.25">
      <c r="A4">
        <v>0.05</v>
      </c>
      <c r="B4">
        <v>45514.559999999998</v>
      </c>
    </row>
    <row r="5" spans="1:9" x14ac:dyDescent="0.25">
      <c r="A5">
        <v>0.1</v>
      </c>
      <c r="B5">
        <v>258353.19</v>
      </c>
    </row>
    <row r="6" spans="1:9" x14ac:dyDescent="0.25">
      <c r="A6">
        <v>0.25</v>
      </c>
      <c r="B6">
        <v>642307.12</v>
      </c>
    </row>
    <row r="7" spans="1:9" ht="15.75" thickBot="1" x14ac:dyDescent="0.3">
      <c r="A7">
        <v>0.5</v>
      </c>
      <c r="B7">
        <v>1298307.23</v>
      </c>
      <c r="G7" t="s">
        <v>2</v>
      </c>
    </row>
    <row r="8" spans="1:9" ht="15.75" thickBot="1" x14ac:dyDescent="0.3">
      <c r="A8">
        <v>1</v>
      </c>
      <c r="B8">
        <v>2793919.72</v>
      </c>
      <c r="H8" s="1" t="s">
        <v>3</v>
      </c>
    </row>
    <row r="10" spans="1:9" x14ac:dyDescent="0.25">
      <c r="I10" t="s">
        <v>4</v>
      </c>
    </row>
    <row r="11" spans="1:9" x14ac:dyDescent="0.25">
      <c r="H11">
        <f>(332401.02+54298)/3000000</f>
        <v>0.12889967333333335</v>
      </c>
      <c r="I11">
        <f>H11*100</f>
        <v>12.889967333333335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D14F-3AEE-4C21-AE07-A04B5D405F14}">
  <dimension ref="A2:M11"/>
  <sheetViews>
    <sheetView showZeros="0" workbookViewId="0">
      <selection activeCell="J10" sqref="J10"/>
    </sheetView>
  </sheetViews>
  <sheetFormatPr defaultRowHeight="15" x14ac:dyDescent="0.25"/>
  <cols>
    <col min="8" max="8" width="37.140625" customWidth="1"/>
  </cols>
  <sheetData>
    <row r="2" spans="1:13" x14ac:dyDescent="0.25">
      <c r="A2" t="s">
        <v>1</v>
      </c>
      <c r="B2" t="s">
        <v>0</v>
      </c>
    </row>
    <row r="3" spans="1:13" x14ac:dyDescent="0.25">
      <c r="A3">
        <v>2.5000000000000001E-2</v>
      </c>
      <c r="B3">
        <v>102327.02</v>
      </c>
    </row>
    <row r="4" spans="1:13" x14ac:dyDescent="0.25">
      <c r="A4">
        <v>0.05</v>
      </c>
      <c r="B4">
        <v>193877.32</v>
      </c>
    </row>
    <row r="5" spans="1:13" x14ac:dyDescent="0.25">
      <c r="A5">
        <v>0.1</v>
      </c>
      <c r="B5">
        <v>399510.13</v>
      </c>
    </row>
    <row r="6" spans="1:13" x14ac:dyDescent="0.25">
      <c r="A6">
        <v>0.25</v>
      </c>
      <c r="B6">
        <v>1075102.69</v>
      </c>
    </row>
    <row r="7" spans="1:13" ht="15.75" thickBot="1" x14ac:dyDescent="0.3">
      <c r="A7">
        <v>0.5</v>
      </c>
      <c r="B7">
        <v>2157336.9700000002</v>
      </c>
      <c r="G7" t="s">
        <v>2</v>
      </c>
    </row>
    <row r="8" spans="1:13" ht="15.75" thickBot="1" x14ac:dyDescent="0.3">
      <c r="A8">
        <v>1</v>
      </c>
      <c r="B8">
        <v>4223263.58</v>
      </c>
      <c r="H8" s="1" t="s">
        <v>3</v>
      </c>
    </row>
    <row r="10" spans="1:13" x14ac:dyDescent="0.25">
      <c r="I10" t="s">
        <v>4</v>
      </c>
    </row>
    <row r="11" spans="1:13" x14ac:dyDescent="0.25">
      <c r="H11">
        <f>(332401.02+54298)/3000000</f>
        <v>0.12889967333333335</v>
      </c>
      <c r="I11">
        <f>H11*100</f>
        <v>12.889967333333335</v>
      </c>
      <c r="M11" s="2">
        <v>4000000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7F92-DE76-4B9C-9B52-D4DF7F04661A}">
  <dimension ref="B2:J21"/>
  <sheetViews>
    <sheetView tabSelected="1" workbookViewId="0">
      <selection activeCell="I20" sqref="I20"/>
    </sheetView>
  </sheetViews>
  <sheetFormatPr defaultRowHeight="15" x14ac:dyDescent="0.25"/>
  <cols>
    <col min="8" max="8" width="10.140625" customWidth="1"/>
  </cols>
  <sheetData>
    <row r="2" spans="2:10" x14ac:dyDescent="0.25">
      <c r="C2" s="21" t="s">
        <v>82</v>
      </c>
    </row>
    <row r="5" spans="2:10" x14ac:dyDescent="0.25">
      <c r="D5" s="21" t="s">
        <v>71</v>
      </c>
      <c r="H5" s="21" t="s">
        <v>72</v>
      </c>
    </row>
    <row r="6" spans="2:10" x14ac:dyDescent="0.25">
      <c r="B6" t="s">
        <v>73</v>
      </c>
      <c r="C6" t="s">
        <v>74</v>
      </c>
      <c r="D6" t="s">
        <v>48</v>
      </c>
      <c r="E6" t="s">
        <v>49</v>
      </c>
      <c r="F6" t="s">
        <v>75</v>
      </c>
      <c r="G6" t="s">
        <v>74</v>
      </c>
      <c r="H6" t="s">
        <v>48</v>
      </c>
      <c r="I6" t="s">
        <v>49</v>
      </c>
      <c r="J6" t="s">
        <v>75</v>
      </c>
    </row>
    <row r="7" spans="2:10" x14ac:dyDescent="0.25">
      <c r="B7">
        <v>1</v>
      </c>
      <c r="C7" t="s">
        <v>76</v>
      </c>
      <c r="D7" s="9">
        <v>0</v>
      </c>
      <c r="E7" s="9">
        <v>58.088000000000001</v>
      </c>
      <c r="F7" s="9">
        <v>80.838999999999999</v>
      </c>
      <c r="G7" s="9"/>
      <c r="H7" s="9">
        <v>46.478999999999999</v>
      </c>
      <c r="I7" s="9">
        <v>33.866999999999997</v>
      </c>
      <c r="J7" s="9">
        <v>0</v>
      </c>
    </row>
    <row r="8" spans="2:10" x14ac:dyDescent="0.25">
      <c r="B8">
        <v>2</v>
      </c>
      <c r="C8" t="s">
        <v>76</v>
      </c>
      <c r="D8" s="9">
        <v>0</v>
      </c>
      <c r="E8" s="9">
        <v>57.987000000000002</v>
      </c>
      <c r="F8" s="9">
        <v>79.866</v>
      </c>
      <c r="G8" s="9"/>
      <c r="H8" s="9">
        <v>48.509</v>
      </c>
      <c r="I8" s="9">
        <v>39.225999999999999</v>
      </c>
      <c r="J8" s="9">
        <v>0</v>
      </c>
    </row>
    <row r="9" spans="2:10" x14ac:dyDescent="0.25">
      <c r="B9">
        <v>3</v>
      </c>
      <c r="C9" t="s">
        <v>76</v>
      </c>
      <c r="D9" s="9">
        <v>0</v>
      </c>
      <c r="E9" s="9">
        <v>67.92</v>
      </c>
      <c r="F9" s="9">
        <v>80.537000000000006</v>
      </c>
      <c r="G9" s="9"/>
      <c r="H9" s="9">
        <v>52.134</v>
      </c>
      <c r="I9" s="9">
        <v>37.030999999999999</v>
      </c>
      <c r="J9" s="9">
        <v>0</v>
      </c>
    </row>
    <row r="10" spans="2:10" x14ac:dyDescent="0.25">
      <c r="B10">
        <v>1</v>
      </c>
      <c r="C10" t="s">
        <v>77</v>
      </c>
      <c r="D10" s="9">
        <v>0</v>
      </c>
      <c r="E10" s="9">
        <v>21.007000000000001</v>
      </c>
      <c r="F10" s="9">
        <v>62.819000000000003</v>
      </c>
      <c r="G10" s="9"/>
      <c r="H10" s="9">
        <v>13.667</v>
      </c>
      <c r="I10" s="9">
        <v>14.701000000000001</v>
      </c>
      <c r="J10" s="9">
        <v>0</v>
      </c>
    </row>
    <row r="11" spans="2:10" x14ac:dyDescent="0.25">
      <c r="B11">
        <v>2</v>
      </c>
      <c r="C11" t="s">
        <v>77</v>
      </c>
      <c r="D11" s="9">
        <v>0</v>
      </c>
      <c r="E11" s="9">
        <v>22.55</v>
      </c>
      <c r="F11" s="9">
        <v>61.878999999999998</v>
      </c>
      <c r="G11" s="9"/>
      <c r="H11" s="9">
        <v>13.54</v>
      </c>
      <c r="I11" s="9">
        <v>14.846</v>
      </c>
      <c r="J11" s="9">
        <v>0</v>
      </c>
    </row>
    <row r="12" spans="2:10" x14ac:dyDescent="0.25">
      <c r="B12">
        <v>3</v>
      </c>
      <c r="C12" t="s">
        <v>77</v>
      </c>
      <c r="D12" s="9">
        <v>0</v>
      </c>
      <c r="E12" s="9">
        <v>21.51</v>
      </c>
      <c r="F12" s="9">
        <v>58.121000000000002</v>
      </c>
      <c r="G12" s="9"/>
      <c r="H12" s="9">
        <v>13.374000000000001</v>
      </c>
      <c r="I12" s="9">
        <v>14.848000000000001</v>
      </c>
      <c r="J12" s="9">
        <v>0</v>
      </c>
    </row>
    <row r="13" spans="2:10" x14ac:dyDescent="0.25">
      <c r="D13" s="9"/>
      <c r="E13" s="9"/>
      <c r="F13" s="9"/>
      <c r="G13" s="9"/>
      <c r="H13" s="9"/>
      <c r="I13" s="9"/>
      <c r="J13" s="9"/>
    </row>
    <row r="14" spans="2:10" x14ac:dyDescent="0.25">
      <c r="B14" t="s">
        <v>78</v>
      </c>
      <c r="C14" t="s">
        <v>76</v>
      </c>
      <c r="D14" s="9">
        <v>0</v>
      </c>
      <c r="E14" s="9">
        <f>AVERAGE(E7:E9)</f>
        <v>61.331666666666671</v>
      </c>
      <c r="F14" s="9">
        <f>AVERAGE(F7:F9)</f>
        <v>80.414000000000001</v>
      </c>
      <c r="G14" s="9" t="s">
        <v>76</v>
      </c>
      <c r="H14" s="9">
        <f>AVERAGE(H7:H9)</f>
        <v>49.040666666666674</v>
      </c>
      <c r="I14" s="9">
        <f>AVERAGE(I7:I9)</f>
        <v>36.707999999999998</v>
      </c>
      <c r="J14" s="9">
        <v>0</v>
      </c>
    </row>
    <row r="15" spans="2:10" x14ac:dyDescent="0.25">
      <c r="B15" t="s">
        <v>78</v>
      </c>
      <c r="C15" t="s">
        <v>77</v>
      </c>
      <c r="D15" s="9">
        <v>0</v>
      </c>
      <c r="E15" s="9">
        <f>AVERAGE(E10:E12)</f>
        <v>21.689000000000004</v>
      </c>
      <c r="F15" s="9">
        <f>AVERAGE(F10:F12)</f>
        <v>60.939666666666675</v>
      </c>
      <c r="G15" s="9" t="s">
        <v>77</v>
      </c>
      <c r="H15" s="9">
        <f>AVERAGE(H10:H12)</f>
        <v>13.527000000000001</v>
      </c>
      <c r="I15" s="9">
        <f>AVERAGE(I10:I12)</f>
        <v>14.798333333333334</v>
      </c>
      <c r="J15" s="9">
        <v>0</v>
      </c>
    </row>
    <row r="16" spans="2:10" x14ac:dyDescent="0.25">
      <c r="C16" t="s">
        <v>79</v>
      </c>
      <c r="D16" s="9">
        <v>0</v>
      </c>
      <c r="E16" s="9">
        <f>_xlfn.STDEV.S(E7:E9)</f>
        <v>5.7058875149562258</v>
      </c>
      <c r="F16" s="9">
        <f>_xlfn.STDEV.S(F7:F9)</f>
        <v>0.49802509976907827</v>
      </c>
      <c r="G16" s="9"/>
      <c r="H16" s="9">
        <f>STDEV(H7:H9)</f>
        <v>2.8647440257959063</v>
      </c>
      <c r="I16" s="9">
        <f>STDEV(I7:I9)</f>
        <v>2.6940614321132332</v>
      </c>
      <c r="J16" s="9">
        <f>STDEV(J7:J9)</f>
        <v>0</v>
      </c>
    </row>
    <row r="17" spans="3:10" x14ac:dyDescent="0.25">
      <c r="C17" t="s">
        <v>80</v>
      </c>
      <c r="D17" s="9">
        <v>0</v>
      </c>
      <c r="E17" s="9">
        <f>_xlfn.STDEV.S(E10:E12)</f>
        <v>0.78691994510242225</v>
      </c>
      <c r="F17" s="9">
        <f>_xlfn.STDEV.S(F10:F12)</f>
        <v>2.4858723485596217</v>
      </c>
      <c r="G17" s="9"/>
      <c r="H17" s="9">
        <f>STDEV(H10:H12)</f>
        <v>0.14693195704134576</v>
      </c>
      <c r="I17" s="9">
        <f>STDEV(I10:I12)</f>
        <v>8.4299070773842605E-2</v>
      </c>
      <c r="J17" s="9">
        <f>STDEV(J10:J12)</f>
        <v>0</v>
      </c>
    </row>
    <row r="21" spans="3:10" x14ac:dyDescent="0.25">
      <c r="F21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2238-8503-4C81-8E3E-809D0D50D843}">
  <dimension ref="B3:J36"/>
  <sheetViews>
    <sheetView workbookViewId="0">
      <selection activeCell="N5" sqref="N5"/>
    </sheetView>
  </sheetViews>
  <sheetFormatPr defaultRowHeight="15" x14ac:dyDescent="0.25"/>
  <cols>
    <col min="2" max="2" width="9.140625" style="18"/>
    <col min="3" max="3" width="18.7109375" customWidth="1"/>
    <col min="4" max="4" width="15.140625" customWidth="1"/>
    <col min="5" max="5" width="12.140625" customWidth="1"/>
    <col min="6" max="6" width="12.28515625" customWidth="1"/>
    <col min="7" max="7" width="12.85546875" customWidth="1"/>
    <col min="8" max="8" width="14.42578125" customWidth="1"/>
    <col min="9" max="9" width="18.42578125" customWidth="1"/>
    <col min="10" max="10" width="14.7109375" customWidth="1"/>
  </cols>
  <sheetData>
    <row r="3" spans="2:10" ht="15.75" x14ac:dyDescent="0.25">
      <c r="C3" s="13" t="s">
        <v>81</v>
      </c>
      <c r="G3" s="14"/>
    </row>
    <row r="4" spans="2:10" x14ac:dyDescent="0.25">
      <c r="G4" s="14"/>
    </row>
    <row r="5" spans="2:10" ht="45" x14ac:dyDescent="0.25">
      <c r="B5" s="15" t="s">
        <v>59</v>
      </c>
      <c r="C5" s="15" t="s">
        <v>60</v>
      </c>
      <c r="D5" s="16" t="s">
        <v>61</v>
      </c>
      <c r="E5" s="16" t="s">
        <v>62</v>
      </c>
      <c r="F5" s="16" t="s">
        <v>63</v>
      </c>
      <c r="G5" s="16" t="s">
        <v>64</v>
      </c>
      <c r="H5" s="16" t="s">
        <v>65</v>
      </c>
      <c r="I5" s="16" t="s">
        <v>66</v>
      </c>
      <c r="J5" s="16" t="s">
        <v>67</v>
      </c>
    </row>
    <row r="6" spans="2:10" x14ac:dyDescent="0.25">
      <c r="B6" s="18">
        <v>1</v>
      </c>
      <c r="C6" s="17" t="s">
        <v>6</v>
      </c>
      <c r="D6" s="17">
        <v>25</v>
      </c>
      <c r="E6" s="17">
        <v>24</v>
      </c>
      <c r="F6" s="18">
        <v>1</v>
      </c>
      <c r="G6" s="19">
        <v>0.34</v>
      </c>
    </row>
    <row r="7" spans="2:10" x14ac:dyDescent="0.25">
      <c r="B7" s="18">
        <v>1</v>
      </c>
      <c r="C7" s="17" t="s">
        <v>6</v>
      </c>
      <c r="D7" s="17">
        <v>25</v>
      </c>
      <c r="E7" s="17">
        <v>24</v>
      </c>
      <c r="F7" s="18">
        <v>2</v>
      </c>
      <c r="G7" s="19">
        <v>0.38500000000000001</v>
      </c>
    </row>
    <row r="8" spans="2:10" x14ac:dyDescent="0.25">
      <c r="B8" s="18">
        <v>2</v>
      </c>
      <c r="C8" s="17" t="s">
        <v>6</v>
      </c>
      <c r="D8" s="17">
        <v>25</v>
      </c>
      <c r="E8" s="17">
        <v>24</v>
      </c>
      <c r="F8" s="17">
        <v>3</v>
      </c>
      <c r="G8" s="20">
        <f>I8-H8</f>
        <v>0.30899999999999928</v>
      </c>
      <c r="H8" s="17">
        <v>12.573</v>
      </c>
      <c r="I8" s="17">
        <v>12.882</v>
      </c>
      <c r="J8" s="17">
        <v>35</v>
      </c>
    </row>
    <row r="9" spans="2:10" x14ac:dyDescent="0.25">
      <c r="B9" s="18">
        <v>2</v>
      </c>
      <c r="C9" s="18" t="s">
        <v>6</v>
      </c>
      <c r="D9" s="18">
        <v>25</v>
      </c>
      <c r="E9" s="18">
        <v>24</v>
      </c>
      <c r="F9" s="18">
        <v>4</v>
      </c>
      <c r="G9" s="19">
        <f>I9-H9</f>
        <v>0.26099999999999923</v>
      </c>
      <c r="H9" s="18">
        <v>12.775</v>
      </c>
      <c r="I9" s="18">
        <v>13.036</v>
      </c>
      <c r="J9" s="18">
        <v>38</v>
      </c>
    </row>
    <row r="10" spans="2:10" x14ac:dyDescent="0.25">
      <c r="B10" s="18">
        <v>2</v>
      </c>
      <c r="C10" s="17" t="s">
        <v>6</v>
      </c>
      <c r="D10" s="17">
        <v>25</v>
      </c>
      <c r="E10" s="17">
        <v>24</v>
      </c>
      <c r="F10" s="17">
        <v>5</v>
      </c>
      <c r="G10" s="20">
        <f>I10-H10</f>
        <v>0.31099999999999994</v>
      </c>
      <c r="H10" s="17">
        <v>12.598000000000001</v>
      </c>
      <c r="I10" s="17">
        <v>12.909000000000001</v>
      </c>
      <c r="J10" s="17">
        <v>35</v>
      </c>
    </row>
    <row r="11" spans="2:10" x14ac:dyDescent="0.25">
      <c r="C11" s="21" t="s">
        <v>68</v>
      </c>
      <c r="G11" s="15">
        <f>AVERAGE(G6:G10)</f>
        <v>0.32119999999999971</v>
      </c>
      <c r="H11" s="19"/>
      <c r="I11" s="19"/>
      <c r="J11" s="19">
        <f>AVERAGE(J6:J10)</f>
        <v>36</v>
      </c>
    </row>
    <row r="12" spans="2:10" x14ac:dyDescent="0.25">
      <c r="C12" t="s">
        <v>69</v>
      </c>
      <c r="G12" s="22">
        <f>STDEV(G6:G10)</f>
        <v>4.5554363128025695E-2</v>
      </c>
    </row>
    <row r="13" spans="2:10" x14ac:dyDescent="0.25">
      <c r="G13" s="19"/>
    </row>
    <row r="14" spans="2:10" x14ac:dyDescent="0.25">
      <c r="B14" s="18">
        <v>1</v>
      </c>
      <c r="C14" s="18" t="s">
        <v>6</v>
      </c>
      <c r="D14" s="18">
        <v>37</v>
      </c>
      <c r="E14" s="18">
        <v>24</v>
      </c>
      <c r="F14" s="18">
        <v>1</v>
      </c>
      <c r="G14" s="19">
        <v>0.26800000000000002</v>
      </c>
    </row>
    <row r="15" spans="2:10" x14ac:dyDescent="0.25">
      <c r="B15" s="18">
        <v>1</v>
      </c>
      <c r="C15" s="18" t="s">
        <v>6</v>
      </c>
      <c r="D15" s="18">
        <v>37</v>
      </c>
      <c r="E15" s="18">
        <v>24</v>
      </c>
      <c r="F15" s="18">
        <v>2</v>
      </c>
      <c r="G15" s="19">
        <v>0.32</v>
      </c>
    </row>
    <row r="16" spans="2:10" x14ac:dyDescent="0.25">
      <c r="B16" s="18">
        <v>2</v>
      </c>
      <c r="C16" s="18" t="s">
        <v>6</v>
      </c>
      <c r="D16" s="18">
        <v>37</v>
      </c>
      <c r="E16" s="18">
        <v>24</v>
      </c>
      <c r="F16" s="18">
        <v>3</v>
      </c>
      <c r="G16" s="19">
        <f>I16-H16</f>
        <v>0.38199999999999967</v>
      </c>
      <c r="H16" s="18">
        <v>12.493</v>
      </c>
      <c r="I16" s="18">
        <v>12.875</v>
      </c>
      <c r="J16" s="18">
        <v>24</v>
      </c>
    </row>
    <row r="17" spans="2:10" x14ac:dyDescent="0.25">
      <c r="B17" s="18">
        <v>2</v>
      </c>
      <c r="C17" s="18" t="s">
        <v>6</v>
      </c>
      <c r="D17" s="18">
        <v>37</v>
      </c>
      <c r="E17" s="18">
        <v>24</v>
      </c>
      <c r="F17" s="18">
        <v>4</v>
      </c>
      <c r="G17" s="19">
        <f>I17-H17</f>
        <v>0.35099999999999909</v>
      </c>
      <c r="H17" s="18">
        <v>12.592000000000001</v>
      </c>
      <c r="I17" s="18">
        <v>12.943</v>
      </c>
      <c r="J17" s="18">
        <v>19</v>
      </c>
    </row>
    <row r="18" spans="2:10" x14ac:dyDescent="0.25">
      <c r="B18" s="18">
        <v>2</v>
      </c>
      <c r="C18" s="18" t="s">
        <v>6</v>
      </c>
      <c r="D18" s="18">
        <v>37</v>
      </c>
      <c r="E18" s="18">
        <v>24</v>
      </c>
      <c r="F18" s="18">
        <v>5</v>
      </c>
      <c r="G18" s="19">
        <f>I18-H18</f>
        <v>0.31600000000000072</v>
      </c>
      <c r="H18" s="18">
        <v>12.513</v>
      </c>
      <c r="I18" s="18">
        <v>12.829000000000001</v>
      </c>
      <c r="J18" s="18">
        <v>24</v>
      </c>
    </row>
    <row r="19" spans="2:10" x14ac:dyDescent="0.25">
      <c r="C19" s="23" t="s">
        <v>68</v>
      </c>
      <c r="F19" s="18"/>
      <c r="G19" s="15">
        <f>AVERAGE(G14:G18)</f>
        <v>0.32739999999999991</v>
      </c>
    </row>
    <row r="20" spans="2:10" x14ac:dyDescent="0.25">
      <c r="C20" s="18" t="s">
        <v>69</v>
      </c>
      <c r="G20" s="22">
        <f>STDEV(G14:G18)</f>
        <v>4.2576989090352263E-2</v>
      </c>
    </row>
    <row r="21" spans="2:10" x14ac:dyDescent="0.25">
      <c r="G21" s="19"/>
    </row>
    <row r="22" spans="2:10" x14ac:dyDescent="0.25">
      <c r="B22" s="18">
        <v>1</v>
      </c>
      <c r="C22" s="18" t="s">
        <v>15</v>
      </c>
      <c r="D22" s="18">
        <v>37</v>
      </c>
      <c r="E22" s="18">
        <v>24</v>
      </c>
      <c r="F22" s="18">
        <v>1</v>
      </c>
      <c r="G22" s="19">
        <v>0.245</v>
      </c>
    </row>
    <row r="23" spans="2:10" x14ac:dyDescent="0.25">
      <c r="B23" s="18">
        <v>1</v>
      </c>
      <c r="C23" s="18" t="s">
        <v>15</v>
      </c>
      <c r="D23" s="18">
        <v>37</v>
      </c>
      <c r="E23" s="18">
        <v>24</v>
      </c>
      <c r="F23" s="18">
        <v>2</v>
      </c>
      <c r="G23" s="19">
        <v>0.32800000000000001</v>
      </c>
    </row>
    <row r="24" spans="2:10" x14ac:dyDescent="0.25">
      <c r="B24" s="18">
        <v>2</v>
      </c>
      <c r="C24" s="18" t="s">
        <v>15</v>
      </c>
      <c r="D24" s="18">
        <v>37</v>
      </c>
      <c r="E24" s="18">
        <v>24</v>
      </c>
      <c r="F24" s="18">
        <v>3</v>
      </c>
      <c r="G24" s="19">
        <f>I24-H24</f>
        <v>0.23099999999999987</v>
      </c>
      <c r="H24" s="18">
        <v>12.497</v>
      </c>
      <c r="I24" s="18">
        <v>12.728</v>
      </c>
      <c r="J24" s="18">
        <v>30</v>
      </c>
    </row>
    <row r="25" spans="2:10" x14ac:dyDescent="0.25">
      <c r="B25" s="18">
        <v>2</v>
      </c>
      <c r="C25" s="18" t="s">
        <v>15</v>
      </c>
      <c r="D25" s="18">
        <v>37</v>
      </c>
      <c r="E25" s="18">
        <v>24</v>
      </c>
      <c r="F25" s="18">
        <v>4</v>
      </c>
      <c r="G25" s="19">
        <f>I25-H25</f>
        <v>0.24500000000000099</v>
      </c>
      <c r="H25" s="18">
        <v>12.840999999999999</v>
      </c>
      <c r="I25" s="18">
        <v>13.086</v>
      </c>
      <c r="J25" s="18">
        <v>30</v>
      </c>
    </row>
    <row r="26" spans="2:10" x14ac:dyDescent="0.25">
      <c r="B26" s="18">
        <v>2</v>
      </c>
      <c r="C26" s="18" t="s">
        <v>15</v>
      </c>
      <c r="D26" s="18">
        <v>37</v>
      </c>
      <c r="E26" s="18">
        <v>24</v>
      </c>
      <c r="F26" s="18">
        <v>5</v>
      </c>
      <c r="G26" s="19">
        <f>I26-H26</f>
        <v>0.17600000000000016</v>
      </c>
      <c r="H26" s="18">
        <v>12.786</v>
      </c>
      <c r="I26" s="18">
        <v>12.962</v>
      </c>
      <c r="J26" s="18">
        <v>30</v>
      </c>
    </row>
    <row r="27" spans="2:10" x14ac:dyDescent="0.25">
      <c r="B27" s="18">
        <v>2</v>
      </c>
      <c r="C27" s="23" t="s">
        <v>68</v>
      </c>
      <c r="F27" s="18"/>
      <c r="G27" s="15">
        <f>AVERAGE(G22:G26)</f>
        <v>0.24500000000000019</v>
      </c>
    </row>
    <row r="28" spans="2:10" x14ac:dyDescent="0.25">
      <c r="C28" s="18" t="s">
        <v>69</v>
      </c>
      <c r="F28" s="18"/>
      <c r="G28" s="22">
        <f>STDEV(G22:G26)</f>
        <v>5.4419665563103251E-2</v>
      </c>
    </row>
    <row r="29" spans="2:10" x14ac:dyDescent="0.25">
      <c r="G29" s="19"/>
    </row>
    <row r="30" spans="2:10" x14ac:dyDescent="0.25">
      <c r="B30" s="18">
        <v>2</v>
      </c>
      <c r="C30" s="18" t="s">
        <v>15</v>
      </c>
      <c r="D30" s="18">
        <v>45</v>
      </c>
      <c r="E30" s="18">
        <v>24</v>
      </c>
      <c r="F30" s="18">
        <v>1</v>
      </c>
      <c r="G30" s="19">
        <f>I30-H30</f>
        <v>0.16099999999999959</v>
      </c>
      <c r="H30" s="18">
        <v>12.84</v>
      </c>
      <c r="I30" s="18">
        <v>13.000999999999999</v>
      </c>
      <c r="J30" s="18">
        <v>14</v>
      </c>
    </row>
    <row r="31" spans="2:10" x14ac:dyDescent="0.25">
      <c r="B31" s="18">
        <v>2</v>
      </c>
      <c r="C31" s="18" t="s">
        <v>15</v>
      </c>
      <c r="D31" s="18">
        <v>45</v>
      </c>
      <c r="E31" s="18">
        <v>24</v>
      </c>
      <c r="F31" s="18">
        <v>2</v>
      </c>
      <c r="G31" s="19">
        <f>I31-H31</f>
        <v>0.10599999999999987</v>
      </c>
      <c r="H31" s="18">
        <v>12.55</v>
      </c>
      <c r="I31" s="18">
        <v>12.656000000000001</v>
      </c>
      <c r="J31" s="18">
        <v>5</v>
      </c>
    </row>
    <row r="32" spans="2:10" x14ac:dyDescent="0.25">
      <c r="B32" s="18">
        <v>2</v>
      </c>
      <c r="C32" s="18" t="s">
        <v>15</v>
      </c>
      <c r="D32" s="18">
        <v>45</v>
      </c>
      <c r="E32" s="18">
        <v>24</v>
      </c>
      <c r="F32" s="18">
        <v>3</v>
      </c>
      <c r="G32" s="19">
        <f>I32-H32</f>
        <v>0.15700000000000003</v>
      </c>
      <c r="H32" s="18">
        <v>12.542</v>
      </c>
      <c r="I32" s="18">
        <v>12.699</v>
      </c>
      <c r="J32" s="18">
        <v>10</v>
      </c>
    </row>
    <row r="33" spans="3:7" x14ac:dyDescent="0.25">
      <c r="C33" s="23" t="s">
        <v>68</v>
      </c>
      <c r="D33" s="18"/>
      <c r="F33" s="18"/>
      <c r="G33" s="24">
        <f>AVERAGE(G30:G32)</f>
        <v>0.14133333333333317</v>
      </c>
    </row>
    <row r="34" spans="3:7" x14ac:dyDescent="0.25">
      <c r="C34" s="18" t="s">
        <v>69</v>
      </c>
      <c r="D34" s="18"/>
      <c r="F34" s="18"/>
      <c r="G34" s="22">
        <f>STDEV(G30:G32)</f>
        <v>3.066485501895171E-2</v>
      </c>
    </row>
    <row r="35" spans="3:7" x14ac:dyDescent="0.25">
      <c r="D35" s="18"/>
      <c r="F35" s="18"/>
      <c r="G35" s="19"/>
    </row>
    <row r="36" spans="3:7" x14ac:dyDescent="0.25">
      <c r="C36" t="s">
        <v>70</v>
      </c>
      <c r="D36" s="18"/>
      <c r="F36" s="18"/>
      <c r="G36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2</vt:i4>
      </vt:variant>
    </vt:vector>
  </HeadingPairs>
  <TitlesOfParts>
    <vt:vector size="7" baseType="lpstr">
      <vt:lpstr>Sheet1</vt:lpstr>
      <vt:lpstr>Calibration for mycelia</vt:lpstr>
      <vt:lpstr>Calibration for broth</vt:lpstr>
      <vt:lpstr>Colony widths</vt:lpstr>
      <vt:lpstr>Myriocin yield</vt:lpstr>
      <vt:lpstr>Mycelia</vt:lpstr>
      <vt:lpstr>Isaria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Greco</dc:creator>
  <cp:lastModifiedBy>Brand, Alexandra</cp:lastModifiedBy>
  <dcterms:created xsi:type="dcterms:W3CDTF">2024-10-11T20:53:15Z</dcterms:created>
  <dcterms:modified xsi:type="dcterms:W3CDTF">2026-05-19T11:22:02Z</dcterms:modified>
</cp:coreProperties>
</file>