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10" windowHeight="14910" tabRatio="861"/>
  </bookViews>
  <sheets>
    <sheet name="Extended Data Table 1" sheetId="2" r:id="rId1"/>
  </sheets>
  <definedNames>
    <definedName name="AE" localSheetId="0">'Extended Data Table 1'!#REF!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6" i="2" l="1"/>
  <c r="E34" i="2" l="1"/>
  <c r="E33" i="2"/>
  <c r="E32" i="2"/>
  <c r="E31" i="2"/>
  <c r="E30" i="2"/>
  <c r="E29" i="2"/>
  <c r="E28" i="2"/>
  <c r="E27" i="2"/>
  <c r="H34" i="2"/>
  <c r="H33" i="2"/>
  <c r="H32" i="2"/>
  <c r="H31" i="2"/>
  <c r="H30" i="2"/>
  <c r="H29" i="2"/>
  <c r="H28" i="2"/>
  <c r="H27" i="2"/>
  <c r="K34" i="2"/>
  <c r="K33" i="2"/>
  <c r="K32" i="2"/>
  <c r="K31" i="2"/>
  <c r="K30" i="2"/>
  <c r="K29" i="2"/>
  <c r="K28" i="2"/>
  <c r="K27" i="2"/>
  <c r="N34" i="2"/>
  <c r="N33" i="2"/>
  <c r="N32" i="2"/>
  <c r="N31" i="2"/>
  <c r="N30" i="2"/>
  <c r="N29" i="2"/>
  <c r="N28" i="2"/>
  <c r="N27" i="2"/>
  <c r="Q34" i="2"/>
  <c r="Q33" i="2"/>
  <c r="Q32" i="2"/>
  <c r="Q31" i="2"/>
  <c r="Q30" i="2"/>
  <c r="Q29" i="2"/>
  <c r="Q28" i="2"/>
  <c r="Q27" i="2"/>
  <c r="T34" i="2"/>
  <c r="T33" i="2"/>
  <c r="T32" i="2"/>
  <c r="T31" i="2"/>
  <c r="T30" i="2"/>
  <c r="T29" i="2"/>
  <c r="T28" i="2"/>
  <c r="T27" i="2"/>
  <c r="T13" i="2"/>
  <c r="T12" i="2"/>
  <c r="T11" i="2"/>
  <c r="T10" i="2"/>
  <c r="T9" i="2"/>
  <c r="T7" i="2"/>
  <c r="T6" i="2"/>
  <c r="Q13" i="2"/>
  <c r="Q12" i="2"/>
  <c r="Q11" i="2"/>
  <c r="Q10" i="2"/>
  <c r="Q9" i="2"/>
  <c r="Q7" i="2"/>
  <c r="Q6" i="2"/>
  <c r="N13" i="2"/>
  <c r="N12" i="2"/>
  <c r="N11" i="2"/>
  <c r="N10" i="2"/>
  <c r="N7" i="2"/>
  <c r="N6" i="2"/>
  <c r="K13" i="2"/>
  <c r="K12" i="2"/>
  <c r="K11" i="2"/>
  <c r="K10" i="2"/>
  <c r="K7" i="2"/>
  <c r="K6" i="2"/>
  <c r="H13" i="2"/>
  <c r="H12" i="2"/>
  <c r="H11" i="2"/>
  <c r="H10" i="2"/>
  <c r="H7" i="2"/>
  <c r="H6" i="2"/>
  <c r="E13" i="2"/>
  <c r="E12" i="2"/>
  <c r="E11" i="2"/>
  <c r="E10" i="2"/>
  <c r="E7" i="2"/>
  <c r="E6" i="2"/>
  <c r="S37" i="2" l="1"/>
  <c r="S38" i="2" s="1"/>
  <c r="R37" i="2"/>
  <c r="R38" i="2" s="1"/>
  <c r="P37" i="2"/>
  <c r="P38" i="2" s="1"/>
  <c r="O37" i="2"/>
  <c r="O38" i="2" s="1"/>
  <c r="M37" i="2"/>
  <c r="M38" i="2" s="1"/>
  <c r="L37" i="2"/>
  <c r="L38" i="2" s="1"/>
  <c r="J37" i="2"/>
  <c r="J38" i="2" s="1"/>
  <c r="I37" i="2"/>
  <c r="I38" i="2" s="1"/>
  <c r="G37" i="2"/>
  <c r="G38" i="2" s="1"/>
  <c r="F37" i="2"/>
  <c r="F38" i="2" s="1"/>
  <c r="D37" i="2"/>
  <c r="D38" i="2" s="1"/>
  <c r="C37" i="2"/>
  <c r="C38" i="2" s="1"/>
  <c r="T36" i="2"/>
  <c r="T40" i="2" s="1"/>
  <c r="S36" i="2"/>
  <c r="R36" i="2"/>
  <c r="Q36" i="2"/>
  <c r="Q40" i="2" s="1"/>
  <c r="O36" i="2"/>
  <c r="N36" i="2"/>
  <c r="N40" i="2" s="1"/>
  <c r="M36" i="2"/>
  <c r="L36" i="2"/>
  <c r="K36" i="2"/>
  <c r="K40" i="2" s="1"/>
  <c r="J36" i="2"/>
  <c r="I36" i="2"/>
  <c r="H36" i="2"/>
  <c r="H39" i="2" s="1"/>
  <c r="G36" i="2"/>
  <c r="F36" i="2"/>
  <c r="E36" i="2"/>
  <c r="E39" i="2" s="1"/>
  <c r="D36" i="2"/>
  <c r="C36" i="2"/>
  <c r="B37" i="2"/>
  <c r="B36" i="2"/>
  <c r="K39" i="2" l="1"/>
  <c r="T39" i="2"/>
  <c r="E40" i="2"/>
  <c r="N39" i="2"/>
  <c r="Q39" i="2"/>
  <c r="H40" i="2"/>
  <c r="S16" i="2"/>
  <c r="S17" i="2" s="1"/>
  <c r="R16" i="2"/>
  <c r="R17" i="2" s="1"/>
  <c r="S15" i="2"/>
  <c r="R15" i="2"/>
  <c r="P16" i="2"/>
  <c r="P17" i="2" s="1"/>
  <c r="O16" i="2"/>
  <c r="O17" i="2" s="1"/>
  <c r="P15" i="2"/>
  <c r="O15" i="2"/>
  <c r="M16" i="2"/>
  <c r="M17" i="2" s="1"/>
  <c r="L16" i="2"/>
  <c r="L17" i="2" s="1"/>
  <c r="M15" i="2"/>
  <c r="L15" i="2"/>
  <c r="J16" i="2"/>
  <c r="J17" i="2" s="1"/>
  <c r="I16" i="2"/>
  <c r="I17" i="2" s="1"/>
  <c r="J15" i="2"/>
  <c r="I15" i="2"/>
  <c r="T15" i="2" l="1"/>
  <c r="T19" i="2" s="1"/>
  <c r="Q15" i="2"/>
  <c r="Q19" i="2" s="1"/>
  <c r="N15" i="2"/>
  <c r="N18" i="2" s="1"/>
  <c r="K15" i="2"/>
  <c r="K18" i="2" s="1"/>
  <c r="K19" i="2" l="1"/>
  <c r="Q18" i="2"/>
  <c r="T18" i="2"/>
  <c r="N19" i="2"/>
  <c r="B16" i="2" l="1"/>
  <c r="B15" i="2"/>
  <c r="G16" i="2"/>
  <c r="G17" i="2" s="1"/>
  <c r="F16" i="2"/>
  <c r="F17" i="2" s="1"/>
  <c r="G15" i="2"/>
  <c r="F15" i="2"/>
  <c r="H15" i="2" l="1"/>
  <c r="H19" i="2" s="1"/>
  <c r="H18" i="2" l="1"/>
  <c r="D15" i="2" l="1"/>
  <c r="D16" i="2"/>
  <c r="D17" i="2" s="1"/>
  <c r="C16" i="2"/>
  <c r="C17" i="2" s="1"/>
  <c r="E15" i="2" l="1"/>
  <c r="C15" i="2"/>
  <c r="E18" i="2" l="1"/>
  <c r="E19" i="2"/>
</calcChain>
</file>

<file path=xl/sharedStrings.xml><?xml version="1.0" encoding="utf-8"?>
<sst xmlns="http://schemas.openxmlformats.org/spreadsheetml/2006/main" count="199" uniqueCount="21">
  <si>
    <t>Before</t>
  </si>
  <si>
    <t>After</t>
  </si>
  <si>
    <t>-</t>
  </si>
  <si>
    <t>Mean</t>
  </si>
  <si>
    <t>SD</t>
  </si>
  <si>
    <t>SEM</t>
  </si>
  <si>
    <t>Diet-ONLY Group</t>
  </si>
  <si>
    <t>Diet+EX Group</t>
  </si>
  <si>
    <t>Delta</t>
  </si>
  <si>
    <t>Lower 95% CI</t>
  </si>
  <si>
    <t>Upper 95% CI</t>
  </si>
  <si>
    <t>Sex</t>
  </si>
  <si>
    <t>Male</t>
  </si>
  <si>
    <t>Female</t>
  </si>
  <si>
    <t>Extended Data Table 1. Strength and cardiovascular fitness</t>
  </si>
  <si>
    <t>Leg Press 1-RM (kg)</t>
  </si>
  <si>
    <t>Knee Flexion 1-RM (kg)</t>
  </si>
  <si>
    <t>Seated Row 1-RM (kg)</t>
  </si>
  <si>
    <t>Chest Press 1-RM (kg)</t>
  </si>
  <si>
    <r>
      <t>VO</t>
    </r>
    <r>
      <rPr>
        <b/>
        <vertAlign val="subscript"/>
        <sz val="12"/>
        <rFont val="Arial"/>
        <family val="2"/>
      </rPr>
      <t>2peak</t>
    </r>
    <r>
      <rPr>
        <b/>
        <sz val="12"/>
        <rFont val="Arial"/>
        <family val="2"/>
      </rPr>
      <t xml:space="preserve"> (mL/kg FFM/min)</t>
    </r>
  </si>
  <si>
    <r>
      <t>VO</t>
    </r>
    <r>
      <rPr>
        <b/>
        <vertAlign val="subscript"/>
        <sz val="12"/>
        <rFont val="Arial"/>
        <family val="2"/>
      </rPr>
      <t>2peak</t>
    </r>
    <r>
      <rPr>
        <b/>
        <sz val="12"/>
        <rFont val="Arial"/>
        <family val="2"/>
      </rPr>
      <t xml:space="preserve"> (mL/kg/min)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</si>
</sst>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1" applyNumberFormat="0" applyFill="0" applyAlignment="0" applyProtection="0"/>
    <xf numFmtId="0" fontId="7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4" applyNumberFormat="0" applyAlignment="0" applyProtection="0"/>
    <xf numFmtId="0" fontId="14" fillId="22" borderId="15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4" applyNumberFormat="0" applyAlignment="0" applyProtection="0"/>
    <xf numFmtId="0" fontId="21" fillId="0" borderId="19" applyNumberFormat="0" applyFill="0" applyAlignment="0" applyProtection="0"/>
    <xf numFmtId="0" fontId="22" fillId="23" borderId="0" applyNumberFormat="0" applyBorder="0" applyAlignment="0" applyProtection="0"/>
    <xf numFmtId="0" fontId="10" fillId="24" borderId="20" applyNumberFormat="0" applyFont="0" applyAlignment="0" applyProtection="0"/>
    <xf numFmtId="0" fontId="23" fillId="21" borderId="21" applyNumberFormat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28" fillId="0" borderId="0"/>
    <xf numFmtId="0" fontId="2" fillId="0" borderId="0"/>
    <xf numFmtId="0" fontId="5" fillId="0" borderId="0"/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left" vertical="center"/>
    </xf>
    <xf numFmtId="0" fontId="30" fillId="0" borderId="0" xfId="0" applyNumberFormat="1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0" fontId="33" fillId="0" borderId="13" xfId="1" applyNumberFormat="1" applyFont="1" applyFill="1" applyBorder="1" applyAlignment="1">
      <alignment horizontal="center" vertical="center"/>
    </xf>
    <xf numFmtId="0" fontId="33" fillId="0" borderId="23" xfId="1" applyNumberFormat="1" applyFont="1" applyFill="1" applyBorder="1" applyAlignment="1">
      <alignment horizontal="center" vertical="center"/>
    </xf>
    <xf numFmtId="0" fontId="33" fillId="0" borderId="23" xfId="1" applyNumberFormat="1" applyFont="1" applyFill="1" applyBorder="1" applyAlignment="1">
      <alignment horizontal="center" vertical="center" wrapText="1"/>
    </xf>
    <xf numFmtId="0" fontId="33" fillId="0" borderId="24" xfId="1" applyNumberFormat="1" applyFont="1" applyFill="1" applyBorder="1" applyAlignment="1">
      <alignment horizontal="center" vertical="center" wrapText="1"/>
    </xf>
    <xf numFmtId="0" fontId="33" fillId="0" borderId="25" xfId="1" applyNumberFormat="1" applyFont="1" applyFill="1" applyBorder="1" applyAlignment="1">
      <alignment horizontal="center" vertical="center" wrapText="1"/>
    </xf>
    <xf numFmtId="0" fontId="33" fillId="0" borderId="0" xfId="1" applyNumberFormat="1" applyFont="1" applyFill="1" applyBorder="1" applyAlignment="1">
      <alignment horizontal="center" vertical="center"/>
    </xf>
    <xf numFmtId="0" fontId="33" fillId="0" borderId="12" xfId="0" applyNumberFormat="1" applyFont="1" applyBorder="1" applyAlignment="1">
      <alignment horizontal="center" vertical="center"/>
    </xf>
    <xf numFmtId="0" fontId="33" fillId="0" borderId="4" xfId="0" applyNumberFormat="1" applyFont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164" fontId="33" fillId="0" borderId="4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0" fontId="33" fillId="0" borderId="12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1" fontId="33" fillId="0" borderId="0" xfId="0" quotePrefix="1" applyNumberFormat="1" applyFont="1" applyFill="1" applyBorder="1" applyAlignment="1">
      <alignment horizontal="center" vertical="center"/>
    </xf>
    <xf numFmtId="0" fontId="33" fillId="0" borderId="13" xfId="0" applyNumberFormat="1" applyFont="1" applyFill="1" applyBorder="1" applyAlignment="1">
      <alignment horizontal="center" vertical="center"/>
    </xf>
    <xf numFmtId="0" fontId="33" fillId="0" borderId="5" xfId="0" applyNumberFormat="1" applyFont="1" applyFill="1" applyBorder="1" applyAlignment="1">
      <alignment horizontal="center" vertical="center"/>
    </xf>
    <xf numFmtId="0" fontId="31" fillId="2" borderId="11" xfId="0" applyNumberFormat="1" applyFont="1" applyFill="1" applyBorder="1" applyAlignment="1">
      <alignment horizontal="left" vertical="center"/>
    </xf>
    <xf numFmtId="0" fontId="31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164" fontId="31" fillId="2" borderId="2" xfId="0" applyNumberFormat="1" applyFont="1" applyFill="1" applyBorder="1" applyAlignment="1">
      <alignment horizontal="center" vertical="center"/>
    </xf>
    <xf numFmtId="164" fontId="31" fillId="2" borderId="6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/>
    </xf>
    <xf numFmtId="164" fontId="31" fillId="2" borderId="4" xfId="0" applyNumberFormat="1" applyFont="1" applyFill="1" applyBorder="1" applyAlignment="1">
      <alignment horizontal="center" vertical="center"/>
    </xf>
    <xf numFmtId="164" fontId="31" fillId="2" borderId="0" xfId="0" applyNumberFormat="1" applyFont="1" applyFill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/>
    </xf>
    <xf numFmtId="1" fontId="31" fillId="2" borderId="6" xfId="0" applyNumberFormat="1" applyFont="1" applyFill="1" applyBorder="1" applyAlignment="1">
      <alignment horizontal="center" vertical="center"/>
    </xf>
    <xf numFmtId="1" fontId="31" fillId="2" borderId="3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center" vertical="center"/>
    </xf>
    <xf numFmtId="0" fontId="31" fillId="2" borderId="12" xfId="0" applyNumberFormat="1" applyFont="1" applyFill="1" applyBorder="1" applyAlignment="1">
      <alignment horizontal="left" vertical="center"/>
    </xf>
    <xf numFmtId="0" fontId="31" fillId="2" borderId="4" xfId="0" applyNumberFormat="1" applyFont="1" applyFill="1" applyBorder="1" applyAlignment="1">
      <alignment horizontal="center" vertical="center"/>
    </xf>
    <xf numFmtId="1" fontId="31" fillId="2" borderId="4" xfId="0" applyNumberFormat="1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0" fontId="31" fillId="2" borderId="4" xfId="0" quotePrefix="1" applyNumberFormat="1" applyFont="1" applyFill="1" applyBorder="1" applyAlignment="1">
      <alignment horizontal="center" vertical="center"/>
    </xf>
    <xf numFmtId="0" fontId="33" fillId="2" borderId="4" xfId="0" quotePrefix="1" applyNumberFormat="1" applyFont="1" applyFill="1" applyBorder="1" applyAlignment="1">
      <alignment horizontal="center" vertical="center"/>
    </xf>
    <xf numFmtId="0" fontId="33" fillId="2" borderId="0" xfId="0" quotePrefix="1" applyNumberFormat="1" applyFont="1" applyFill="1" applyBorder="1" applyAlignment="1">
      <alignment horizontal="center" vertical="center"/>
    </xf>
    <xf numFmtId="1" fontId="33" fillId="2" borderId="4" xfId="0" quotePrefix="1" applyNumberFormat="1" applyFont="1" applyFill="1" applyBorder="1" applyAlignment="1">
      <alignment horizontal="center" vertical="center"/>
    </xf>
    <xf numFmtId="1" fontId="33" fillId="2" borderId="0" xfId="0" quotePrefix="1" applyNumberFormat="1" applyFont="1" applyFill="1" applyBorder="1" applyAlignment="1">
      <alignment horizontal="center" vertical="center"/>
    </xf>
    <xf numFmtId="0" fontId="31" fillId="2" borderId="13" xfId="0" applyNumberFormat="1" applyFont="1" applyFill="1" applyBorder="1" applyAlignment="1">
      <alignment horizontal="left" vertical="center"/>
    </xf>
    <xf numFmtId="0" fontId="33" fillId="2" borderId="23" xfId="0" quotePrefix="1" applyNumberFormat="1" applyFont="1" applyFill="1" applyBorder="1" applyAlignment="1">
      <alignment horizontal="center" vertical="center"/>
    </xf>
    <xf numFmtId="0" fontId="33" fillId="2" borderId="24" xfId="0" quotePrefix="1" applyNumberFormat="1" applyFont="1" applyFill="1" applyBorder="1" applyAlignment="1">
      <alignment horizontal="center" vertical="center"/>
    </xf>
    <xf numFmtId="1" fontId="33" fillId="2" borderId="23" xfId="0" quotePrefix="1" applyNumberFormat="1" applyFont="1" applyFill="1" applyBorder="1" applyAlignment="1">
      <alignment horizontal="center" vertical="center"/>
    </xf>
    <xf numFmtId="1" fontId="33" fillId="2" borderId="24" xfId="0" quotePrefix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31" fillId="0" borderId="8" xfId="1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164" fontId="34" fillId="2" borderId="5" xfId="0" applyNumberFormat="1" applyFont="1" applyFill="1" applyBorder="1" applyAlignment="1">
      <alignment horizontal="center"/>
    </xf>
    <xf numFmtId="1" fontId="34" fillId="2" borderId="5" xfId="0" applyNumberFormat="1" applyFont="1" applyFill="1" applyBorder="1" applyAlignment="1">
      <alignment horizontal="center"/>
    </xf>
    <xf numFmtId="164" fontId="34" fillId="2" borderId="25" xfId="0" applyNumberFormat="1" applyFont="1" applyFill="1" applyBorder="1" applyAlignment="1">
      <alignment horizontal="center"/>
    </xf>
    <xf numFmtId="1" fontId="34" fillId="2" borderId="25" xfId="0" applyNumberFormat="1" applyFont="1" applyFill="1" applyBorder="1" applyAlignment="1">
      <alignment horizontal="center"/>
    </xf>
    <xf numFmtId="2" fontId="29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center" vertical="center"/>
    </xf>
    <xf numFmtId="2" fontId="31" fillId="0" borderId="9" xfId="1" applyNumberFormat="1" applyFont="1" applyFill="1" applyBorder="1" applyAlignment="1">
      <alignment horizontal="center" vertical="center" wrapText="1"/>
    </xf>
    <xf numFmtId="2" fontId="31" fillId="0" borderId="10" xfId="1" applyNumberFormat="1" applyFont="1" applyFill="1" applyBorder="1" applyAlignment="1">
      <alignment horizontal="center" vertical="center" wrapText="1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6" xfId="0" applyNumberFormat="1" applyFont="1" applyFill="1" applyBorder="1" applyAlignment="1">
      <alignment horizontal="center" vertical="center"/>
    </xf>
    <xf numFmtId="2" fontId="31" fillId="0" borderId="3" xfId="0" applyNumberFormat="1" applyFont="1" applyFill="1" applyBorder="1" applyAlignment="1">
      <alignment horizontal="center" vertical="center"/>
    </xf>
    <xf numFmtId="2" fontId="33" fillId="0" borderId="23" xfId="1" applyNumberFormat="1" applyFont="1" applyFill="1" applyBorder="1" applyAlignment="1">
      <alignment horizontal="center" vertical="center" wrapText="1"/>
    </xf>
    <xf numFmtId="2" fontId="33" fillId="0" borderId="24" xfId="1" applyNumberFormat="1" applyFont="1" applyFill="1" applyBorder="1" applyAlignment="1">
      <alignment horizontal="center" vertical="center" wrapText="1"/>
    </xf>
    <xf numFmtId="2" fontId="33" fillId="0" borderId="25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1" fontId="33" fillId="0" borderId="4" xfId="59" applyNumberFormat="1" applyFont="1" applyFill="1" applyBorder="1" applyAlignment="1">
      <alignment horizontal="center" vertical="center"/>
    </xf>
    <xf numFmtId="1" fontId="33" fillId="0" borderId="0" xfId="59" applyNumberFormat="1" applyFont="1" applyFill="1" applyBorder="1" applyAlignment="1">
      <alignment horizontal="center" vertical="center"/>
    </xf>
    <xf numFmtId="1" fontId="31" fillId="2" borderId="2" xfId="59" applyNumberFormat="1" applyFont="1" applyFill="1" applyBorder="1" applyAlignment="1">
      <alignment horizontal="center" vertical="center"/>
    </xf>
    <xf numFmtId="1" fontId="31" fillId="2" borderId="6" xfId="59" applyNumberFormat="1" applyFont="1" applyFill="1" applyBorder="1" applyAlignment="1">
      <alignment horizontal="center" vertical="center"/>
    </xf>
    <xf numFmtId="1" fontId="31" fillId="2" borderId="3" xfId="59" applyNumberFormat="1" applyFont="1" applyFill="1" applyBorder="1" applyAlignment="1">
      <alignment horizontal="center" vertical="center"/>
    </xf>
    <xf numFmtId="1" fontId="31" fillId="2" borderId="4" xfId="59" applyNumberFormat="1" applyFont="1" applyFill="1" applyBorder="1" applyAlignment="1">
      <alignment horizontal="center" vertical="center"/>
    </xf>
    <xf numFmtId="1" fontId="31" fillId="2" borderId="0" xfId="59" applyNumberFormat="1" applyFont="1" applyFill="1" applyBorder="1" applyAlignment="1">
      <alignment horizontal="center" vertical="center"/>
    </xf>
    <xf numFmtId="1" fontId="31" fillId="2" borderId="5" xfId="59" applyNumberFormat="1" applyFont="1" applyFill="1" applyBorder="1" applyAlignment="1">
      <alignment horizontal="center" vertical="center"/>
    </xf>
    <xf numFmtId="1" fontId="33" fillId="2" borderId="4" xfId="59" quotePrefix="1" applyNumberFormat="1" applyFont="1" applyFill="1" applyBorder="1" applyAlignment="1">
      <alignment horizontal="center" vertical="center"/>
    </xf>
    <xf numFmtId="1" fontId="33" fillId="2" borderId="0" xfId="59" quotePrefix="1" applyNumberFormat="1" applyFont="1" applyFill="1" applyBorder="1" applyAlignment="1">
      <alignment horizontal="center" vertical="center"/>
    </xf>
    <xf numFmtId="1" fontId="34" fillId="2" borderId="5" xfId="59" applyNumberFormat="1" applyFont="1" applyFill="1" applyBorder="1" applyAlignment="1">
      <alignment horizontal="center"/>
    </xf>
    <xf numFmtId="1" fontId="33" fillId="2" borderId="23" xfId="59" quotePrefix="1" applyNumberFormat="1" applyFont="1" applyFill="1" applyBorder="1" applyAlignment="1">
      <alignment horizontal="center" vertical="center"/>
    </xf>
    <xf numFmtId="1" fontId="33" fillId="2" borderId="24" xfId="59" quotePrefix="1" applyNumberFormat="1" applyFont="1" applyFill="1" applyBorder="1" applyAlignment="1">
      <alignment horizontal="center" vertical="center"/>
    </xf>
    <xf numFmtId="1" fontId="34" fillId="2" borderId="25" xfId="59" applyNumberFormat="1" applyFont="1" applyFill="1" applyBorder="1" applyAlignment="1">
      <alignment horizontal="center"/>
    </xf>
    <xf numFmtId="1" fontId="33" fillId="0" borderId="4" xfId="0" quotePrefix="1" applyNumberFormat="1" applyFont="1" applyFill="1" applyBorder="1" applyAlignment="1">
      <alignment horizontal="center" vertical="center"/>
    </xf>
    <xf numFmtId="1" fontId="33" fillId="0" borderId="5" xfId="0" quotePrefix="1" applyNumberFormat="1" applyFont="1" applyFill="1" applyBorder="1" applyAlignment="1">
      <alignment horizontal="center" vertical="center"/>
    </xf>
  </cellXfs>
  <cellStyles count="60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" xfId="59" builtinId="5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tabSelected="1" topLeftCell="B1" zoomScale="60" zoomScaleNormal="60" workbookViewId="0">
      <selection activeCell="B1" sqref="B1"/>
    </sheetView>
  </sheetViews>
  <sheetFormatPr defaultColWidth="10.83203125" defaultRowHeight="12.5" x14ac:dyDescent="0.35"/>
  <cols>
    <col min="1" max="1" width="20.33203125" style="1" customWidth="1"/>
    <col min="2" max="2" width="22.33203125" style="1" bestFit="1" customWidth="1"/>
    <col min="3" max="8" width="13.75" style="1" customWidth="1"/>
    <col min="9" max="11" width="13.75" style="81" customWidth="1"/>
    <col min="12" max="20" width="13.75" style="1" customWidth="1"/>
    <col min="21" max="16384" width="10.83203125" style="1"/>
  </cols>
  <sheetData>
    <row r="2" spans="1:20" s="3" customFormat="1" ht="18" x14ac:dyDescent="0.35">
      <c r="A2" s="7" t="s">
        <v>14</v>
      </c>
      <c r="F2" s="4"/>
      <c r="I2" s="70"/>
      <c r="J2" s="71"/>
      <c r="K2" s="71"/>
      <c r="L2" s="4"/>
      <c r="O2" s="4"/>
      <c r="R2" s="4"/>
    </row>
    <row r="3" spans="1:20" s="6" customFormat="1" ht="42.75" customHeight="1" x14ac:dyDescent="0.35">
      <c r="A3" s="8"/>
      <c r="B3" s="9" t="s">
        <v>11</v>
      </c>
      <c r="C3" s="60" t="s">
        <v>15</v>
      </c>
      <c r="D3" s="61"/>
      <c r="E3" s="61"/>
      <c r="F3" s="60" t="s">
        <v>16</v>
      </c>
      <c r="G3" s="61"/>
      <c r="H3" s="61"/>
      <c r="I3" s="72" t="s">
        <v>17</v>
      </c>
      <c r="J3" s="73"/>
      <c r="K3" s="73"/>
      <c r="L3" s="60" t="s">
        <v>18</v>
      </c>
      <c r="M3" s="61"/>
      <c r="N3" s="61"/>
      <c r="O3" s="60" t="s">
        <v>19</v>
      </c>
      <c r="P3" s="61"/>
      <c r="Q3" s="61"/>
      <c r="R3" s="60" t="s">
        <v>20</v>
      </c>
      <c r="S3" s="61"/>
      <c r="T3" s="62"/>
    </row>
    <row r="4" spans="1:20" s="6" customFormat="1" ht="42.75" customHeight="1" x14ac:dyDescent="0.35">
      <c r="A4" s="10"/>
      <c r="B4" s="11" t="s">
        <v>6</v>
      </c>
      <c r="C4" s="63" t="s">
        <v>6</v>
      </c>
      <c r="D4" s="64"/>
      <c r="E4" s="65"/>
      <c r="F4" s="63" t="s">
        <v>6</v>
      </c>
      <c r="G4" s="64"/>
      <c r="H4" s="65"/>
      <c r="I4" s="74" t="s">
        <v>6</v>
      </c>
      <c r="J4" s="75"/>
      <c r="K4" s="76"/>
      <c r="L4" s="63" t="s">
        <v>6</v>
      </c>
      <c r="M4" s="64"/>
      <c r="N4" s="65"/>
      <c r="O4" s="63" t="s">
        <v>6</v>
      </c>
      <c r="P4" s="64"/>
      <c r="Q4" s="65"/>
      <c r="R4" s="63" t="s">
        <v>6</v>
      </c>
      <c r="S4" s="64"/>
      <c r="T4" s="65"/>
    </row>
    <row r="5" spans="1:20" s="17" customFormat="1" ht="15.5" x14ac:dyDescent="0.35">
      <c r="A5" s="12"/>
      <c r="B5" s="13"/>
      <c r="C5" s="14" t="s">
        <v>0</v>
      </c>
      <c r="D5" s="15" t="s">
        <v>1</v>
      </c>
      <c r="E5" s="16" t="s">
        <v>8</v>
      </c>
      <c r="F5" s="14" t="s">
        <v>0</v>
      </c>
      <c r="G5" s="15" t="s">
        <v>1</v>
      </c>
      <c r="H5" s="16" t="s">
        <v>8</v>
      </c>
      <c r="I5" s="77" t="s">
        <v>0</v>
      </c>
      <c r="J5" s="78" t="s">
        <v>1</v>
      </c>
      <c r="K5" s="79" t="s">
        <v>8</v>
      </c>
      <c r="L5" s="14" t="s">
        <v>0</v>
      </c>
      <c r="M5" s="15" t="s">
        <v>1</v>
      </c>
      <c r="N5" s="16" t="s">
        <v>8</v>
      </c>
      <c r="O5" s="14" t="s">
        <v>0</v>
      </c>
      <c r="P5" s="15" t="s">
        <v>1</v>
      </c>
      <c r="Q5" s="16" t="s">
        <v>8</v>
      </c>
      <c r="R5" s="14" t="s">
        <v>0</v>
      </c>
      <c r="S5" s="15" t="s">
        <v>1</v>
      </c>
      <c r="T5" s="16" t="s">
        <v>8</v>
      </c>
    </row>
    <row r="6" spans="1:20" s="27" customFormat="1" ht="18" customHeight="1" x14ac:dyDescent="0.35">
      <c r="A6" s="18"/>
      <c r="B6" s="19" t="s">
        <v>12</v>
      </c>
      <c r="C6" s="26">
        <v>70.909090909090907</v>
      </c>
      <c r="D6" s="24">
        <v>68.409090909090907</v>
      </c>
      <c r="E6" s="25">
        <f t="shared" ref="E6:E13" si="0">IF(AND(ISNUMBER(C6),ISNUMBER(D6)),D6-C6,"")</f>
        <v>-2.5</v>
      </c>
      <c r="F6" s="26">
        <v>95</v>
      </c>
      <c r="G6" s="24">
        <v>78.636363636363598</v>
      </c>
      <c r="H6" s="25">
        <f t="shared" ref="H6:H13" si="1">IF(AND(ISNUMBER(F6),ISNUMBER(G6)),G6-F6,"")</f>
        <v>-16.363636363636402</v>
      </c>
      <c r="I6" s="83">
        <v>82.727272727272705</v>
      </c>
      <c r="J6" s="84">
        <v>83.181818181818102</v>
      </c>
      <c r="K6" s="25">
        <f t="shared" ref="K6:K13" si="2">IF(AND(ISNUMBER(I6),ISNUMBER(J6)),J6-I6,"")</f>
        <v>0.45454545454539641</v>
      </c>
      <c r="L6" s="26">
        <v>67.727272727272705</v>
      </c>
      <c r="M6" s="24">
        <v>62.727272727272698</v>
      </c>
      <c r="N6" s="25">
        <f t="shared" ref="N6:N13" si="3">IF(AND(ISNUMBER(L6),ISNUMBER(M6)),M6-L6,"")</f>
        <v>-5.0000000000000071</v>
      </c>
      <c r="O6" s="22">
        <v>74.302912482648267</v>
      </c>
      <c r="P6" s="23">
        <v>70.623841022374293</v>
      </c>
      <c r="Q6" s="25">
        <f t="shared" ref="Q6:Q13" si="4">IF(AND(ISNUMBER(O6),ISNUMBER(P6)),P6-O6,"")</f>
        <v>-3.679071460273974</v>
      </c>
      <c r="R6" s="22">
        <v>43.876407620000002</v>
      </c>
      <c r="S6" s="23">
        <v>45.610279079999998</v>
      </c>
      <c r="T6" s="25">
        <f t="shared" ref="T6:T13" si="5">IF(AND(ISNUMBER(R6),ISNUMBER(S6)),S6-R6,"")</f>
        <v>1.733871459999996</v>
      </c>
    </row>
    <row r="7" spans="1:20" s="29" customFormat="1" ht="18" customHeight="1" x14ac:dyDescent="0.35">
      <c r="A7" s="28"/>
      <c r="B7" s="20" t="s">
        <v>13</v>
      </c>
      <c r="C7" s="26">
        <v>85.454545454545396</v>
      </c>
      <c r="D7" s="24">
        <v>87.727272727272705</v>
      </c>
      <c r="E7" s="25">
        <f t="shared" si="0"/>
        <v>2.2727272727273089</v>
      </c>
      <c r="F7" s="26">
        <v>67.727272727272705</v>
      </c>
      <c r="G7" s="24">
        <v>67.727272727273004</v>
      </c>
      <c r="H7" s="25">
        <f t="shared" si="1"/>
        <v>2.9842794901924208E-13</v>
      </c>
      <c r="I7" s="83">
        <v>58.636363636363598</v>
      </c>
      <c r="J7" s="84">
        <v>58.636363636363598</v>
      </c>
      <c r="K7" s="25">
        <f t="shared" si="2"/>
        <v>0</v>
      </c>
      <c r="L7" s="26">
        <v>34.772727272727202</v>
      </c>
      <c r="M7" s="24">
        <v>32.5</v>
      </c>
      <c r="N7" s="25">
        <f t="shared" si="3"/>
        <v>-2.2727272727272023</v>
      </c>
      <c r="O7" s="22">
        <v>38.117784836570031</v>
      </c>
      <c r="P7" s="23">
        <v>38.62233811633719</v>
      </c>
      <c r="Q7" s="25">
        <f t="shared" si="4"/>
        <v>0.50455327976715836</v>
      </c>
      <c r="R7" s="22">
        <v>18.846162799999998</v>
      </c>
      <c r="S7" s="23">
        <v>20.447187419999999</v>
      </c>
      <c r="T7" s="25">
        <f t="shared" si="5"/>
        <v>1.6010246200000005</v>
      </c>
    </row>
    <row r="8" spans="1:20" s="29" customFormat="1" ht="17.25" customHeight="1" x14ac:dyDescent="0.35">
      <c r="A8" s="28"/>
      <c r="B8" s="20" t="s">
        <v>13</v>
      </c>
      <c r="C8" s="97" t="s">
        <v>2</v>
      </c>
      <c r="D8" s="30" t="s">
        <v>2</v>
      </c>
      <c r="E8" s="98" t="s">
        <v>2</v>
      </c>
      <c r="F8" s="97" t="s">
        <v>2</v>
      </c>
      <c r="G8" s="30" t="s">
        <v>2</v>
      </c>
      <c r="H8" s="98" t="s">
        <v>2</v>
      </c>
      <c r="I8" s="97" t="s">
        <v>2</v>
      </c>
      <c r="J8" s="30" t="s">
        <v>2</v>
      </c>
      <c r="K8" s="98" t="s">
        <v>2</v>
      </c>
      <c r="L8" s="97" t="s">
        <v>2</v>
      </c>
      <c r="M8" s="30" t="s">
        <v>2</v>
      </c>
      <c r="N8" s="98" t="s">
        <v>2</v>
      </c>
      <c r="O8" s="97" t="s">
        <v>2</v>
      </c>
      <c r="P8" s="30" t="s">
        <v>2</v>
      </c>
      <c r="Q8" s="98" t="s">
        <v>2</v>
      </c>
      <c r="R8" s="97" t="s">
        <v>2</v>
      </c>
      <c r="S8" s="30" t="s">
        <v>2</v>
      </c>
      <c r="T8" s="98" t="s">
        <v>2</v>
      </c>
    </row>
    <row r="9" spans="1:20" s="29" customFormat="1" ht="18" customHeight="1" x14ac:dyDescent="0.35">
      <c r="A9" s="28"/>
      <c r="B9" s="20" t="s">
        <v>12</v>
      </c>
      <c r="C9" s="97" t="s">
        <v>2</v>
      </c>
      <c r="D9" s="30" t="s">
        <v>2</v>
      </c>
      <c r="E9" s="98" t="s">
        <v>2</v>
      </c>
      <c r="F9" s="97" t="s">
        <v>2</v>
      </c>
      <c r="G9" s="30" t="s">
        <v>2</v>
      </c>
      <c r="H9" s="98" t="s">
        <v>2</v>
      </c>
      <c r="I9" s="97" t="s">
        <v>2</v>
      </c>
      <c r="J9" s="30" t="s">
        <v>2</v>
      </c>
      <c r="K9" s="98" t="s">
        <v>2</v>
      </c>
      <c r="L9" s="97" t="s">
        <v>2</v>
      </c>
      <c r="M9" s="30" t="s">
        <v>2</v>
      </c>
      <c r="N9" s="98" t="s">
        <v>2</v>
      </c>
      <c r="O9" s="22">
        <v>50.634645920712202</v>
      </c>
      <c r="P9" s="23">
        <v>49.410092215436997</v>
      </c>
      <c r="Q9" s="25">
        <f t="shared" si="4"/>
        <v>-1.2245537052752056</v>
      </c>
      <c r="R9" s="22">
        <v>31.455953600000001</v>
      </c>
      <c r="S9" s="23">
        <v>33.915039059999998</v>
      </c>
      <c r="T9" s="25">
        <f t="shared" si="5"/>
        <v>2.4590854599999972</v>
      </c>
    </row>
    <row r="10" spans="1:20" s="29" customFormat="1" ht="18" customHeight="1" x14ac:dyDescent="0.35">
      <c r="A10" s="28"/>
      <c r="B10" s="20" t="s">
        <v>12</v>
      </c>
      <c r="C10" s="26">
        <v>223.14049586364001</v>
      </c>
      <c r="D10" s="24">
        <v>288.77005345455001</v>
      </c>
      <c r="E10" s="25">
        <f t="shared" si="0"/>
        <v>65.629557590909997</v>
      </c>
      <c r="F10" s="26">
        <v>101.818181818181</v>
      </c>
      <c r="G10" s="24">
        <v>101.818181818181</v>
      </c>
      <c r="H10" s="25">
        <f t="shared" si="1"/>
        <v>0</v>
      </c>
      <c r="I10" s="83">
        <v>91.590909090908994</v>
      </c>
      <c r="J10" s="84">
        <v>87.954545454545396</v>
      </c>
      <c r="K10" s="25">
        <f t="shared" si="2"/>
        <v>-3.6363636363635976</v>
      </c>
      <c r="L10" s="26">
        <v>91.590909090908994</v>
      </c>
      <c r="M10" s="24">
        <v>67.727272727272705</v>
      </c>
      <c r="N10" s="25">
        <f t="shared" si="3"/>
        <v>-23.863636363636289</v>
      </c>
      <c r="O10" s="22">
        <v>46.629926676663793</v>
      </c>
      <c r="P10" s="23">
        <v>46.98696549589544</v>
      </c>
      <c r="Q10" s="25">
        <f t="shared" si="4"/>
        <v>0.35703881923164715</v>
      </c>
      <c r="R10" s="22">
        <v>29.65682983</v>
      </c>
      <c r="S10" s="23">
        <v>32.515106199999998</v>
      </c>
      <c r="T10" s="25">
        <f t="shared" si="5"/>
        <v>2.8582763699999987</v>
      </c>
    </row>
    <row r="11" spans="1:20" s="29" customFormat="1" ht="18" customHeight="1" x14ac:dyDescent="0.35">
      <c r="A11" s="28"/>
      <c r="B11" s="20" t="s">
        <v>12</v>
      </c>
      <c r="C11" s="26">
        <v>136.363636363636</v>
      </c>
      <c r="D11" s="24">
        <v>109.09090909090899</v>
      </c>
      <c r="E11" s="25">
        <f t="shared" si="0"/>
        <v>-27.27272727272701</v>
      </c>
      <c r="F11" s="26">
        <v>129.46524063635999</v>
      </c>
      <c r="G11" s="24">
        <v>125.76623377273</v>
      </c>
      <c r="H11" s="25">
        <f t="shared" si="1"/>
        <v>-3.6990068636299895</v>
      </c>
      <c r="I11" s="83">
        <v>115.454545454545</v>
      </c>
      <c r="J11" s="84">
        <v>112.04545454545401</v>
      </c>
      <c r="K11" s="25">
        <f t="shared" si="2"/>
        <v>-3.4090909090909918</v>
      </c>
      <c r="L11" s="26">
        <v>129.46524063635999</v>
      </c>
      <c r="M11" s="24">
        <v>113.181818181818</v>
      </c>
      <c r="N11" s="25">
        <f t="shared" si="3"/>
        <v>-16.283422454541991</v>
      </c>
      <c r="O11" s="22">
        <v>43.433485133252653</v>
      </c>
      <c r="P11" s="23">
        <v>41.321684115501192</v>
      </c>
      <c r="Q11" s="25">
        <f t="shared" si="4"/>
        <v>-2.1118010177514606</v>
      </c>
      <c r="R11" s="22">
        <v>22.001003269999998</v>
      </c>
      <c r="S11" s="23">
        <v>22.568691250000001</v>
      </c>
      <c r="T11" s="25">
        <f t="shared" si="5"/>
        <v>0.56768798000000231</v>
      </c>
    </row>
    <row r="12" spans="1:20" s="29" customFormat="1" ht="18" customHeight="1" x14ac:dyDescent="0.35">
      <c r="A12" s="28"/>
      <c r="B12" s="20" t="s">
        <v>13</v>
      </c>
      <c r="C12" s="26">
        <v>66.136363636363598</v>
      </c>
      <c r="D12" s="24">
        <v>66.136363636363598</v>
      </c>
      <c r="E12" s="25">
        <f t="shared" si="0"/>
        <v>0</v>
      </c>
      <c r="F12" s="26">
        <v>62.045454545454497</v>
      </c>
      <c r="G12" s="24">
        <v>59.772727272727202</v>
      </c>
      <c r="H12" s="25">
        <f t="shared" si="1"/>
        <v>-2.2727272727272947</v>
      </c>
      <c r="I12" s="83">
        <v>52.954545454545404</v>
      </c>
      <c r="J12" s="84">
        <v>50.681818181818102</v>
      </c>
      <c r="K12" s="25">
        <f t="shared" si="2"/>
        <v>-2.2727272727273018</v>
      </c>
      <c r="L12" s="26">
        <v>46.136363636363598</v>
      </c>
      <c r="M12" s="24">
        <v>43.863636363636303</v>
      </c>
      <c r="N12" s="25">
        <f t="shared" si="3"/>
        <v>-2.2727272727272947</v>
      </c>
      <c r="O12" s="22">
        <v>44.651179973995255</v>
      </c>
      <c r="P12" s="23">
        <v>43.579239557560385</v>
      </c>
      <c r="Q12" s="25">
        <f t="shared" si="4"/>
        <v>-1.0719404164348703</v>
      </c>
      <c r="R12" s="22">
        <v>25.076587679999999</v>
      </c>
      <c r="S12" s="23">
        <v>25.639711380000001</v>
      </c>
      <c r="T12" s="25">
        <f t="shared" si="5"/>
        <v>0.563123700000002</v>
      </c>
    </row>
    <row r="13" spans="1:20" s="29" customFormat="1" ht="18" customHeight="1" x14ac:dyDescent="0.35">
      <c r="A13" s="28"/>
      <c r="B13" s="20" t="s">
        <v>13</v>
      </c>
      <c r="C13" s="26">
        <v>114.99999999999901</v>
      </c>
      <c r="D13" s="24">
        <v>117.272727272727</v>
      </c>
      <c r="E13" s="25">
        <f t="shared" si="0"/>
        <v>2.272727272727991</v>
      </c>
      <c r="F13" s="26">
        <v>79.090909090908994</v>
      </c>
      <c r="G13" s="24">
        <v>75.681818181818102</v>
      </c>
      <c r="H13" s="25">
        <f t="shared" si="1"/>
        <v>-3.4090909090908923</v>
      </c>
      <c r="I13" s="83">
        <v>59.772727272727202</v>
      </c>
      <c r="J13" s="84">
        <v>59.772727272727202</v>
      </c>
      <c r="K13" s="25">
        <f t="shared" si="2"/>
        <v>0</v>
      </c>
      <c r="L13" s="26">
        <v>41.590909090909001</v>
      </c>
      <c r="M13" s="24">
        <v>40.454545454545404</v>
      </c>
      <c r="N13" s="25">
        <f t="shared" si="3"/>
        <v>-1.1363636363635976</v>
      </c>
      <c r="O13" s="22">
        <v>42.17072618311132</v>
      </c>
      <c r="P13" s="23">
        <v>39.850379512973696</v>
      </c>
      <c r="Q13" s="25">
        <f t="shared" si="4"/>
        <v>-2.3203466701376243</v>
      </c>
      <c r="R13" s="22">
        <v>19.535009380000002</v>
      </c>
      <c r="S13" s="23">
        <v>20.438579560000001</v>
      </c>
      <c r="T13" s="25">
        <f t="shared" si="5"/>
        <v>0.90357017999999911</v>
      </c>
    </row>
    <row r="14" spans="1:20" s="29" customFormat="1" ht="18" customHeight="1" x14ac:dyDescent="0.35">
      <c r="A14" s="31"/>
      <c r="B14" s="20"/>
      <c r="C14" s="26"/>
      <c r="D14" s="24"/>
      <c r="E14" s="32"/>
      <c r="F14" s="26"/>
      <c r="G14" s="24"/>
      <c r="H14" s="32"/>
      <c r="I14" s="26"/>
      <c r="J14" s="24"/>
      <c r="K14" s="32"/>
      <c r="L14" s="26"/>
      <c r="M14" s="24"/>
      <c r="N14" s="32"/>
      <c r="O14" s="20"/>
      <c r="P14" s="21"/>
      <c r="Q14" s="32"/>
      <c r="R14" s="20"/>
      <c r="S14" s="21"/>
      <c r="T14" s="32"/>
    </row>
    <row r="15" spans="1:20" s="44" customFormat="1" ht="18.75" customHeight="1" x14ac:dyDescent="0.35">
      <c r="A15" s="33" t="s">
        <v>3</v>
      </c>
      <c r="B15" s="34" t="str">
        <f>CONCATENATE("Female n=",COUNTIF(B6:B14,"Female"))</f>
        <v>Female n=4</v>
      </c>
      <c r="C15" s="35">
        <f t="shared" ref="C15:H15" si="6">AVERAGE(C6:C14)</f>
        <v>116.16735537121248</v>
      </c>
      <c r="D15" s="42">
        <f t="shared" si="6"/>
        <v>122.9010695151522</v>
      </c>
      <c r="E15" s="43">
        <f t="shared" si="6"/>
        <v>6.7337141439397143</v>
      </c>
      <c r="F15" s="35">
        <f t="shared" si="6"/>
        <v>89.191176469696202</v>
      </c>
      <c r="G15" s="42">
        <f t="shared" si="6"/>
        <v>84.900432901515487</v>
      </c>
      <c r="H15" s="43">
        <f t="shared" si="6"/>
        <v>-4.2907435681807131</v>
      </c>
      <c r="I15" s="85">
        <f t="shared" ref="I15" si="7">AVERAGE(I6:I14)</f>
        <v>76.856060606060481</v>
      </c>
      <c r="J15" s="86">
        <f t="shared" ref="J15" si="8">AVERAGE(J6:J14)</f>
        <v>75.378787878787733</v>
      </c>
      <c r="K15" s="87">
        <f t="shared" ref="K15" si="9">AVERAGE(K6:K14)</f>
        <v>-1.4772727272727491</v>
      </c>
      <c r="L15" s="35">
        <f t="shared" ref="L15" si="10">AVERAGE(L6:L14)</f>
        <v>68.547237075756925</v>
      </c>
      <c r="M15" s="42">
        <f t="shared" ref="M15" si="11">AVERAGE(M6:M14)</f>
        <v>60.075757575757514</v>
      </c>
      <c r="N15" s="43">
        <f t="shared" ref="N15" si="12">AVERAGE(N6:N14)</f>
        <v>-8.471479499999397</v>
      </c>
      <c r="O15" s="36">
        <f t="shared" ref="O15" si="13">AVERAGE(O6:O14)</f>
        <v>48.562951600993358</v>
      </c>
      <c r="P15" s="37">
        <f t="shared" ref="P15" si="14">AVERAGE(P6:P14)</f>
        <v>47.199220005154174</v>
      </c>
      <c r="Q15" s="38">
        <f t="shared" ref="Q15" si="15">AVERAGE(Q6:Q14)</f>
        <v>-1.3637315958391898</v>
      </c>
      <c r="R15" s="36">
        <f t="shared" ref="R15" si="16">AVERAGE(R6:R14)</f>
        <v>27.206850597142854</v>
      </c>
      <c r="S15" s="37">
        <f t="shared" ref="S15" si="17">AVERAGE(S6:S14)</f>
        <v>28.733513421428569</v>
      </c>
      <c r="T15" s="38">
        <f t="shared" ref="T15" si="18">AVERAGE(T6:T14)</f>
        <v>1.5266628242857136</v>
      </c>
    </row>
    <row r="16" spans="1:20" s="44" customFormat="1" ht="18.75" customHeight="1" x14ac:dyDescent="0.35">
      <c r="A16" s="45" t="s">
        <v>4</v>
      </c>
      <c r="B16" s="46" t="str">
        <f>CONCATENATE("Male n=",COUNTIF(B6:B14,"Male"))</f>
        <v>Male n=4</v>
      </c>
      <c r="C16" s="47">
        <f>STDEV(C6:C14)</f>
        <v>58.901939866821778</v>
      </c>
      <c r="D16" s="48">
        <f>STDEV(D6:D14)</f>
        <v>83.86145973784771</v>
      </c>
      <c r="E16" s="49" t="s">
        <v>2</v>
      </c>
      <c r="F16" s="47">
        <f>STDEV(F6:F14)</f>
        <v>24.959121471528963</v>
      </c>
      <c r="G16" s="48">
        <f>STDEV(G6:G14)</f>
        <v>24.522497225605584</v>
      </c>
      <c r="H16" s="49" t="s">
        <v>2</v>
      </c>
      <c r="I16" s="88">
        <f>STDEV(I6:I14)</f>
        <v>24.234314457916341</v>
      </c>
      <c r="J16" s="89">
        <f>STDEV(J6:J14)</f>
        <v>23.226190450975945</v>
      </c>
      <c r="K16" s="90" t="s">
        <v>2</v>
      </c>
      <c r="L16" s="47">
        <f>STDEV(L6:L14)</f>
        <v>36.365628548019018</v>
      </c>
      <c r="M16" s="48">
        <f>STDEV(M6:M14)</f>
        <v>29.305552835550507</v>
      </c>
      <c r="N16" s="49" t="s">
        <v>2</v>
      </c>
      <c r="O16" s="39">
        <f>STDEV(O6:O14)</f>
        <v>11.987142604589975</v>
      </c>
      <c r="P16" s="40">
        <f>STDEV(P6:P14)</f>
        <v>11.021675037523698</v>
      </c>
      <c r="Q16" s="41" t="s">
        <v>2</v>
      </c>
      <c r="R16" s="39">
        <f>STDEV(R6:R14)</f>
        <v>8.7780836984373263</v>
      </c>
      <c r="S16" s="40">
        <f>STDEV(S6:S14)</f>
        <v>9.2287561533210312</v>
      </c>
      <c r="T16" s="41" t="s">
        <v>2</v>
      </c>
    </row>
    <row r="17" spans="1:20" s="44" customFormat="1" ht="18" customHeight="1" x14ac:dyDescent="0.35">
      <c r="A17" s="45" t="s">
        <v>5</v>
      </c>
      <c r="B17" s="50" t="s">
        <v>2</v>
      </c>
      <c r="C17" s="47">
        <f>C16/SQRT(COUNT(C6:C14))</f>
        <v>24.046616255635254</v>
      </c>
      <c r="D17" s="48">
        <f>D16/SQRT(COUNT(D6:D14))</f>
        <v>34.236297573780412</v>
      </c>
      <c r="E17" s="49" t="s">
        <v>2</v>
      </c>
      <c r="F17" s="47">
        <f>F16/SQRT(COUNT(F6:F14))</f>
        <v>10.189518672231598</v>
      </c>
      <c r="G17" s="48">
        <f>G16/SQRT(COUNT(G6:G14))</f>
        <v>10.011267570258305</v>
      </c>
      <c r="H17" s="49" t="s">
        <v>2</v>
      </c>
      <c r="I17" s="88">
        <f>I16/SQRT(COUNT(I6:I14))</f>
        <v>9.8936174480080261</v>
      </c>
      <c r="J17" s="89">
        <f>J16/SQRT(COUNT(J6:J14))</f>
        <v>9.4820525455990303</v>
      </c>
      <c r="K17" s="90" t="s">
        <v>2</v>
      </c>
      <c r="L17" s="47">
        <f>L16/SQRT(COUNT(L6:L14))</f>
        <v>14.846205686372619</v>
      </c>
      <c r="M17" s="48">
        <f>M16/SQRT(COUNT(M6:M14))</f>
        <v>11.96394184621191</v>
      </c>
      <c r="N17" s="49" t="s">
        <v>2</v>
      </c>
      <c r="O17" s="39">
        <f>O16/SQRT(COUNT(O6:O14))</f>
        <v>4.5307140374303048</v>
      </c>
      <c r="P17" s="40">
        <f>P16/SQRT(COUNT(P6:P14))</f>
        <v>4.1658015972365989</v>
      </c>
      <c r="Q17" s="41" t="s">
        <v>2</v>
      </c>
      <c r="R17" s="39">
        <f>R16/SQRT(COUNT(R6:R14))</f>
        <v>3.317803779110752</v>
      </c>
      <c r="S17" s="40">
        <f>S16/SQRT(COUNT(S6:S14))</f>
        <v>3.4881419560206464</v>
      </c>
      <c r="T17" s="41" t="s">
        <v>2</v>
      </c>
    </row>
    <row r="18" spans="1:20" s="27" customFormat="1" ht="18" customHeight="1" x14ac:dyDescent="0.35">
      <c r="A18" s="45" t="s">
        <v>9</v>
      </c>
      <c r="B18" s="51" t="s">
        <v>2</v>
      </c>
      <c r="C18" s="53" t="s">
        <v>2</v>
      </c>
      <c r="D18" s="54" t="s">
        <v>2</v>
      </c>
      <c r="E18" s="67">
        <f>E15-(_xlfn.CONFIDENCE.T(0.05,(STDEV(E6:E14)),COUNT(E6:E14)))</f>
        <v>-25.766830253817595</v>
      </c>
      <c r="F18" s="53" t="s">
        <v>2</v>
      </c>
      <c r="G18" s="54" t="s">
        <v>2</v>
      </c>
      <c r="H18" s="67">
        <f>H15-(_xlfn.CONFIDENCE.T(0.05,(STDEV(H6:H14)),COUNT(H6:H14)))</f>
        <v>-10.721918662836437</v>
      </c>
      <c r="I18" s="91" t="s">
        <v>2</v>
      </c>
      <c r="J18" s="92" t="s">
        <v>2</v>
      </c>
      <c r="K18" s="93">
        <f>K15-(_xlfn.CONFIDENCE.T(0.05,(STDEV(K6:K14)),COUNT(K6:K14)))</f>
        <v>-3.4193204460253801</v>
      </c>
      <c r="L18" s="53" t="s">
        <v>2</v>
      </c>
      <c r="M18" s="54" t="s">
        <v>2</v>
      </c>
      <c r="N18" s="67">
        <f>N15-(_xlfn.CONFIDENCE.T(0.05,(STDEV(N6:N14)),COUNT(N6:N14)))</f>
        <v>-18.323317232941321</v>
      </c>
      <c r="O18" s="51" t="s">
        <v>2</v>
      </c>
      <c r="P18" s="52" t="s">
        <v>2</v>
      </c>
      <c r="Q18" s="66">
        <f>Q15-(_xlfn.CONFIDENCE.T(0.05,(STDEV(Q6:Q14)),COUNT(Q6:Q14)))</f>
        <v>-2.745417855768181</v>
      </c>
      <c r="R18" s="51" t="s">
        <v>2</v>
      </c>
      <c r="S18" s="52" t="s">
        <v>2</v>
      </c>
      <c r="T18" s="66">
        <f>T15-(_xlfn.CONFIDENCE.T(0.05,(STDEV(T6:T14)),COUNT(T6:T14)))</f>
        <v>0.68855349769439556</v>
      </c>
    </row>
    <row r="19" spans="1:20" s="27" customFormat="1" ht="18" customHeight="1" x14ac:dyDescent="0.35">
      <c r="A19" s="55" t="s">
        <v>10</v>
      </c>
      <c r="B19" s="56" t="s">
        <v>2</v>
      </c>
      <c r="C19" s="58" t="s">
        <v>2</v>
      </c>
      <c r="D19" s="59" t="s">
        <v>2</v>
      </c>
      <c r="E19" s="69">
        <f>E15+(_xlfn.CONFIDENCE.T(0.05,(STDEV(E6:E14)),COUNT(E6:E14)))</f>
        <v>39.234258541697024</v>
      </c>
      <c r="F19" s="58" t="s">
        <v>2</v>
      </c>
      <c r="G19" s="59" t="s">
        <v>2</v>
      </c>
      <c r="H19" s="69">
        <f>H15+(_xlfn.CONFIDENCE.T(0.05,(STDEV(H6:H14)),COUNT(H6:H14)))</f>
        <v>2.1404315264750098</v>
      </c>
      <c r="I19" s="94" t="s">
        <v>2</v>
      </c>
      <c r="J19" s="95" t="s">
        <v>2</v>
      </c>
      <c r="K19" s="96">
        <f>K15+(_xlfn.CONFIDENCE.T(0.05,(STDEV(K6:K14)),COUNT(K6:K14)))</f>
        <v>0.46477499147988222</v>
      </c>
      <c r="L19" s="58" t="s">
        <v>2</v>
      </c>
      <c r="M19" s="59" t="s">
        <v>2</v>
      </c>
      <c r="N19" s="69">
        <f>N15+(_xlfn.CONFIDENCE.T(0.05,(STDEV(N6:N14)),COUNT(N6:N14)))</f>
        <v>1.3803582329425286</v>
      </c>
      <c r="O19" s="56" t="s">
        <v>2</v>
      </c>
      <c r="P19" s="57" t="s">
        <v>2</v>
      </c>
      <c r="Q19" s="68">
        <f>Q15+(_xlfn.CONFIDENCE.T(0.05,(STDEV(Q6:Q14)),COUNT(Q6:Q14)))</f>
        <v>1.7954664089801398E-2</v>
      </c>
      <c r="R19" s="56" t="s">
        <v>2</v>
      </c>
      <c r="S19" s="57" t="s">
        <v>2</v>
      </c>
      <c r="T19" s="68">
        <f>T15+(_xlfn.CONFIDENCE.T(0.05,(STDEV(T6:T14)),COUNT(T6:T14)))</f>
        <v>2.3647721508770316</v>
      </c>
    </row>
    <row r="20" spans="1:20" s="2" customFormat="1" x14ac:dyDescent="0.35">
      <c r="I20" s="80"/>
      <c r="J20" s="80"/>
      <c r="K20" s="80"/>
    </row>
    <row r="21" spans="1:20" s="2" customFormat="1" x14ac:dyDescent="0.35">
      <c r="I21" s="80"/>
      <c r="J21" s="80"/>
      <c r="K21" s="80"/>
    </row>
    <row r="22" spans="1:20" ht="17.5" x14ac:dyDescent="0.35">
      <c r="E22" s="5"/>
      <c r="H22" s="5"/>
      <c r="K22" s="82"/>
      <c r="N22" s="5"/>
      <c r="Q22" s="5"/>
      <c r="T22" s="5"/>
    </row>
    <row r="24" spans="1:20" s="6" customFormat="1" ht="42.75" customHeight="1" x14ac:dyDescent="0.35">
      <c r="A24" s="8"/>
      <c r="B24" s="9" t="s">
        <v>11</v>
      </c>
      <c r="C24" s="60" t="s">
        <v>15</v>
      </c>
      <c r="D24" s="61"/>
      <c r="E24" s="61"/>
      <c r="F24" s="60" t="s">
        <v>16</v>
      </c>
      <c r="G24" s="61"/>
      <c r="H24" s="61"/>
      <c r="I24" s="72" t="s">
        <v>17</v>
      </c>
      <c r="J24" s="73"/>
      <c r="K24" s="73"/>
      <c r="L24" s="60" t="s">
        <v>18</v>
      </c>
      <c r="M24" s="61"/>
      <c r="N24" s="61"/>
      <c r="O24" s="60" t="s">
        <v>19</v>
      </c>
      <c r="P24" s="61"/>
      <c r="Q24" s="61"/>
      <c r="R24" s="60" t="s">
        <v>20</v>
      </c>
      <c r="S24" s="61"/>
      <c r="T24" s="62"/>
    </row>
    <row r="25" spans="1:20" s="6" customFormat="1" ht="42.75" customHeight="1" x14ac:dyDescent="0.35">
      <c r="A25" s="10"/>
      <c r="B25" s="11" t="s">
        <v>7</v>
      </c>
      <c r="C25" s="63" t="s">
        <v>7</v>
      </c>
      <c r="D25" s="64"/>
      <c r="E25" s="65"/>
      <c r="F25" s="63" t="s">
        <v>7</v>
      </c>
      <c r="G25" s="64"/>
      <c r="H25" s="65"/>
      <c r="I25" s="74" t="s">
        <v>7</v>
      </c>
      <c r="J25" s="75"/>
      <c r="K25" s="76"/>
      <c r="L25" s="63" t="s">
        <v>7</v>
      </c>
      <c r="M25" s="64"/>
      <c r="N25" s="65"/>
      <c r="O25" s="63" t="s">
        <v>7</v>
      </c>
      <c r="P25" s="64"/>
      <c r="Q25" s="65"/>
      <c r="R25" s="63" t="s">
        <v>7</v>
      </c>
      <c r="S25" s="64"/>
      <c r="T25" s="65"/>
    </row>
    <row r="26" spans="1:20" s="17" customFormat="1" ht="15.5" x14ac:dyDescent="0.35">
      <c r="A26" s="12"/>
      <c r="B26" s="13"/>
      <c r="C26" s="14" t="s">
        <v>0</v>
      </c>
      <c r="D26" s="15" t="s">
        <v>1</v>
      </c>
      <c r="E26" s="16" t="s">
        <v>8</v>
      </c>
      <c r="F26" s="14" t="s">
        <v>0</v>
      </c>
      <c r="G26" s="15" t="s">
        <v>1</v>
      </c>
      <c r="H26" s="16" t="s">
        <v>8</v>
      </c>
      <c r="I26" s="77" t="s">
        <v>0</v>
      </c>
      <c r="J26" s="78" t="s">
        <v>1</v>
      </c>
      <c r="K26" s="79" t="s">
        <v>8</v>
      </c>
      <c r="L26" s="14" t="s">
        <v>0</v>
      </c>
      <c r="M26" s="15" t="s">
        <v>1</v>
      </c>
      <c r="N26" s="16" t="s">
        <v>8</v>
      </c>
      <c r="O26" s="14" t="s">
        <v>0</v>
      </c>
      <c r="P26" s="15" t="s">
        <v>1</v>
      </c>
      <c r="Q26" s="16" t="s">
        <v>8</v>
      </c>
      <c r="R26" s="14" t="s">
        <v>0</v>
      </c>
      <c r="S26" s="15" t="s">
        <v>1</v>
      </c>
      <c r="T26" s="16" t="s">
        <v>8</v>
      </c>
    </row>
    <row r="27" spans="1:20" s="27" customFormat="1" ht="18" customHeight="1" x14ac:dyDescent="0.35">
      <c r="A27" s="18"/>
      <c r="B27" s="19" t="s">
        <v>13</v>
      </c>
      <c r="C27" s="26">
        <v>72.954545454545396</v>
      </c>
      <c r="D27" s="24">
        <v>74.090909090908994</v>
      </c>
      <c r="E27" s="25">
        <f t="shared" ref="E27:E34" si="19">IF(AND(ISNUMBER(C27),ISNUMBER(D27)),D27-C27,"")</f>
        <v>1.1363636363635976</v>
      </c>
      <c r="F27" s="26">
        <v>97.272727272727195</v>
      </c>
      <c r="G27" s="24">
        <v>107.04545454545401</v>
      </c>
      <c r="H27" s="25">
        <f t="shared" ref="H27:H34" si="20">IF(AND(ISNUMBER(F27),ISNUMBER(G27)),G27-F27,"")</f>
        <v>9.7727272727268115</v>
      </c>
      <c r="I27" s="83">
        <v>69.318181818181799</v>
      </c>
      <c r="J27" s="84">
        <v>72.272727272727195</v>
      </c>
      <c r="K27" s="25">
        <f t="shared" ref="K27:K34" si="21">IF(AND(ISNUMBER(I27),ISNUMBER(J27)),J27-I27,"")</f>
        <v>2.9545454545453964</v>
      </c>
      <c r="L27" s="26">
        <v>43.863636363635997</v>
      </c>
      <c r="M27" s="24">
        <v>43.863636363635997</v>
      </c>
      <c r="N27" s="25">
        <f t="shared" ref="N27:N34" si="22">IF(AND(ISNUMBER(L27),ISNUMBER(M27)),M27-L27,"")</f>
        <v>0</v>
      </c>
      <c r="O27" s="22">
        <v>66.253425768205247</v>
      </c>
      <c r="P27" s="23">
        <v>68.516365412129758</v>
      </c>
      <c r="Q27" s="25">
        <f t="shared" ref="Q27:Q34" si="23">IF(AND(ISNUMBER(O27),ISNUMBER(P27)),P27-O27,"")</f>
        <v>2.2629396439245113</v>
      </c>
      <c r="R27" s="22">
        <v>33.140331269999997</v>
      </c>
      <c r="S27" s="23">
        <v>38.592548370000003</v>
      </c>
      <c r="T27" s="25">
        <f t="shared" ref="T27:T34" si="24">IF(AND(ISNUMBER(R27),ISNUMBER(S27)),S27-R27,"")</f>
        <v>5.4522171000000057</v>
      </c>
    </row>
    <row r="28" spans="1:20" s="29" customFormat="1" ht="18" customHeight="1" x14ac:dyDescent="0.35">
      <c r="A28" s="28"/>
      <c r="B28" s="20" t="s">
        <v>13</v>
      </c>
      <c r="C28" s="26">
        <v>57.045454545454497</v>
      </c>
      <c r="D28" s="24">
        <v>71.818181818181799</v>
      </c>
      <c r="E28" s="25">
        <f t="shared" si="19"/>
        <v>14.772727272727302</v>
      </c>
      <c r="F28" s="26">
        <v>72.954545454545396</v>
      </c>
      <c r="G28" s="24">
        <v>77.954545454545396</v>
      </c>
      <c r="H28" s="25">
        <f t="shared" si="20"/>
        <v>5</v>
      </c>
      <c r="I28" s="83">
        <v>58.181818181818102</v>
      </c>
      <c r="J28" s="84">
        <v>59.772727272727202</v>
      </c>
      <c r="K28" s="25">
        <f t="shared" si="21"/>
        <v>1.5909090909091006</v>
      </c>
      <c r="L28" s="26">
        <v>40</v>
      </c>
      <c r="M28" s="24">
        <v>39.318181818181799</v>
      </c>
      <c r="N28" s="25">
        <f t="shared" si="22"/>
        <v>-0.6818181818182012</v>
      </c>
      <c r="O28" s="22">
        <v>36.285728102069065</v>
      </c>
      <c r="P28" s="23">
        <v>39.298277942635295</v>
      </c>
      <c r="Q28" s="25">
        <f t="shared" si="23"/>
        <v>3.0125498405662299</v>
      </c>
      <c r="R28" s="22">
        <v>19.80843544</v>
      </c>
      <c r="S28" s="23">
        <v>22.828615190000001</v>
      </c>
      <c r="T28" s="25">
        <f t="shared" si="24"/>
        <v>3.0201797500000005</v>
      </c>
    </row>
    <row r="29" spans="1:20" s="29" customFormat="1" ht="17.25" customHeight="1" x14ac:dyDescent="0.35">
      <c r="A29" s="28"/>
      <c r="B29" s="20" t="s">
        <v>13</v>
      </c>
      <c r="C29" s="26">
        <v>85.454545454545396</v>
      </c>
      <c r="D29" s="24">
        <v>119.54545454545401</v>
      </c>
      <c r="E29" s="25">
        <f t="shared" si="19"/>
        <v>34.09090909090861</v>
      </c>
      <c r="F29" s="26">
        <v>47.272727272727202</v>
      </c>
      <c r="G29" s="24">
        <v>56.363636363636303</v>
      </c>
      <c r="H29" s="25">
        <f t="shared" si="20"/>
        <v>9.0909090909091006</v>
      </c>
      <c r="I29" s="83">
        <v>40.454545454545404</v>
      </c>
      <c r="J29" s="84">
        <v>56.363636363636303</v>
      </c>
      <c r="K29" s="25">
        <f t="shared" si="21"/>
        <v>15.909090909090899</v>
      </c>
      <c r="L29" s="26">
        <v>37.045454545454497</v>
      </c>
      <c r="M29" s="24">
        <v>62.045454545454497</v>
      </c>
      <c r="N29" s="25">
        <f t="shared" si="22"/>
        <v>25</v>
      </c>
      <c r="O29" s="22">
        <v>37.452488053326682</v>
      </c>
      <c r="P29" s="23">
        <v>43.187546480623368</v>
      </c>
      <c r="Q29" s="25">
        <f t="shared" si="23"/>
        <v>5.7350584272966856</v>
      </c>
      <c r="R29" s="22">
        <v>22.180450440000001</v>
      </c>
      <c r="S29" s="23">
        <v>26.97253036</v>
      </c>
      <c r="T29" s="25">
        <f t="shared" si="24"/>
        <v>4.792079919999999</v>
      </c>
    </row>
    <row r="30" spans="1:20" s="29" customFormat="1" ht="18" customHeight="1" x14ac:dyDescent="0.35">
      <c r="A30" s="28"/>
      <c r="B30" s="20" t="s">
        <v>12</v>
      </c>
      <c r="C30" s="26">
        <v>107.5</v>
      </c>
      <c r="D30" s="24">
        <v>119.35828877273001</v>
      </c>
      <c r="E30" s="25">
        <f t="shared" si="19"/>
        <v>11.858288772730006</v>
      </c>
      <c r="F30" s="26">
        <v>100.681818181818</v>
      </c>
      <c r="G30" s="24">
        <v>113.342246</v>
      </c>
      <c r="H30" s="25">
        <f t="shared" si="20"/>
        <v>12.660427818182001</v>
      </c>
      <c r="I30" s="83">
        <v>107.5</v>
      </c>
      <c r="J30" s="84">
        <v>140.30303031817999</v>
      </c>
      <c r="K30" s="25">
        <f t="shared" si="21"/>
        <v>32.803030318179992</v>
      </c>
      <c r="L30" s="26">
        <v>91.590909090908994</v>
      </c>
      <c r="M30" s="24">
        <v>99.385026727273001</v>
      </c>
      <c r="N30" s="25">
        <f t="shared" si="22"/>
        <v>7.7941176363640068</v>
      </c>
      <c r="O30" s="22">
        <v>64.84483662231726</v>
      </c>
      <c r="P30" s="23">
        <v>80.454836231213378</v>
      </c>
      <c r="Q30" s="25">
        <f t="shared" si="23"/>
        <v>15.609999608896118</v>
      </c>
      <c r="R30" s="22">
        <v>35.438007349999999</v>
      </c>
      <c r="S30" s="23">
        <v>47.210926059999998</v>
      </c>
      <c r="T30" s="25">
        <f t="shared" si="24"/>
        <v>11.772918709999999</v>
      </c>
    </row>
    <row r="31" spans="1:20" s="29" customFormat="1" ht="18" customHeight="1" x14ac:dyDescent="0.35">
      <c r="A31" s="28"/>
      <c r="B31" s="20" t="s">
        <v>13</v>
      </c>
      <c r="C31" s="26">
        <v>76.363636363636303</v>
      </c>
      <c r="D31" s="24">
        <v>102.27272727272999</v>
      </c>
      <c r="E31" s="25">
        <f t="shared" si="19"/>
        <v>25.909090909093692</v>
      </c>
      <c r="F31" s="26">
        <v>44.999999999999901</v>
      </c>
      <c r="G31" s="24">
        <v>60.454545454545404</v>
      </c>
      <c r="H31" s="25">
        <f t="shared" si="20"/>
        <v>15.454545454545503</v>
      </c>
      <c r="I31" s="83">
        <v>64.318181818181799</v>
      </c>
      <c r="J31" s="84">
        <v>62.045454545454497</v>
      </c>
      <c r="K31" s="25">
        <f t="shared" si="21"/>
        <v>-2.2727272727273018</v>
      </c>
      <c r="L31" s="26">
        <v>49.545454545454497</v>
      </c>
      <c r="M31" s="24">
        <v>44.545454545454497</v>
      </c>
      <c r="N31" s="25">
        <f t="shared" si="22"/>
        <v>-5</v>
      </c>
      <c r="O31" s="22">
        <v>61.397969433578005</v>
      </c>
      <c r="P31" s="23">
        <v>75.402950246137735</v>
      </c>
      <c r="Q31" s="25">
        <f t="shared" si="23"/>
        <v>14.004980812559729</v>
      </c>
      <c r="R31" s="22">
        <v>31.304826739999999</v>
      </c>
      <c r="S31" s="23">
        <v>43.099567409999999</v>
      </c>
      <c r="T31" s="25">
        <f t="shared" si="24"/>
        <v>11.794740669999999</v>
      </c>
    </row>
    <row r="32" spans="1:20" s="29" customFormat="1" ht="18" customHeight="1" x14ac:dyDescent="0.35">
      <c r="A32" s="28"/>
      <c r="B32" s="20" t="s">
        <v>12</v>
      </c>
      <c r="C32" s="26">
        <v>115.90909090909</v>
      </c>
      <c r="D32" s="24">
        <v>115.90909090909</v>
      </c>
      <c r="E32" s="25">
        <f t="shared" si="19"/>
        <v>0</v>
      </c>
      <c r="F32" s="26">
        <v>20.4545454545454</v>
      </c>
      <c r="G32" s="24">
        <v>34.090909090909001</v>
      </c>
      <c r="H32" s="25">
        <f t="shared" si="20"/>
        <v>13.636363636363601</v>
      </c>
      <c r="I32" s="83">
        <v>95.454545454545396</v>
      </c>
      <c r="J32" s="84">
        <v>102.272727272727</v>
      </c>
      <c r="K32" s="25">
        <f t="shared" si="21"/>
        <v>6.8181818181815999</v>
      </c>
      <c r="L32" s="26">
        <v>61.363636363636303</v>
      </c>
      <c r="M32" s="24">
        <v>61.363636363636303</v>
      </c>
      <c r="N32" s="25">
        <f t="shared" si="22"/>
        <v>0</v>
      </c>
      <c r="O32" s="22">
        <v>32.118928230345801</v>
      </c>
      <c r="P32" s="23">
        <v>38.224496956022413</v>
      </c>
      <c r="Q32" s="25">
        <f t="shared" si="23"/>
        <v>6.105568725676612</v>
      </c>
      <c r="R32" s="22">
        <v>16.160486219999999</v>
      </c>
      <c r="S32" s="23">
        <v>20.379981990000001</v>
      </c>
      <c r="T32" s="25">
        <f t="shared" si="24"/>
        <v>4.2194957700000018</v>
      </c>
    </row>
    <row r="33" spans="1:20" s="29" customFormat="1" ht="18" customHeight="1" x14ac:dyDescent="0.35">
      <c r="A33" s="28"/>
      <c r="B33" s="20" t="s">
        <v>13</v>
      </c>
      <c r="C33" s="26">
        <v>70.681818181818102</v>
      </c>
      <c r="D33" s="24">
        <v>84.318181818181799</v>
      </c>
      <c r="E33" s="25">
        <f t="shared" si="19"/>
        <v>13.636363636363697</v>
      </c>
      <c r="F33" s="26">
        <v>73.409090909090907</v>
      </c>
      <c r="G33" s="24">
        <v>76.363636363636303</v>
      </c>
      <c r="H33" s="25">
        <f t="shared" si="20"/>
        <v>2.9545454545453964</v>
      </c>
      <c r="I33" s="83">
        <v>58.636363636363598</v>
      </c>
      <c r="J33" s="84">
        <v>67.727272727272705</v>
      </c>
      <c r="K33" s="25">
        <f t="shared" si="21"/>
        <v>9.0909090909091077</v>
      </c>
      <c r="L33" s="26">
        <v>56.363636363636303</v>
      </c>
      <c r="M33" s="24">
        <v>56.363636363636303</v>
      </c>
      <c r="N33" s="25">
        <f t="shared" si="22"/>
        <v>0</v>
      </c>
      <c r="O33" s="22">
        <v>43.270459179450725</v>
      </c>
      <c r="P33" s="23">
        <v>41.375989522927917</v>
      </c>
      <c r="Q33" s="25">
        <f t="shared" si="23"/>
        <v>-1.8944696565228085</v>
      </c>
      <c r="R33" s="22">
        <v>21.48617935</v>
      </c>
      <c r="S33" s="23">
        <v>21.90728378</v>
      </c>
      <c r="T33" s="25">
        <f t="shared" si="24"/>
        <v>0.42110442999999975</v>
      </c>
    </row>
    <row r="34" spans="1:20" s="29" customFormat="1" ht="18" customHeight="1" x14ac:dyDescent="0.35">
      <c r="A34" s="28"/>
      <c r="B34" s="20" t="s">
        <v>13</v>
      </c>
      <c r="C34" s="26">
        <v>66.136363636363598</v>
      </c>
      <c r="D34" s="24">
        <v>66.136363636363598</v>
      </c>
      <c r="E34" s="25">
        <f t="shared" si="19"/>
        <v>0</v>
      </c>
      <c r="F34" s="26">
        <v>64.318181818181799</v>
      </c>
      <c r="G34" s="24">
        <v>66.818181818181799</v>
      </c>
      <c r="H34" s="25">
        <f t="shared" si="20"/>
        <v>2.5</v>
      </c>
      <c r="I34" s="83">
        <v>56.363636363636303</v>
      </c>
      <c r="J34" s="84">
        <v>59.545454545454497</v>
      </c>
      <c r="K34" s="25">
        <f t="shared" si="21"/>
        <v>3.1818181818181941</v>
      </c>
      <c r="L34" s="26">
        <v>30.227272727272702</v>
      </c>
      <c r="M34" s="24">
        <v>38.181818181818102</v>
      </c>
      <c r="N34" s="25">
        <f t="shared" si="22"/>
        <v>7.9545454545454</v>
      </c>
      <c r="O34" s="22">
        <v>44.109190490296449</v>
      </c>
      <c r="P34" s="23">
        <v>50.293543063750562</v>
      </c>
      <c r="Q34" s="25">
        <f t="shared" si="23"/>
        <v>6.1843525734541132</v>
      </c>
      <c r="R34" s="22">
        <v>21.721361160000001</v>
      </c>
      <c r="S34" s="23">
        <v>28.605022429999998</v>
      </c>
      <c r="T34" s="25">
        <f t="shared" si="24"/>
        <v>6.8836612699999975</v>
      </c>
    </row>
    <row r="35" spans="1:20" s="29" customFormat="1" ht="18" customHeight="1" x14ac:dyDescent="0.35">
      <c r="A35" s="31"/>
      <c r="B35" s="20"/>
      <c r="C35" s="26"/>
      <c r="D35" s="24"/>
      <c r="E35" s="32"/>
      <c r="F35" s="26"/>
      <c r="G35" s="24"/>
      <c r="H35" s="32"/>
      <c r="I35" s="26"/>
      <c r="J35" s="24"/>
      <c r="K35" s="32"/>
      <c r="L35" s="26"/>
      <c r="M35" s="24"/>
      <c r="N35" s="32"/>
      <c r="O35" s="20"/>
      <c r="P35" s="21"/>
      <c r="Q35" s="32"/>
      <c r="R35" s="20"/>
      <c r="S35" s="21"/>
      <c r="T35" s="32"/>
    </row>
    <row r="36" spans="1:20" s="44" customFormat="1" ht="18.75" customHeight="1" x14ac:dyDescent="0.35">
      <c r="A36" s="33" t="s">
        <v>3</v>
      </c>
      <c r="B36" s="34" t="str">
        <f>CONCATENATE("Female n=",COUNTIF(B27:B35,"Female"))</f>
        <v>Female n=6</v>
      </c>
      <c r="C36" s="35">
        <f t="shared" ref="C36:T36" si="25">AVERAGE(C27:C35)</f>
        <v>81.505681818181671</v>
      </c>
      <c r="D36" s="42">
        <f t="shared" si="25"/>
        <v>94.181149732955021</v>
      </c>
      <c r="E36" s="43">
        <f t="shared" si="25"/>
        <v>12.675467914773362</v>
      </c>
      <c r="F36" s="35">
        <f t="shared" si="25"/>
        <v>65.170454545454461</v>
      </c>
      <c r="G36" s="42">
        <f t="shared" si="25"/>
        <v>74.054144386363518</v>
      </c>
      <c r="H36" s="43">
        <f t="shared" si="25"/>
        <v>8.8836898409090512</v>
      </c>
      <c r="I36" s="85">
        <f t="shared" si="25"/>
        <v>68.778409090909037</v>
      </c>
      <c r="J36" s="86">
        <f t="shared" si="25"/>
        <v>77.537878789772435</v>
      </c>
      <c r="K36" s="87">
        <f t="shared" si="25"/>
        <v>8.7594696988633736</v>
      </c>
      <c r="L36" s="35">
        <f t="shared" si="25"/>
        <v>51.249999999999915</v>
      </c>
      <c r="M36" s="42">
        <f t="shared" si="25"/>
        <v>55.633355613636311</v>
      </c>
      <c r="N36" s="43">
        <f t="shared" si="25"/>
        <v>4.3833556136364002</v>
      </c>
      <c r="O36" s="36">
        <f t="shared" si="25"/>
        <v>48.216628234948651</v>
      </c>
      <c r="P36" s="37">
        <f>AVERAGE(P27:P35)</f>
        <v>54.594250731930053</v>
      </c>
      <c r="Q36" s="38">
        <f t="shared" si="25"/>
        <v>6.3776224969813988</v>
      </c>
      <c r="R36" s="36">
        <f t="shared" si="25"/>
        <v>25.155009746250002</v>
      </c>
      <c r="S36" s="37">
        <f t="shared" si="25"/>
        <v>31.199559448749998</v>
      </c>
      <c r="T36" s="38">
        <f t="shared" si="25"/>
        <v>6.0445497025000003</v>
      </c>
    </row>
    <row r="37" spans="1:20" s="44" customFormat="1" ht="18.75" customHeight="1" x14ac:dyDescent="0.35">
      <c r="A37" s="45" t="s">
        <v>4</v>
      </c>
      <c r="B37" s="46" t="str">
        <f>CONCATENATE("Male n=",COUNTIF(B27:B35,"Male"))</f>
        <v>Male n=2</v>
      </c>
      <c r="C37" s="47">
        <f>STDEV(C27:C35)</f>
        <v>20.445502149528863</v>
      </c>
      <c r="D37" s="48">
        <f>STDEV(D27:D35)</f>
        <v>22.685179586143907</v>
      </c>
      <c r="E37" s="49" t="s">
        <v>2</v>
      </c>
      <c r="F37" s="47">
        <f>STDEV(F27:F35)</f>
        <v>27.117455724287232</v>
      </c>
      <c r="G37" s="48">
        <f>STDEV(G27:G35)</f>
        <v>26.18573998757714</v>
      </c>
      <c r="H37" s="49" t="s">
        <v>2</v>
      </c>
      <c r="I37" s="88">
        <f>STDEV(I27:I35)</f>
        <v>22.047609179752268</v>
      </c>
      <c r="J37" s="89">
        <f>STDEV(J27:J35)</f>
        <v>29.284170462085754</v>
      </c>
      <c r="K37" s="90" t="s">
        <v>2</v>
      </c>
      <c r="L37" s="47">
        <f>STDEV(L27:L35)</f>
        <v>19.211508381939367</v>
      </c>
      <c r="M37" s="48">
        <f>STDEV(M27:M35)</f>
        <v>20.074511420585594</v>
      </c>
      <c r="N37" s="49" t="s">
        <v>2</v>
      </c>
      <c r="O37" s="39">
        <f>STDEV(O27:O35)</f>
        <v>13.806084609146772</v>
      </c>
      <c r="P37" s="40">
        <f>STDEV(P27:P35)</f>
        <v>17.406337823476719</v>
      </c>
      <c r="Q37" s="41" t="s">
        <v>2</v>
      </c>
      <c r="R37" s="39">
        <f>STDEV(R27:R35)</f>
        <v>7.0802665511388554</v>
      </c>
      <c r="S37" s="40">
        <f>STDEV(S27:S35)</f>
        <v>10.355896070487907</v>
      </c>
      <c r="T37" s="41" t="s">
        <v>2</v>
      </c>
    </row>
    <row r="38" spans="1:20" s="44" customFormat="1" ht="18" customHeight="1" x14ac:dyDescent="0.35">
      <c r="A38" s="45" t="s">
        <v>5</v>
      </c>
      <c r="B38" s="50" t="s">
        <v>2</v>
      </c>
      <c r="C38" s="47">
        <f>C37/SQRT(COUNT(C27:C35))</f>
        <v>7.2285766073479962</v>
      </c>
      <c r="D38" s="48">
        <f>D37/SQRT(COUNT(D27:D35))</f>
        <v>8.0204221588984961</v>
      </c>
      <c r="E38" s="49" t="s">
        <v>2</v>
      </c>
      <c r="F38" s="47">
        <f>F37/SQRT(COUNT(F27:F35))</f>
        <v>9.5874684155847305</v>
      </c>
      <c r="G38" s="48">
        <f>G37/SQRT(COUNT(G27:G35))</f>
        <v>9.2580571578017672</v>
      </c>
      <c r="H38" s="49" t="s">
        <v>2</v>
      </c>
      <c r="I38" s="88">
        <f>I37/SQRT(COUNT(I27:I35))</f>
        <v>7.7950069799768009</v>
      </c>
      <c r="J38" s="89">
        <f>J37/SQRT(COUNT(J27:J35))</f>
        <v>10.353517757581814</v>
      </c>
      <c r="K38" s="90" t="s">
        <v>2</v>
      </c>
      <c r="L38" s="47">
        <f>L37/SQRT(COUNT(L27:L35))</f>
        <v>6.7922939268457618</v>
      </c>
      <c r="M38" s="48">
        <f>M37/SQRT(COUNT(M27:M35))</f>
        <v>7.0974115772514335</v>
      </c>
      <c r="N38" s="49" t="s">
        <v>2</v>
      </c>
      <c r="O38" s="39">
        <f>O37/SQRT(COUNT(O27:O35))</f>
        <v>4.881188024381454</v>
      </c>
      <c r="P38" s="40">
        <f>P37/SQRT(COUNT(P27:P35))</f>
        <v>6.1540697553021388</v>
      </c>
      <c r="Q38" s="41" t="s">
        <v>2</v>
      </c>
      <c r="R38" s="39">
        <f>R37/SQRT(COUNT(R27:R35))</f>
        <v>2.5032522454592869</v>
      </c>
      <c r="S38" s="40">
        <f>S37/SQRT(COUNT(S27:S35))</f>
        <v>3.6613621683525595</v>
      </c>
      <c r="T38" s="41" t="s">
        <v>2</v>
      </c>
    </row>
    <row r="39" spans="1:20" s="27" customFormat="1" ht="18" customHeight="1" x14ac:dyDescent="0.35">
      <c r="A39" s="45" t="s">
        <v>9</v>
      </c>
      <c r="B39" s="51" t="s">
        <v>2</v>
      </c>
      <c r="C39" s="53" t="s">
        <v>2</v>
      </c>
      <c r="D39" s="54" t="s">
        <v>2</v>
      </c>
      <c r="E39" s="67">
        <f>E36-(_xlfn.CONFIDENCE.T(0.05,(STDEV(E27:E35)),COUNT(E27:E35)))</f>
        <v>2.2229355365941892</v>
      </c>
      <c r="F39" s="53" t="s">
        <v>2</v>
      </c>
      <c r="G39" s="54" t="s">
        <v>2</v>
      </c>
      <c r="H39" s="67">
        <f>H36-(_xlfn.CONFIDENCE.T(0.05,(STDEV(H27:H35)),COUNT(H27:H35)))</f>
        <v>4.7413718904335802</v>
      </c>
      <c r="I39" s="91" t="s">
        <v>2</v>
      </c>
      <c r="J39" s="92" t="s">
        <v>2</v>
      </c>
      <c r="K39" s="93">
        <f>K36-(_xlfn.CONFIDENCE.T(0.05,(STDEV(K27:K35)),COUNT(K27:K35)))</f>
        <v>-0.5661035285006264</v>
      </c>
      <c r="L39" s="53" t="s">
        <v>2</v>
      </c>
      <c r="M39" s="54" t="s">
        <v>2</v>
      </c>
      <c r="N39" s="67">
        <f>N36-(_xlfn.CONFIDENCE.T(0.05,(STDEV(N27:N35)),COUNT(N27:N35)))</f>
        <v>-3.4895692257569921</v>
      </c>
      <c r="O39" s="51" t="s">
        <v>2</v>
      </c>
      <c r="P39" s="52" t="s">
        <v>2</v>
      </c>
      <c r="Q39" s="66">
        <f>Q36-(_xlfn.CONFIDENCE.T(0.05,(STDEV(Q27:Q35)),COUNT(Q27:Q35)))</f>
        <v>1.476071640693041</v>
      </c>
      <c r="R39" s="51" t="s">
        <v>2</v>
      </c>
      <c r="S39" s="52" t="s">
        <v>2</v>
      </c>
      <c r="T39" s="66">
        <f>T36-(_xlfn.CONFIDENCE.T(0.05,(STDEV(T27:T35)),COUNT(T27:T35)))</f>
        <v>2.6914710845569241</v>
      </c>
    </row>
    <row r="40" spans="1:20" s="27" customFormat="1" ht="18" customHeight="1" x14ac:dyDescent="0.35">
      <c r="A40" s="55" t="s">
        <v>10</v>
      </c>
      <c r="B40" s="56" t="s">
        <v>2</v>
      </c>
      <c r="C40" s="58" t="s">
        <v>2</v>
      </c>
      <c r="D40" s="59" t="s">
        <v>2</v>
      </c>
      <c r="E40" s="69">
        <f>E36+(_xlfn.CONFIDENCE.T(0.05,(STDEV(E27:E35)),COUNT(E27:E35)))</f>
        <v>23.128000292952535</v>
      </c>
      <c r="F40" s="58" t="s">
        <v>2</v>
      </c>
      <c r="G40" s="59" t="s">
        <v>2</v>
      </c>
      <c r="H40" s="69">
        <f>H36+(_xlfn.CONFIDENCE.T(0.05,(STDEV(H27:H35)),COUNT(H27:H35)))</f>
        <v>13.026007791384522</v>
      </c>
      <c r="I40" s="94" t="s">
        <v>2</v>
      </c>
      <c r="J40" s="95" t="s">
        <v>2</v>
      </c>
      <c r="K40" s="96">
        <f>K36+(_xlfn.CONFIDENCE.T(0.05,(STDEV(K27:K35)),COUNT(K27:K35)))</f>
        <v>18.085042926227374</v>
      </c>
      <c r="L40" s="58" t="s">
        <v>2</v>
      </c>
      <c r="M40" s="59" t="s">
        <v>2</v>
      </c>
      <c r="N40" s="69">
        <f>N36+(_xlfn.CONFIDENCE.T(0.05,(STDEV(N27:N35)),COUNT(N27:N35)))</f>
        <v>12.256280453029792</v>
      </c>
      <c r="O40" s="56" t="s">
        <v>2</v>
      </c>
      <c r="P40" s="57" t="s">
        <v>2</v>
      </c>
      <c r="Q40" s="68">
        <f>Q36+(_xlfn.CONFIDENCE.T(0.05,(STDEV(Q27:Q35)),COUNT(Q27:Q35)))</f>
        <v>11.279173353269757</v>
      </c>
      <c r="R40" s="56" t="s">
        <v>2</v>
      </c>
      <c r="S40" s="57" t="s">
        <v>2</v>
      </c>
      <c r="T40" s="68">
        <f>T36+(_xlfn.CONFIDENCE.T(0.05,(STDEV(T27:T35)),COUNT(T27:T35)))</f>
        <v>9.3976283204430757</v>
      </c>
    </row>
  </sheetData>
  <mergeCells count="24">
    <mergeCell ref="R25:T25"/>
    <mergeCell ref="L25:N25"/>
    <mergeCell ref="O25:Q25"/>
    <mergeCell ref="C25:E25"/>
    <mergeCell ref="F25:H25"/>
    <mergeCell ref="I25:K25"/>
    <mergeCell ref="L24:N24"/>
    <mergeCell ref="O24:Q24"/>
    <mergeCell ref="R24:T24"/>
    <mergeCell ref="C24:E24"/>
    <mergeCell ref="F24:H24"/>
    <mergeCell ref="I24:K24"/>
    <mergeCell ref="F3:H3"/>
    <mergeCell ref="C4:E4"/>
    <mergeCell ref="F4:H4"/>
    <mergeCell ref="C3:E3"/>
    <mergeCell ref="I3:K3"/>
    <mergeCell ref="I4:K4"/>
    <mergeCell ref="L3:N3"/>
    <mergeCell ref="L4:N4"/>
    <mergeCell ref="O3:Q3"/>
    <mergeCell ref="O4:Q4"/>
    <mergeCell ref="R3:T3"/>
    <mergeCell ref="R4:T4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2023-04-14T17:42:07Z</dcterms:modified>
</cp:coreProperties>
</file>