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mith\Box\Studies\PSQ\Papers\P vs PE - weight loss paper\Manuscript\Nat Metab\2nd revision\Source Data Files\"/>
    </mc:Choice>
  </mc:AlternateContent>
  <bookViews>
    <workbookView xWindow="990" yWindow="570" windowWidth="26510" windowHeight="14910" tabRatio="861"/>
  </bookViews>
  <sheets>
    <sheet name="Extended Data Table 2" sheetId="2" r:id="rId1"/>
  </sheets>
  <definedNames>
    <definedName name="AE" localSheetId="0">'Extended Data Table 2'!#REF!</definedName>
    <definedName name="A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34" i="2" l="1"/>
  <c r="AC33" i="2"/>
  <c r="AC32" i="2"/>
  <c r="AC31" i="2"/>
  <c r="AC30" i="2"/>
  <c r="AC29" i="2"/>
  <c r="AC28" i="2"/>
  <c r="AC27" i="2"/>
  <c r="Z34" i="2"/>
  <c r="Z33" i="2"/>
  <c r="Z32" i="2"/>
  <c r="Z31" i="2"/>
  <c r="Z30" i="2"/>
  <c r="Z29" i="2"/>
  <c r="Z28" i="2"/>
  <c r="Z27" i="2"/>
  <c r="W34" i="2"/>
  <c r="W33" i="2"/>
  <c r="W32" i="2"/>
  <c r="W31" i="2"/>
  <c r="W30" i="2"/>
  <c r="W29" i="2"/>
  <c r="W28" i="2"/>
  <c r="W27" i="2"/>
  <c r="T34" i="2"/>
  <c r="T33" i="2"/>
  <c r="T32" i="2"/>
  <c r="T31" i="2"/>
  <c r="T30" i="2"/>
  <c r="T29" i="2"/>
  <c r="T28" i="2"/>
  <c r="T27" i="2"/>
  <c r="Q34" i="2"/>
  <c r="Q33" i="2"/>
  <c r="Q32" i="2"/>
  <c r="Q31" i="2"/>
  <c r="Q30" i="2"/>
  <c r="Q29" i="2"/>
  <c r="Q28" i="2"/>
  <c r="Q27" i="2"/>
  <c r="N34" i="2"/>
  <c r="N33" i="2"/>
  <c r="N32" i="2"/>
  <c r="N31" i="2"/>
  <c r="N30" i="2"/>
  <c r="N29" i="2"/>
  <c r="N28" i="2"/>
  <c r="N27" i="2"/>
  <c r="K34" i="2"/>
  <c r="K33" i="2"/>
  <c r="K32" i="2"/>
  <c r="K31" i="2"/>
  <c r="K30" i="2"/>
  <c r="K29" i="2"/>
  <c r="K28" i="2"/>
  <c r="K27" i="2"/>
  <c r="H34" i="2"/>
  <c r="H33" i="2"/>
  <c r="H32" i="2"/>
  <c r="H31" i="2"/>
  <c r="H30" i="2"/>
  <c r="H29" i="2"/>
  <c r="H28" i="2"/>
  <c r="H27" i="2"/>
  <c r="E34" i="2"/>
  <c r="E33" i="2"/>
  <c r="E32" i="2"/>
  <c r="E31" i="2"/>
  <c r="E30" i="2"/>
  <c r="E29" i="2"/>
  <c r="E28" i="2"/>
  <c r="E27" i="2"/>
  <c r="AC13" i="2"/>
  <c r="AC12" i="2"/>
  <c r="AC11" i="2"/>
  <c r="AC10" i="2"/>
  <c r="AC9" i="2"/>
  <c r="AC8" i="2"/>
  <c r="AC7" i="2"/>
  <c r="AC6" i="2"/>
  <c r="Z13" i="2"/>
  <c r="Z12" i="2"/>
  <c r="Z11" i="2"/>
  <c r="Z10" i="2"/>
  <c r="Z9" i="2"/>
  <c r="Z8" i="2"/>
  <c r="Z7" i="2"/>
  <c r="Z6" i="2"/>
  <c r="W13" i="2"/>
  <c r="W12" i="2"/>
  <c r="W11" i="2"/>
  <c r="W10" i="2"/>
  <c r="W9" i="2"/>
  <c r="W8" i="2"/>
  <c r="W7" i="2"/>
  <c r="W6" i="2"/>
  <c r="T13" i="2"/>
  <c r="T12" i="2"/>
  <c r="T11" i="2"/>
  <c r="T10" i="2"/>
  <c r="T9" i="2"/>
  <c r="T8" i="2"/>
  <c r="T7" i="2"/>
  <c r="T6" i="2"/>
  <c r="Q13" i="2"/>
  <c r="Q12" i="2"/>
  <c r="Q11" i="2"/>
  <c r="Q10" i="2"/>
  <c r="Q9" i="2"/>
  <c r="Q8" i="2"/>
  <c r="Q7" i="2"/>
  <c r="Q6" i="2"/>
  <c r="N13" i="2"/>
  <c r="N12" i="2"/>
  <c r="N11" i="2"/>
  <c r="N10" i="2"/>
  <c r="N9" i="2"/>
  <c r="N8" i="2"/>
  <c r="N7" i="2"/>
  <c r="N6" i="2"/>
  <c r="K13" i="2"/>
  <c r="K12" i="2"/>
  <c r="K11" i="2"/>
  <c r="K10" i="2"/>
  <c r="K9" i="2"/>
  <c r="K8" i="2"/>
  <c r="K7" i="2"/>
  <c r="K6" i="2"/>
  <c r="H13" i="2"/>
  <c r="H12" i="2"/>
  <c r="H11" i="2"/>
  <c r="H10" i="2"/>
  <c r="H9" i="2"/>
  <c r="H8" i="2"/>
  <c r="H7" i="2"/>
  <c r="H6" i="2"/>
  <c r="E9" i="2"/>
  <c r="E8" i="2"/>
  <c r="E13" i="2" l="1"/>
  <c r="E12" i="2"/>
  <c r="E11" i="2"/>
  <c r="E10" i="2"/>
  <c r="E7" i="2"/>
  <c r="E6" i="2"/>
  <c r="AB37" i="2" l="1"/>
  <c r="AB38" i="2" s="1"/>
  <c r="AA37" i="2"/>
  <c r="AA38" i="2" s="1"/>
  <c r="AB36" i="2"/>
  <c r="AA36" i="2"/>
  <c r="AC36" i="2"/>
  <c r="AB16" i="2"/>
  <c r="AB17" i="2" s="1"/>
  <c r="AA16" i="2"/>
  <c r="AA17" i="2" s="1"/>
  <c r="AB15" i="2"/>
  <c r="AA15" i="2"/>
  <c r="AC15" i="2"/>
  <c r="Y37" i="2"/>
  <c r="Y38" i="2" s="1"/>
  <c r="X37" i="2"/>
  <c r="X38" i="2" s="1"/>
  <c r="Y36" i="2"/>
  <c r="X36" i="2"/>
  <c r="Z36" i="2"/>
  <c r="Y16" i="2"/>
  <c r="Y17" i="2" s="1"/>
  <c r="X16" i="2"/>
  <c r="X17" i="2" s="1"/>
  <c r="Y15" i="2"/>
  <c r="X15" i="2"/>
  <c r="Z15" i="2"/>
  <c r="V37" i="2"/>
  <c r="V38" i="2" s="1"/>
  <c r="U37" i="2"/>
  <c r="U38" i="2" s="1"/>
  <c r="V36" i="2"/>
  <c r="U36" i="2"/>
  <c r="W36" i="2"/>
  <c r="V16" i="2"/>
  <c r="V17" i="2" s="1"/>
  <c r="U16" i="2"/>
  <c r="U17" i="2" s="1"/>
  <c r="V15" i="2"/>
  <c r="U15" i="2"/>
  <c r="W15" i="2"/>
  <c r="AC19" i="2" l="1"/>
  <c r="AC18" i="2"/>
  <c r="AC40" i="2"/>
  <c r="AC39" i="2"/>
  <c r="Z19" i="2"/>
  <c r="Z18" i="2"/>
  <c r="Z40" i="2"/>
  <c r="Z39" i="2"/>
  <c r="W19" i="2"/>
  <c r="W18" i="2"/>
  <c r="W39" i="2"/>
  <c r="W40" i="2"/>
  <c r="P36" i="2" l="1"/>
  <c r="S37" i="2" l="1"/>
  <c r="S38" i="2" s="1"/>
  <c r="R37" i="2"/>
  <c r="R38" i="2" s="1"/>
  <c r="P37" i="2"/>
  <c r="P38" i="2" s="1"/>
  <c r="O37" i="2"/>
  <c r="O38" i="2" s="1"/>
  <c r="M37" i="2"/>
  <c r="M38" i="2" s="1"/>
  <c r="L37" i="2"/>
  <c r="L38" i="2" s="1"/>
  <c r="J37" i="2"/>
  <c r="J38" i="2" s="1"/>
  <c r="I37" i="2"/>
  <c r="I38" i="2" s="1"/>
  <c r="G37" i="2"/>
  <c r="G38" i="2" s="1"/>
  <c r="F37" i="2"/>
  <c r="F38" i="2" s="1"/>
  <c r="D37" i="2"/>
  <c r="D38" i="2" s="1"/>
  <c r="C37" i="2"/>
  <c r="C38" i="2" s="1"/>
  <c r="T36" i="2"/>
  <c r="T40" i="2" s="1"/>
  <c r="S36" i="2"/>
  <c r="R36" i="2"/>
  <c r="Q36" i="2"/>
  <c r="Q40" i="2" s="1"/>
  <c r="O36" i="2"/>
  <c r="N36" i="2"/>
  <c r="N40" i="2" s="1"/>
  <c r="M36" i="2"/>
  <c r="L36" i="2"/>
  <c r="K36" i="2"/>
  <c r="K40" i="2" s="1"/>
  <c r="J36" i="2"/>
  <c r="I36" i="2"/>
  <c r="H36" i="2"/>
  <c r="H39" i="2" s="1"/>
  <c r="G36" i="2"/>
  <c r="F36" i="2"/>
  <c r="E36" i="2"/>
  <c r="E39" i="2" s="1"/>
  <c r="D36" i="2"/>
  <c r="C36" i="2"/>
  <c r="B37" i="2"/>
  <c r="B36" i="2"/>
  <c r="K39" i="2" l="1"/>
  <c r="T39" i="2"/>
  <c r="E40" i="2"/>
  <c r="N39" i="2"/>
  <c r="Q39" i="2"/>
  <c r="H40" i="2"/>
  <c r="S16" i="2"/>
  <c r="S17" i="2" s="1"/>
  <c r="R16" i="2"/>
  <c r="R17" i="2" s="1"/>
  <c r="S15" i="2"/>
  <c r="R15" i="2"/>
  <c r="P16" i="2"/>
  <c r="P17" i="2" s="1"/>
  <c r="O16" i="2"/>
  <c r="O17" i="2" s="1"/>
  <c r="P15" i="2"/>
  <c r="O15" i="2"/>
  <c r="M16" i="2"/>
  <c r="M17" i="2" s="1"/>
  <c r="L16" i="2"/>
  <c r="L17" i="2" s="1"/>
  <c r="M15" i="2"/>
  <c r="L15" i="2"/>
  <c r="J16" i="2"/>
  <c r="J17" i="2" s="1"/>
  <c r="I16" i="2"/>
  <c r="I17" i="2" s="1"/>
  <c r="J15" i="2"/>
  <c r="I15" i="2"/>
  <c r="T15" i="2" l="1"/>
  <c r="T19" i="2" s="1"/>
  <c r="Q15" i="2"/>
  <c r="Q19" i="2" s="1"/>
  <c r="N15" i="2"/>
  <c r="N18" i="2" s="1"/>
  <c r="K15" i="2"/>
  <c r="K18" i="2" s="1"/>
  <c r="K19" i="2" l="1"/>
  <c r="Q18" i="2"/>
  <c r="T18" i="2"/>
  <c r="N19" i="2"/>
  <c r="B16" i="2" l="1"/>
  <c r="B15" i="2"/>
  <c r="G16" i="2"/>
  <c r="G17" i="2" s="1"/>
  <c r="F16" i="2"/>
  <c r="F17" i="2" s="1"/>
  <c r="G15" i="2"/>
  <c r="F15" i="2"/>
  <c r="H15" i="2" l="1"/>
  <c r="H19" i="2" s="1"/>
  <c r="H18" i="2" l="1"/>
  <c r="D15" i="2" l="1"/>
  <c r="D16" i="2"/>
  <c r="D17" i="2" s="1"/>
  <c r="C16" i="2"/>
  <c r="C17" i="2" s="1"/>
  <c r="E15" i="2" l="1"/>
  <c r="C15" i="2"/>
  <c r="E18" i="2" l="1"/>
  <c r="E19" i="2"/>
</calcChain>
</file>

<file path=xl/sharedStrings.xml><?xml version="1.0" encoding="utf-8"?>
<sst xmlns="http://schemas.openxmlformats.org/spreadsheetml/2006/main" count="235" uniqueCount="24">
  <si>
    <t>Before</t>
  </si>
  <si>
    <t>After</t>
  </si>
  <si>
    <t>-</t>
  </si>
  <si>
    <t>Mean</t>
  </si>
  <si>
    <t>SD</t>
  </si>
  <si>
    <t>SEM</t>
  </si>
  <si>
    <t>Diet-ONLY Group</t>
  </si>
  <si>
    <t>Diet+EX Group</t>
  </si>
  <si>
    <t>Delta</t>
  </si>
  <si>
    <t>Lower 95% CI</t>
  </si>
  <si>
    <t>Upper 95% CI</t>
  </si>
  <si>
    <t>Sex</t>
  </si>
  <si>
    <t>Male</t>
  </si>
  <si>
    <t>Female</t>
  </si>
  <si>
    <t>Extended Data Table 2. Fasting plasma markers of inflammation</t>
  </si>
  <si>
    <t>PAI-1 (ng/mL)</t>
  </si>
  <si>
    <r>
      <t>IFN-</t>
    </r>
    <r>
      <rPr>
        <b/>
        <sz val="12"/>
        <rFont val="Calibri"/>
        <family val="2"/>
      </rPr>
      <t>γ</t>
    </r>
    <r>
      <rPr>
        <b/>
        <sz val="12"/>
        <rFont val="Arial"/>
        <family val="2"/>
      </rPr>
      <t xml:space="preserve"> (pg/mL)</t>
    </r>
  </si>
  <si>
    <r>
      <t>IL-1</t>
    </r>
    <r>
      <rPr>
        <b/>
        <sz val="12"/>
        <rFont val="Calibri"/>
        <family val="2"/>
      </rPr>
      <t>β</t>
    </r>
    <r>
      <rPr>
        <b/>
        <sz val="12"/>
        <rFont val="Arial"/>
        <family val="2"/>
      </rPr>
      <t xml:space="preserve"> (pg/mL)</t>
    </r>
  </si>
  <si>
    <t>IL-6 (pg/mL)</t>
  </si>
  <si>
    <t>IL-10 (pg/mL)</t>
  </si>
  <si>
    <t>IL-17 (pg/mL)</t>
  </si>
  <si>
    <t>MCP-1 (pg/mL)</t>
  </si>
  <si>
    <r>
      <t>TNF-</t>
    </r>
    <r>
      <rPr>
        <b/>
        <sz val="12"/>
        <rFont val="Calibri"/>
        <family val="2"/>
      </rPr>
      <t>α</t>
    </r>
    <r>
      <rPr>
        <b/>
        <sz val="12"/>
        <rFont val="Arial"/>
        <family val="2"/>
      </rPr>
      <t xml:space="preserve"> (pg/mL)</t>
    </r>
  </si>
  <si>
    <t>CRP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</si>
</sst>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b/>
      <sz val="12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4" fillId="0" borderId="1" applyNumberFormat="0" applyFill="0" applyAlignment="0" applyProtection="0"/>
    <xf numFmtId="0" fontId="7" fillId="0" borderId="0"/>
    <xf numFmtId="0" fontId="5" fillId="0" borderId="0"/>
    <xf numFmtId="0" fontId="7" fillId="0" borderId="0"/>
    <xf numFmtId="0" fontId="8" fillId="0" borderId="0"/>
    <xf numFmtId="0" fontId="9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4" applyNumberFormat="0" applyAlignment="0" applyProtection="0"/>
    <xf numFmtId="0" fontId="14" fillId="22" borderId="15" applyNumberFormat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4" applyNumberFormat="0" applyAlignment="0" applyProtection="0"/>
    <xf numFmtId="0" fontId="21" fillId="0" borderId="19" applyNumberFormat="0" applyFill="0" applyAlignment="0" applyProtection="0"/>
    <xf numFmtId="0" fontId="22" fillId="23" borderId="0" applyNumberFormat="0" applyBorder="0" applyAlignment="0" applyProtection="0"/>
    <xf numFmtId="0" fontId="10" fillId="24" borderId="20" applyNumberFormat="0" applyFont="0" applyAlignment="0" applyProtection="0"/>
    <xf numFmtId="0" fontId="23" fillId="21" borderId="21" applyNumberFormat="0" applyAlignment="0" applyProtection="0"/>
    <xf numFmtId="9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28" fillId="0" borderId="0"/>
    <xf numFmtId="0" fontId="2" fillId="0" borderId="0"/>
    <xf numFmtId="0" fontId="5" fillId="0" borderId="0"/>
    <xf numFmtId="0" fontId="7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5">
    <xf numFmtId="0" fontId="0" fillId="0" borderId="0" xfId="0"/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29" fillId="0" borderId="0" xfId="0" applyNumberFormat="1" applyFont="1" applyFill="1" applyAlignment="1">
      <alignment horizontal="left" vertical="center"/>
    </xf>
    <xf numFmtId="0" fontId="30" fillId="0" borderId="0" xfId="0" applyNumberFormat="1" applyFont="1" applyAlignment="1">
      <alignment horizontal="center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27" fillId="0" borderId="0" xfId="0" applyNumberFormat="1" applyFont="1" applyFill="1" applyAlignment="1">
      <alignment horizontal="left" vertical="center"/>
    </xf>
    <xf numFmtId="0" fontId="31" fillId="0" borderId="7" xfId="1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/>
    </xf>
    <xf numFmtId="0" fontId="31" fillId="0" borderId="11" xfId="1" applyNumberFormat="1" applyFont="1" applyFill="1" applyBorder="1" applyAlignment="1">
      <alignment horizontal="center" vertical="center"/>
    </xf>
    <xf numFmtId="0" fontId="31" fillId="0" borderId="2" xfId="1" applyNumberFormat="1" applyFont="1" applyFill="1" applyBorder="1" applyAlignment="1">
      <alignment horizontal="center" vertical="center"/>
    </xf>
    <xf numFmtId="0" fontId="32" fillId="0" borderId="13" xfId="1" applyNumberFormat="1" applyFont="1" applyFill="1" applyBorder="1" applyAlignment="1">
      <alignment horizontal="center" vertical="center"/>
    </xf>
    <xf numFmtId="0" fontId="32" fillId="0" borderId="23" xfId="1" applyNumberFormat="1" applyFont="1" applyFill="1" applyBorder="1" applyAlignment="1">
      <alignment horizontal="center" vertical="center"/>
    </xf>
    <xf numFmtId="0" fontId="32" fillId="0" borderId="23" xfId="1" applyNumberFormat="1" applyFont="1" applyFill="1" applyBorder="1" applyAlignment="1">
      <alignment horizontal="center" vertical="center" wrapText="1"/>
    </xf>
    <xf numFmtId="0" fontId="32" fillId="0" borderId="24" xfId="1" applyNumberFormat="1" applyFont="1" applyFill="1" applyBorder="1" applyAlignment="1">
      <alignment horizontal="center" vertical="center" wrapText="1"/>
    </xf>
    <xf numFmtId="0" fontId="32" fillId="0" borderId="25" xfId="1" applyNumberFormat="1" applyFont="1" applyFill="1" applyBorder="1" applyAlignment="1">
      <alignment horizontal="center" vertical="center" wrapText="1"/>
    </xf>
    <xf numFmtId="0" fontId="32" fillId="0" borderId="0" xfId="1" applyNumberFormat="1" applyFont="1" applyFill="1" applyBorder="1" applyAlignment="1">
      <alignment horizontal="center" vertical="center"/>
    </xf>
    <xf numFmtId="0" fontId="32" fillId="0" borderId="12" xfId="0" applyNumberFormat="1" applyFont="1" applyBorder="1" applyAlignment="1">
      <alignment horizontal="center" vertical="center"/>
    </xf>
    <xf numFmtId="0" fontId="32" fillId="0" borderId="4" xfId="0" applyNumberFormat="1" applyFont="1" applyBorder="1" applyAlignment="1">
      <alignment horizontal="center" vertical="center"/>
    </xf>
    <xf numFmtId="0" fontId="32" fillId="0" borderId="4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/>
    </xf>
    <xf numFmtId="164" fontId="32" fillId="0" borderId="5" xfId="0" applyNumberFormat="1" applyFont="1" applyFill="1" applyBorder="1" applyAlignment="1">
      <alignment horizontal="center" vertical="center"/>
    </xf>
    <xf numFmtId="164" fontId="32" fillId="0" borderId="4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2" fontId="32" fillId="0" borderId="4" xfId="0" applyNumberFormat="1" applyFont="1" applyFill="1" applyBorder="1" applyAlignment="1">
      <alignment horizontal="center" vertical="center"/>
    </xf>
    <xf numFmtId="2" fontId="32" fillId="0" borderId="0" xfId="0" applyNumberFormat="1" applyFont="1" applyFill="1" applyBorder="1" applyAlignment="1">
      <alignment horizontal="center" vertical="center"/>
    </xf>
    <xf numFmtId="2" fontId="32" fillId="0" borderId="5" xfId="0" applyNumberFormat="1" applyFont="1" applyFill="1" applyBorder="1" applyAlignment="1">
      <alignment horizontal="center" vertical="center"/>
    </xf>
    <xf numFmtId="0" fontId="32" fillId="0" borderId="0" xfId="0" applyNumberFormat="1" applyFont="1" applyAlignment="1">
      <alignment horizontal="center" vertical="center"/>
    </xf>
    <xf numFmtId="0" fontId="32" fillId="0" borderId="12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horizontal="center" vertical="center"/>
    </xf>
    <xf numFmtId="1" fontId="32" fillId="0" borderId="0" xfId="0" quotePrefix="1" applyNumberFormat="1" applyFont="1" applyFill="1" applyBorder="1" applyAlignment="1">
      <alignment horizontal="center" vertical="center"/>
    </xf>
    <xf numFmtId="164" fontId="32" fillId="0" borderId="4" xfId="0" quotePrefix="1" applyNumberFormat="1" applyFont="1" applyFill="1" applyBorder="1" applyAlignment="1">
      <alignment horizontal="center" vertical="center"/>
    </xf>
    <xf numFmtId="164" fontId="32" fillId="0" borderId="0" xfId="0" quotePrefix="1" applyNumberFormat="1" applyFont="1" applyFill="1" applyBorder="1" applyAlignment="1">
      <alignment horizontal="center" vertical="center"/>
    </xf>
    <xf numFmtId="0" fontId="32" fillId="0" borderId="13" xfId="0" applyNumberFormat="1" applyFont="1" applyFill="1" applyBorder="1" applyAlignment="1">
      <alignment horizontal="center" vertical="center"/>
    </xf>
    <xf numFmtId="0" fontId="32" fillId="0" borderId="5" xfId="0" applyNumberFormat="1" applyFont="1" applyFill="1" applyBorder="1" applyAlignment="1">
      <alignment horizontal="center" vertical="center"/>
    </xf>
    <xf numFmtId="0" fontId="31" fillId="2" borderId="11" xfId="0" applyNumberFormat="1" applyFont="1" applyFill="1" applyBorder="1" applyAlignment="1">
      <alignment horizontal="left" vertical="center"/>
    </xf>
    <xf numFmtId="0" fontId="31" fillId="2" borderId="2" xfId="0" applyNumberFormat="1" applyFont="1" applyFill="1" applyBorder="1" applyAlignment="1">
      <alignment horizontal="center" vertical="center"/>
    </xf>
    <xf numFmtId="164" fontId="31" fillId="2" borderId="2" xfId="0" applyNumberFormat="1" applyFont="1" applyFill="1" applyBorder="1" applyAlignment="1">
      <alignment horizontal="center" vertical="center"/>
    </xf>
    <xf numFmtId="164" fontId="31" fillId="2" borderId="6" xfId="0" applyNumberFormat="1" applyFont="1" applyFill="1" applyBorder="1" applyAlignment="1">
      <alignment horizontal="center" vertical="center"/>
    </xf>
    <xf numFmtId="164" fontId="31" fillId="2" borderId="3" xfId="0" applyNumberFormat="1" applyFont="1" applyFill="1" applyBorder="1" applyAlignment="1">
      <alignment horizontal="center" vertical="center"/>
    </xf>
    <xf numFmtId="164" fontId="31" fillId="2" borderId="4" xfId="0" applyNumberFormat="1" applyFont="1" applyFill="1" applyBorder="1" applyAlignment="1">
      <alignment horizontal="center" vertical="center"/>
    </xf>
    <xf numFmtId="164" fontId="31" fillId="2" borderId="0" xfId="0" applyNumberFormat="1" applyFont="1" applyFill="1" applyBorder="1" applyAlignment="1">
      <alignment horizontal="center" vertical="center"/>
    </xf>
    <xf numFmtId="164" fontId="31" fillId="2" borderId="5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Alignment="1">
      <alignment horizontal="center" vertical="center"/>
    </xf>
    <xf numFmtId="0" fontId="31" fillId="2" borderId="12" xfId="0" applyNumberFormat="1" applyFont="1" applyFill="1" applyBorder="1" applyAlignment="1">
      <alignment horizontal="left" vertical="center"/>
    </xf>
    <xf numFmtId="0" fontId="31" fillId="2" borderId="4" xfId="0" applyNumberFormat="1" applyFont="1" applyFill="1" applyBorder="1" applyAlignment="1">
      <alignment horizontal="center" vertical="center"/>
    </xf>
    <xf numFmtId="0" fontId="31" fillId="2" borderId="4" xfId="0" quotePrefix="1" applyNumberFormat="1" applyFont="1" applyFill="1" applyBorder="1" applyAlignment="1">
      <alignment horizontal="center" vertical="center"/>
    </xf>
    <xf numFmtId="0" fontId="32" fillId="2" borderId="4" xfId="0" quotePrefix="1" applyNumberFormat="1" applyFont="1" applyFill="1" applyBorder="1" applyAlignment="1">
      <alignment horizontal="center" vertical="center"/>
    </xf>
    <xf numFmtId="0" fontId="32" fillId="2" borderId="0" xfId="0" quotePrefix="1" applyNumberFormat="1" applyFont="1" applyFill="1" applyBorder="1" applyAlignment="1">
      <alignment horizontal="center" vertical="center"/>
    </xf>
    <xf numFmtId="164" fontId="32" fillId="2" borderId="4" xfId="0" quotePrefix="1" applyNumberFormat="1" applyFont="1" applyFill="1" applyBorder="1" applyAlignment="1">
      <alignment horizontal="center" vertical="center"/>
    </xf>
    <xf numFmtId="164" fontId="32" fillId="2" borderId="0" xfId="0" quotePrefix="1" applyNumberFormat="1" applyFont="1" applyFill="1" applyBorder="1" applyAlignment="1">
      <alignment horizontal="center" vertical="center"/>
    </xf>
    <xf numFmtId="0" fontId="31" fillId="2" borderId="13" xfId="0" applyNumberFormat="1" applyFont="1" applyFill="1" applyBorder="1" applyAlignment="1">
      <alignment horizontal="left" vertical="center"/>
    </xf>
    <xf numFmtId="0" fontId="32" fillId="2" borderId="23" xfId="0" quotePrefix="1" applyNumberFormat="1" applyFont="1" applyFill="1" applyBorder="1" applyAlignment="1">
      <alignment horizontal="center" vertical="center"/>
    </xf>
    <xf numFmtId="0" fontId="32" fillId="2" borderId="24" xfId="0" quotePrefix="1" applyNumberFormat="1" applyFont="1" applyFill="1" applyBorder="1" applyAlignment="1">
      <alignment horizontal="center" vertical="center"/>
    </xf>
    <xf numFmtId="164" fontId="32" fillId="2" borderId="23" xfId="0" quotePrefix="1" applyNumberFormat="1" applyFont="1" applyFill="1" applyBorder="1" applyAlignment="1">
      <alignment horizontal="center" vertical="center"/>
    </xf>
    <xf numFmtId="164" fontId="32" fillId="2" borderId="24" xfId="0" quotePrefix="1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 wrapText="1"/>
    </xf>
    <xf numFmtId="0" fontId="31" fillId="0" borderId="10" xfId="1" applyNumberFormat="1" applyFont="1" applyFill="1" applyBorder="1" applyAlignment="1">
      <alignment horizontal="center" vertical="center" wrapText="1"/>
    </xf>
    <xf numFmtId="0" fontId="31" fillId="0" borderId="8" xfId="1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center" vertical="center"/>
    </xf>
    <xf numFmtId="164" fontId="34" fillId="2" borderId="5" xfId="0" applyNumberFormat="1" applyFont="1" applyFill="1" applyBorder="1" applyAlignment="1">
      <alignment horizontal="center"/>
    </xf>
    <xf numFmtId="164" fontId="34" fillId="2" borderId="25" xfId="0" applyNumberFormat="1" applyFont="1" applyFill="1" applyBorder="1" applyAlignment="1">
      <alignment horizontal="center"/>
    </xf>
    <xf numFmtId="2" fontId="29" fillId="0" borderId="0" xfId="0" applyNumberFormat="1" applyFont="1" applyFill="1" applyAlignment="1">
      <alignment horizontal="left" vertical="center"/>
    </xf>
    <xf numFmtId="2" fontId="6" fillId="0" borderId="0" xfId="0" applyNumberFormat="1" applyFont="1" applyFill="1" applyAlignment="1">
      <alignment horizontal="center" vertical="center"/>
    </xf>
    <xf numFmtId="2" fontId="31" fillId="0" borderId="9" xfId="1" applyNumberFormat="1" applyFont="1" applyFill="1" applyBorder="1" applyAlignment="1">
      <alignment horizontal="center" vertical="center" wrapText="1"/>
    </xf>
    <xf numFmtId="2" fontId="31" fillId="0" borderId="10" xfId="1" applyNumberFormat="1" applyFont="1" applyFill="1" applyBorder="1" applyAlignment="1">
      <alignment horizontal="center" vertical="center" wrapText="1"/>
    </xf>
    <xf numFmtId="2" fontId="31" fillId="0" borderId="2" xfId="0" applyNumberFormat="1" applyFont="1" applyFill="1" applyBorder="1" applyAlignment="1">
      <alignment horizontal="center" vertical="center"/>
    </xf>
    <xf numFmtId="2" fontId="31" fillId="0" borderId="6" xfId="0" applyNumberFormat="1" applyFont="1" applyFill="1" applyBorder="1" applyAlignment="1">
      <alignment horizontal="center" vertical="center"/>
    </xf>
    <xf numFmtId="2" fontId="31" fillId="0" borderId="3" xfId="0" applyNumberFormat="1" applyFont="1" applyFill="1" applyBorder="1" applyAlignment="1">
      <alignment horizontal="center" vertical="center"/>
    </xf>
    <xf numFmtId="2" fontId="32" fillId="0" borderId="23" xfId="1" applyNumberFormat="1" applyFont="1" applyFill="1" applyBorder="1" applyAlignment="1">
      <alignment horizontal="center" vertical="center" wrapText="1"/>
    </xf>
    <xf numFmtId="2" fontId="32" fillId="0" borderId="24" xfId="1" applyNumberFormat="1" applyFont="1" applyFill="1" applyBorder="1" applyAlignment="1">
      <alignment horizontal="center" vertical="center" wrapText="1"/>
    </xf>
    <xf numFmtId="2" fontId="32" fillId="0" borderId="25" xfId="1" applyNumberFormat="1" applyFont="1" applyFill="1" applyBorder="1" applyAlignment="1">
      <alignment horizontal="center" vertical="center" wrapText="1"/>
    </xf>
    <xf numFmtId="2" fontId="32" fillId="0" borderId="4" xfId="59" applyNumberFormat="1" applyFont="1" applyFill="1" applyBorder="1" applyAlignment="1">
      <alignment horizontal="center" vertical="center"/>
    </xf>
    <xf numFmtId="2" fontId="32" fillId="0" borderId="0" xfId="59" applyNumberFormat="1" applyFont="1" applyFill="1" applyBorder="1" applyAlignment="1">
      <alignment horizontal="center" vertical="center"/>
    </xf>
    <xf numFmtId="2" fontId="31" fillId="2" borderId="2" xfId="59" applyNumberFormat="1" applyFont="1" applyFill="1" applyBorder="1" applyAlignment="1">
      <alignment horizontal="center" vertical="center"/>
    </xf>
    <xf numFmtId="2" fontId="31" fillId="2" borderId="6" xfId="59" applyNumberFormat="1" applyFont="1" applyFill="1" applyBorder="1" applyAlignment="1">
      <alignment horizontal="center" vertical="center"/>
    </xf>
    <xf numFmtId="2" fontId="31" fillId="2" borderId="3" xfId="59" applyNumberFormat="1" applyFont="1" applyFill="1" applyBorder="1" applyAlignment="1">
      <alignment horizontal="center" vertical="center"/>
    </xf>
    <xf numFmtId="2" fontId="31" fillId="2" borderId="4" xfId="59" applyNumberFormat="1" applyFont="1" applyFill="1" applyBorder="1" applyAlignment="1">
      <alignment horizontal="center" vertical="center"/>
    </xf>
    <xf numFmtId="2" fontId="31" fillId="2" borderId="0" xfId="59" applyNumberFormat="1" applyFont="1" applyFill="1" applyBorder="1" applyAlignment="1">
      <alignment horizontal="center" vertical="center"/>
    </xf>
    <xf numFmtId="2" fontId="31" fillId="2" borderId="5" xfId="59" applyNumberFormat="1" applyFont="1" applyFill="1" applyBorder="1" applyAlignment="1">
      <alignment horizontal="center" vertical="center"/>
    </xf>
    <xf numFmtId="2" fontId="32" fillId="2" borderId="4" xfId="59" quotePrefix="1" applyNumberFormat="1" applyFont="1" applyFill="1" applyBorder="1" applyAlignment="1">
      <alignment horizontal="center" vertical="center"/>
    </xf>
    <xf numFmtId="2" fontId="32" fillId="2" borderId="0" xfId="59" quotePrefix="1" applyNumberFormat="1" applyFont="1" applyFill="1" applyBorder="1" applyAlignment="1">
      <alignment horizontal="center" vertical="center"/>
    </xf>
    <xf numFmtId="2" fontId="34" fillId="2" borderId="5" xfId="59" applyNumberFormat="1" applyFont="1" applyFill="1" applyBorder="1" applyAlignment="1">
      <alignment horizontal="center"/>
    </xf>
    <xf numFmtId="2" fontId="32" fillId="2" borderId="23" xfId="59" quotePrefix="1" applyNumberFormat="1" applyFont="1" applyFill="1" applyBorder="1" applyAlignment="1">
      <alignment horizontal="center" vertical="center"/>
    </xf>
    <xf numFmtId="2" fontId="32" fillId="2" borderId="24" xfId="59" quotePrefix="1" applyNumberFormat="1" applyFont="1" applyFill="1" applyBorder="1" applyAlignment="1">
      <alignment horizontal="center" vertical="center"/>
    </xf>
    <xf numFmtId="2" fontId="34" fillId="2" borderId="25" xfId="59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1" fontId="32" fillId="0" borderId="4" xfId="0" quotePrefix="1" applyNumberFormat="1" applyFont="1" applyFill="1" applyBorder="1" applyAlignment="1">
      <alignment horizontal="center" vertical="center"/>
    </xf>
    <xf numFmtId="2" fontId="32" fillId="0" borderId="4" xfId="0" quotePrefix="1" applyNumberFormat="1" applyFont="1" applyFill="1" applyBorder="1" applyAlignment="1">
      <alignment horizontal="center" vertical="center"/>
    </xf>
    <xf numFmtId="2" fontId="32" fillId="0" borderId="0" xfId="0" quotePrefix="1" applyNumberFormat="1" applyFont="1" applyFill="1" applyBorder="1" applyAlignment="1">
      <alignment horizontal="center" vertical="center"/>
    </xf>
  </cellXfs>
  <cellStyles count="60">
    <cellStyle name="20% - Accent1 2" xfId="7"/>
    <cellStyle name="20% - Accent2 2" xfId="8"/>
    <cellStyle name="20% - Accent3 2" xfId="9"/>
    <cellStyle name="20% - Accent4 2" xfId="10"/>
    <cellStyle name="20% - Accent5 2" xfId="11"/>
    <cellStyle name="20% - Accent6 2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60% - Accent1 2" xfId="19"/>
    <cellStyle name="60% - Accent2 2" xfId="20"/>
    <cellStyle name="60% - Accent3 2" xfId="21"/>
    <cellStyle name="60% - Accent4 2" xfId="22"/>
    <cellStyle name="60% - Accent5 2" xfId="23"/>
    <cellStyle name="60% - Accent6 2" xfId="24"/>
    <cellStyle name="Accent1 2" xfId="25"/>
    <cellStyle name="Accent2 2" xfId="26"/>
    <cellStyle name="Accent3 2" xfId="27"/>
    <cellStyle name="Accent4 2" xfId="28"/>
    <cellStyle name="Accent5 2" xfId="29"/>
    <cellStyle name="Accent6 2" xfId="30"/>
    <cellStyle name="Bad 2" xfId="31"/>
    <cellStyle name="Calculation 2" xfId="32"/>
    <cellStyle name="Check Cell 2" xfId="33"/>
    <cellStyle name="Explanatory Text 2" xfId="34"/>
    <cellStyle name="Good 2" xfId="35"/>
    <cellStyle name="Heading 1 2" xfId="36"/>
    <cellStyle name="Heading 2 2" xfId="37"/>
    <cellStyle name="Heading 3" xfId="1" builtinId="18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101" xfId="57"/>
    <cellStyle name="Normal 197 2" xfId="5"/>
    <cellStyle name="Normal 2" xfId="49"/>
    <cellStyle name="Normal 2 2" xfId="53"/>
    <cellStyle name="Normal 3" xfId="2"/>
    <cellStyle name="Normal 3 2" xfId="50"/>
    <cellStyle name="Normal 4" xfId="3"/>
    <cellStyle name="Normal 4 2" xfId="51"/>
    <cellStyle name="Normal 4 2 2" xfId="56"/>
    <cellStyle name="Normal 4 5" xfId="52"/>
    <cellStyle name="Normal 5" xfId="6"/>
    <cellStyle name="Normal 6" xfId="54"/>
    <cellStyle name="Normal 7" xfId="4"/>
    <cellStyle name="Normal 7 2" xfId="55"/>
    <cellStyle name="Note 2" xfId="43"/>
    <cellStyle name="Output 2" xfId="44"/>
    <cellStyle name="Percent" xfId="59" builtinId="5"/>
    <cellStyle name="Percent 2" xfId="45"/>
    <cellStyle name="Percent 3 10" xfId="58"/>
    <cellStyle name="Title 2" xfId="46"/>
    <cellStyle name="Total 2" xfId="47"/>
    <cellStyle name="Warning Text 2" xfId="48"/>
  </cellStyles>
  <dxfs count="0"/>
  <tableStyles count="0" defaultTableStyle="TableStyleMedium2" defaultPivotStyle="PivotStyleLight16"/>
  <colors>
    <mruColors>
      <color rgb="FFCCFFFF"/>
      <color rgb="FFCCFFCC"/>
      <color rgb="FF99FF99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oshino, Mihoko" id="{A6449E9F-6058-4518-84E8-C867F1194FE9}" userId="Yoshino, Mihoko" providerId="None"/>
  <person displayName="Mihoko Yoshino" id="{714C4C42-BF7F-40A7-98AC-B1B4B8C8E6A1}" userId="a256a0682aba0ef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0"/>
  <sheetViews>
    <sheetView tabSelected="1" zoomScale="60" zoomScaleNormal="60" workbookViewId="0">
      <selection activeCell="A4" sqref="A4"/>
    </sheetView>
  </sheetViews>
  <sheetFormatPr defaultColWidth="10.83203125" defaultRowHeight="12.5" x14ac:dyDescent="0.35"/>
  <cols>
    <col min="1" max="1" width="20.33203125" style="1" customWidth="1"/>
    <col min="2" max="2" width="22.33203125" style="1" bestFit="1" customWidth="1"/>
    <col min="3" max="8" width="13.75" style="1" customWidth="1"/>
    <col min="9" max="11" width="13.75" style="90" customWidth="1"/>
    <col min="12" max="29" width="13.75" style="1" customWidth="1"/>
    <col min="30" max="16384" width="10.83203125" style="1"/>
  </cols>
  <sheetData>
    <row r="2" spans="1:29" s="3" customFormat="1" ht="18" x14ac:dyDescent="0.35">
      <c r="A2" s="7" t="s">
        <v>14</v>
      </c>
      <c r="F2" s="4"/>
      <c r="I2" s="65"/>
      <c r="J2" s="66"/>
      <c r="K2" s="66"/>
      <c r="L2" s="4"/>
      <c r="O2" s="4"/>
      <c r="R2" s="4"/>
      <c r="U2" s="4"/>
      <c r="X2" s="4"/>
      <c r="AA2" s="4"/>
    </row>
    <row r="3" spans="1:29" s="6" customFormat="1" ht="42.75" customHeight="1" x14ac:dyDescent="0.35">
      <c r="A3" s="8"/>
      <c r="B3" s="9" t="s">
        <v>11</v>
      </c>
      <c r="C3" s="57" t="s">
        <v>15</v>
      </c>
      <c r="D3" s="58"/>
      <c r="E3" s="58"/>
      <c r="F3" s="57" t="s">
        <v>16</v>
      </c>
      <c r="G3" s="58"/>
      <c r="H3" s="58"/>
      <c r="I3" s="67" t="s">
        <v>17</v>
      </c>
      <c r="J3" s="68"/>
      <c r="K3" s="68"/>
      <c r="L3" s="57" t="s">
        <v>18</v>
      </c>
      <c r="M3" s="58"/>
      <c r="N3" s="58"/>
      <c r="O3" s="57" t="s">
        <v>19</v>
      </c>
      <c r="P3" s="58"/>
      <c r="Q3" s="58"/>
      <c r="R3" s="57" t="s">
        <v>20</v>
      </c>
      <c r="S3" s="58"/>
      <c r="T3" s="59"/>
      <c r="U3" s="57" t="s">
        <v>21</v>
      </c>
      <c r="V3" s="58"/>
      <c r="W3" s="59"/>
      <c r="X3" s="57" t="s">
        <v>22</v>
      </c>
      <c r="Y3" s="58"/>
      <c r="Z3" s="59"/>
      <c r="AA3" s="57" t="s">
        <v>23</v>
      </c>
      <c r="AB3" s="58"/>
      <c r="AC3" s="59"/>
    </row>
    <row r="4" spans="1:29" s="6" customFormat="1" ht="42.75" customHeight="1" x14ac:dyDescent="0.35">
      <c r="A4" s="10"/>
      <c r="B4" s="11" t="s">
        <v>6</v>
      </c>
      <c r="C4" s="60" t="s">
        <v>6</v>
      </c>
      <c r="D4" s="61"/>
      <c r="E4" s="62"/>
      <c r="F4" s="60" t="s">
        <v>6</v>
      </c>
      <c r="G4" s="61"/>
      <c r="H4" s="62"/>
      <c r="I4" s="69" t="s">
        <v>6</v>
      </c>
      <c r="J4" s="70"/>
      <c r="K4" s="71"/>
      <c r="L4" s="60" t="s">
        <v>6</v>
      </c>
      <c r="M4" s="61"/>
      <c r="N4" s="62"/>
      <c r="O4" s="60" t="s">
        <v>6</v>
      </c>
      <c r="P4" s="61"/>
      <c r="Q4" s="62"/>
      <c r="R4" s="60" t="s">
        <v>6</v>
      </c>
      <c r="S4" s="61"/>
      <c r="T4" s="62"/>
      <c r="U4" s="60" t="s">
        <v>6</v>
      </c>
      <c r="V4" s="61"/>
      <c r="W4" s="62"/>
      <c r="X4" s="60" t="s">
        <v>6</v>
      </c>
      <c r="Y4" s="61"/>
      <c r="Z4" s="62"/>
      <c r="AA4" s="60" t="s">
        <v>6</v>
      </c>
      <c r="AB4" s="61"/>
      <c r="AC4" s="62"/>
    </row>
    <row r="5" spans="1:29" s="17" customFormat="1" ht="15.5" x14ac:dyDescent="0.35">
      <c r="A5" s="12"/>
      <c r="B5" s="13"/>
      <c r="C5" s="14" t="s">
        <v>0</v>
      </c>
      <c r="D5" s="15" t="s">
        <v>1</v>
      </c>
      <c r="E5" s="16" t="s">
        <v>8</v>
      </c>
      <c r="F5" s="14" t="s">
        <v>0</v>
      </c>
      <c r="G5" s="15" t="s">
        <v>1</v>
      </c>
      <c r="H5" s="16" t="s">
        <v>8</v>
      </c>
      <c r="I5" s="72" t="s">
        <v>0</v>
      </c>
      <c r="J5" s="73" t="s">
        <v>1</v>
      </c>
      <c r="K5" s="74" t="s">
        <v>8</v>
      </c>
      <c r="L5" s="14" t="s">
        <v>0</v>
      </c>
      <c r="M5" s="15" t="s">
        <v>1</v>
      </c>
      <c r="N5" s="16" t="s">
        <v>8</v>
      </c>
      <c r="O5" s="14" t="s">
        <v>0</v>
      </c>
      <c r="P5" s="15" t="s">
        <v>1</v>
      </c>
      <c r="Q5" s="16" t="s">
        <v>8</v>
      </c>
      <c r="R5" s="14" t="s">
        <v>0</v>
      </c>
      <c r="S5" s="15" t="s">
        <v>1</v>
      </c>
      <c r="T5" s="16" t="s">
        <v>8</v>
      </c>
      <c r="U5" s="14" t="s">
        <v>0</v>
      </c>
      <c r="V5" s="15" t="s">
        <v>1</v>
      </c>
      <c r="W5" s="16" t="s">
        <v>8</v>
      </c>
      <c r="X5" s="14" t="s">
        <v>0</v>
      </c>
      <c r="Y5" s="15" t="s">
        <v>1</v>
      </c>
      <c r="Z5" s="16" t="s">
        <v>8</v>
      </c>
      <c r="AA5" s="14" t="s">
        <v>0</v>
      </c>
      <c r="AB5" s="15" t="s">
        <v>1</v>
      </c>
      <c r="AC5" s="16" t="s">
        <v>8</v>
      </c>
    </row>
    <row r="6" spans="1:29" s="28" customFormat="1" ht="18" customHeight="1" x14ac:dyDescent="0.35">
      <c r="A6" s="18"/>
      <c r="B6" s="19" t="s">
        <v>12</v>
      </c>
      <c r="C6" s="23">
        <v>183.5</v>
      </c>
      <c r="D6" s="24">
        <v>21.896999999999998</v>
      </c>
      <c r="E6" s="22">
        <f t="shared" ref="E6:E13" si="0">IF(AND(ISNUMBER(C6),ISNUMBER(D6)),D6-C6,"")</f>
        <v>-161.60300000000001</v>
      </c>
      <c r="F6" s="23">
        <v>7.66</v>
      </c>
      <c r="G6" s="24">
        <v>7.96</v>
      </c>
      <c r="H6" s="22">
        <f t="shared" ref="H6:H13" si="1">IF(AND(ISNUMBER(F6),ISNUMBER(G6)),G6-F6,"")</f>
        <v>0.29999999999999982</v>
      </c>
      <c r="I6" s="75">
        <v>0.46</v>
      </c>
      <c r="J6" s="76">
        <v>0.54</v>
      </c>
      <c r="K6" s="27">
        <f t="shared" ref="K6:K13" si="2">IF(AND(ISNUMBER(I6),ISNUMBER(J6)),J6-I6,"")</f>
        <v>8.0000000000000016E-2</v>
      </c>
      <c r="L6" s="23">
        <v>4.34</v>
      </c>
      <c r="M6" s="24">
        <v>6.68</v>
      </c>
      <c r="N6" s="22">
        <f t="shared" ref="N6:N13" si="3">IF(AND(ISNUMBER(L6),ISNUMBER(M6)),M6-L6,"")</f>
        <v>2.34</v>
      </c>
      <c r="O6" s="23">
        <v>2.92</v>
      </c>
      <c r="P6" s="24">
        <v>3.96</v>
      </c>
      <c r="Q6" s="22">
        <f t="shared" ref="Q6:Q13" si="4">IF(AND(ISNUMBER(O6),ISNUMBER(P6)),P6-O6,"")</f>
        <v>1.04</v>
      </c>
      <c r="R6" s="23">
        <v>1.48</v>
      </c>
      <c r="S6" s="24">
        <v>2.04</v>
      </c>
      <c r="T6" s="22">
        <f t="shared" ref="T6:T13" si="5">IF(AND(ISNUMBER(R6),ISNUMBER(S6)),S6-R6,"")</f>
        <v>0.56000000000000005</v>
      </c>
      <c r="U6" s="23">
        <v>9.92</v>
      </c>
      <c r="V6" s="24">
        <v>8.7799999999999994</v>
      </c>
      <c r="W6" s="22">
        <f t="shared" ref="W6:W13" si="6">IF(AND(ISNUMBER(U6),ISNUMBER(V6)),V6-U6,"")</f>
        <v>-1.1400000000000006</v>
      </c>
      <c r="X6" s="23">
        <v>3.86</v>
      </c>
      <c r="Y6" s="24">
        <v>4.66</v>
      </c>
      <c r="Z6" s="22">
        <f t="shared" ref="Z6:Z13" si="7">IF(AND(ISNUMBER(X6),ISNUMBER(Y6)),Y6-X6,"")</f>
        <v>0.80000000000000027</v>
      </c>
      <c r="AA6" s="23">
        <v>1.8442000000000001</v>
      </c>
      <c r="AB6" s="24">
        <v>0.41620000000000001</v>
      </c>
      <c r="AC6" s="22">
        <f t="shared" ref="AC6:AC13" si="8">IF(AND(ISNUMBER(AA6),ISNUMBER(AB6)),AB6-AA6,"")</f>
        <v>-1.4279999999999999</v>
      </c>
    </row>
    <row r="7" spans="1:29" s="30" customFormat="1" ht="18" customHeight="1" x14ac:dyDescent="0.35">
      <c r="A7" s="29"/>
      <c r="B7" s="20" t="s">
        <v>13</v>
      </c>
      <c r="C7" s="23">
        <v>29.975000000000001</v>
      </c>
      <c r="D7" s="24">
        <v>17.253</v>
      </c>
      <c r="E7" s="22">
        <f t="shared" si="0"/>
        <v>-12.722000000000001</v>
      </c>
      <c r="F7" s="23">
        <v>11.2</v>
      </c>
      <c r="G7" s="24">
        <v>8.24</v>
      </c>
      <c r="H7" s="22">
        <f t="shared" si="1"/>
        <v>-2.9599999999999991</v>
      </c>
      <c r="I7" s="75">
        <v>0.66</v>
      </c>
      <c r="J7" s="76">
        <v>0.54</v>
      </c>
      <c r="K7" s="27">
        <f t="shared" si="2"/>
        <v>-0.12</v>
      </c>
      <c r="L7" s="23">
        <v>2.58</v>
      </c>
      <c r="M7" s="24">
        <v>2.82</v>
      </c>
      <c r="N7" s="22">
        <f t="shared" si="3"/>
        <v>0.23999999999999977</v>
      </c>
      <c r="O7" s="23">
        <v>28.96</v>
      </c>
      <c r="P7" s="24">
        <v>17.079999999999998</v>
      </c>
      <c r="Q7" s="22">
        <f t="shared" si="4"/>
        <v>-11.880000000000003</v>
      </c>
      <c r="R7" s="23">
        <v>4.04</v>
      </c>
      <c r="S7" s="24">
        <v>2.86</v>
      </c>
      <c r="T7" s="22">
        <f t="shared" si="5"/>
        <v>-1.1800000000000002</v>
      </c>
      <c r="U7" s="23">
        <v>9.1199999999999992</v>
      </c>
      <c r="V7" s="24">
        <v>8.7799999999999994</v>
      </c>
      <c r="W7" s="22">
        <f t="shared" si="6"/>
        <v>-0.33999999999999986</v>
      </c>
      <c r="X7" s="23">
        <v>4.22</v>
      </c>
      <c r="Y7" s="24">
        <v>3.34</v>
      </c>
      <c r="Z7" s="22">
        <f t="shared" si="7"/>
        <v>-0.87999999999999989</v>
      </c>
      <c r="AA7" s="23">
        <v>8.502600000000001</v>
      </c>
      <c r="AB7" s="24">
        <v>8.1983999999999995</v>
      </c>
      <c r="AC7" s="22">
        <f t="shared" si="8"/>
        <v>-0.30420000000000158</v>
      </c>
    </row>
    <row r="8" spans="1:29" s="30" customFormat="1" ht="17.25" customHeight="1" x14ac:dyDescent="0.35">
      <c r="A8" s="29"/>
      <c r="B8" s="20" t="s">
        <v>13</v>
      </c>
      <c r="C8" s="32">
        <v>66.384</v>
      </c>
      <c r="D8" s="33">
        <v>61.298999999999999</v>
      </c>
      <c r="E8" s="22">
        <f t="shared" si="0"/>
        <v>-5.0850000000000009</v>
      </c>
      <c r="F8" s="32">
        <v>19.8</v>
      </c>
      <c r="G8" s="33">
        <v>20.059999999999999</v>
      </c>
      <c r="H8" s="22">
        <f t="shared" si="1"/>
        <v>0.25999999999999801</v>
      </c>
      <c r="I8" s="93">
        <v>1.02</v>
      </c>
      <c r="J8" s="94">
        <v>1.1399999999999999</v>
      </c>
      <c r="K8" s="27">
        <f t="shared" si="2"/>
        <v>0.11999999999999988</v>
      </c>
      <c r="L8" s="32">
        <v>80.64</v>
      </c>
      <c r="M8" s="33">
        <v>68.66</v>
      </c>
      <c r="N8" s="22">
        <f t="shared" si="3"/>
        <v>-11.980000000000004</v>
      </c>
      <c r="O8" s="32">
        <v>13.72</v>
      </c>
      <c r="P8" s="33">
        <v>13.72</v>
      </c>
      <c r="Q8" s="22">
        <f t="shared" si="4"/>
        <v>0</v>
      </c>
      <c r="R8" s="92">
        <v>8.8000000000000007</v>
      </c>
      <c r="S8" s="31">
        <v>7.38</v>
      </c>
      <c r="T8" s="22">
        <f t="shared" si="5"/>
        <v>-1.4200000000000008</v>
      </c>
      <c r="U8" s="92">
        <v>10.02</v>
      </c>
      <c r="V8" s="31">
        <v>9.5</v>
      </c>
      <c r="W8" s="22">
        <f t="shared" si="6"/>
        <v>-0.51999999999999957</v>
      </c>
      <c r="X8" s="92">
        <v>4.4800000000000004</v>
      </c>
      <c r="Y8" s="31">
        <v>4.72</v>
      </c>
      <c r="Z8" s="22">
        <f t="shared" si="7"/>
        <v>0.23999999999999932</v>
      </c>
      <c r="AA8" s="92">
        <v>7.4146000000000001</v>
      </c>
      <c r="AB8" s="31">
        <v>6.7691999999999997</v>
      </c>
      <c r="AC8" s="22">
        <f t="shared" si="8"/>
        <v>-0.64540000000000042</v>
      </c>
    </row>
    <row r="9" spans="1:29" s="30" customFormat="1" ht="18" customHeight="1" x14ac:dyDescent="0.35">
      <c r="A9" s="29"/>
      <c r="B9" s="20" t="s">
        <v>12</v>
      </c>
      <c r="C9" s="32">
        <v>41.046999999999997</v>
      </c>
      <c r="D9" s="33">
        <v>37.298999999999999</v>
      </c>
      <c r="E9" s="22">
        <f t="shared" si="0"/>
        <v>-3.7479999999999976</v>
      </c>
      <c r="F9" s="32">
        <v>6.82</v>
      </c>
      <c r="G9" s="33">
        <v>7.7</v>
      </c>
      <c r="H9" s="22">
        <f t="shared" si="1"/>
        <v>0.87999999999999989</v>
      </c>
      <c r="I9" s="93">
        <v>0.52</v>
      </c>
      <c r="J9" s="94">
        <v>1.1000000000000001</v>
      </c>
      <c r="K9" s="27">
        <f t="shared" si="2"/>
        <v>0.58000000000000007</v>
      </c>
      <c r="L9" s="32">
        <v>6.9</v>
      </c>
      <c r="M9" s="33">
        <v>6.58</v>
      </c>
      <c r="N9" s="22">
        <f t="shared" si="3"/>
        <v>-0.32000000000000028</v>
      </c>
      <c r="O9" s="23">
        <v>6.36</v>
      </c>
      <c r="P9" s="24">
        <v>10.5</v>
      </c>
      <c r="Q9" s="22">
        <f t="shared" si="4"/>
        <v>4.1399999999999997</v>
      </c>
      <c r="R9" s="23">
        <v>1.4</v>
      </c>
      <c r="S9" s="24">
        <v>3.26</v>
      </c>
      <c r="T9" s="22">
        <f t="shared" si="5"/>
        <v>1.8599999999999999</v>
      </c>
      <c r="U9" s="23">
        <v>6.34</v>
      </c>
      <c r="V9" s="24">
        <v>5.7</v>
      </c>
      <c r="W9" s="22">
        <f t="shared" si="6"/>
        <v>-0.63999999999999968</v>
      </c>
      <c r="X9" s="23">
        <v>3.74</v>
      </c>
      <c r="Y9" s="24">
        <v>4.68</v>
      </c>
      <c r="Z9" s="22">
        <f t="shared" si="7"/>
        <v>0.9399999999999995</v>
      </c>
      <c r="AA9" s="23">
        <v>5.6443999999999992</v>
      </c>
      <c r="AB9" s="24">
        <v>3.9516</v>
      </c>
      <c r="AC9" s="22">
        <f t="shared" si="8"/>
        <v>-1.6927999999999992</v>
      </c>
    </row>
    <row r="10" spans="1:29" s="30" customFormat="1" ht="18" customHeight="1" x14ac:dyDescent="0.35">
      <c r="A10" s="29"/>
      <c r="B10" s="20" t="s">
        <v>12</v>
      </c>
      <c r="C10" s="23">
        <v>39.597999999999999</v>
      </c>
      <c r="D10" s="24">
        <v>35.784999999999997</v>
      </c>
      <c r="E10" s="22">
        <f t="shared" si="0"/>
        <v>-3.8130000000000024</v>
      </c>
      <c r="F10" s="23">
        <v>14.86</v>
      </c>
      <c r="G10" s="24">
        <v>13.32</v>
      </c>
      <c r="H10" s="22">
        <f t="shared" si="1"/>
        <v>-1.5399999999999991</v>
      </c>
      <c r="I10" s="75">
        <v>0.76</v>
      </c>
      <c r="J10" s="76">
        <v>0.6</v>
      </c>
      <c r="K10" s="27">
        <f t="shared" si="2"/>
        <v>-0.16000000000000003</v>
      </c>
      <c r="L10" s="23">
        <v>40.520000000000003</v>
      </c>
      <c r="M10" s="24">
        <v>7.38</v>
      </c>
      <c r="N10" s="22">
        <f t="shared" si="3"/>
        <v>-33.14</v>
      </c>
      <c r="O10" s="23">
        <v>34.700000000000003</v>
      </c>
      <c r="P10" s="24">
        <v>36.94</v>
      </c>
      <c r="Q10" s="22">
        <f t="shared" si="4"/>
        <v>2.2399999999999949</v>
      </c>
      <c r="R10" s="23">
        <v>3.24</v>
      </c>
      <c r="S10" s="24">
        <v>3.28</v>
      </c>
      <c r="T10" s="22">
        <f t="shared" si="5"/>
        <v>3.9999999999999591E-2</v>
      </c>
      <c r="U10" s="23">
        <v>9.52</v>
      </c>
      <c r="V10" s="24">
        <v>8.5399999999999991</v>
      </c>
      <c r="W10" s="22">
        <f t="shared" si="6"/>
        <v>-0.98000000000000043</v>
      </c>
      <c r="X10" s="23">
        <v>3.58</v>
      </c>
      <c r="Y10" s="24">
        <v>4.26</v>
      </c>
      <c r="Z10" s="22">
        <f t="shared" si="7"/>
        <v>0.67999999999999972</v>
      </c>
      <c r="AA10" s="23">
        <v>0.96620000000000006</v>
      </c>
      <c r="AB10" s="24">
        <v>0.80259999999999998</v>
      </c>
      <c r="AC10" s="22">
        <f t="shared" si="8"/>
        <v>-0.16360000000000008</v>
      </c>
    </row>
    <row r="11" spans="1:29" s="30" customFormat="1" ht="18" customHeight="1" x14ac:dyDescent="0.35">
      <c r="A11" s="29"/>
      <c r="B11" s="20" t="s">
        <v>12</v>
      </c>
      <c r="C11" s="23">
        <v>81.887</v>
      </c>
      <c r="D11" s="24">
        <v>24.036999999999999</v>
      </c>
      <c r="E11" s="22">
        <f t="shared" si="0"/>
        <v>-57.85</v>
      </c>
      <c r="F11" s="23">
        <v>34.159999999999997</v>
      </c>
      <c r="G11" s="24">
        <v>35.5</v>
      </c>
      <c r="H11" s="22">
        <f t="shared" si="1"/>
        <v>1.3400000000000034</v>
      </c>
      <c r="I11" s="75">
        <v>1.24</v>
      </c>
      <c r="J11" s="76">
        <v>1</v>
      </c>
      <c r="K11" s="27">
        <f t="shared" si="2"/>
        <v>-0.24</v>
      </c>
      <c r="L11" s="23">
        <v>8.06</v>
      </c>
      <c r="M11" s="24">
        <v>7.56</v>
      </c>
      <c r="N11" s="22">
        <f t="shared" si="3"/>
        <v>-0.50000000000000089</v>
      </c>
      <c r="O11" s="23">
        <v>12.34</v>
      </c>
      <c r="P11" s="24">
        <v>7.48</v>
      </c>
      <c r="Q11" s="22">
        <f t="shared" si="4"/>
        <v>-4.8599999999999994</v>
      </c>
      <c r="R11" s="23">
        <v>16.36</v>
      </c>
      <c r="S11" s="24">
        <v>16.64</v>
      </c>
      <c r="T11" s="22">
        <f t="shared" si="5"/>
        <v>0.28000000000000114</v>
      </c>
      <c r="U11" s="23">
        <v>8.64</v>
      </c>
      <c r="V11" s="24">
        <v>9.5</v>
      </c>
      <c r="W11" s="22">
        <f t="shared" si="6"/>
        <v>0.85999999999999943</v>
      </c>
      <c r="X11" s="23">
        <v>6.28</v>
      </c>
      <c r="Y11" s="24">
        <v>6.58</v>
      </c>
      <c r="Z11" s="22">
        <f t="shared" si="7"/>
        <v>0.29999999999999982</v>
      </c>
      <c r="AA11" s="23">
        <v>8.7373999999999992</v>
      </c>
      <c r="AB11" s="24">
        <v>8.5939999999999994</v>
      </c>
      <c r="AC11" s="22">
        <f t="shared" si="8"/>
        <v>-0.14339999999999975</v>
      </c>
    </row>
    <row r="12" spans="1:29" s="30" customFormat="1" ht="18" customHeight="1" x14ac:dyDescent="0.35">
      <c r="A12" s="29"/>
      <c r="B12" s="20" t="s">
        <v>13</v>
      </c>
      <c r="C12" s="23">
        <v>19.536999999999999</v>
      </c>
      <c r="D12" s="24">
        <v>3.2919999999999998</v>
      </c>
      <c r="E12" s="22">
        <f t="shared" si="0"/>
        <v>-16.244999999999997</v>
      </c>
      <c r="F12" s="23">
        <v>17.739999999999998</v>
      </c>
      <c r="G12" s="24">
        <v>21.72</v>
      </c>
      <c r="H12" s="22">
        <f t="shared" si="1"/>
        <v>3.9800000000000004</v>
      </c>
      <c r="I12" s="75">
        <v>0.66</v>
      </c>
      <c r="J12" s="76">
        <v>0.62</v>
      </c>
      <c r="K12" s="27">
        <f t="shared" si="2"/>
        <v>-4.0000000000000036E-2</v>
      </c>
      <c r="L12" s="23">
        <v>4.18</v>
      </c>
      <c r="M12" s="24">
        <v>2</v>
      </c>
      <c r="N12" s="22">
        <f t="shared" si="3"/>
        <v>-2.1799999999999997</v>
      </c>
      <c r="O12" s="23">
        <v>14.06</v>
      </c>
      <c r="P12" s="24">
        <v>11.72</v>
      </c>
      <c r="Q12" s="22">
        <f t="shared" si="4"/>
        <v>-2.34</v>
      </c>
      <c r="R12" s="23">
        <v>9.68</v>
      </c>
      <c r="S12" s="24">
        <v>12.3</v>
      </c>
      <c r="T12" s="22">
        <f t="shared" si="5"/>
        <v>2.620000000000001</v>
      </c>
      <c r="U12" s="23">
        <v>7.88</v>
      </c>
      <c r="V12" s="24">
        <v>7.58</v>
      </c>
      <c r="W12" s="22">
        <f t="shared" si="6"/>
        <v>-0.29999999999999982</v>
      </c>
      <c r="X12" s="23">
        <v>6.66</v>
      </c>
      <c r="Y12" s="24">
        <v>6.22</v>
      </c>
      <c r="Z12" s="22">
        <f t="shared" si="7"/>
        <v>-0.44000000000000039</v>
      </c>
      <c r="AA12" s="23">
        <v>2.6064000000000003</v>
      </c>
      <c r="AB12" s="24">
        <v>4.516</v>
      </c>
      <c r="AC12" s="22">
        <f t="shared" si="8"/>
        <v>1.9095999999999997</v>
      </c>
    </row>
    <row r="13" spans="1:29" s="30" customFormat="1" ht="18" customHeight="1" x14ac:dyDescent="0.35">
      <c r="A13" s="29"/>
      <c r="B13" s="20" t="s">
        <v>13</v>
      </c>
      <c r="C13" s="23">
        <v>48.628</v>
      </c>
      <c r="D13" s="24">
        <v>26.722000000000005</v>
      </c>
      <c r="E13" s="22">
        <f t="shared" si="0"/>
        <v>-21.905999999999995</v>
      </c>
      <c r="F13" s="23">
        <v>9.58</v>
      </c>
      <c r="G13" s="24">
        <v>10.32</v>
      </c>
      <c r="H13" s="22">
        <f t="shared" si="1"/>
        <v>0.74000000000000021</v>
      </c>
      <c r="I13" s="75">
        <v>0.7</v>
      </c>
      <c r="J13" s="76">
        <v>0.56000000000000005</v>
      </c>
      <c r="K13" s="27">
        <f t="shared" si="2"/>
        <v>-0.1399999999999999</v>
      </c>
      <c r="L13" s="23">
        <v>1.5</v>
      </c>
      <c r="M13" s="24">
        <v>1.42</v>
      </c>
      <c r="N13" s="22">
        <f t="shared" si="3"/>
        <v>-8.0000000000000071E-2</v>
      </c>
      <c r="O13" s="23">
        <v>11.86</v>
      </c>
      <c r="P13" s="24">
        <v>9.58</v>
      </c>
      <c r="Q13" s="22">
        <f t="shared" si="4"/>
        <v>-2.2799999999999994</v>
      </c>
      <c r="R13" s="23">
        <v>2.2799999999999998</v>
      </c>
      <c r="S13" s="24">
        <v>2.2000000000000002</v>
      </c>
      <c r="T13" s="22">
        <f t="shared" si="5"/>
        <v>-7.9999999999999627E-2</v>
      </c>
      <c r="U13" s="23">
        <v>8.7200000000000006</v>
      </c>
      <c r="V13" s="24">
        <v>7.28</v>
      </c>
      <c r="W13" s="22">
        <f t="shared" si="6"/>
        <v>-1.4400000000000004</v>
      </c>
      <c r="X13" s="23">
        <v>5.84</v>
      </c>
      <c r="Y13" s="24">
        <v>5.56</v>
      </c>
      <c r="Z13" s="22">
        <f t="shared" si="7"/>
        <v>-0.28000000000000025</v>
      </c>
      <c r="AA13" s="23">
        <v>9.6769999999999996</v>
      </c>
      <c r="AB13" s="24">
        <v>8.986600000000001</v>
      </c>
      <c r="AC13" s="22">
        <f t="shared" si="8"/>
        <v>-0.69039999999999857</v>
      </c>
    </row>
    <row r="14" spans="1:29" s="30" customFormat="1" ht="18" customHeight="1" x14ac:dyDescent="0.35">
      <c r="A14" s="34"/>
      <c r="B14" s="20"/>
      <c r="C14" s="23"/>
      <c r="D14" s="24"/>
      <c r="E14" s="22"/>
      <c r="F14" s="23"/>
      <c r="G14" s="24"/>
      <c r="H14" s="22"/>
      <c r="I14" s="25"/>
      <c r="J14" s="26"/>
      <c r="K14" s="27"/>
      <c r="L14" s="23"/>
      <c r="M14" s="24"/>
      <c r="N14" s="22"/>
      <c r="O14" s="23"/>
      <c r="P14" s="24"/>
      <c r="Q14" s="22"/>
      <c r="R14" s="20"/>
      <c r="S14" s="21"/>
      <c r="T14" s="35"/>
      <c r="U14" s="20"/>
      <c r="V14" s="21"/>
      <c r="W14" s="35"/>
      <c r="X14" s="20"/>
      <c r="Y14" s="21"/>
      <c r="Z14" s="35"/>
      <c r="AA14" s="20"/>
      <c r="AB14" s="21"/>
      <c r="AC14" s="35"/>
    </row>
    <row r="15" spans="1:29" s="44" customFormat="1" ht="18.75" customHeight="1" x14ac:dyDescent="0.35">
      <c r="A15" s="36" t="s">
        <v>3</v>
      </c>
      <c r="B15" s="37" t="str">
        <f>CONCATENATE("Female n=",COUNTIF(B6:B14,"Female"))</f>
        <v>Female n=4</v>
      </c>
      <c r="C15" s="38">
        <f t="shared" ref="C15:H15" si="9">AVERAGE(C6:C14)</f>
        <v>63.819499999999991</v>
      </c>
      <c r="D15" s="39">
        <f t="shared" si="9"/>
        <v>28.448</v>
      </c>
      <c r="E15" s="40">
        <f t="shared" si="9"/>
        <v>-35.371499999999997</v>
      </c>
      <c r="F15" s="38">
        <f t="shared" si="9"/>
        <v>15.227499999999999</v>
      </c>
      <c r="G15" s="39">
        <f t="shared" si="9"/>
        <v>15.602499999999999</v>
      </c>
      <c r="H15" s="40">
        <f t="shared" si="9"/>
        <v>0.37500000000000044</v>
      </c>
      <c r="I15" s="77">
        <f t="shared" ref="I15" si="10">AVERAGE(I6:I14)</f>
        <v>0.75250000000000006</v>
      </c>
      <c r="J15" s="78">
        <f t="shared" ref="J15" si="11">AVERAGE(J6:J14)</f>
        <v>0.76249999999999996</v>
      </c>
      <c r="K15" s="79">
        <f t="shared" ref="K15" si="12">AVERAGE(K6:K14)</f>
        <v>9.999999999999995E-3</v>
      </c>
      <c r="L15" s="38">
        <f t="shared" ref="L15" si="13">AVERAGE(L6:L14)</f>
        <v>18.590000000000003</v>
      </c>
      <c r="M15" s="39">
        <f t="shared" ref="M15" si="14">AVERAGE(M6:M14)</f>
        <v>12.887499999999999</v>
      </c>
      <c r="N15" s="40">
        <f t="shared" ref="N15" si="15">AVERAGE(N6:N14)</f>
        <v>-5.7025000000000006</v>
      </c>
      <c r="O15" s="38">
        <f t="shared" ref="O15" si="16">AVERAGE(O6:O14)</f>
        <v>15.615</v>
      </c>
      <c r="P15" s="39">
        <f t="shared" ref="P15" si="17">AVERAGE(P6:P14)</f>
        <v>13.872499999999999</v>
      </c>
      <c r="Q15" s="40">
        <f t="shared" ref="Q15" si="18">AVERAGE(Q6:Q14)</f>
        <v>-1.7425000000000008</v>
      </c>
      <c r="R15" s="38">
        <f t="shared" ref="R15" si="19">AVERAGE(R6:R14)</f>
        <v>5.91</v>
      </c>
      <c r="S15" s="39">
        <f t="shared" ref="S15" si="20">AVERAGE(S6:S14)</f>
        <v>6.245000000000001</v>
      </c>
      <c r="T15" s="40">
        <f t="shared" ref="T15:V15" si="21">AVERAGE(T6:T14)</f>
        <v>0.33500000000000013</v>
      </c>
      <c r="U15" s="38">
        <f t="shared" si="21"/>
        <v>8.7700000000000014</v>
      </c>
      <c r="V15" s="39">
        <f t="shared" si="21"/>
        <v>8.2074999999999996</v>
      </c>
      <c r="W15" s="40">
        <f t="shared" ref="W15:AC15" si="22">AVERAGE(W6:W14)</f>
        <v>-0.56250000000000011</v>
      </c>
      <c r="X15" s="38">
        <f t="shared" si="22"/>
        <v>4.8325000000000014</v>
      </c>
      <c r="Y15" s="39">
        <f t="shared" si="22"/>
        <v>5.0024999999999995</v>
      </c>
      <c r="Z15" s="40">
        <f t="shared" si="22"/>
        <v>0.16999999999999976</v>
      </c>
      <c r="AA15" s="38">
        <f t="shared" si="22"/>
        <v>5.6741000000000001</v>
      </c>
      <c r="AB15" s="39">
        <f t="shared" si="22"/>
        <v>5.279325</v>
      </c>
      <c r="AC15" s="40">
        <f t="shared" si="22"/>
        <v>-0.39477499999999993</v>
      </c>
    </row>
    <row r="16" spans="1:29" s="44" customFormat="1" ht="18.75" customHeight="1" x14ac:dyDescent="0.35">
      <c r="A16" s="45" t="s">
        <v>4</v>
      </c>
      <c r="B16" s="46" t="str">
        <f>CONCATENATE("Male n=",COUNTIF(B6:B14,"Male"))</f>
        <v>Male n=4</v>
      </c>
      <c r="C16" s="41">
        <f>STDEV(C6:C14)</f>
        <v>52.234188002549772</v>
      </c>
      <c r="D16" s="42">
        <f>STDEV(D6:D14)</f>
        <v>17.049775574559835</v>
      </c>
      <c r="E16" s="43" t="s">
        <v>2</v>
      </c>
      <c r="F16" s="41">
        <f>STDEV(F6:F14)</f>
        <v>8.9591385906075995</v>
      </c>
      <c r="G16" s="42">
        <f>STDEV(G6:G14)</f>
        <v>9.7202436036493314</v>
      </c>
      <c r="H16" s="43" t="s">
        <v>2</v>
      </c>
      <c r="I16" s="80">
        <f>STDEV(I6:I14)</f>
        <v>0.25877458475338261</v>
      </c>
      <c r="J16" s="81">
        <f>STDEV(J6:J14)</f>
        <v>0.26714094728117938</v>
      </c>
      <c r="K16" s="82" t="s">
        <v>2</v>
      </c>
      <c r="L16" s="41">
        <f>STDEV(L6:L14)</f>
        <v>28.12666045892097</v>
      </c>
      <c r="M16" s="42">
        <f>STDEV(M6:M14)</f>
        <v>22.674718300344988</v>
      </c>
      <c r="N16" s="43" t="s">
        <v>2</v>
      </c>
      <c r="O16" s="41">
        <f>STDEV(O6:O14)</f>
        <v>10.823116794290685</v>
      </c>
      <c r="P16" s="42">
        <f>STDEV(P6:P14)</f>
        <v>10.113464504595557</v>
      </c>
      <c r="Q16" s="43" t="s">
        <v>2</v>
      </c>
      <c r="R16" s="41">
        <f>STDEV(R6:R14)</f>
        <v>5.2852246877498024</v>
      </c>
      <c r="S16" s="42">
        <f>STDEV(S6:S14)</f>
        <v>5.4669265327316872</v>
      </c>
      <c r="T16" s="43" t="s">
        <v>2</v>
      </c>
      <c r="U16" s="41">
        <f>STDEV(U6:U14)</f>
        <v>1.2122234588910132</v>
      </c>
      <c r="V16" s="42">
        <f>STDEV(V6:V14)</f>
        <v>1.2900027685463129</v>
      </c>
      <c r="W16" s="43" t="s">
        <v>2</v>
      </c>
      <c r="X16" s="41">
        <f>STDEV(X6:X14)</f>
        <v>1.2338991623536879</v>
      </c>
      <c r="Y16" s="42">
        <f>STDEV(Y6:Y14)</f>
        <v>1.0622045807793228</v>
      </c>
      <c r="Z16" s="43" t="s">
        <v>2</v>
      </c>
      <c r="AA16" s="41">
        <f>STDEV(AA6:AA14)</f>
        <v>3.4367943868004174</v>
      </c>
      <c r="AB16" s="42">
        <f>STDEV(AB6:AB14)</f>
        <v>3.4123359170389831</v>
      </c>
      <c r="AC16" s="43" t="s">
        <v>2</v>
      </c>
    </row>
    <row r="17" spans="1:29" s="44" customFormat="1" ht="18" customHeight="1" x14ac:dyDescent="0.35">
      <c r="A17" s="45" t="s">
        <v>5</v>
      </c>
      <c r="B17" s="47" t="s">
        <v>2</v>
      </c>
      <c r="C17" s="41">
        <f>C16/SQRT(COUNT(C6:C14))</f>
        <v>18.467574273187971</v>
      </c>
      <c r="D17" s="42">
        <f>D16/SQRT(COUNT(D6:D14))</f>
        <v>6.0280059632400116</v>
      </c>
      <c r="E17" s="43" t="s">
        <v>2</v>
      </c>
      <c r="F17" s="41">
        <f>F16/SQRT(COUNT(F6:F14))</f>
        <v>3.1675338255043606</v>
      </c>
      <c r="G17" s="42">
        <f>G16/SQRT(COUNT(G6:G14))</f>
        <v>3.4366250834628027</v>
      </c>
      <c r="H17" s="43" t="s">
        <v>2</v>
      </c>
      <c r="I17" s="80">
        <f>I16/SQRT(COUNT(I6:I14))</f>
        <v>9.1490631838924905E-2</v>
      </c>
      <c r="J17" s="81">
        <f>J16/SQRT(COUNT(J6:J14))</f>
        <v>9.4448587677559953E-2</v>
      </c>
      <c r="K17" s="82" t="s">
        <v>2</v>
      </c>
      <c r="L17" s="41">
        <f>L16/SQRT(COUNT(L6:L14))</f>
        <v>9.9442761713172736</v>
      </c>
      <c r="M17" s="42">
        <f>M16/SQRT(COUNT(M6:M14))</f>
        <v>8.0167235358343234</v>
      </c>
      <c r="N17" s="43" t="s">
        <v>2</v>
      </c>
      <c r="O17" s="41">
        <f>O16/SQRT(COUNT(O6:O14))</f>
        <v>3.8265496394084755</v>
      </c>
      <c r="P17" s="42">
        <f>P16/SQRT(COUNT(P6:P14))</f>
        <v>3.5756496662444825</v>
      </c>
      <c r="Q17" s="43" t="s">
        <v>2</v>
      </c>
      <c r="R17" s="41">
        <f>R16/SQRT(COUNT(R6:R14))</f>
        <v>1.8686091084012191</v>
      </c>
      <c r="S17" s="42">
        <f>S16/SQRT(COUNT(S6:S14))</f>
        <v>1.9328504117716179</v>
      </c>
      <c r="T17" s="43" t="s">
        <v>2</v>
      </c>
      <c r="U17" s="41">
        <f>U16/SQRT(COUNT(U6:U14))</f>
        <v>0.42858571404762369</v>
      </c>
      <c r="V17" s="42">
        <f>V16/SQRT(COUNT(V6:V14))</f>
        <v>0.45608485269425908</v>
      </c>
      <c r="W17" s="43" t="s">
        <v>2</v>
      </c>
      <c r="X17" s="41">
        <f>X16/SQRT(COUNT(X6:X14))</f>
        <v>0.4362492325003467</v>
      </c>
      <c r="Y17" s="42">
        <f>Y16/SQRT(COUNT(Y6:Y14))</f>
        <v>0.37554603103823647</v>
      </c>
      <c r="Z17" s="43" t="s">
        <v>2</v>
      </c>
      <c r="AA17" s="41">
        <f>AA16/SQRT(COUNT(AA6:AA14))</f>
        <v>1.2150903082252187</v>
      </c>
      <c r="AB17" s="42">
        <f>AB16/SQRT(COUNT(AB6:AB14))</f>
        <v>1.2064429333123405</v>
      </c>
      <c r="AC17" s="43" t="s">
        <v>2</v>
      </c>
    </row>
    <row r="18" spans="1:29" s="28" customFormat="1" ht="18" customHeight="1" x14ac:dyDescent="0.35">
      <c r="A18" s="45" t="s">
        <v>9</v>
      </c>
      <c r="B18" s="48" t="s">
        <v>2</v>
      </c>
      <c r="C18" s="50" t="s">
        <v>2</v>
      </c>
      <c r="D18" s="51" t="s">
        <v>2</v>
      </c>
      <c r="E18" s="63">
        <f>E15-(_xlfn.CONFIDENCE.T(0.05,(STDEV(E6:E14)),COUNT(E6:E14)))</f>
        <v>-80.517817271448166</v>
      </c>
      <c r="F18" s="50" t="s">
        <v>2</v>
      </c>
      <c r="G18" s="51" t="s">
        <v>2</v>
      </c>
      <c r="H18" s="63">
        <f>H15-(_xlfn.CONFIDENCE.T(0.05,(STDEV(H6:H14)),COUNT(H6:H14)))</f>
        <v>-1.3302660503013599</v>
      </c>
      <c r="I18" s="83" t="s">
        <v>2</v>
      </c>
      <c r="J18" s="84" t="s">
        <v>2</v>
      </c>
      <c r="K18" s="85">
        <f>K15-(_xlfn.CONFIDENCE.T(0.05,(STDEV(K6:K14)),COUNT(K6:K14)))</f>
        <v>-0.20782430743360636</v>
      </c>
      <c r="L18" s="50" t="s">
        <v>2</v>
      </c>
      <c r="M18" s="51" t="s">
        <v>2</v>
      </c>
      <c r="N18" s="63">
        <f>N15-(_xlfn.CONFIDENCE.T(0.05,(STDEV(N6:N14)),COUNT(N6:N14)))</f>
        <v>-15.656197684264178</v>
      </c>
      <c r="O18" s="50" t="s">
        <v>2</v>
      </c>
      <c r="P18" s="51" t="s">
        <v>2</v>
      </c>
      <c r="Q18" s="63">
        <f>Q15-(_xlfn.CONFIDENCE.T(0.05,(STDEV(Q6:Q14)),COUNT(Q6:Q14)))</f>
        <v>-5.9151496110967656</v>
      </c>
      <c r="R18" s="48" t="s">
        <v>2</v>
      </c>
      <c r="S18" s="49" t="s">
        <v>2</v>
      </c>
      <c r="T18" s="63">
        <f>T15-(_xlfn.CONFIDENCE.T(0.05,(STDEV(T6:T14)),COUNT(T6:T14)))</f>
        <v>-0.81455591045681053</v>
      </c>
      <c r="U18" s="48" t="s">
        <v>2</v>
      </c>
      <c r="V18" s="49" t="s">
        <v>2</v>
      </c>
      <c r="W18" s="63">
        <f>W15-(_xlfn.CONFIDENCE.T(0.05,(STDEV(W6:W14)),COUNT(W6:W14)))</f>
        <v>-1.1475056025746928</v>
      </c>
      <c r="X18" s="48" t="s">
        <v>2</v>
      </c>
      <c r="Y18" s="49" t="s">
        <v>2</v>
      </c>
      <c r="Z18" s="63">
        <f>Z15-(_xlfn.CONFIDENCE.T(0.05,(STDEV(Z6:Z14)),COUNT(Z6:Z14)))</f>
        <v>-0.37261373764400313</v>
      </c>
      <c r="AA18" s="48" t="s">
        <v>2</v>
      </c>
      <c r="AB18" s="49" t="s">
        <v>2</v>
      </c>
      <c r="AC18" s="63">
        <f>AC15-(_xlfn.CONFIDENCE.T(0.05,(STDEV(AC6:AC14)),COUNT(AC6:AC14)))</f>
        <v>-1.3071825916685564</v>
      </c>
    </row>
    <row r="19" spans="1:29" s="28" customFormat="1" ht="18" customHeight="1" x14ac:dyDescent="0.35">
      <c r="A19" s="52" t="s">
        <v>10</v>
      </c>
      <c r="B19" s="53" t="s">
        <v>2</v>
      </c>
      <c r="C19" s="55" t="s">
        <v>2</v>
      </c>
      <c r="D19" s="56" t="s">
        <v>2</v>
      </c>
      <c r="E19" s="64">
        <f>E15+(_xlfn.CONFIDENCE.T(0.05,(STDEV(E6:E14)),COUNT(E6:E14)))</f>
        <v>9.7748172714481711</v>
      </c>
      <c r="F19" s="55" t="s">
        <v>2</v>
      </c>
      <c r="G19" s="56" t="s">
        <v>2</v>
      </c>
      <c r="H19" s="64">
        <f>H15+(_xlfn.CONFIDENCE.T(0.05,(STDEV(H6:H14)),COUNT(H6:H14)))</f>
        <v>2.0802660503013608</v>
      </c>
      <c r="I19" s="86" t="s">
        <v>2</v>
      </c>
      <c r="J19" s="87" t="s">
        <v>2</v>
      </c>
      <c r="K19" s="88">
        <f>K15+(_xlfn.CONFIDENCE.T(0.05,(STDEV(K6:K14)),COUNT(K6:K14)))</f>
        <v>0.22782430743360632</v>
      </c>
      <c r="L19" s="55" t="s">
        <v>2</v>
      </c>
      <c r="M19" s="56" t="s">
        <v>2</v>
      </c>
      <c r="N19" s="64">
        <f>N15+(_xlfn.CONFIDENCE.T(0.05,(STDEV(N6:N14)),COUNT(N6:N14)))</f>
        <v>4.2511976842641772</v>
      </c>
      <c r="O19" s="55" t="s">
        <v>2</v>
      </c>
      <c r="P19" s="56" t="s">
        <v>2</v>
      </c>
      <c r="Q19" s="64">
        <f>Q15+(_xlfn.CONFIDENCE.T(0.05,(STDEV(Q6:Q14)),COUNT(Q6:Q14)))</f>
        <v>2.4301496110967644</v>
      </c>
      <c r="R19" s="53" t="s">
        <v>2</v>
      </c>
      <c r="S19" s="54" t="s">
        <v>2</v>
      </c>
      <c r="T19" s="64">
        <f>T15+(_xlfn.CONFIDENCE.T(0.05,(STDEV(T6:T14)),COUNT(T6:T14)))</f>
        <v>1.4845559104568109</v>
      </c>
      <c r="U19" s="53" t="s">
        <v>2</v>
      </c>
      <c r="V19" s="54" t="s">
        <v>2</v>
      </c>
      <c r="W19" s="64">
        <f>W15+(_xlfn.CONFIDENCE.T(0.05,(STDEV(W6:W14)),COUNT(W6:W14)))</f>
        <v>2.2505602574692585E-2</v>
      </c>
      <c r="X19" s="53" t="s">
        <v>2</v>
      </c>
      <c r="Y19" s="54" t="s">
        <v>2</v>
      </c>
      <c r="Z19" s="64">
        <f>Z15+(_xlfn.CONFIDENCE.T(0.05,(STDEV(Z6:Z14)),COUNT(Z6:Z14)))</f>
        <v>0.71261373764400271</v>
      </c>
      <c r="AA19" s="53" t="s">
        <v>2</v>
      </c>
      <c r="AB19" s="54" t="s">
        <v>2</v>
      </c>
      <c r="AC19" s="64">
        <f>AC15+(_xlfn.CONFIDENCE.T(0.05,(STDEV(AC6:AC14)),COUNT(AC6:AC14)))</f>
        <v>0.51763259166855646</v>
      </c>
    </row>
    <row r="20" spans="1:29" s="2" customFormat="1" x14ac:dyDescent="0.35">
      <c r="I20" s="89"/>
      <c r="J20" s="89"/>
      <c r="K20" s="89"/>
    </row>
    <row r="21" spans="1:29" s="2" customFormat="1" x14ac:dyDescent="0.35">
      <c r="I21" s="89"/>
      <c r="J21" s="89"/>
      <c r="K21" s="89"/>
    </row>
    <row r="22" spans="1:29" ht="17.5" x14ac:dyDescent="0.35">
      <c r="E22" s="5"/>
      <c r="H22" s="5"/>
      <c r="K22" s="91"/>
      <c r="N22" s="5"/>
      <c r="Q22" s="5"/>
      <c r="T22" s="5"/>
      <c r="W22" s="5"/>
      <c r="Z22" s="5"/>
      <c r="AC22" s="5"/>
    </row>
    <row r="24" spans="1:29" s="6" customFormat="1" ht="42.75" customHeight="1" x14ac:dyDescent="0.35">
      <c r="A24" s="8"/>
      <c r="B24" s="9" t="s">
        <v>11</v>
      </c>
      <c r="C24" s="57" t="s">
        <v>15</v>
      </c>
      <c r="D24" s="58"/>
      <c r="E24" s="58"/>
      <c r="F24" s="57" t="s">
        <v>16</v>
      </c>
      <c r="G24" s="58"/>
      <c r="H24" s="58"/>
      <c r="I24" s="67" t="s">
        <v>17</v>
      </c>
      <c r="J24" s="68"/>
      <c r="K24" s="68"/>
      <c r="L24" s="57" t="s">
        <v>18</v>
      </c>
      <c r="M24" s="58"/>
      <c r="N24" s="58"/>
      <c r="O24" s="57" t="s">
        <v>19</v>
      </c>
      <c r="P24" s="58"/>
      <c r="Q24" s="58"/>
      <c r="R24" s="57" t="s">
        <v>20</v>
      </c>
      <c r="S24" s="58"/>
      <c r="T24" s="59"/>
      <c r="U24" s="57" t="s">
        <v>21</v>
      </c>
      <c r="V24" s="58"/>
      <c r="W24" s="59"/>
      <c r="X24" s="57" t="s">
        <v>22</v>
      </c>
      <c r="Y24" s="58"/>
      <c r="Z24" s="59"/>
      <c r="AA24" s="57" t="s">
        <v>23</v>
      </c>
      <c r="AB24" s="58"/>
      <c r="AC24" s="59"/>
    </row>
    <row r="25" spans="1:29" s="6" customFormat="1" ht="42.75" customHeight="1" x14ac:dyDescent="0.35">
      <c r="A25" s="10"/>
      <c r="B25" s="11" t="s">
        <v>7</v>
      </c>
      <c r="C25" s="60" t="s">
        <v>7</v>
      </c>
      <c r="D25" s="61"/>
      <c r="E25" s="62"/>
      <c r="F25" s="60" t="s">
        <v>7</v>
      </c>
      <c r="G25" s="61"/>
      <c r="H25" s="62"/>
      <c r="I25" s="69" t="s">
        <v>7</v>
      </c>
      <c r="J25" s="70"/>
      <c r="K25" s="71"/>
      <c r="L25" s="60" t="s">
        <v>7</v>
      </c>
      <c r="M25" s="61"/>
      <c r="N25" s="62"/>
      <c r="O25" s="60" t="s">
        <v>7</v>
      </c>
      <c r="P25" s="61"/>
      <c r="Q25" s="62"/>
      <c r="R25" s="60" t="s">
        <v>7</v>
      </c>
      <c r="S25" s="61"/>
      <c r="T25" s="62"/>
      <c r="U25" s="60" t="s">
        <v>7</v>
      </c>
      <c r="V25" s="61"/>
      <c r="W25" s="62"/>
      <c r="X25" s="60" t="s">
        <v>7</v>
      </c>
      <c r="Y25" s="61"/>
      <c r="Z25" s="62"/>
      <c r="AA25" s="60" t="s">
        <v>7</v>
      </c>
      <c r="AB25" s="61"/>
      <c r="AC25" s="62"/>
    </row>
    <row r="26" spans="1:29" s="17" customFormat="1" ht="15.5" x14ac:dyDescent="0.35">
      <c r="A26" s="12"/>
      <c r="B26" s="13"/>
      <c r="C26" s="14" t="s">
        <v>0</v>
      </c>
      <c r="D26" s="15" t="s">
        <v>1</v>
      </c>
      <c r="E26" s="16" t="s">
        <v>8</v>
      </c>
      <c r="F26" s="14" t="s">
        <v>0</v>
      </c>
      <c r="G26" s="15" t="s">
        <v>1</v>
      </c>
      <c r="H26" s="16" t="s">
        <v>8</v>
      </c>
      <c r="I26" s="72" t="s">
        <v>0</v>
      </c>
      <c r="J26" s="73" t="s">
        <v>1</v>
      </c>
      <c r="K26" s="74" t="s">
        <v>8</v>
      </c>
      <c r="L26" s="14" t="s">
        <v>0</v>
      </c>
      <c r="M26" s="15" t="s">
        <v>1</v>
      </c>
      <c r="N26" s="16" t="s">
        <v>8</v>
      </c>
      <c r="O26" s="14" t="s">
        <v>0</v>
      </c>
      <c r="P26" s="15" t="s">
        <v>1</v>
      </c>
      <c r="Q26" s="16" t="s">
        <v>8</v>
      </c>
      <c r="R26" s="14" t="s">
        <v>0</v>
      </c>
      <c r="S26" s="15" t="s">
        <v>1</v>
      </c>
      <c r="T26" s="16" t="s">
        <v>8</v>
      </c>
      <c r="U26" s="14" t="s">
        <v>0</v>
      </c>
      <c r="V26" s="15" t="s">
        <v>1</v>
      </c>
      <c r="W26" s="16" t="s">
        <v>8</v>
      </c>
      <c r="X26" s="14" t="s">
        <v>0</v>
      </c>
      <c r="Y26" s="15" t="s">
        <v>1</v>
      </c>
      <c r="Z26" s="16" t="s">
        <v>8</v>
      </c>
      <c r="AA26" s="14" t="s">
        <v>0</v>
      </c>
      <c r="AB26" s="15" t="s">
        <v>1</v>
      </c>
      <c r="AC26" s="16" t="s">
        <v>8</v>
      </c>
    </row>
    <row r="27" spans="1:29" s="28" customFormat="1" ht="18" customHeight="1" x14ac:dyDescent="0.35">
      <c r="A27" s="18"/>
      <c r="B27" s="19" t="s">
        <v>13</v>
      </c>
      <c r="C27" s="23">
        <v>85.275000000000006</v>
      </c>
      <c r="D27" s="24">
        <v>23.648</v>
      </c>
      <c r="E27" s="22">
        <f t="shared" ref="E27:E34" si="23">IF(AND(ISNUMBER(C27),ISNUMBER(D27)),D27-C27,"")</f>
        <v>-61.62700000000001</v>
      </c>
      <c r="F27" s="23">
        <v>13.46</v>
      </c>
      <c r="G27" s="24">
        <v>13.98</v>
      </c>
      <c r="H27" s="22">
        <f t="shared" ref="H27:H34" si="24">IF(AND(ISNUMBER(F27),ISNUMBER(G27)),G27-F27,"")</f>
        <v>0.51999999999999957</v>
      </c>
      <c r="I27" s="75">
        <v>0.9</v>
      </c>
      <c r="J27" s="76">
        <v>1.04</v>
      </c>
      <c r="K27" s="27">
        <f t="shared" ref="K27:K34" si="25">IF(AND(ISNUMBER(I27),ISNUMBER(J27)),J27-I27,"")</f>
        <v>0.14000000000000001</v>
      </c>
      <c r="L27" s="23">
        <v>81.42</v>
      </c>
      <c r="M27" s="24">
        <v>62.7</v>
      </c>
      <c r="N27" s="22">
        <f t="shared" ref="N27:N34" si="26">IF(AND(ISNUMBER(L27),ISNUMBER(M27)),M27-L27,"")</f>
        <v>-18.72</v>
      </c>
      <c r="O27" s="23">
        <v>52</v>
      </c>
      <c r="P27" s="24">
        <v>37.119999999999997</v>
      </c>
      <c r="Q27" s="22">
        <f t="shared" ref="Q27:Q34" si="27">IF(AND(ISNUMBER(O27),ISNUMBER(P27)),P27-O27,"")</f>
        <v>-14.880000000000003</v>
      </c>
      <c r="R27" s="23">
        <v>1.6</v>
      </c>
      <c r="S27" s="24">
        <v>2.64</v>
      </c>
      <c r="T27" s="22">
        <f t="shared" ref="T27:T34" si="28">IF(AND(ISNUMBER(R27),ISNUMBER(S27)),S27-R27,"")</f>
        <v>1.04</v>
      </c>
      <c r="U27" s="23">
        <v>7.16</v>
      </c>
      <c r="V27" s="24">
        <v>5.78</v>
      </c>
      <c r="W27" s="22">
        <f t="shared" ref="W27:W34" si="29">IF(AND(ISNUMBER(U27),ISNUMBER(V27)),V27-U27,"")</f>
        <v>-1.38</v>
      </c>
      <c r="X27" s="23">
        <v>4.84</v>
      </c>
      <c r="Y27" s="24">
        <v>5.3</v>
      </c>
      <c r="Z27" s="22">
        <f t="shared" ref="Z27:Z34" si="30">IF(AND(ISNUMBER(X27),ISNUMBER(Y27)),Y27-X27,"")</f>
        <v>0.45999999999999996</v>
      </c>
      <c r="AA27" s="23">
        <v>4.5038</v>
      </c>
      <c r="AB27" s="24">
        <v>1.57</v>
      </c>
      <c r="AC27" s="22">
        <f t="shared" ref="AC27:AC34" si="31">IF(AND(ISNUMBER(AA27),ISNUMBER(AB27)),AB27-AA27,"")</f>
        <v>-2.9337999999999997</v>
      </c>
    </row>
    <row r="28" spans="1:29" s="30" customFormat="1" ht="18" customHeight="1" x14ac:dyDescent="0.35">
      <c r="A28" s="29"/>
      <c r="B28" s="20" t="s">
        <v>13</v>
      </c>
      <c r="C28" s="23">
        <v>23.302</v>
      </c>
      <c r="D28" s="24">
        <v>17.423999999999999</v>
      </c>
      <c r="E28" s="22">
        <f t="shared" si="23"/>
        <v>-5.8780000000000001</v>
      </c>
      <c r="F28" s="23">
        <v>16.46</v>
      </c>
      <c r="G28" s="24">
        <v>18.34</v>
      </c>
      <c r="H28" s="22">
        <f t="shared" si="24"/>
        <v>1.879999999999999</v>
      </c>
      <c r="I28" s="75">
        <v>0.6</v>
      </c>
      <c r="J28" s="76">
        <v>0.74</v>
      </c>
      <c r="K28" s="27">
        <f t="shared" si="25"/>
        <v>0.14000000000000001</v>
      </c>
      <c r="L28" s="23">
        <v>2.66</v>
      </c>
      <c r="M28" s="24">
        <v>1.82</v>
      </c>
      <c r="N28" s="22">
        <f t="shared" si="26"/>
        <v>-0.84000000000000008</v>
      </c>
      <c r="O28" s="23">
        <v>3.9</v>
      </c>
      <c r="P28" s="24">
        <v>5.68</v>
      </c>
      <c r="Q28" s="22">
        <f t="shared" si="27"/>
        <v>1.7799999999999998</v>
      </c>
      <c r="R28" s="23">
        <v>8.26</v>
      </c>
      <c r="S28" s="24">
        <v>8.08</v>
      </c>
      <c r="T28" s="22">
        <f t="shared" si="28"/>
        <v>-0.17999999999999972</v>
      </c>
      <c r="U28" s="23">
        <v>10.98</v>
      </c>
      <c r="V28" s="24">
        <v>10.78</v>
      </c>
      <c r="W28" s="22">
        <f t="shared" si="29"/>
        <v>-0.20000000000000107</v>
      </c>
      <c r="X28" s="23">
        <v>7.9</v>
      </c>
      <c r="Y28" s="24">
        <v>7.2</v>
      </c>
      <c r="Z28" s="22">
        <f t="shared" si="30"/>
        <v>-0.70000000000000018</v>
      </c>
      <c r="AA28" s="23">
        <v>9.5660000000000007</v>
      </c>
      <c r="AB28" s="24">
        <v>9.4303999999999988</v>
      </c>
      <c r="AC28" s="22">
        <f t="shared" si="31"/>
        <v>-0.13560000000000194</v>
      </c>
    </row>
    <row r="29" spans="1:29" s="30" customFormat="1" ht="17.25" customHeight="1" x14ac:dyDescent="0.35">
      <c r="A29" s="29"/>
      <c r="B29" s="20" t="s">
        <v>13</v>
      </c>
      <c r="C29" s="23">
        <v>17.227</v>
      </c>
      <c r="D29" s="24">
        <v>5.4180000000000001</v>
      </c>
      <c r="E29" s="22">
        <f t="shared" si="23"/>
        <v>-11.809000000000001</v>
      </c>
      <c r="F29" s="23">
        <v>9.68</v>
      </c>
      <c r="G29" s="24">
        <v>6.78</v>
      </c>
      <c r="H29" s="22">
        <f t="shared" si="24"/>
        <v>-2.8999999999999995</v>
      </c>
      <c r="I29" s="75">
        <v>0.5</v>
      </c>
      <c r="J29" s="76">
        <v>0.4</v>
      </c>
      <c r="K29" s="27">
        <f t="shared" si="25"/>
        <v>-9.9999999999999978E-2</v>
      </c>
      <c r="L29" s="23">
        <v>0.6</v>
      </c>
      <c r="M29" s="24">
        <v>0.28000000000000003</v>
      </c>
      <c r="N29" s="22">
        <f t="shared" si="26"/>
        <v>-0.31999999999999995</v>
      </c>
      <c r="O29" s="23">
        <v>1.56</v>
      </c>
      <c r="P29" s="24">
        <v>1.36</v>
      </c>
      <c r="Q29" s="22">
        <f t="shared" si="27"/>
        <v>-0.19999999999999996</v>
      </c>
      <c r="R29" s="23">
        <v>1.98</v>
      </c>
      <c r="S29" s="24">
        <v>1.4</v>
      </c>
      <c r="T29" s="22">
        <f t="shared" si="28"/>
        <v>-0.58000000000000007</v>
      </c>
      <c r="U29" s="23">
        <v>8.5399999999999991</v>
      </c>
      <c r="V29" s="24">
        <v>8.14</v>
      </c>
      <c r="W29" s="22">
        <f t="shared" si="29"/>
        <v>-0.39999999999999858</v>
      </c>
      <c r="X29" s="23">
        <v>3.88</v>
      </c>
      <c r="Y29" s="24">
        <v>3.54</v>
      </c>
      <c r="Z29" s="22">
        <f t="shared" si="30"/>
        <v>-0.33999999999999986</v>
      </c>
      <c r="AA29" s="23">
        <v>5.3763999999999994</v>
      </c>
      <c r="AB29" s="24">
        <v>4.2382</v>
      </c>
      <c r="AC29" s="22">
        <f t="shared" si="31"/>
        <v>-1.1381999999999994</v>
      </c>
    </row>
    <row r="30" spans="1:29" s="30" customFormat="1" ht="18" customHeight="1" x14ac:dyDescent="0.35">
      <c r="A30" s="29"/>
      <c r="B30" s="20" t="s">
        <v>12</v>
      </c>
      <c r="C30" s="23">
        <v>33.616999999999997</v>
      </c>
      <c r="D30" s="24">
        <v>28.706</v>
      </c>
      <c r="E30" s="22">
        <f t="shared" si="23"/>
        <v>-4.9109999999999978</v>
      </c>
      <c r="F30" s="23">
        <v>8.6</v>
      </c>
      <c r="G30" s="24">
        <v>8.64</v>
      </c>
      <c r="H30" s="22">
        <f t="shared" si="24"/>
        <v>4.0000000000000924E-2</v>
      </c>
      <c r="I30" s="75">
        <v>0.9</v>
      </c>
      <c r="J30" s="76">
        <v>0.9</v>
      </c>
      <c r="K30" s="27">
        <f t="shared" si="25"/>
        <v>0</v>
      </c>
      <c r="L30" s="23">
        <v>33.86</v>
      </c>
      <c r="M30" s="24">
        <v>24.32</v>
      </c>
      <c r="N30" s="22">
        <f t="shared" si="26"/>
        <v>-9.5399999999999991</v>
      </c>
      <c r="O30" s="23">
        <v>52.26</v>
      </c>
      <c r="P30" s="24">
        <v>49.94</v>
      </c>
      <c r="Q30" s="22">
        <f t="shared" si="27"/>
        <v>-2.3200000000000003</v>
      </c>
      <c r="R30" s="23">
        <v>3.46</v>
      </c>
      <c r="S30" s="24">
        <v>3.32</v>
      </c>
      <c r="T30" s="22">
        <f t="shared" si="28"/>
        <v>-0.14000000000000012</v>
      </c>
      <c r="U30" s="23">
        <v>9.02</v>
      </c>
      <c r="V30" s="24">
        <v>9.3000000000000007</v>
      </c>
      <c r="W30" s="22">
        <f t="shared" si="29"/>
        <v>0.28000000000000114</v>
      </c>
      <c r="X30" s="23">
        <v>4.9800000000000004</v>
      </c>
      <c r="Y30" s="24">
        <v>5.8</v>
      </c>
      <c r="Z30" s="22">
        <f t="shared" si="30"/>
        <v>0.8199999999999994</v>
      </c>
      <c r="AA30" s="23">
        <v>1.8745999999999998</v>
      </c>
      <c r="AB30" s="24">
        <v>3.6795999999999998</v>
      </c>
      <c r="AC30" s="22">
        <f t="shared" si="31"/>
        <v>1.8049999999999999</v>
      </c>
    </row>
    <row r="31" spans="1:29" s="30" customFormat="1" ht="18" customHeight="1" x14ac:dyDescent="0.35">
      <c r="A31" s="29"/>
      <c r="B31" s="20" t="s">
        <v>13</v>
      </c>
      <c r="C31" s="23">
        <v>12.141999999999999</v>
      </c>
      <c r="D31" s="24">
        <v>2.3650000000000002</v>
      </c>
      <c r="E31" s="22">
        <f t="shared" si="23"/>
        <v>-9.7769999999999992</v>
      </c>
      <c r="F31" s="23">
        <v>16.16</v>
      </c>
      <c r="G31" s="24">
        <v>12.5</v>
      </c>
      <c r="H31" s="22">
        <f t="shared" si="24"/>
        <v>-3.66</v>
      </c>
      <c r="I31" s="75">
        <v>0.56000000000000005</v>
      </c>
      <c r="J31" s="76">
        <v>0.52</v>
      </c>
      <c r="K31" s="27">
        <f t="shared" si="25"/>
        <v>-4.0000000000000036E-2</v>
      </c>
      <c r="L31" s="23">
        <v>4.5599999999999996</v>
      </c>
      <c r="M31" s="24">
        <v>1.84</v>
      </c>
      <c r="N31" s="22">
        <f t="shared" si="26"/>
        <v>-2.7199999999999998</v>
      </c>
      <c r="O31" s="23">
        <v>15.76</v>
      </c>
      <c r="P31" s="24">
        <v>13.5</v>
      </c>
      <c r="Q31" s="22">
        <f t="shared" si="27"/>
        <v>-2.2599999999999998</v>
      </c>
      <c r="R31" s="23">
        <v>6.36</v>
      </c>
      <c r="S31" s="24">
        <v>4</v>
      </c>
      <c r="T31" s="22">
        <f t="shared" si="28"/>
        <v>-2.3600000000000003</v>
      </c>
      <c r="U31" s="23">
        <v>8.5399999999999991</v>
      </c>
      <c r="V31" s="24">
        <v>8.74</v>
      </c>
      <c r="W31" s="22">
        <f t="shared" si="29"/>
        <v>0.20000000000000107</v>
      </c>
      <c r="X31" s="23">
        <v>4.88</v>
      </c>
      <c r="Y31" s="24">
        <v>5.54</v>
      </c>
      <c r="Z31" s="22">
        <f t="shared" si="30"/>
        <v>0.66000000000000014</v>
      </c>
      <c r="AA31" s="23">
        <v>3.3038000000000003</v>
      </c>
      <c r="AB31" s="24">
        <v>4.3159999999999998</v>
      </c>
      <c r="AC31" s="22">
        <f t="shared" si="31"/>
        <v>1.0121999999999995</v>
      </c>
    </row>
    <row r="32" spans="1:29" s="30" customFormat="1" ht="18" customHeight="1" x14ac:dyDescent="0.35">
      <c r="A32" s="29"/>
      <c r="B32" s="20" t="s">
        <v>12</v>
      </c>
      <c r="C32" s="23">
        <v>47.7</v>
      </c>
      <c r="D32" s="24">
        <v>29.007999999999999</v>
      </c>
      <c r="E32" s="22">
        <f t="shared" si="23"/>
        <v>-18.692000000000004</v>
      </c>
      <c r="F32" s="23">
        <v>1.88</v>
      </c>
      <c r="G32" s="24">
        <v>1.18</v>
      </c>
      <c r="H32" s="22">
        <f t="shared" si="24"/>
        <v>-0.7</v>
      </c>
      <c r="I32" s="75">
        <v>0.2</v>
      </c>
      <c r="J32" s="76">
        <v>0.14000000000000001</v>
      </c>
      <c r="K32" s="27">
        <f t="shared" si="25"/>
        <v>-0.06</v>
      </c>
      <c r="L32" s="23">
        <v>0.18</v>
      </c>
      <c r="M32" s="24">
        <v>0.04</v>
      </c>
      <c r="N32" s="22">
        <f t="shared" si="26"/>
        <v>-0.13999999999999999</v>
      </c>
      <c r="O32" s="23">
        <v>1.44</v>
      </c>
      <c r="P32" s="24">
        <v>0.48</v>
      </c>
      <c r="Q32" s="22">
        <f t="shared" si="27"/>
        <v>-0.96</v>
      </c>
      <c r="R32" s="23">
        <v>0.57999999999999996</v>
      </c>
      <c r="S32" s="24">
        <v>0.34</v>
      </c>
      <c r="T32" s="22">
        <f t="shared" si="28"/>
        <v>-0.23999999999999994</v>
      </c>
      <c r="U32" s="23">
        <v>10.84</v>
      </c>
      <c r="V32" s="24">
        <v>9.1999999999999993</v>
      </c>
      <c r="W32" s="22">
        <f t="shared" si="29"/>
        <v>-1.6400000000000006</v>
      </c>
      <c r="X32" s="23">
        <v>3.36</v>
      </c>
      <c r="Y32" s="24">
        <v>1.74</v>
      </c>
      <c r="Z32" s="22">
        <f t="shared" si="30"/>
        <v>-1.6199999999999999</v>
      </c>
      <c r="AA32" s="23">
        <v>9.0446000000000009</v>
      </c>
      <c r="AB32" s="24">
        <v>8.6016000000000012</v>
      </c>
      <c r="AC32" s="22">
        <f t="shared" si="31"/>
        <v>-0.44299999999999962</v>
      </c>
    </row>
    <row r="33" spans="1:29" s="30" customFormat="1" ht="18" customHeight="1" x14ac:dyDescent="0.35">
      <c r="A33" s="29"/>
      <c r="B33" s="20" t="s">
        <v>13</v>
      </c>
      <c r="C33" s="23">
        <v>30.004000000000005</v>
      </c>
      <c r="D33" s="24">
        <v>17.754000000000001</v>
      </c>
      <c r="E33" s="22">
        <f t="shared" si="23"/>
        <v>-12.250000000000004</v>
      </c>
      <c r="F33" s="23">
        <v>13.5</v>
      </c>
      <c r="G33" s="24">
        <v>13.74</v>
      </c>
      <c r="H33" s="22">
        <f t="shared" si="24"/>
        <v>0.24000000000000021</v>
      </c>
      <c r="I33" s="75">
        <v>0.88</v>
      </c>
      <c r="J33" s="76">
        <v>0.8</v>
      </c>
      <c r="K33" s="27">
        <f t="shared" si="25"/>
        <v>-7.999999999999996E-2</v>
      </c>
      <c r="L33" s="23">
        <v>1.52</v>
      </c>
      <c r="M33" s="24">
        <v>1.88</v>
      </c>
      <c r="N33" s="22">
        <f t="shared" si="26"/>
        <v>0.35999999999999988</v>
      </c>
      <c r="O33" s="23">
        <v>9.58</v>
      </c>
      <c r="P33" s="24">
        <v>7.1</v>
      </c>
      <c r="Q33" s="22">
        <f t="shared" si="27"/>
        <v>-2.4800000000000004</v>
      </c>
      <c r="R33" s="23">
        <v>3.58</v>
      </c>
      <c r="S33" s="24">
        <v>2.86</v>
      </c>
      <c r="T33" s="22">
        <f t="shared" si="28"/>
        <v>-0.7200000000000002</v>
      </c>
      <c r="U33" s="23">
        <v>6.26</v>
      </c>
      <c r="V33" s="24">
        <v>6.84</v>
      </c>
      <c r="W33" s="22">
        <f t="shared" si="29"/>
        <v>0.58000000000000007</v>
      </c>
      <c r="X33" s="23">
        <v>4.2</v>
      </c>
      <c r="Y33" s="24">
        <v>3.46</v>
      </c>
      <c r="Z33" s="22">
        <f t="shared" si="30"/>
        <v>-0.74000000000000021</v>
      </c>
      <c r="AA33" s="23">
        <v>1.0984</v>
      </c>
      <c r="AB33" s="24">
        <v>2.9643999999999999</v>
      </c>
      <c r="AC33" s="22">
        <f t="shared" si="31"/>
        <v>1.8659999999999999</v>
      </c>
    </row>
    <row r="34" spans="1:29" s="30" customFormat="1" ht="18" customHeight="1" x14ac:dyDescent="0.35">
      <c r="A34" s="29"/>
      <c r="B34" s="20" t="s">
        <v>13</v>
      </c>
      <c r="C34" s="23">
        <v>26.423999999999999</v>
      </c>
      <c r="D34" s="24">
        <v>2.7509999999999999</v>
      </c>
      <c r="E34" s="22">
        <f t="shared" si="23"/>
        <v>-23.672999999999998</v>
      </c>
      <c r="F34" s="23">
        <v>11.38</v>
      </c>
      <c r="G34" s="24">
        <v>10.18</v>
      </c>
      <c r="H34" s="22">
        <f t="shared" si="24"/>
        <v>-1.2000000000000011</v>
      </c>
      <c r="I34" s="75">
        <v>0.94</v>
      </c>
      <c r="J34" s="76">
        <v>0.96</v>
      </c>
      <c r="K34" s="27">
        <f t="shared" si="25"/>
        <v>2.0000000000000018E-2</v>
      </c>
      <c r="L34" s="23">
        <v>3.9</v>
      </c>
      <c r="M34" s="24">
        <v>3.76</v>
      </c>
      <c r="N34" s="22">
        <f t="shared" si="26"/>
        <v>-0.14000000000000012</v>
      </c>
      <c r="O34" s="23">
        <v>14.62</v>
      </c>
      <c r="P34" s="24">
        <v>13.22</v>
      </c>
      <c r="Q34" s="22">
        <f t="shared" si="27"/>
        <v>-1.3999999999999986</v>
      </c>
      <c r="R34" s="23">
        <v>1.22</v>
      </c>
      <c r="S34" s="24">
        <v>1.04</v>
      </c>
      <c r="T34" s="22">
        <f t="shared" si="28"/>
        <v>-0.17999999999999994</v>
      </c>
      <c r="U34" s="23">
        <v>7.62</v>
      </c>
      <c r="V34" s="24">
        <v>6.3</v>
      </c>
      <c r="W34" s="22">
        <f t="shared" si="29"/>
        <v>-1.3200000000000003</v>
      </c>
      <c r="X34" s="23">
        <v>6</v>
      </c>
      <c r="Y34" s="24">
        <v>4.84</v>
      </c>
      <c r="Z34" s="22">
        <f t="shared" si="30"/>
        <v>-1.1600000000000001</v>
      </c>
      <c r="AA34" s="23">
        <v>8.2173999999999996</v>
      </c>
      <c r="AB34" s="24">
        <v>1.2988</v>
      </c>
      <c r="AC34" s="22">
        <f t="shared" si="31"/>
        <v>-6.9185999999999996</v>
      </c>
    </row>
    <row r="35" spans="1:29" s="30" customFormat="1" ht="18" customHeight="1" x14ac:dyDescent="0.35">
      <c r="A35" s="34"/>
      <c r="B35" s="20"/>
      <c r="C35" s="23"/>
      <c r="D35" s="24"/>
      <c r="E35" s="22"/>
      <c r="F35" s="23"/>
      <c r="G35" s="24"/>
      <c r="H35" s="22"/>
      <c r="I35" s="25"/>
      <c r="J35" s="26"/>
      <c r="K35" s="27"/>
      <c r="L35" s="23"/>
      <c r="M35" s="24"/>
      <c r="N35" s="22"/>
      <c r="O35" s="20"/>
      <c r="P35" s="21"/>
      <c r="Q35" s="35"/>
      <c r="R35" s="20"/>
      <c r="S35" s="21"/>
      <c r="T35" s="35"/>
      <c r="U35" s="20"/>
      <c r="V35" s="21"/>
      <c r="W35" s="35"/>
      <c r="X35" s="20"/>
      <c r="Y35" s="21"/>
      <c r="Z35" s="35"/>
      <c r="AA35" s="20"/>
      <c r="AB35" s="21"/>
      <c r="AC35" s="35"/>
    </row>
    <row r="36" spans="1:29" s="44" customFormat="1" ht="18.75" customHeight="1" x14ac:dyDescent="0.35">
      <c r="A36" s="36" t="s">
        <v>3</v>
      </c>
      <c r="B36" s="37" t="str">
        <f>CONCATENATE("Female n=",COUNTIF(B27:B35,"Female"))</f>
        <v>Female n=6</v>
      </c>
      <c r="C36" s="38">
        <f t="shared" ref="C36:T36" si="32">AVERAGE(C27:C35)</f>
        <v>34.461374999999997</v>
      </c>
      <c r="D36" s="39">
        <f t="shared" si="32"/>
        <v>15.88425</v>
      </c>
      <c r="E36" s="40">
        <f t="shared" si="32"/>
        <v>-18.577125000000002</v>
      </c>
      <c r="F36" s="38">
        <f t="shared" si="32"/>
        <v>11.389999999999999</v>
      </c>
      <c r="G36" s="39">
        <f t="shared" si="32"/>
        <v>10.6675</v>
      </c>
      <c r="H36" s="40">
        <f t="shared" si="32"/>
        <v>-0.72250000000000014</v>
      </c>
      <c r="I36" s="77">
        <f t="shared" si="32"/>
        <v>0.68500000000000005</v>
      </c>
      <c r="J36" s="78">
        <f t="shared" si="32"/>
        <v>0.6875</v>
      </c>
      <c r="K36" s="79">
        <f t="shared" si="32"/>
        <v>2.5000000000000092E-3</v>
      </c>
      <c r="L36" s="38">
        <f t="shared" si="32"/>
        <v>16.087499999999999</v>
      </c>
      <c r="M36" s="39">
        <f t="shared" si="32"/>
        <v>12.080000000000002</v>
      </c>
      <c r="N36" s="40">
        <f t="shared" si="32"/>
        <v>-4.0075000000000003</v>
      </c>
      <c r="O36" s="38">
        <f t="shared" si="32"/>
        <v>18.89</v>
      </c>
      <c r="P36" s="39">
        <f>AVERAGE(P27:P35)</f>
        <v>16.05</v>
      </c>
      <c r="Q36" s="40">
        <f t="shared" si="32"/>
        <v>-2.8400000000000003</v>
      </c>
      <c r="R36" s="38">
        <f t="shared" si="32"/>
        <v>3.38</v>
      </c>
      <c r="S36" s="39">
        <f t="shared" si="32"/>
        <v>2.96</v>
      </c>
      <c r="T36" s="40">
        <f t="shared" si="32"/>
        <v>-0.42000000000000004</v>
      </c>
      <c r="U36" s="38">
        <f t="shared" ref="U36:AC36" si="33">AVERAGE(U27:U35)</f>
        <v>8.6199999999999992</v>
      </c>
      <c r="V36" s="39">
        <f t="shared" si="33"/>
        <v>8.1349999999999998</v>
      </c>
      <c r="W36" s="40">
        <f t="shared" si="33"/>
        <v>-0.48499999999999976</v>
      </c>
      <c r="X36" s="38">
        <f t="shared" si="33"/>
        <v>5.0049999999999999</v>
      </c>
      <c r="Y36" s="39">
        <f t="shared" si="33"/>
        <v>4.6775000000000002</v>
      </c>
      <c r="Z36" s="40">
        <f t="shared" si="33"/>
        <v>-0.32750000000000012</v>
      </c>
      <c r="AA36" s="38">
        <f t="shared" si="33"/>
        <v>5.3731249999999999</v>
      </c>
      <c r="AB36" s="39">
        <f t="shared" si="33"/>
        <v>4.5123749999999996</v>
      </c>
      <c r="AC36" s="40">
        <f t="shared" si="33"/>
        <v>-0.86075000000000013</v>
      </c>
    </row>
    <row r="37" spans="1:29" s="44" customFormat="1" ht="18.75" customHeight="1" x14ac:dyDescent="0.35">
      <c r="A37" s="45" t="s">
        <v>4</v>
      </c>
      <c r="B37" s="46" t="str">
        <f>CONCATENATE("Male n=",COUNTIF(B27:B35,"Male"))</f>
        <v>Male n=2</v>
      </c>
      <c r="C37" s="41">
        <f>STDEV(C27:C35)</f>
        <v>23.183048202989692</v>
      </c>
      <c r="D37" s="42">
        <f>STDEV(D27:D35)</f>
        <v>11.132753872502272</v>
      </c>
      <c r="E37" s="43" t="s">
        <v>2</v>
      </c>
      <c r="F37" s="41">
        <f>STDEV(F27:F35)</f>
        <v>4.7560968390958127</v>
      </c>
      <c r="G37" s="42">
        <f>STDEV(G27:G35)</f>
        <v>5.2387559864641799</v>
      </c>
      <c r="H37" s="43" t="s">
        <v>2</v>
      </c>
      <c r="I37" s="80">
        <f>STDEV(I27:I35)</f>
        <v>0.26398051876173406</v>
      </c>
      <c r="J37" s="81">
        <f>STDEV(J27:J35)</f>
        <v>0.30927334188384231</v>
      </c>
      <c r="K37" s="82" t="s">
        <v>2</v>
      </c>
      <c r="L37" s="41">
        <f>STDEV(L27:L35)</f>
        <v>28.663158907758731</v>
      </c>
      <c r="M37" s="42">
        <f>STDEV(M27:M35)</f>
        <v>21.973331888580624</v>
      </c>
      <c r="N37" s="43" t="s">
        <v>2</v>
      </c>
      <c r="O37" s="41">
        <f>STDEV(O27:O35)</f>
        <v>21.226891300558215</v>
      </c>
      <c r="P37" s="42">
        <f>STDEV(P27:P35)</f>
        <v>17.939775440543919</v>
      </c>
      <c r="Q37" s="43" t="s">
        <v>2</v>
      </c>
      <c r="R37" s="41">
        <f>STDEV(R27:R35)</f>
        <v>2.6826213193175708</v>
      </c>
      <c r="S37" s="42">
        <f>STDEV(S27:S35)</f>
        <v>2.4060162687966771</v>
      </c>
      <c r="T37" s="43" t="s">
        <v>2</v>
      </c>
      <c r="U37" s="41">
        <f>STDEV(U27:U35)</f>
        <v>1.6635590074982558</v>
      </c>
      <c r="V37" s="42">
        <f>STDEV(V27:V35)</f>
        <v>1.7089595832385442</v>
      </c>
      <c r="W37" s="43" t="s">
        <v>2</v>
      </c>
      <c r="X37" s="41">
        <f>STDEV(X27:X35)</f>
        <v>1.4159398695868841</v>
      </c>
      <c r="Y37" s="42">
        <f>STDEV(Y27:Y35)</f>
        <v>1.6981481510331016</v>
      </c>
      <c r="Z37" s="43" t="s">
        <v>2</v>
      </c>
      <c r="AA37" s="41">
        <f>STDEV(AA27:AA35)</f>
        <v>3.2667288871503954</v>
      </c>
      <c r="AB37" s="42">
        <f>STDEV(AB27:AB35)</f>
        <v>3.0023048716182803</v>
      </c>
      <c r="AC37" s="43" t="s">
        <v>2</v>
      </c>
    </row>
    <row r="38" spans="1:29" s="44" customFormat="1" ht="18" customHeight="1" x14ac:dyDescent="0.35">
      <c r="A38" s="45" t="s">
        <v>5</v>
      </c>
      <c r="B38" s="47" t="s">
        <v>2</v>
      </c>
      <c r="C38" s="41">
        <f>C37/SQRT(COUNT(C27:C35))</f>
        <v>8.1964452964543071</v>
      </c>
      <c r="D38" s="42">
        <f>D37/SQRT(COUNT(D27:D35))</f>
        <v>3.9360228782635769</v>
      </c>
      <c r="E38" s="43" t="s">
        <v>2</v>
      </c>
      <c r="F38" s="41">
        <f>F37/SQRT(COUNT(F27:F35))</f>
        <v>1.6815341634522765</v>
      </c>
      <c r="G38" s="42">
        <f>G37/SQRT(COUNT(G27:G35))</f>
        <v>1.8521799415052214</v>
      </c>
      <c r="H38" s="43" t="s">
        <v>2</v>
      </c>
      <c r="I38" s="80">
        <f>I37/SQRT(COUNT(I27:I35))</f>
        <v>9.3331207458782386E-2</v>
      </c>
      <c r="J38" s="81">
        <f>J37/SQRT(COUNT(J27:J35))</f>
        <v>0.10934463864314518</v>
      </c>
      <c r="K38" s="82" t="s">
        <v>2</v>
      </c>
      <c r="L38" s="41">
        <f>L37/SQRT(COUNT(L27:L35))</f>
        <v>10.133957016951896</v>
      </c>
      <c r="M38" s="42">
        <f>M37/SQRT(COUNT(M27:M35))</f>
        <v>7.7687459918389825</v>
      </c>
      <c r="N38" s="43" t="s">
        <v>2</v>
      </c>
      <c r="O38" s="41">
        <f>O37/SQRT(COUNT(O27:O35))</f>
        <v>7.5048393910672226</v>
      </c>
      <c r="P38" s="42">
        <f>P37/SQRT(COUNT(P27:P35))</f>
        <v>6.3426684334862431</v>
      </c>
      <c r="Q38" s="43" t="s">
        <v>2</v>
      </c>
      <c r="R38" s="41">
        <f>R37/SQRT(COUNT(R27:R35))</f>
        <v>0.94844986312252844</v>
      </c>
      <c r="S38" s="42">
        <f>S37/SQRT(COUNT(S27:S35))</f>
        <v>0.85065520965564267</v>
      </c>
      <c r="T38" s="43" t="s">
        <v>2</v>
      </c>
      <c r="U38" s="41">
        <f>U37/SQRT(COUNT(U27:U35))</f>
        <v>0.58815692755298965</v>
      </c>
      <c r="V38" s="42">
        <f>V37/SQRT(COUNT(V27:V35))</f>
        <v>0.6042084550408553</v>
      </c>
      <c r="W38" s="43" t="s">
        <v>2</v>
      </c>
      <c r="X38" s="41">
        <f>X37/SQRT(COUNT(X27:X35))</f>
        <v>0.50061034176864072</v>
      </c>
      <c r="Y38" s="42">
        <f>Y37/SQRT(COUNT(Y27:Y35))</f>
        <v>0.60038603652745182</v>
      </c>
      <c r="Z38" s="43" t="s">
        <v>2</v>
      </c>
      <c r="AA38" s="41">
        <f>AA37/SQRT(COUNT(AA27:AA35))</f>
        <v>1.1549630742010142</v>
      </c>
      <c r="AB38" s="42">
        <f>AB37/SQRT(COUNT(AB27:AB35))</f>
        <v>1.0614750669553463</v>
      </c>
      <c r="AC38" s="43" t="s">
        <v>2</v>
      </c>
    </row>
    <row r="39" spans="1:29" s="28" customFormat="1" ht="18" customHeight="1" x14ac:dyDescent="0.35">
      <c r="A39" s="45" t="s">
        <v>9</v>
      </c>
      <c r="B39" s="48" t="s">
        <v>2</v>
      </c>
      <c r="C39" s="50" t="s">
        <v>2</v>
      </c>
      <c r="D39" s="51" t="s">
        <v>2</v>
      </c>
      <c r="E39" s="63">
        <f>E36-(_xlfn.CONFIDENCE.T(0.05,(STDEV(E27:E35)),COUNT(E27:E35)))</f>
        <v>-34.026833803909611</v>
      </c>
      <c r="F39" s="50" t="s">
        <v>2</v>
      </c>
      <c r="G39" s="51" t="s">
        <v>2</v>
      </c>
      <c r="H39" s="63">
        <f>H36-(_xlfn.CONFIDENCE.T(0.05,(STDEV(H27:H35)),COUNT(H27:H35)))</f>
        <v>-2.2518063221806845</v>
      </c>
      <c r="I39" s="83" t="s">
        <v>2</v>
      </c>
      <c r="J39" s="84" t="s">
        <v>2</v>
      </c>
      <c r="K39" s="85">
        <f>K36-(_xlfn.CONFIDENCE.T(0.05,(STDEV(K27:K35)),COUNT(K27:K35)))</f>
        <v>-7.563873149064379E-2</v>
      </c>
      <c r="L39" s="50" t="s">
        <v>2</v>
      </c>
      <c r="M39" s="51" t="s">
        <v>2</v>
      </c>
      <c r="N39" s="63">
        <f>N36-(_xlfn.CONFIDENCE.T(0.05,(STDEV(N27:N35)),COUNT(N27:N35)))</f>
        <v>-9.6718976036552888</v>
      </c>
      <c r="O39" s="48" t="s">
        <v>2</v>
      </c>
      <c r="P39" s="49" t="s">
        <v>2</v>
      </c>
      <c r="Q39" s="63">
        <f>Q36-(_xlfn.CONFIDENCE.T(0.05,(STDEV(Q27:Q35)),COUNT(Q27:Q35)))</f>
        <v>-7.0749225474370263</v>
      </c>
      <c r="R39" s="48" t="s">
        <v>2</v>
      </c>
      <c r="S39" s="49" t="s">
        <v>2</v>
      </c>
      <c r="T39" s="63">
        <f>T36-(_xlfn.CONFIDENCE.T(0.05,(STDEV(T27:T35)),COUNT(T27:T35)))</f>
        <v>-1.2091308731592614</v>
      </c>
      <c r="U39" s="48" t="s">
        <v>2</v>
      </c>
      <c r="V39" s="49" t="s">
        <v>2</v>
      </c>
      <c r="W39" s="63">
        <f>W36-(_xlfn.CONFIDENCE.T(0.05,(STDEV(W27:W35)),COUNT(W27:W35)))</f>
        <v>-1.1992546521052962</v>
      </c>
      <c r="X39" s="48" t="s">
        <v>2</v>
      </c>
      <c r="Y39" s="49" t="s">
        <v>2</v>
      </c>
      <c r="Z39" s="63">
        <f>Z36-(_xlfn.CONFIDENCE.T(0.05,(STDEV(Z27:Z35)),COUNT(Z27:Z35)))</f>
        <v>-1.0742409952958567</v>
      </c>
      <c r="AA39" s="48" t="s">
        <v>2</v>
      </c>
      <c r="AB39" s="49" t="s">
        <v>2</v>
      </c>
      <c r="AC39" s="63">
        <f>AC36-(_xlfn.CONFIDENCE.T(0.05,(STDEV(AC27:AC35)),COUNT(AC27:AC35)))</f>
        <v>-3.3047301839103724</v>
      </c>
    </row>
    <row r="40" spans="1:29" s="28" customFormat="1" ht="18" customHeight="1" x14ac:dyDescent="0.35">
      <c r="A40" s="52" t="s">
        <v>10</v>
      </c>
      <c r="B40" s="53" t="s">
        <v>2</v>
      </c>
      <c r="C40" s="55" t="s">
        <v>2</v>
      </c>
      <c r="D40" s="56" t="s">
        <v>2</v>
      </c>
      <c r="E40" s="64">
        <f>E36+(_xlfn.CONFIDENCE.T(0.05,(STDEV(E27:E35)),COUNT(E27:E35)))</f>
        <v>-3.1274161960903957</v>
      </c>
      <c r="F40" s="55" t="s">
        <v>2</v>
      </c>
      <c r="G40" s="56" t="s">
        <v>2</v>
      </c>
      <c r="H40" s="64">
        <f>H36+(_xlfn.CONFIDENCE.T(0.05,(STDEV(H27:H35)),COUNT(H27:H35)))</f>
        <v>0.80680632218068427</v>
      </c>
      <c r="I40" s="86" t="s">
        <v>2</v>
      </c>
      <c r="J40" s="87" t="s">
        <v>2</v>
      </c>
      <c r="K40" s="88">
        <f>K36+(_xlfn.CONFIDENCE.T(0.05,(STDEV(K27:K35)),COUNT(K27:K35)))</f>
        <v>8.0638731490643822E-2</v>
      </c>
      <c r="L40" s="55" t="s">
        <v>2</v>
      </c>
      <c r="M40" s="56" t="s">
        <v>2</v>
      </c>
      <c r="N40" s="64">
        <f>N36+(_xlfn.CONFIDENCE.T(0.05,(STDEV(N27:N35)),COUNT(N27:N35)))</f>
        <v>1.6568976036552892</v>
      </c>
      <c r="O40" s="53" t="s">
        <v>2</v>
      </c>
      <c r="P40" s="54" t="s">
        <v>2</v>
      </c>
      <c r="Q40" s="64">
        <f>Q36+(_xlfn.CONFIDENCE.T(0.05,(STDEV(Q27:Q35)),COUNT(Q27:Q35)))</f>
        <v>1.3949225474370262</v>
      </c>
      <c r="R40" s="53" t="s">
        <v>2</v>
      </c>
      <c r="S40" s="54" t="s">
        <v>2</v>
      </c>
      <c r="T40" s="64">
        <f>T36+(_xlfn.CONFIDENCE.T(0.05,(STDEV(T27:T35)),COUNT(T27:T35)))</f>
        <v>0.3691308731592613</v>
      </c>
      <c r="U40" s="53" t="s">
        <v>2</v>
      </c>
      <c r="V40" s="54" t="s">
        <v>2</v>
      </c>
      <c r="W40" s="64">
        <f>W36+(_xlfn.CONFIDENCE.T(0.05,(STDEV(W27:W35)),COUNT(W27:W35)))</f>
        <v>0.22925465210529672</v>
      </c>
      <c r="X40" s="53" t="s">
        <v>2</v>
      </c>
      <c r="Y40" s="54" t="s">
        <v>2</v>
      </c>
      <c r="Z40" s="64">
        <f>Z36+(_xlfn.CONFIDENCE.T(0.05,(STDEV(Z27:Z35)),COUNT(Z27:Z35)))</f>
        <v>0.41924099529585646</v>
      </c>
      <c r="AA40" s="53" t="s">
        <v>2</v>
      </c>
      <c r="AB40" s="54" t="s">
        <v>2</v>
      </c>
      <c r="AC40" s="64">
        <f>AC36+(_xlfn.CONFIDENCE.T(0.05,(STDEV(AC27:AC35)),COUNT(AC27:AC35)))</f>
        <v>1.5832301839103724</v>
      </c>
    </row>
  </sheetData>
  <mergeCells count="36">
    <mergeCell ref="U24:W24"/>
    <mergeCell ref="U25:W25"/>
    <mergeCell ref="X24:Z24"/>
    <mergeCell ref="X25:Z25"/>
    <mergeCell ref="AA25:AC25"/>
    <mergeCell ref="R25:T25"/>
    <mergeCell ref="L25:N25"/>
    <mergeCell ref="O25:Q25"/>
    <mergeCell ref="C25:E25"/>
    <mergeCell ref="F25:H25"/>
    <mergeCell ref="I25:K25"/>
    <mergeCell ref="AA24:AC24"/>
    <mergeCell ref="L24:N24"/>
    <mergeCell ref="O24:Q24"/>
    <mergeCell ref="R24:T24"/>
    <mergeCell ref="C24:E24"/>
    <mergeCell ref="F24:H24"/>
    <mergeCell ref="I24:K24"/>
    <mergeCell ref="F3:H3"/>
    <mergeCell ref="C4:E4"/>
    <mergeCell ref="F4:H4"/>
    <mergeCell ref="C3:E3"/>
    <mergeCell ref="I3:K3"/>
    <mergeCell ref="I4:K4"/>
    <mergeCell ref="L3:N3"/>
    <mergeCell ref="L4:N4"/>
    <mergeCell ref="O3:Q3"/>
    <mergeCell ref="O4:Q4"/>
    <mergeCell ref="R3:T3"/>
    <mergeCell ref="R4:T4"/>
    <mergeCell ref="U3:W3"/>
    <mergeCell ref="U4:W4"/>
    <mergeCell ref="X3:Z3"/>
    <mergeCell ref="X4:Z4"/>
    <mergeCell ref="AA3:AC3"/>
    <mergeCell ref="AA4:AC4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2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myoshino</dc:creator>
  <cp:lastModifiedBy>Gordon Smith</cp:lastModifiedBy>
  <dcterms:created xsi:type="dcterms:W3CDTF">2018-05-22T13:33:08Z</dcterms:created>
  <dcterms:modified xsi:type="dcterms:W3CDTF">2023-04-14T18:07:50Z</dcterms:modified>
</cp:coreProperties>
</file>