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05" windowHeight="14910" tabRatio="861"/>
  </bookViews>
  <sheets>
    <sheet name="Extended Data Table 3" sheetId="2" r:id="rId1"/>
  </sheets>
  <definedNames>
    <definedName name="AE" localSheetId="0">'Extended Data Table 3'!#REF!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37" i="2" l="1"/>
  <c r="AK38" i="2" s="1"/>
  <c r="AJ37" i="2"/>
  <c r="AJ38" i="2" s="1"/>
  <c r="AH37" i="2"/>
  <c r="AH38" i="2" s="1"/>
  <c r="AG37" i="2"/>
  <c r="AG38" i="2" s="1"/>
  <c r="AE37" i="2"/>
  <c r="AE38" i="2" s="1"/>
  <c r="AD37" i="2"/>
  <c r="AD38" i="2" s="1"/>
  <c r="AB37" i="2"/>
  <c r="AB38" i="2" s="1"/>
  <c r="AA37" i="2"/>
  <c r="AA38" i="2" s="1"/>
  <c r="Y37" i="2"/>
  <c r="Y38" i="2" s="1"/>
  <c r="X37" i="2"/>
  <c r="X38" i="2" s="1"/>
  <c r="V37" i="2"/>
  <c r="V38" i="2" s="1"/>
  <c r="U37" i="2"/>
  <c r="U38" i="2" s="1"/>
  <c r="S37" i="2"/>
  <c r="S38" i="2" s="1"/>
  <c r="R37" i="2"/>
  <c r="R38" i="2" s="1"/>
  <c r="P37" i="2"/>
  <c r="P38" i="2" s="1"/>
  <c r="O37" i="2"/>
  <c r="O38" i="2" s="1"/>
  <c r="M37" i="2"/>
  <c r="M38" i="2" s="1"/>
  <c r="L37" i="2"/>
  <c r="L38" i="2" s="1"/>
  <c r="J37" i="2"/>
  <c r="J38" i="2" s="1"/>
  <c r="I37" i="2"/>
  <c r="I38" i="2" s="1"/>
  <c r="G37" i="2"/>
  <c r="G38" i="2" s="1"/>
  <c r="F37" i="2"/>
  <c r="F38" i="2" s="1"/>
  <c r="D37" i="2"/>
  <c r="D38" i="2" s="1"/>
  <c r="C37" i="2"/>
  <c r="C38" i="2" s="1"/>
  <c r="AK36" i="2"/>
  <c r="AJ36" i="2"/>
  <c r="AH36" i="2"/>
  <c r="AG36" i="2"/>
  <c r="AE36" i="2"/>
  <c r="AD36" i="2"/>
  <c r="AB36" i="2"/>
  <c r="AA36" i="2"/>
  <c r="Y36" i="2"/>
  <c r="X36" i="2"/>
  <c r="V36" i="2"/>
  <c r="U36" i="2"/>
  <c r="S36" i="2"/>
  <c r="R36" i="2"/>
  <c r="P36" i="2"/>
  <c r="O36" i="2"/>
  <c r="M36" i="2"/>
  <c r="L36" i="2"/>
  <c r="J36" i="2"/>
  <c r="I36" i="2"/>
  <c r="G36" i="2"/>
  <c r="F36" i="2"/>
  <c r="D36" i="2"/>
  <c r="C36" i="2"/>
  <c r="AL34" i="2"/>
  <c r="AI34" i="2"/>
  <c r="AF34" i="2"/>
  <c r="AC34" i="2"/>
  <c r="Z34" i="2"/>
  <c r="W34" i="2"/>
  <c r="T34" i="2"/>
  <c r="Q34" i="2"/>
  <c r="N34" i="2"/>
  <c r="K34" i="2"/>
  <c r="H34" i="2"/>
  <c r="E34" i="2"/>
  <c r="AL33" i="2"/>
  <c r="AI33" i="2"/>
  <c r="AF33" i="2"/>
  <c r="AC33" i="2"/>
  <c r="Z33" i="2"/>
  <c r="W33" i="2"/>
  <c r="T33" i="2"/>
  <c r="Q33" i="2"/>
  <c r="N33" i="2"/>
  <c r="K33" i="2"/>
  <c r="H33" i="2"/>
  <c r="E33" i="2"/>
  <c r="AL32" i="2"/>
  <c r="AI32" i="2"/>
  <c r="AF32" i="2"/>
  <c r="AC32" i="2"/>
  <c r="Z32" i="2"/>
  <c r="W32" i="2"/>
  <c r="T32" i="2"/>
  <c r="Q32" i="2"/>
  <c r="N32" i="2"/>
  <c r="K32" i="2"/>
  <c r="H32" i="2"/>
  <c r="E32" i="2"/>
  <c r="AL31" i="2"/>
  <c r="AI31" i="2"/>
  <c r="AF31" i="2"/>
  <c r="AC31" i="2"/>
  <c r="Z31" i="2"/>
  <c r="W31" i="2"/>
  <c r="T31" i="2"/>
  <c r="Q31" i="2"/>
  <c r="N31" i="2"/>
  <c r="K31" i="2"/>
  <c r="H31" i="2"/>
  <c r="E31" i="2"/>
  <c r="AL30" i="2"/>
  <c r="AI30" i="2"/>
  <c r="AF30" i="2"/>
  <c r="AC30" i="2"/>
  <c r="Z30" i="2"/>
  <c r="W30" i="2"/>
  <c r="T30" i="2"/>
  <c r="Q30" i="2"/>
  <c r="N30" i="2"/>
  <c r="K30" i="2"/>
  <c r="H30" i="2"/>
  <c r="E30" i="2"/>
  <c r="AL29" i="2"/>
  <c r="AI29" i="2"/>
  <c r="AF29" i="2"/>
  <c r="AC29" i="2"/>
  <c r="Z29" i="2"/>
  <c r="W29" i="2"/>
  <c r="T29" i="2"/>
  <c r="Q29" i="2"/>
  <c r="N29" i="2"/>
  <c r="K29" i="2"/>
  <c r="H29" i="2"/>
  <c r="E29" i="2"/>
  <c r="AL28" i="2"/>
  <c r="AI28" i="2"/>
  <c r="AF28" i="2"/>
  <c r="AC28" i="2"/>
  <c r="Z28" i="2"/>
  <c r="W28" i="2"/>
  <c r="T28" i="2"/>
  <c r="Q28" i="2"/>
  <c r="N28" i="2"/>
  <c r="K28" i="2"/>
  <c r="H28" i="2"/>
  <c r="E28" i="2"/>
  <c r="AL27" i="2"/>
  <c r="AL36" i="2" s="1"/>
  <c r="AI27" i="2"/>
  <c r="AI36" i="2" s="1"/>
  <c r="AF27" i="2"/>
  <c r="AF36" i="2" s="1"/>
  <c r="AC27" i="2"/>
  <c r="AC36" i="2" s="1"/>
  <c r="Z27" i="2"/>
  <c r="Z36" i="2" s="1"/>
  <c r="W27" i="2"/>
  <c r="W36" i="2" s="1"/>
  <c r="T27" i="2"/>
  <c r="T36" i="2" s="1"/>
  <c r="Q27" i="2"/>
  <c r="Q36" i="2" s="1"/>
  <c r="N27" i="2"/>
  <c r="N36" i="2" s="1"/>
  <c r="K27" i="2"/>
  <c r="K36" i="2" s="1"/>
  <c r="H27" i="2"/>
  <c r="H36" i="2" s="1"/>
  <c r="E27" i="2"/>
  <c r="E36" i="2" s="1"/>
  <c r="AK16" i="2"/>
  <c r="AK17" i="2" s="1"/>
  <c r="AJ16" i="2"/>
  <c r="AJ17" i="2" s="1"/>
  <c r="AH16" i="2"/>
  <c r="AH17" i="2" s="1"/>
  <c r="AG16" i="2"/>
  <c r="AG17" i="2" s="1"/>
  <c r="AE16" i="2"/>
  <c r="AE17" i="2" s="1"/>
  <c r="AD16" i="2"/>
  <c r="AD17" i="2" s="1"/>
  <c r="AB16" i="2"/>
  <c r="AB17" i="2" s="1"/>
  <c r="AA16" i="2"/>
  <c r="AA17" i="2" s="1"/>
  <c r="Y16" i="2"/>
  <c r="Y17" i="2" s="1"/>
  <c r="X16" i="2"/>
  <c r="X17" i="2" s="1"/>
  <c r="V16" i="2"/>
  <c r="V17" i="2" s="1"/>
  <c r="U16" i="2"/>
  <c r="U17" i="2" s="1"/>
  <c r="S16" i="2"/>
  <c r="S17" i="2" s="1"/>
  <c r="R16" i="2"/>
  <c r="R17" i="2" s="1"/>
  <c r="P16" i="2"/>
  <c r="P17" i="2" s="1"/>
  <c r="O16" i="2"/>
  <c r="O17" i="2" s="1"/>
  <c r="M16" i="2"/>
  <c r="M17" i="2" s="1"/>
  <c r="L16" i="2"/>
  <c r="L17" i="2" s="1"/>
  <c r="J16" i="2"/>
  <c r="J17" i="2" s="1"/>
  <c r="I16" i="2"/>
  <c r="I17" i="2" s="1"/>
  <c r="G16" i="2"/>
  <c r="G17" i="2" s="1"/>
  <c r="F16" i="2"/>
  <c r="F17" i="2" s="1"/>
  <c r="D16" i="2"/>
  <c r="D17" i="2" s="1"/>
  <c r="C16" i="2"/>
  <c r="C17" i="2" s="1"/>
  <c r="AK15" i="2"/>
  <c r="AJ15" i="2"/>
  <c r="AH15" i="2"/>
  <c r="AG15" i="2"/>
  <c r="AE15" i="2"/>
  <c r="AD15" i="2"/>
  <c r="AB15" i="2"/>
  <c r="AA15" i="2"/>
  <c r="Y15" i="2"/>
  <c r="X15" i="2"/>
  <c r="V15" i="2"/>
  <c r="U15" i="2"/>
  <c r="S15" i="2"/>
  <c r="R15" i="2"/>
  <c r="P15" i="2"/>
  <c r="O15" i="2"/>
  <c r="M15" i="2"/>
  <c r="L15" i="2"/>
  <c r="J15" i="2"/>
  <c r="I15" i="2"/>
  <c r="G15" i="2"/>
  <c r="F15" i="2"/>
  <c r="D15" i="2"/>
  <c r="C15" i="2"/>
  <c r="AL13" i="2"/>
  <c r="AI13" i="2"/>
  <c r="AF13" i="2"/>
  <c r="AC13" i="2"/>
  <c r="Z13" i="2"/>
  <c r="W13" i="2"/>
  <c r="T13" i="2"/>
  <c r="Q13" i="2"/>
  <c r="N13" i="2"/>
  <c r="K13" i="2"/>
  <c r="H13" i="2"/>
  <c r="E13" i="2"/>
  <c r="AL12" i="2"/>
  <c r="AI12" i="2"/>
  <c r="AF12" i="2"/>
  <c r="AC12" i="2"/>
  <c r="Z12" i="2"/>
  <c r="W12" i="2"/>
  <c r="T12" i="2"/>
  <c r="Q12" i="2"/>
  <c r="N12" i="2"/>
  <c r="K12" i="2"/>
  <c r="H12" i="2"/>
  <c r="E12" i="2"/>
  <c r="AL11" i="2"/>
  <c r="AI11" i="2"/>
  <c r="AF11" i="2"/>
  <c r="AC11" i="2"/>
  <c r="Z11" i="2"/>
  <c r="W11" i="2"/>
  <c r="T11" i="2"/>
  <c r="Q11" i="2"/>
  <c r="N11" i="2"/>
  <c r="K11" i="2"/>
  <c r="H11" i="2"/>
  <c r="E11" i="2"/>
  <c r="AL10" i="2"/>
  <c r="AI10" i="2"/>
  <c r="AF10" i="2"/>
  <c r="AC10" i="2"/>
  <c r="Z10" i="2"/>
  <c r="W10" i="2"/>
  <c r="T10" i="2"/>
  <c r="Q10" i="2"/>
  <c r="N10" i="2"/>
  <c r="K10" i="2"/>
  <c r="H10" i="2"/>
  <c r="E10" i="2"/>
  <c r="AL9" i="2"/>
  <c r="AI9" i="2"/>
  <c r="AF9" i="2"/>
  <c r="AF15" i="2" s="1"/>
  <c r="AC9" i="2"/>
  <c r="Z9" i="2"/>
  <c r="W9" i="2"/>
  <c r="T9" i="2"/>
  <c r="Q9" i="2"/>
  <c r="N9" i="2"/>
  <c r="K9" i="2"/>
  <c r="H9" i="2"/>
  <c r="H15" i="2" s="1"/>
  <c r="E9" i="2"/>
  <c r="AI8" i="2"/>
  <c r="AF8" i="2"/>
  <c r="AC8" i="2"/>
  <c r="Z8" i="2"/>
  <c r="W8" i="2"/>
  <c r="T8" i="2"/>
  <c r="Q8" i="2"/>
  <c r="N8" i="2"/>
  <c r="K8" i="2"/>
  <c r="H8" i="2"/>
  <c r="E8" i="2"/>
  <c r="AL7" i="2"/>
  <c r="AI7" i="2"/>
  <c r="AI15" i="2" s="1"/>
  <c r="AF7" i="2"/>
  <c r="AC7" i="2"/>
  <c r="Z7" i="2"/>
  <c r="W7" i="2"/>
  <c r="T7" i="2"/>
  <c r="Q7" i="2"/>
  <c r="N7" i="2"/>
  <c r="K7" i="2"/>
  <c r="K15" i="2" s="1"/>
  <c r="H7" i="2"/>
  <c r="E7" i="2"/>
  <c r="AL6" i="2"/>
  <c r="AL15" i="2" s="1"/>
  <c r="AI6" i="2"/>
  <c r="AF6" i="2"/>
  <c r="AC6" i="2"/>
  <c r="AC15" i="2" s="1"/>
  <c r="Z6" i="2"/>
  <c r="Z15" i="2" s="1"/>
  <c r="W6" i="2"/>
  <c r="W15" i="2" s="1"/>
  <c r="T6" i="2"/>
  <c r="T15" i="2" s="1"/>
  <c r="Q6" i="2"/>
  <c r="Q15" i="2" s="1"/>
  <c r="N6" i="2"/>
  <c r="N15" i="2" s="1"/>
  <c r="K6" i="2"/>
  <c r="H6" i="2"/>
  <c r="E6" i="2"/>
  <c r="E15" i="2" s="1"/>
  <c r="W19" i="2" l="1"/>
  <c r="W18" i="2"/>
  <c r="Z19" i="2"/>
  <c r="Z18" i="2"/>
  <c r="E40" i="2"/>
  <c r="E39" i="2"/>
  <c r="AC40" i="2"/>
  <c r="AC39" i="2"/>
  <c r="AI18" i="2"/>
  <c r="AI19" i="2"/>
  <c r="Z39" i="2"/>
  <c r="Z40" i="2"/>
  <c r="AC18" i="2"/>
  <c r="AC19" i="2"/>
  <c r="H40" i="2"/>
  <c r="H39" i="2"/>
  <c r="AF40" i="2"/>
  <c r="AF39" i="2"/>
  <c r="K18" i="2"/>
  <c r="K19" i="2"/>
  <c r="E18" i="2"/>
  <c r="E19" i="2"/>
  <c r="K40" i="2"/>
  <c r="K39" i="2"/>
  <c r="AI40" i="2"/>
  <c r="AI39" i="2"/>
  <c r="N18" i="2"/>
  <c r="N19" i="2"/>
  <c r="AL18" i="2"/>
  <c r="AL19" i="2"/>
  <c r="Q39" i="2"/>
  <c r="Q40" i="2"/>
  <c r="N40" i="2"/>
  <c r="N39" i="2"/>
  <c r="H18" i="2"/>
  <c r="H19" i="2"/>
  <c r="AF18" i="2"/>
  <c r="AF19" i="2"/>
  <c r="T39" i="2"/>
  <c r="T40" i="2"/>
  <c r="AL40" i="2"/>
  <c r="AL39" i="2"/>
  <c r="Q19" i="2"/>
  <c r="Q18" i="2"/>
  <c r="T18" i="2"/>
  <c r="T19" i="2"/>
  <c r="W39" i="2"/>
  <c r="W40" i="2"/>
  <c r="B37" i="2"/>
  <c r="B36" i="2"/>
  <c r="B16" i="2" l="1"/>
  <c r="B15" i="2"/>
</calcChain>
</file>

<file path=xl/sharedStrings.xml><?xml version="1.0" encoding="utf-8"?>
<sst xmlns="http://schemas.openxmlformats.org/spreadsheetml/2006/main" count="322" uniqueCount="27">
  <si>
    <t>Before</t>
  </si>
  <si>
    <t>After</t>
  </si>
  <si>
    <t>-</t>
  </si>
  <si>
    <t>Mean</t>
  </si>
  <si>
    <t>SD</t>
  </si>
  <si>
    <t>SEM</t>
  </si>
  <si>
    <t>Diet-ONLY Group</t>
  </si>
  <si>
    <t>Diet+EX Group</t>
  </si>
  <si>
    <t>Delta</t>
  </si>
  <si>
    <t>Lower 95% CI</t>
  </si>
  <si>
    <t>Upper 95% CI</t>
  </si>
  <si>
    <t>Sex</t>
  </si>
  <si>
    <t>Male</t>
  </si>
  <si>
    <t>Female</t>
  </si>
  <si>
    <t>Plasma glucose AUC during OGTT (mg/dL x 3h)</t>
  </si>
  <si>
    <r>
      <t>Plasma insulin AUC during OGTT [(pmol/L x 3h) x 10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]</t>
    </r>
  </si>
  <si>
    <r>
      <t>Insulin Secretion Rate AUC during OGTT [(pmol/L x 3h) x 10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]</t>
    </r>
  </si>
  <si>
    <t>Insulin Clearance Rate AUC during OGTT (L/min x 3h)</t>
  </si>
  <si>
    <t>Plasma glucose AUC during 24-h Study [(mg/dL x 24h)  x 103]</t>
  </si>
  <si>
    <r>
      <t>Plasma insulin AUC during 24h Study [(pmol/L x 24h) x 10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]</t>
    </r>
  </si>
  <si>
    <r>
      <t>Insulin Secretion Rate AUC during 24h Study [(pmol/L x 24h) x 10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]</t>
    </r>
  </si>
  <si>
    <t>Insulin Clearance Rate AUC during 24h Study (L/min x 24h)</t>
  </si>
  <si>
    <t>Plasma NEFA AUC during 24h Study (mmol/L x 24h)</t>
  </si>
  <si>
    <t>Whole-body (Muscle) Insulin Sensitivity</t>
  </si>
  <si>
    <t>Hepatic Insulin Sensitivity Index</t>
  </si>
  <si>
    <t>Matsuda Index</t>
  </si>
  <si>
    <t>Extended Data Table 3. Metabolic outcomes before and after 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</si>
</sst>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1" applyNumberFormat="0" applyFill="0" applyAlignment="0" applyProtection="0"/>
    <xf numFmtId="0" fontId="7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4" applyNumberFormat="0" applyAlignment="0" applyProtection="0"/>
    <xf numFmtId="0" fontId="14" fillId="22" borderId="15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4" applyNumberFormat="0" applyAlignment="0" applyProtection="0"/>
    <xf numFmtId="0" fontId="21" fillId="0" borderId="19" applyNumberFormat="0" applyFill="0" applyAlignment="0" applyProtection="0"/>
    <xf numFmtId="0" fontId="22" fillId="23" borderId="0" applyNumberFormat="0" applyBorder="0" applyAlignment="0" applyProtection="0"/>
    <xf numFmtId="0" fontId="10" fillId="24" borderId="20" applyNumberFormat="0" applyFont="0" applyAlignment="0" applyProtection="0"/>
    <xf numFmtId="0" fontId="23" fillId="21" borderId="21" applyNumberFormat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28" fillId="0" borderId="0"/>
    <xf numFmtId="0" fontId="2" fillId="0" borderId="0"/>
    <xf numFmtId="0" fontId="5" fillId="0" borderId="0"/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left" vertical="center"/>
    </xf>
    <xf numFmtId="0" fontId="30" fillId="0" borderId="0" xfId="0" applyNumberFormat="1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0" fontId="33" fillId="0" borderId="13" xfId="1" applyNumberFormat="1" applyFont="1" applyFill="1" applyBorder="1" applyAlignment="1">
      <alignment horizontal="center" vertical="center"/>
    </xf>
    <xf numFmtId="0" fontId="33" fillId="0" borderId="23" xfId="1" applyNumberFormat="1" applyFont="1" applyFill="1" applyBorder="1" applyAlignment="1">
      <alignment horizontal="center" vertical="center"/>
    </xf>
    <xf numFmtId="0" fontId="33" fillId="0" borderId="23" xfId="1" applyNumberFormat="1" applyFont="1" applyFill="1" applyBorder="1" applyAlignment="1">
      <alignment horizontal="center" vertical="center" wrapText="1"/>
    </xf>
    <xf numFmtId="0" fontId="33" fillId="0" borderId="24" xfId="1" applyNumberFormat="1" applyFont="1" applyFill="1" applyBorder="1" applyAlignment="1">
      <alignment horizontal="center" vertical="center" wrapText="1"/>
    </xf>
    <xf numFmtId="0" fontId="33" fillId="0" borderId="25" xfId="1" applyNumberFormat="1" applyFont="1" applyFill="1" applyBorder="1" applyAlignment="1">
      <alignment horizontal="center" vertical="center" wrapText="1"/>
    </xf>
    <xf numFmtId="0" fontId="33" fillId="0" borderId="0" xfId="1" applyNumberFormat="1" applyFont="1" applyFill="1" applyBorder="1" applyAlignment="1">
      <alignment horizontal="center" vertical="center"/>
    </xf>
    <xf numFmtId="0" fontId="33" fillId="0" borderId="12" xfId="0" applyNumberFormat="1" applyFont="1" applyBorder="1" applyAlignment="1">
      <alignment horizontal="center" vertical="center"/>
    </xf>
    <xf numFmtId="0" fontId="33" fillId="0" borderId="4" xfId="0" applyNumberFormat="1" applyFont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>
      <alignment horizontal="center" vertical="center"/>
    </xf>
    <xf numFmtId="164" fontId="33" fillId="0" borderId="4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/>
    </xf>
    <xf numFmtId="2" fontId="33" fillId="0" borderId="4" xfId="0" applyNumberFormat="1" applyFont="1" applyFill="1" applyBorder="1" applyAlignment="1">
      <alignment horizontal="center" vertical="center"/>
    </xf>
    <xf numFmtId="2" fontId="33" fillId="0" borderId="0" xfId="0" applyNumberFormat="1" applyFont="1" applyFill="1" applyBorder="1" applyAlignment="1">
      <alignment horizontal="center" vertical="center"/>
    </xf>
    <xf numFmtId="2" fontId="33" fillId="0" borderId="5" xfId="0" applyNumberFormat="1" applyFont="1" applyFill="1" applyBorder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0" fontId="33" fillId="0" borderId="12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1" fontId="33" fillId="0" borderId="0" xfId="0" quotePrefix="1" applyNumberFormat="1" applyFont="1" applyFill="1" applyBorder="1" applyAlignment="1">
      <alignment horizontal="center" vertical="center"/>
    </xf>
    <xf numFmtId="164" fontId="33" fillId="0" borderId="4" xfId="0" quotePrefix="1" applyNumberFormat="1" applyFont="1" applyFill="1" applyBorder="1" applyAlignment="1">
      <alignment horizontal="center" vertical="center"/>
    </xf>
    <xf numFmtId="164" fontId="33" fillId="0" borderId="0" xfId="0" quotePrefix="1" applyNumberFormat="1" applyFont="1" applyFill="1" applyBorder="1" applyAlignment="1">
      <alignment horizontal="center" vertical="center"/>
    </xf>
    <xf numFmtId="0" fontId="33" fillId="0" borderId="13" xfId="0" applyNumberFormat="1" applyFont="1" applyFill="1" applyBorder="1" applyAlignment="1">
      <alignment horizontal="center" vertical="center"/>
    </xf>
    <xf numFmtId="0" fontId="33" fillId="0" borderId="5" xfId="0" applyNumberFormat="1" applyFont="1" applyFill="1" applyBorder="1" applyAlignment="1">
      <alignment horizontal="center" vertical="center"/>
    </xf>
    <xf numFmtId="0" fontId="31" fillId="2" borderId="11" xfId="0" applyNumberFormat="1" applyFont="1" applyFill="1" applyBorder="1" applyAlignment="1">
      <alignment horizontal="left" vertical="center"/>
    </xf>
    <xf numFmtId="0" fontId="31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164" fontId="31" fillId="2" borderId="2" xfId="0" applyNumberFormat="1" applyFont="1" applyFill="1" applyBorder="1" applyAlignment="1">
      <alignment horizontal="center" vertical="center"/>
    </xf>
    <xf numFmtId="164" fontId="31" fillId="2" borderId="6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/>
    </xf>
    <xf numFmtId="164" fontId="31" fillId="2" borderId="4" xfId="0" applyNumberFormat="1" applyFont="1" applyFill="1" applyBorder="1" applyAlignment="1">
      <alignment horizontal="center" vertical="center"/>
    </xf>
    <xf numFmtId="164" fontId="31" fillId="2" borderId="0" xfId="0" applyNumberFormat="1" applyFont="1" applyFill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/>
    </xf>
    <xf numFmtId="1" fontId="31" fillId="2" borderId="6" xfId="0" applyNumberFormat="1" applyFont="1" applyFill="1" applyBorder="1" applyAlignment="1">
      <alignment horizontal="center" vertical="center"/>
    </xf>
    <xf numFmtId="1" fontId="31" fillId="2" borderId="3" xfId="0" applyNumberFormat="1" applyFont="1" applyFill="1" applyBorder="1" applyAlignment="1">
      <alignment horizontal="center" vertical="center"/>
    </xf>
    <xf numFmtId="2" fontId="31" fillId="2" borderId="2" xfId="0" applyNumberFormat="1" applyFont="1" applyFill="1" applyBorder="1" applyAlignment="1">
      <alignment horizontal="center" vertical="center"/>
    </xf>
    <xf numFmtId="2" fontId="31" fillId="2" borderId="6" xfId="0" applyNumberFormat="1" applyFont="1" applyFill="1" applyBorder="1" applyAlignment="1">
      <alignment horizontal="center" vertical="center"/>
    </xf>
    <xf numFmtId="2" fontId="31" fillId="2" borderId="3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center" vertical="center"/>
    </xf>
    <xf numFmtId="0" fontId="31" fillId="2" borderId="12" xfId="0" applyNumberFormat="1" applyFont="1" applyFill="1" applyBorder="1" applyAlignment="1">
      <alignment horizontal="left" vertical="center"/>
    </xf>
    <xf numFmtId="0" fontId="31" fillId="2" borderId="4" xfId="0" applyNumberFormat="1" applyFont="1" applyFill="1" applyBorder="1" applyAlignment="1">
      <alignment horizontal="center" vertical="center"/>
    </xf>
    <xf numFmtId="1" fontId="31" fillId="2" borderId="4" xfId="0" applyNumberFormat="1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2" fontId="31" fillId="2" borderId="4" xfId="0" applyNumberFormat="1" applyFont="1" applyFill="1" applyBorder="1" applyAlignment="1">
      <alignment horizontal="center" vertical="center"/>
    </xf>
    <xf numFmtId="2" fontId="31" fillId="2" borderId="0" xfId="0" applyNumberFormat="1" applyFont="1" applyFill="1" applyBorder="1" applyAlignment="1">
      <alignment horizontal="center" vertical="center"/>
    </xf>
    <xf numFmtId="2" fontId="31" fillId="2" borderId="5" xfId="0" applyNumberFormat="1" applyFont="1" applyFill="1" applyBorder="1" applyAlignment="1">
      <alignment horizontal="center" vertical="center"/>
    </xf>
    <xf numFmtId="0" fontId="31" fillId="2" borderId="4" xfId="0" quotePrefix="1" applyNumberFormat="1" applyFont="1" applyFill="1" applyBorder="1" applyAlignment="1">
      <alignment horizontal="center" vertical="center"/>
    </xf>
    <xf numFmtId="0" fontId="33" fillId="2" borderId="4" xfId="0" quotePrefix="1" applyNumberFormat="1" applyFont="1" applyFill="1" applyBorder="1" applyAlignment="1">
      <alignment horizontal="center" vertical="center"/>
    </xf>
    <xf numFmtId="0" fontId="33" fillId="2" borderId="0" xfId="0" quotePrefix="1" applyNumberFormat="1" applyFont="1" applyFill="1" applyBorder="1" applyAlignment="1">
      <alignment horizontal="center" vertical="center"/>
    </xf>
    <xf numFmtId="1" fontId="33" fillId="2" borderId="4" xfId="0" quotePrefix="1" applyNumberFormat="1" applyFont="1" applyFill="1" applyBorder="1" applyAlignment="1">
      <alignment horizontal="center" vertical="center"/>
    </xf>
    <xf numFmtId="1" fontId="33" fillId="2" borderId="0" xfId="0" quotePrefix="1" applyNumberFormat="1" applyFont="1" applyFill="1" applyBorder="1" applyAlignment="1">
      <alignment horizontal="center" vertical="center"/>
    </xf>
    <xf numFmtId="164" fontId="33" fillId="2" borderId="4" xfId="0" quotePrefix="1" applyNumberFormat="1" applyFont="1" applyFill="1" applyBorder="1" applyAlignment="1">
      <alignment horizontal="center" vertical="center"/>
    </xf>
    <xf numFmtId="164" fontId="33" fillId="2" borderId="0" xfId="0" quotePrefix="1" applyNumberFormat="1" applyFont="1" applyFill="1" applyBorder="1" applyAlignment="1">
      <alignment horizontal="center" vertical="center"/>
    </xf>
    <xf numFmtId="2" fontId="33" fillId="2" borderId="4" xfId="0" quotePrefix="1" applyNumberFormat="1" applyFont="1" applyFill="1" applyBorder="1" applyAlignment="1">
      <alignment horizontal="center" vertical="center"/>
    </xf>
    <xf numFmtId="2" fontId="33" fillId="2" borderId="0" xfId="0" quotePrefix="1" applyNumberFormat="1" applyFont="1" applyFill="1" applyBorder="1" applyAlignment="1">
      <alignment horizontal="center" vertical="center"/>
    </xf>
    <xf numFmtId="0" fontId="31" fillId="2" borderId="13" xfId="0" applyNumberFormat="1" applyFont="1" applyFill="1" applyBorder="1" applyAlignment="1">
      <alignment horizontal="left" vertical="center"/>
    </xf>
    <xf numFmtId="0" fontId="33" fillId="2" borderId="23" xfId="0" quotePrefix="1" applyNumberFormat="1" applyFont="1" applyFill="1" applyBorder="1" applyAlignment="1">
      <alignment horizontal="center" vertical="center"/>
    </xf>
    <xf numFmtId="0" fontId="33" fillId="2" borderId="24" xfId="0" quotePrefix="1" applyNumberFormat="1" applyFont="1" applyFill="1" applyBorder="1" applyAlignment="1">
      <alignment horizontal="center" vertical="center"/>
    </xf>
    <xf numFmtId="1" fontId="33" fillId="2" borderId="23" xfId="0" quotePrefix="1" applyNumberFormat="1" applyFont="1" applyFill="1" applyBorder="1" applyAlignment="1">
      <alignment horizontal="center" vertical="center"/>
    </xf>
    <xf numFmtId="1" fontId="33" fillId="2" borderId="24" xfId="0" quotePrefix="1" applyNumberFormat="1" applyFont="1" applyFill="1" applyBorder="1" applyAlignment="1">
      <alignment horizontal="center" vertical="center"/>
    </xf>
    <xf numFmtId="164" fontId="33" fillId="2" borderId="23" xfId="0" quotePrefix="1" applyNumberFormat="1" applyFont="1" applyFill="1" applyBorder="1" applyAlignment="1">
      <alignment horizontal="center" vertical="center"/>
    </xf>
    <xf numFmtId="164" fontId="33" fillId="2" borderId="24" xfId="0" quotePrefix="1" applyNumberFormat="1" applyFont="1" applyFill="1" applyBorder="1" applyAlignment="1">
      <alignment horizontal="center" vertical="center"/>
    </xf>
    <xf numFmtId="2" fontId="33" fillId="2" borderId="23" xfId="0" quotePrefix="1" applyNumberFormat="1" applyFont="1" applyFill="1" applyBorder="1" applyAlignment="1">
      <alignment horizontal="center" vertical="center"/>
    </xf>
    <xf numFmtId="2" fontId="33" fillId="2" borderId="24" xfId="0" quotePrefix="1" applyNumberFormat="1" applyFont="1" applyFill="1" applyBorder="1" applyAlignment="1">
      <alignment horizontal="center" vertical="center"/>
    </xf>
    <xf numFmtId="164" fontId="34" fillId="2" borderId="5" xfId="0" applyNumberFormat="1" applyFont="1" applyFill="1" applyBorder="1" applyAlignment="1">
      <alignment horizontal="center"/>
    </xf>
    <xf numFmtId="1" fontId="34" fillId="2" borderId="5" xfId="0" applyNumberFormat="1" applyFont="1" applyFill="1" applyBorder="1" applyAlignment="1">
      <alignment horizontal="center"/>
    </xf>
    <xf numFmtId="2" fontId="34" fillId="2" borderId="5" xfId="0" applyNumberFormat="1" applyFont="1" applyFill="1" applyBorder="1" applyAlignment="1">
      <alignment horizontal="center"/>
    </xf>
    <xf numFmtId="164" fontId="34" fillId="2" borderId="25" xfId="0" applyNumberFormat="1" applyFont="1" applyFill="1" applyBorder="1" applyAlignment="1">
      <alignment horizontal="center"/>
    </xf>
    <xf numFmtId="1" fontId="34" fillId="2" borderId="25" xfId="0" applyNumberFormat="1" applyFont="1" applyFill="1" applyBorder="1" applyAlignment="1">
      <alignment horizontal="center"/>
    </xf>
    <xf numFmtId="2" fontId="34" fillId="2" borderId="25" xfId="0" applyNumberFormat="1" applyFont="1" applyFill="1" applyBorder="1" applyAlignment="1">
      <alignment horizontal="center"/>
    </xf>
    <xf numFmtId="2" fontId="29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center" vertical="center"/>
    </xf>
    <xf numFmtId="2" fontId="33" fillId="0" borderId="23" xfId="1" applyNumberFormat="1" applyFont="1" applyFill="1" applyBorder="1" applyAlignment="1">
      <alignment horizontal="center" vertical="center" wrapText="1"/>
    </xf>
    <xf numFmtId="2" fontId="33" fillId="0" borderId="24" xfId="1" applyNumberFormat="1" applyFont="1" applyFill="1" applyBorder="1" applyAlignment="1">
      <alignment horizontal="center" vertical="center" wrapText="1"/>
    </xf>
    <xf numFmtId="2" fontId="33" fillId="0" borderId="25" xfId="1" applyNumberFormat="1" applyFont="1" applyFill="1" applyBorder="1" applyAlignment="1">
      <alignment horizontal="center" vertical="center" wrapText="1"/>
    </xf>
    <xf numFmtId="2" fontId="31" fillId="2" borderId="2" xfId="59" applyNumberFormat="1" applyFont="1" applyFill="1" applyBorder="1" applyAlignment="1">
      <alignment horizontal="center" vertical="center"/>
    </xf>
    <xf numFmtId="2" fontId="31" fillId="2" borderId="6" xfId="59" applyNumberFormat="1" applyFont="1" applyFill="1" applyBorder="1" applyAlignment="1">
      <alignment horizontal="center" vertical="center"/>
    </xf>
    <xf numFmtId="2" fontId="31" fillId="2" borderId="3" xfId="59" applyNumberFormat="1" applyFont="1" applyFill="1" applyBorder="1" applyAlignment="1">
      <alignment horizontal="center" vertical="center"/>
    </xf>
    <xf numFmtId="2" fontId="31" fillId="2" borderId="4" xfId="59" applyNumberFormat="1" applyFont="1" applyFill="1" applyBorder="1" applyAlignment="1">
      <alignment horizontal="center" vertical="center"/>
    </xf>
    <xf numFmtId="2" fontId="31" fillId="2" borderId="0" xfId="59" applyNumberFormat="1" applyFont="1" applyFill="1" applyBorder="1" applyAlignment="1">
      <alignment horizontal="center" vertical="center"/>
    </xf>
    <xf numFmtId="2" fontId="31" fillId="2" borderId="5" xfId="59" applyNumberFormat="1" applyFont="1" applyFill="1" applyBorder="1" applyAlignment="1">
      <alignment horizontal="center" vertical="center"/>
    </xf>
    <xf numFmtId="2" fontId="33" fillId="2" borderId="4" xfId="59" quotePrefix="1" applyNumberFormat="1" applyFont="1" applyFill="1" applyBorder="1" applyAlignment="1">
      <alignment horizontal="center" vertical="center"/>
    </xf>
    <xf numFmtId="2" fontId="33" fillId="2" borderId="0" xfId="59" quotePrefix="1" applyNumberFormat="1" applyFont="1" applyFill="1" applyBorder="1" applyAlignment="1">
      <alignment horizontal="center" vertical="center"/>
    </xf>
    <xf numFmtId="2" fontId="34" fillId="2" borderId="5" xfId="59" applyNumberFormat="1" applyFont="1" applyFill="1" applyBorder="1" applyAlignment="1">
      <alignment horizontal="center"/>
    </xf>
    <xf numFmtId="2" fontId="33" fillId="2" borderId="23" xfId="59" quotePrefix="1" applyNumberFormat="1" applyFont="1" applyFill="1" applyBorder="1" applyAlignment="1">
      <alignment horizontal="center" vertical="center"/>
    </xf>
    <xf numFmtId="2" fontId="33" fillId="2" borderId="24" xfId="59" quotePrefix="1" applyNumberFormat="1" applyFont="1" applyFill="1" applyBorder="1" applyAlignment="1">
      <alignment horizontal="center" vertical="center"/>
    </xf>
    <xf numFmtId="2" fontId="34" fillId="2" borderId="25" xfId="59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164" fontId="31" fillId="2" borderId="2" xfId="59" applyNumberFormat="1" applyFont="1" applyFill="1" applyBorder="1" applyAlignment="1">
      <alignment horizontal="center" vertical="center"/>
    </xf>
    <xf numFmtId="164" fontId="31" fillId="2" borderId="6" xfId="59" applyNumberFormat="1" applyFont="1" applyFill="1" applyBorder="1" applyAlignment="1">
      <alignment horizontal="center" vertical="center"/>
    </xf>
    <xf numFmtId="164" fontId="31" fillId="2" borderId="3" xfId="59" applyNumberFormat="1" applyFont="1" applyFill="1" applyBorder="1" applyAlignment="1">
      <alignment horizontal="center" vertical="center"/>
    </xf>
    <xf numFmtId="164" fontId="31" fillId="2" borderId="4" xfId="59" applyNumberFormat="1" applyFont="1" applyFill="1" applyBorder="1" applyAlignment="1">
      <alignment horizontal="center" vertical="center"/>
    </xf>
    <xf numFmtId="164" fontId="31" fillId="2" borderId="0" xfId="59" applyNumberFormat="1" applyFont="1" applyFill="1" applyBorder="1" applyAlignment="1">
      <alignment horizontal="center" vertical="center"/>
    </xf>
    <xf numFmtId="164" fontId="31" fillId="2" borderId="5" xfId="59" applyNumberFormat="1" applyFont="1" applyFill="1" applyBorder="1" applyAlignment="1">
      <alignment horizontal="center" vertical="center"/>
    </xf>
    <xf numFmtId="164" fontId="33" fillId="2" borderId="4" xfId="59" quotePrefix="1" applyNumberFormat="1" applyFont="1" applyFill="1" applyBorder="1" applyAlignment="1">
      <alignment horizontal="center" vertical="center"/>
    </xf>
    <xf numFmtId="164" fontId="33" fillId="2" borderId="0" xfId="59" quotePrefix="1" applyNumberFormat="1" applyFont="1" applyFill="1" applyBorder="1" applyAlignment="1">
      <alignment horizontal="center" vertical="center"/>
    </xf>
    <xf numFmtId="164" fontId="34" fillId="2" borderId="5" xfId="59" applyNumberFormat="1" applyFont="1" applyFill="1" applyBorder="1" applyAlignment="1">
      <alignment horizontal="center"/>
    </xf>
    <xf numFmtId="164" fontId="33" fillId="2" borderId="23" xfId="59" quotePrefix="1" applyNumberFormat="1" applyFont="1" applyFill="1" applyBorder="1" applyAlignment="1">
      <alignment horizontal="center" vertical="center"/>
    </xf>
    <xf numFmtId="164" fontId="33" fillId="2" borderId="24" xfId="59" quotePrefix="1" applyNumberFormat="1" applyFont="1" applyFill="1" applyBorder="1" applyAlignment="1">
      <alignment horizontal="center" vertical="center"/>
    </xf>
    <xf numFmtId="164" fontId="34" fillId="2" borderId="25" xfId="59" applyNumberFormat="1" applyFont="1" applyFill="1" applyBorder="1" applyAlignment="1">
      <alignment horizontal="center"/>
    </xf>
    <xf numFmtId="1" fontId="33" fillId="0" borderId="4" xfId="0" quotePrefix="1" applyNumberFormat="1" applyFont="1" applyFill="1" applyBorder="1" applyAlignment="1">
      <alignment horizontal="center" vertical="center"/>
    </xf>
    <xf numFmtId="2" fontId="33" fillId="0" borderId="4" xfId="0" quotePrefix="1" applyNumberFormat="1" applyFont="1" applyFill="1" applyBorder="1" applyAlignment="1">
      <alignment horizontal="center" vertical="center"/>
    </xf>
    <xf numFmtId="2" fontId="33" fillId="0" borderId="0" xfId="0" quotePrefix="1" applyNumberFormat="1" applyFont="1" applyFill="1" applyBorder="1" applyAlignment="1">
      <alignment horizontal="center" vertical="center"/>
    </xf>
    <xf numFmtId="2" fontId="33" fillId="0" borderId="5" xfId="0" quotePrefix="1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6" xfId="0" applyNumberFormat="1" applyFont="1" applyFill="1" applyBorder="1" applyAlignment="1">
      <alignment horizontal="center" vertical="center"/>
    </xf>
    <xf numFmtId="2" fontId="31" fillId="0" borderId="3" xfId="0" applyNumberFormat="1" applyFont="1" applyFill="1" applyBorder="1" applyAlignment="1">
      <alignment horizontal="center" vertical="center"/>
    </xf>
    <xf numFmtId="0" fontId="31" fillId="0" borderId="8" xfId="1" applyNumberFormat="1" applyFont="1" applyFill="1" applyBorder="1" applyAlignment="1">
      <alignment horizontal="center" vertical="center" wrapText="1"/>
    </xf>
  </cellXfs>
  <cellStyles count="60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" xfId="59" builtinId="5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1"/>
  <sheetViews>
    <sheetView tabSelected="1" zoomScale="60" zoomScaleNormal="60" workbookViewId="0">
      <selection activeCell="A2" sqref="A2"/>
    </sheetView>
  </sheetViews>
  <sheetFormatPr defaultColWidth="10.875" defaultRowHeight="12.75" x14ac:dyDescent="0.25"/>
  <cols>
    <col min="1" max="1" width="20.375" style="1" customWidth="1"/>
    <col min="2" max="2" width="22.375" style="1" bestFit="1" customWidth="1"/>
    <col min="3" max="5" width="20.375" style="1" customWidth="1"/>
    <col min="6" max="8" width="20.875" style="1" customWidth="1"/>
    <col min="9" max="11" width="34.125" style="104" customWidth="1"/>
    <col min="12" max="14" width="28.875" style="1" customWidth="1"/>
    <col min="15" max="17" width="25" style="1" customWidth="1"/>
    <col min="18" max="20" width="24" style="1" customWidth="1"/>
    <col min="21" max="23" width="26.75" style="104" customWidth="1"/>
    <col min="24" max="26" width="25.625" style="1" customWidth="1"/>
    <col min="27" max="29" width="21.125" style="1" customWidth="1"/>
    <col min="30" max="32" width="20" style="1" customWidth="1"/>
    <col min="33" max="38" width="13.75" style="1" customWidth="1"/>
    <col min="39" max="16384" width="10.875" style="1"/>
  </cols>
  <sheetData>
    <row r="2" spans="1:38" s="3" customFormat="1" ht="18" x14ac:dyDescent="0.25">
      <c r="A2" s="7" t="s">
        <v>26</v>
      </c>
      <c r="F2" s="4"/>
      <c r="I2" s="86"/>
      <c r="J2" s="87"/>
      <c r="K2" s="87"/>
      <c r="L2" s="4"/>
      <c r="R2" s="4"/>
      <c r="U2" s="86"/>
      <c r="V2" s="87"/>
      <c r="W2" s="87"/>
      <c r="X2" s="4"/>
      <c r="AA2" s="4"/>
      <c r="AD2" s="4"/>
      <c r="AG2" s="4"/>
      <c r="AJ2" s="4"/>
    </row>
    <row r="3" spans="1:38" s="6" customFormat="1" ht="42.75" customHeight="1" x14ac:dyDescent="0.25">
      <c r="A3" s="8"/>
      <c r="B3" s="9" t="s">
        <v>11</v>
      </c>
      <c r="C3" s="123" t="s">
        <v>14</v>
      </c>
      <c r="D3" s="124"/>
      <c r="E3" s="124"/>
      <c r="F3" s="123" t="s">
        <v>15</v>
      </c>
      <c r="G3" s="124"/>
      <c r="H3" s="124"/>
      <c r="I3" s="123" t="s">
        <v>16</v>
      </c>
      <c r="J3" s="124"/>
      <c r="K3" s="124"/>
      <c r="L3" s="123" t="s">
        <v>17</v>
      </c>
      <c r="M3" s="124"/>
      <c r="N3" s="124"/>
      <c r="O3" s="123" t="s">
        <v>18</v>
      </c>
      <c r="P3" s="124"/>
      <c r="Q3" s="124"/>
      <c r="R3" s="123" t="s">
        <v>19</v>
      </c>
      <c r="S3" s="124"/>
      <c r="T3" s="124"/>
      <c r="U3" s="123" t="s">
        <v>20</v>
      </c>
      <c r="V3" s="124"/>
      <c r="W3" s="124"/>
      <c r="X3" s="123" t="s">
        <v>21</v>
      </c>
      <c r="Y3" s="124"/>
      <c r="Z3" s="124"/>
      <c r="AA3" s="123" t="s">
        <v>22</v>
      </c>
      <c r="AB3" s="124"/>
      <c r="AC3" s="124"/>
      <c r="AD3" s="123" t="s">
        <v>23</v>
      </c>
      <c r="AE3" s="124"/>
      <c r="AF3" s="131"/>
      <c r="AG3" s="123" t="s">
        <v>24</v>
      </c>
      <c r="AH3" s="124"/>
      <c r="AI3" s="131"/>
      <c r="AJ3" s="123" t="s">
        <v>25</v>
      </c>
      <c r="AK3" s="124"/>
      <c r="AL3" s="131"/>
    </row>
    <row r="4" spans="1:38" s="6" customFormat="1" ht="42.75" customHeight="1" x14ac:dyDescent="0.25">
      <c r="A4" s="10"/>
      <c r="B4" s="11" t="s">
        <v>6</v>
      </c>
      <c r="C4" s="125" t="s">
        <v>6</v>
      </c>
      <c r="D4" s="126"/>
      <c r="E4" s="127"/>
      <c r="F4" s="125" t="s">
        <v>6</v>
      </c>
      <c r="G4" s="126"/>
      <c r="H4" s="127"/>
      <c r="I4" s="128" t="s">
        <v>6</v>
      </c>
      <c r="J4" s="129"/>
      <c r="K4" s="130"/>
      <c r="L4" s="125" t="s">
        <v>6</v>
      </c>
      <c r="M4" s="126"/>
      <c r="N4" s="127"/>
      <c r="O4" s="125" t="s">
        <v>6</v>
      </c>
      <c r="P4" s="126"/>
      <c r="Q4" s="127"/>
      <c r="R4" s="125" t="s">
        <v>6</v>
      </c>
      <c r="S4" s="126"/>
      <c r="T4" s="127"/>
      <c r="U4" s="128" t="s">
        <v>6</v>
      </c>
      <c r="V4" s="129"/>
      <c r="W4" s="130"/>
      <c r="X4" s="125" t="s">
        <v>6</v>
      </c>
      <c r="Y4" s="126"/>
      <c r="Z4" s="127"/>
      <c r="AA4" s="125" t="s">
        <v>6</v>
      </c>
      <c r="AB4" s="126"/>
      <c r="AC4" s="127"/>
      <c r="AD4" s="125" t="s">
        <v>6</v>
      </c>
      <c r="AE4" s="126"/>
      <c r="AF4" s="127"/>
      <c r="AG4" s="125" t="s">
        <v>6</v>
      </c>
      <c r="AH4" s="126"/>
      <c r="AI4" s="127"/>
      <c r="AJ4" s="125" t="s">
        <v>6</v>
      </c>
      <c r="AK4" s="126"/>
      <c r="AL4" s="127"/>
    </row>
    <row r="5" spans="1:38" s="17" customFormat="1" ht="15" x14ac:dyDescent="0.25">
      <c r="A5" s="12"/>
      <c r="B5" s="13"/>
      <c r="C5" s="14" t="s">
        <v>0</v>
      </c>
      <c r="D5" s="15" t="s">
        <v>1</v>
      </c>
      <c r="E5" s="16" t="s">
        <v>8</v>
      </c>
      <c r="F5" s="14" t="s">
        <v>0</v>
      </c>
      <c r="G5" s="15" t="s">
        <v>1</v>
      </c>
      <c r="H5" s="16" t="s">
        <v>8</v>
      </c>
      <c r="I5" s="88" t="s">
        <v>0</v>
      </c>
      <c r="J5" s="89" t="s">
        <v>1</v>
      </c>
      <c r="K5" s="90" t="s">
        <v>8</v>
      </c>
      <c r="L5" s="14" t="s">
        <v>0</v>
      </c>
      <c r="M5" s="15" t="s">
        <v>1</v>
      </c>
      <c r="N5" s="16" t="s">
        <v>8</v>
      </c>
      <c r="O5" s="14" t="s">
        <v>0</v>
      </c>
      <c r="P5" s="15" t="s">
        <v>1</v>
      </c>
      <c r="Q5" s="16" t="s">
        <v>8</v>
      </c>
      <c r="R5" s="14" t="s">
        <v>0</v>
      </c>
      <c r="S5" s="15" t="s">
        <v>1</v>
      </c>
      <c r="T5" s="16" t="s">
        <v>8</v>
      </c>
      <c r="U5" s="88" t="s">
        <v>0</v>
      </c>
      <c r="V5" s="89" t="s">
        <v>1</v>
      </c>
      <c r="W5" s="90" t="s">
        <v>8</v>
      </c>
      <c r="X5" s="14" t="s">
        <v>0</v>
      </c>
      <c r="Y5" s="15" t="s">
        <v>1</v>
      </c>
      <c r="Z5" s="16" t="s">
        <v>8</v>
      </c>
      <c r="AA5" s="14" t="s">
        <v>0</v>
      </c>
      <c r="AB5" s="15" t="s">
        <v>1</v>
      </c>
      <c r="AC5" s="16" t="s">
        <v>8</v>
      </c>
      <c r="AD5" s="14" t="s">
        <v>0</v>
      </c>
      <c r="AE5" s="15" t="s">
        <v>1</v>
      </c>
      <c r="AF5" s="16" t="s">
        <v>8</v>
      </c>
      <c r="AG5" s="14" t="s">
        <v>0</v>
      </c>
      <c r="AH5" s="15" t="s">
        <v>1</v>
      </c>
      <c r="AI5" s="16" t="s">
        <v>8</v>
      </c>
      <c r="AJ5" s="14" t="s">
        <v>0</v>
      </c>
      <c r="AK5" s="15" t="s">
        <v>1</v>
      </c>
      <c r="AL5" s="16" t="s">
        <v>8</v>
      </c>
    </row>
    <row r="6" spans="1:38" s="31" customFormat="1" ht="18" customHeight="1" x14ac:dyDescent="0.25">
      <c r="A6" s="18"/>
      <c r="B6" s="19" t="s">
        <v>12</v>
      </c>
      <c r="C6" s="27">
        <v>458.32777777777778</v>
      </c>
      <c r="D6" s="25">
        <v>382.43611111111107</v>
      </c>
      <c r="E6" s="26">
        <f t="shared" ref="E6:E13" si="0">IF(AND(ISNUMBER(C6),ISNUMBER(D6)),D6-C6,"")</f>
        <v>-75.891666666666708</v>
      </c>
      <c r="F6" s="28">
        <v>2.0422833333333337</v>
      </c>
      <c r="G6" s="29">
        <v>1.5331666666666668</v>
      </c>
      <c r="H6" s="30">
        <f t="shared" ref="H6:H13" si="1">IF(AND(ISNUMBER(F6),ISNUMBER(G6)),G6-F6,"")</f>
        <v>-0.50911666666666688</v>
      </c>
      <c r="I6" s="28">
        <v>3.8346416666666667</v>
      </c>
      <c r="J6" s="29">
        <v>3.2330166666666664</v>
      </c>
      <c r="K6" s="30">
        <f t="shared" ref="K6:K13" si="2">IF(AND(ISNUMBER(I6),ISNUMBER(J6)),J6-I6,"")</f>
        <v>-0.6016250000000003</v>
      </c>
      <c r="L6" s="28">
        <v>6.3536095940447659</v>
      </c>
      <c r="M6" s="29">
        <v>6.9791616452090892</v>
      </c>
      <c r="N6" s="30">
        <f t="shared" ref="N6:N13" si="3">IF(AND(ISNUMBER(L6),ISNUMBER(M6)),M6-L6,"")</f>
        <v>0.62555205116432333</v>
      </c>
      <c r="O6" s="28">
        <v>2.6264499999999997</v>
      </c>
      <c r="P6" s="29">
        <v>2.4322750000000002</v>
      </c>
      <c r="Q6" s="30">
        <f t="shared" ref="Q6:Q13" si="4">IF(AND(ISNUMBER(O6),ISNUMBER(P6)),P6-O6,"")</f>
        <v>-0.19417499999999954</v>
      </c>
      <c r="R6" s="23">
        <v>8.6484000000000023</v>
      </c>
      <c r="S6" s="24">
        <v>3.4351500000000001</v>
      </c>
      <c r="T6" s="22">
        <f t="shared" ref="T6:T13" si="5">IF(AND(ISNUMBER(R6),ISNUMBER(S6)),S6-R6,"")</f>
        <v>-5.2132500000000022</v>
      </c>
      <c r="U6" s="23">
        <v>17.820658751499998</v>
      </c>
      <c r="V6" s="24">
        <v>10.844833291500001</v>
      </c>
      <c r="W6" s="30">
        <f t="shared" ref="W6:W13" si="6">IF(AND(ISNUMBER(U6),ISNUMBER(V6)),V6-U6,"")</f>
        <v>-6.9758254599999976</v>
      </c>
      <c r="X6" s="23">
        <v>61.034640272495956</v>
      </c>
      <c r="Y6" s="24">
        <v>84.505816297148243</v>
      </c>
      <c r="Z6" s="22">
        <f t="shared" ref="Z6:Z13" si="7">IF(AND(ISNUMBER(X6),ISNUMBER(Y6)),Y6-X6,"")</f>
        <v>23.471176024652287</v>
      </c>
      <c r="AA6" s="23">
        <v>6.8064999999999998</v>
      </c>
      <c r="AB6" s="24">
        <v>6.0047500000000005</v>
      </c>
      <c r="AC6" s="22">
        <f t="shared" ref="AC6:AC13" si="8">IF(AND(ISNUMBER(AA6),ISNUMBER(AB6)),AB6-AA6,"")</f>
        <v>-0.8017499999999993</v>
      </c>
      <c r="AD6" s="23">
        <v>44.418281692920992</v>
      </c>
      <c r="AE6" s="24">
        <v>80.176200603723586</v>
      </c>
      <c r="AF6" s="22">
        <f t="shared" ref="AF6:AF13" si="9">IF(AND(ISNUMBER(AD6),ISNUMBER(AE6)),AE6-AD6,"")</f>
        <v>35.757918910802594</v>
      </c>
      <c r="AG6" s="28">
        <v>3.5345776342003941</v>
      </c>
      <c r="AH6" s="29">
        <v>7.0153345484148701</v>
      </c>
      <c r="AI6" s="30">
        <f t="shared" ref="AI6:AI13" si="10">IF(AND(ISNUMBER(AG6),ISNUMBER(AH6)),AH6-AG6,"")</f>
        <v>3.4807569142144761</v>
      </c>
      <c r="AJ6" s="28">
        <v>1.4634945739311462</v>
      </c>
      <c r="AK6" s="29">
        <v>2.4816171706404644</v>
      </c>
      <c r="AL6" s="30">
        <f t="shared" ref="AL6:AL13" si="11">IF(AND(ISNUMBER(AJ6),ISNUMBER(AK6)),AK6-AJ6,"")</f>
        <v>1.0181225967093182</v>
      </c>
    </row>
    <row r="7" spans="1:38" s="33" customFormat="1" ht="18" customHeight="1" x14ac:dyDescent="0.25">
      <c r="A7" s="32"/>
      <c r="B7" s="20" t="s">
        <v>13</v>
      </c>
      <c r="C7" s="27">
        <v>622.11111111111109</v>
      </c>
      <c r="D7" s="25">
        <v>434.55</v>
      </c>
      <c r="E7" s="26">
        <f t="shared" si="0"/>
        <v>-187.56111111111107</v>
      </c>
      <c r="F7" s="28">
        <v>3.5475833333333329</v>
      </c>
      <c r="G7" s="29">
        <v>2.3139333333333334</v>
      </c>
      <c r="H7" s="30">
        <f t="shared" si="1"/>
        <v>-1.2336499999999995</v>
      </c>
      <c r="I7" s="28">
        <v>4.0228416666666664</v>
      </c>
      <c r="J7" s="29">
        <v>3.2428083333333335</v>
      </c>
      <c r="K7" s="30">
        <f t="shared" si="2"/>
        <v>-0.78003333333333291</v>
      </c>
      <c r="L7" s="28">
        <v>3.6696789542833335</v>
      </c>
      <c r="M7" s="29">
        <v>4.4735614887680075</v>
      </c>
      <c r="N7" s="30">
        <f t="shared" si="3"/>
        <v>0.80388253448467406</v>
      </c>
      <c r="O7" s="28">
        <v>3.0870249999999997</v>
      </c>
      <c r="P7" s="29">
        <v>2.5586000000000002</v>
      </c>
      <c r="Q7" s="30">
        <f t="shared" si="4"/>
        <v>-0.52842499999999948</v>
      </c>
      <c r="R7" s="23">
        <v>12.562799999999999</v>
      </c>
      <c r="S7" s="24">
        <v>14.25615</v>
      </c>
      <c r="T7" s="22">
        <f t="shared" si="5"/>
        <v>1.6933500000000006</v>
      </c>
      <c r="U7" s="23">
        <v>17.522825457499998</v>
      </c>
      <c r="V7" s="24">
        <v>19.366543754749998</v>
      </c>
      <c r="W7" s="30">
        <f t="shared" si="6"/>
        <v>1.8437182972499997</v>
      </c>
      <c r="X7" s="23">
        <v>34.966790101649146</v>
      </c>
      <c r="Y7" s="24">
        <v>37.639077035491241</v>
      </c>
      <c r="Z7" s="22">
        <f t="shared" si="7"/>
        <v>2.6722869338420949</v>
      </c>
      <c r="AA7" s="23">
        <v>10.807499999999999</v>
      </c>
      <c r="AB7" s="24">
        <v>6.5047500000000014</v>
      </c>
      <c r="AC7" s="22">
        <f t="shared" si="8"/>
        <v>-4.3027499999999979</v>
      </c>
      <c r="AD7" s="23">
        <v>26.496550152979964</v>
      </c>
      <c r="AE7" s="24">
        <v>31.539390883078063</v>
      </c>
      <c r="AF7" s="22">
        <f t="shared" si="9"/>
        <v>5.0428407300980993</v>
      </c>
      <c r="AG7" s="28">
        <v>1.055123575830347</v>
      </c>
      <c r="AH7" s="29">
        <v>1.9465986532905168</v>
      </c>
      <c r="AI7" s="30">
        <f t="shared" si="10"/>
        <v>0.89147507746016985</v>
      </c>
      <c r="AJ7" s="28">
        <v>0.54876680441909698</v>
      </c>
      <c r="AK7" s="29">
        <v>1.5238895542510207</v>
      </c>
      <c r="AL7" s="30">
        <f t="shared" si="11"/>
        <v>0.97512274983192371</v>
      </c>
    </row>
    <row r="8" spans="1:38" s="33" customFormat="1" ht="17.25" customHeight="1" x14ac:dyDescent="0.25">
      <c r="A8" s="32"/>
      <c r="B8" s="20" t="s">
        <v>13</v>
      </c>
      <c r="C8" s="118" t="s">
        <v>2</v>
      </c>
      <c r="D8" s="34" t="s">
        <v>2</v>
      </c>
      <c r="E8" s="26" t="str">
        <f t="shared" si="0"/>
        <v/>
      </c>
      <c r="F8" s="119" t="s">
        <v>2</v>
      </c>
      <c r="G8" s="120" t="s">
        <v>2</v>
      </c>
      <c r="H8" s="30" t="str">
        <f t="shared" si="1"/>
        <v/>
      </c>
      <c r="I8" s="119" t="s">
        <v>2</v>
      </c>
      <c r="J8" s="120" t="s">
        <v>2</v>
      </c>
      <c r="K8" s="30" t="str">
        <f t="shared" si="2"/>
        <v/>
      </c>
      <c r="L8" s="119" t="s">
        <v>2</v>
      </c>
      <c r="M8" s="120" t="s">
        <v>2</v>
      </c>
      <c r="N8" s="30" t="str">
        <f t="shared" si="3"/>
        <v/>
      </c>
      <c r="O8" s="119">
        <v>3.0551500000000003</v>
      </c>
      <c r="P8" s="120">
        <v>2.704475</v>
      </c>
      <c r="Q8" s="30">
        <f t="shared" si="4"/>
        <v>-0.35067500000000029</v>
      </c>
      <c r="R8" s="35">
        <v>12.05565</v>
      </c>
      <c r="S8" s="36">
        <v>10.777200000000002</v>
      </c>
      <c r="T8" s="22">
        <f t="shared" si="5"/>
        <v>-1.2784499999999976</v>
      </c>
      <c r="U8" s="35">
        <v>20.323636103249999</v>
      </c>
      <c r="V8" s="36">
        <v>8.0512831072500006</v>
      </c>
      <c r="W8" s="30">
        <f t="shared" si="6"/>
        <v>-12.272352995999999</v>
      </c>
      <c r="X8" s="35">
        <v>43.452965687526429</v>
      </c>
      <c r="Y8" s="36">
        <v>19.16345866610029</v>
      </c>
      <c r="Z8" s="22">
        <f t="shared" si="7"/>
        <v>-24.289507021426139</v>
      </c>
      <c r="AA8" s="35">
        <v>7.0215000000000005</v>
      </c>
      <c r="AB8" s="36">
        <v>5.2675000000000001</v>
      </c>
      <c r="AC8" s="22">
        <f t="shared" si="8"/>
        <v>-1.7540000000000004</v>
      </c>
      <c r="AD8" s="35">
        <v>28.929888322895749</v>
      </c>
      <c r="AE8" s="36">
        <v>37.583816842231563</v>
      </c>
      <c r="AF8" s="22">
        <f t="shared" si="9"/>
        <v>8.653928519335814</v>
      </c>
      <c r="AG8" s="119">
        <v>2.299675043286376</v>
      </c>
      <c r="AH8" s="120">
        <v>3.8221689881433352</v>
      </c>
      <c r="AI8" s="30">
        <f t="shared" si="10"/>
        <v>1.5224939448569592</v>
      </c>
      <c r="AJ8" s="119" t="s">
        <v>2</v>
      </c>
      <c r="AK8" s="120" t="s">
        <v>2</v>
      </c>
      <c r="AL8" s="121" t="s">
        <v>2</v>
      </c>
    </row>
    <row r="9" spans="1:38" s="33" customFormat="1" ht="18" customHeight="1" x14ac:dyDescent="0.25">
      <c r="A9" s="32"/>
      <c r="B9" s="20" t="s">
        <v>12</v>
      </c>
      <c r="C9" s="118">
        <v>456.93055555555554</v>
      </c>
      <c r="D9" s="34">
        <v>401.11944444444441</v>
      </c>
      <c r="E9" s="26">
        <f t="shared" si="0"/>
        <v>-55.811111111111131</v>
      </c>
      <c r="F9" s="119">
        <v>3.0563833333333332</v>
      </c>
      <c r="G9" s="120">
        <v>1.8021333333333334</v>
      </c>
      <c r="H9" s="30">
        <f t="shared" si="1"/>
        <v>-1.2542499999999999</v>
      </c>
      <c r="I9" s="119">
        <v>5.0027083333333335</v>
      </c>
      <c r="J9" s="120">
        <v>3.0464166666666666</v>
      </c>
      <c r="K9" s="30">
        <f t="shared" si="2"/>
        <v>-1.956291666666667</v>
      </c>
      <c r="L9" s="119">
        <v>6.0444731068294884</v>
      </c>
      <c r="M9" s="120">
        <v>5.5383762540388846</v>
      </c>
      <c r="N9" s="30">
        <f t="shared" si="3"/>
        <v>-0.50609685279060379</v>
      </c>
      <c r="O9" s="119">
        <v>2.4517999999999995</v>
      </c>
      <c r="P9" s="120">
        <v>2.3041750000000008</v>
      </c>
      <c r="Q9" s="30">
        <f t="shared" si="4"/>
        <v>-0.14762499999999878</v>
      </c>
      <c r="R9" s="35">
        <v>10.648949999999999</v>
      </c>
      <c r="S9" s="36">
        <v>7.9879500000000005</v>
      </c>
      <c r="T9" s="22">
        <f t="shared" si="5"/>
        <v>-2.6609999999999987</v>
      </c>
      <c r="U9" s="35">
        <v>18.987753503</v>
      </c>
      <c r="V9" s="36">
        <v>13.95659932025</v>
      </c>
      <c r="W9" s="30">
        <f t="shared" si="6"/>
        <v>-5.0311541827500008</v>
      </c>
      <c r="X9" s="35">
        <v>49.941363717496742</v>
      </c>
      <c r="Y9" s="36">
        <v>52.495504304525305</v>
      </c>
      <c r="Z9" s="22">
        <f t="shared" si="7"/>
        <v>2.5541405870285629</v>
      </c>
      <c r="AA9" s="35">
        <v>6.4037500000000005</v>
      </c>
      <c r="AB9" s="36">
        <v>6.9927500000000009</v>
      </c>
      <c r="AC9" s="22">
        <f t="shared" si="8"/>
        <v>0.58900000000000041</v>
      </c>
      <c r="AD9" s="35">
        <v>34.163128312719294</v>
      </c>
      <c r="AE9" s="36">
        <v>36.462729677534888</v>
      </c>
      <c r="AF9" s="22">
        <f t="shared" si="9"/>
        <v>2.2996013648155937</v>
      </c>
      <c r="AG9" s="119">
        <v>2.6549672837941078</v>
      </c>
      <c r="AH9" s="120">
        <v>5.7143290303900054</v>
      </c>
      <c r="AI9" s="30">
        <f t="shared" si="10"/>
        <v>3.0593617465958975</v>
      </c>
      <c r="AJ9" s="119">
        <v>1.9366445005935686</v>
      </c>
      <c r="AK9" s="120">
        <v>1.9079381115466183</v>
      </c>
      <c r="AL9" s="30">
        <f t="shared" si="11"/>
        <v>-2.8706389046950331E-2</v>
      </c>
    </row>
    <row r="10" spans="1:38" s="33" customFormat="1" ht="18" customHeight="1" x14ac:dyDescent="0.25">
      <c r="A10" s="32"/>
      <c r="B10" s="20" t="s">
        <v>12</v>
      </c>
      <c r="C10" s="27">
        <v>453.95</v>
      </c>
      <c r="D10" s="25">
        <v>454.7833333333333</v>
      </c>
      <c r="E10" s="26">
        <f t="shared" si="0"/>
        <v>0.83333333333331439</v>
      </c>
      <c r="F10" s="28">
        <v>1.54525</v>
      </c>
      <c r="G10" s="29">
        <v>1.4525166666666669</v>
      </c>
      <c r="H10" s="30">
        <f t="shared" si="1"/>
        <v>-9.2733333333333112E-2</v>
      </c>
      <c r="I10" s="28">
        <v>3.1095166666666665</v>
      </c>
      <c r="J10" s="29">
        <v>2.6996416666666665</v>
      </c>
      <c r="K10" s="30">
        <f t="shared" si="2"/>
        <v>-0.40987499999999999</v>
      </c>
      <c r="L10" s="28">
        <v>6.423055834735365</v>
      </c>
      <c r="M10" s="29">
        <v>6.1193164138806075</v>
      </c>
      <c r="N10" s="30">
        <f t="shared" si="3"/>
        <v>-0.30373942085475747</v>
      </c>
      <c r="O10" s="28">
        <v>2.5655000000000001</v>
      </c>
      <c r="P10" s="29">
        <v>2.5460249999999998</v>
      </c>
      <c r="Q10" s="30">
        <f t="shared" si="4"/>
        <v>-1.9475000000000353E-2</v>
      </c>
      <c r="R10" s="23">
        <v>8.648550000000002</v>
      </c>
      <c r="S10" s="24">
        <v>6.6662999999999997</v>
      </c>
      <c r="T10" s="22">
        <f t="shared" si="5"/>
        <v>-1.9822500000000023</v>
      </c>
      <c r="U10" s="23">
        <v>16.219207518000001</v>
      </c>
      <c r="V10" s="24">
        <v>13.6668024425</v>
      </c>
      <c r="W10" s="30">
        <f t="shared" si="6"/>
        <v>-2.5524050755000012</v>
      </c>
      <c r="X10" s="23">
        <v>48.57517820213107</v>
      </c>
      <c r="Y10" s="24">
        <v>56.497480786159024</v>
      </c>
      <c r="Z10" s="22">
        <f t="shared" si="7"/>
        <v>7.9223025840279533</v>
      </c>
      <c r="AA10" s="23">
        <v>9.136000000000001</v>
      </c>
      <c r="AB10" s="24">
        <v>8.2395000000000014</v>
      </c>
      <c r="AC10" s="22">
        <f t="shared" si="8"/>
        <v>-0.89649999999999963</v>
      </c>
      <c r="AD10" s="23">
        <v>28.764712580532201</v>
      </c>
      <c r="AE10" s="24">
        <v>47.361688029124409</v>
      </c>
      <c r="AF10" s="22">
        <f t="shared" si="9"/>
        <v>18.596975448592207</v>
      </c>
      <c r="AG10" s="28">
        <v>4.4561484496156689</v>
      </c>
      <c r="AH10" s="29">
        <v>9.0283004003390399</v>
      </c>
      <c r="AI10" s="30">
        <f t="shared" si="10"/>
        <v>4.572151950723371</v>
      </c>
      <c r="AJ10" s="28">
        <v>1.7974904276677177</v>
      </c>
      <c r="AK10" s="29">
        <v>1.9718038982645905</v>
      </c>
      <c r="AL10" s="30">
        <f t="shared" si="11"/>
        <v>0.17431347059687274</v>
      </c>
    </row>
    <row r="11" spans="1:38" s="33" customFormat="1" ht="18" customHeight="1" x14ac:dyDescent="0.25">
      <c r="A11" s="32"/>
      <c r="B11" s="20" t="s">
        <v>12</v>
      </c>
      <c r="C11" s="27">
        <v>412.4111111111111</v>
      </c>
      <c r="D11" s="25">
        <v>383.10555555555555</v>
      </c>
      <c r="E11" s="26">
        <f t="shared" si="0"/>
        <v>-29.305555555555543</v>
      </c>
      <c r="F11" s="28">
        <v>4.7174666666666658</v>
      </c>
      <c r="G11" s="29">
        <v>2.727383333333333</v>
      </c>
      <c r="H11" s="30">
        <f t="shared" si="1"/>
        <v>-1.9900833333333328</v>
      </c>
      <c r="I11" s="28">
        <v>7.3718833333333329</v>
      </c>
      <c r="J11" s="29">
        <v>5.7762500000000001</v>
      </c>
      <c r="K11" s="30">
        <f t="shared" si="2"/>
        <v>-1.5956333333333328</v>
      </c>
      <c r="L11" s="28">
        <v>5.1658225294979339</v>
      </c>
      <c r="M11" s="29">
        <v>7.077897815223503</v>
      </c>
      <c r="N11" s="30">
        <f t="shared" si="3"/>
        <v>1.9120752857255692</v>
      </c>
      <c r="O11" s="28">
        <v>2.4777749999999998</v>
      </c>
      <c r="P11" s="29">
        <v>2.2296749999999999</v>
      </c>
      <c r="Q11" s="30">
        <f t="shared" si="4"/>
        <v>-0.24809999999999999</v>
      </c>
      <c r="R11" s="23">
        <v>19.632450000000002</v>
      </c>
      <c r="S11" s="24">
        <v>15.748049999999997</v>
      </c>
      <c r="T11" s="22">
        <f t="shared" si="5"/>
        <v>-3.8844000000000047</v>
      </c>
      <c r="U11" s="23">
        <v>34.177872956499996</v>
      </c>
      <c r="V11" s="24">
        <v>29.220700229000002</v>
      </c>
      <c r="W11" s="30">
        <f t="shared" si="6"/>
        <v>-4.9571727274999944</v>
      </c>
      <c r="X11" s="23">
        <v>47.934420178245809</v>
      </c>
      <c r="Y11" s="24">
        <v>51.220822238952962</v>
      </c>
      <c r="Z11" s="22">
        <f t="shared" si="7"/>
        <v>3.2864020607071538</v>
      </c>
      <c r="AA11" s="23">
        <v>7.4892499999999993</v>
      </c>
      <c r="AB11" s="24">
        <v>4.9380000000000006</v>
      </c>
      <c r="AC11" s="22">
        <f t="shared" si="8"/>
        <v>-2.5512499999999987</v>
      </c>
      <c r="AD11" s="23">
        <v>16.652887129868571</v>
      </c>
      <c r="AE11" s="24">
        <v>22.496907037850104</v>
      </c>
      <c r="AF11" s="22">
        <f t="shared" si="9"/>
        <v>5.8440199079815329</v>
      </c>
      <c r="AG11" s="28">
        <v>1.6738916546633706</v>
      </c>
      <c r="AH11" s="29">
        <v>2.9389612947258472</v>
      </c>
      <c r="AI11" s="30">
        <f t="shared" si="10"/>
        <v>1.2650696400624766</v>
      </c>
      <c r="AJ11" s="28">
        <v>0.77592261477141067</v>
      </c>
      <c r="AK11" s="29">
        <v>1.1817003097437961</v>
      </c>
      <c r="AL11" s="30">
        <f t="shared" si="11"/>
        <v>0.40577769497238547</v>
      </c>
    </row>
    <row r="12" spans="1:38" s="33" customFormat="1" ht="18" customHeight="1" x14ac:dyDescent="0.25">
      <c r="A12" s="32"/>
      <c r="B12" s="20" t="s">
        <v>13</v>
      </c>
      <c r="C12" s="27">
        <v>514.70555555555552</v>
      </c>
      <c r="D12" s="25">
        <v>450.1611111111111</v>
      </c>
      <c r="E12" s="26">
        <f t="shared" si="0"/>
        <v>-64.544444444444423</v>
      </c>
      <c r="F12" s="28">
        <v>2.9861333333333331</v>
      </c>
      <c r="G12" s="29">
        <v>1.983483333333333</v>
      </c>
      <c r="H12" s="30">
        <f t="shared" si="1"/>
        <v>-1.00265</v>
      </c>
      <c r="I12" s="28">
        <v>4.0619583333333331</v>
      </c>
      <c r="J12" s="29">
        <v>3.1997333333333335</v>
      </c>
      <c r="K12" s="30">
        <f t="shared" si="2"/>
        <v>-0.86222499999999958</v>
      </c>
      <c r="L12" s="28">
        <v>4.5798842976156733</v>
      </c>
      <c r="M12" s="29">
        <v>5.2989020867431584</v>
      </c>
      <c r="N12" s="30">
        <f t="shared" si="3"/>
        <v>0.71901778912748515</v>
      </c>
      <c r="O12" s="28">
        <v>2.6235999999999997</v>
      </c>
      <c r="P12" s="29">
        <v>2.320325</v>
      </c>
      <c r="Q12" s="30">
        <f t="shared" si="4"/>
        <v>-0.30327499999999974</v>
      </c>
      <c r="R12" s="23">
        <v>7.9066500000000017</v>
      </c>
      <c r="S12" s="24">
        <v>5.7556499999999984</v>
      </c>
      <c r="T12" s="22">
        <f t="shared" si="5"/>
        <v>-2.1510000000000034</v>
      </c>
      <c r="U12" s="23">
        <v>14.866247263749997</v>
      </c>
      <c r="V12" s="24">
        <v>11.116553866250005</v>
      </c>
      <c r="W12" s="30">
        <f t="shared" si="6"/>
        <v>-3.7496933974999926</v>
      </c>
      <c r="X12" s="23">
        <v>49.865282912206752</v>
      </c>
      <c r="Y12" s="24">
        <v>53.541809340903541</v>
      </c>
      <c r="Z12" s="22">
        <f t="shared" si="7"/>
        <v>3.6765264286967891</v>
      </c>
      <c r="AA12" s="23">
        <v>4.1465000000000005</v>
      </c>
      <c r="AB12" s="24">
        <v>4.2385000000000002</v>
      </c>
      <c r="AC12" s="22">
        <f t="shared" si="8"/>
        <v>9.1999999999999638E-2</v>
      </c>
      <c r="AD12" s="23">
        <v>37.412257306466131</v>
      </c>
      <c r="AE12" s="24">
        <v>72.077983380392453</v>
      </c>
      <c r="AF12" s="22">
        <f t="shared" si="9"/>
        <v>34.665726073926322</v>
      </c>
      <c r="AG12" s="28">
        <v>4.160298324273894</v>
      </c>
      <c r="AH12" s="29">
        <v>7.2966312777003299</v>
      </c>
      <c r="AI12" s="30">
        <f t="shared" si="10"/>
        <v>3.1363329534264359</v>
      </c>
      <c r="AJ12" s="28">
        <v>1.4494625957008527</v>
      </c>
      <c r="AK12" s="29">
        <v>2.1726433675730767</v>
      </c>
      <c r="AL12" s="30">
        <f t="shared" si="11"/>
        <v>0.72318077187222407</v>
      </c>
    </row>
    <row r="13" spans="1:38" s="33" customFormat="1" ht="18" customHeight="1" x14ac:dyDescent="0.25">
      <c r="A13" s="32"/>
      <c r="B13" s="20" t="s">
        <v>13</v>
      </c>
      <c r="C13" s="27">
        <v>415.31666666666666</v>
      </c>
      <c r="D13" s="25">
        <v>417.79444444444448</v>
      </c>
      <c r="E13" s="26">
        <f t="shared" si="0"/>
        <v>2.4777777777778169</v>
      </c>
      <c r="F13" s="28">
        <v>2.4625333333333335</v>
      </c>
      <c r="G13" s="29">
        <v>2.704216666666666</v>
      </c>
      <c r="H13" s="30">
        <f t="shared" si="1"/>
        <v>0.24168333333333258</v>
      </c>
      <c r="I13" s="28">
        <v>4.2634166666666671</v>
      </c>
      <c r="J13" s="29">
        <v>4.2530916666666672</v>
      </c>
      <c r="K13" s="30">
        <f t="shared" si="2"/>
        <v>-1.0324999999999918E-2</v>
      </c>
      <c r="L13" s="28">
        <v>5.6911145346896026</v>
      </c>
      <c r="M13" s="29">
        <v>5.1235558816112956</v>
      </c>
      <c r="N13" s="30">
        <f t="shared" si="3"/>
        <v>-0.567558653078307</v>
      </c>
      <c r="O13" s="28">
        <v>2.4326499999999998</v>
      </c>
      <c r="P13" s="29">
        <v>2.4824750000000004</v>
      </c>
      <c r="Q13" s="30">
        <f t="shared" si="4"/>
        <v>4.9825000000000674E-2</v>
      </c>
      <c r="R13" s="23">
        <v>10.6647</v>
      </c>
      <c r="S13" s="24">
        <v>7.3124999999999991</v>
      </c>
      <c r="T13" s="22">
        <f t="shared" si="5"/>
        <v>-3.3522000000000007</v>
      </c>
      <c r="U13" s="23">
        <v>17.71320887325</v>
      </c>
      <c r="V13" s="24">
        <v>15.80685901825</v>
      </c>
      <c r="W13" s="30">
        <f t="shared" si="6"/>
        <v>-1.9063498550000002</v>
      </c>
      <c r="X13" s="23">
        <v>45.222960669738953</v>
      </c>
      <c r="Y13" s="24">
        <v>56.104056915789464</v>
      </c>
      <c r="Z13" s="22">
        <f t="shared" si="7"/>
        <v>10.881096246050511</v>
      </c>
      <c r="AA13" s="23">
        <v>8.1662500000000016</v>
      </c>
      <c r="AB13" s="24">
        <v>5.1992500000000001</v>
      </c>
      <c r="AC13" s="22">
        <f t="shared" si="8"/>
        <v>-2.9670000000000014</v>
      </c>
      <c r="AD13" s="23">
        <v>44.458379540761968</v>
      </c>
      <c r="AE13" s="24">
        <v>59.422790913057284</v>
      </c>
      <c r="AF13" s="22">
        <f t="shared" si="9"/>
        <v>14.964411372295316</v>
      </c>
      <c r="AG13" s="28">
        <v>1.9041299485620942</v>
      </c>
      <c r="AH13" s="29">
        <v>3.1275639388945664</v>
      </c>
      <c r="AI13" s="30">
        <f t="shared" si="10"/>
        <v>1.2234339903324722</v>
      </c>
      <c r="AJ13" s="28">
        <v>1.7761028096029212</v>
      </c>
      <c r="AK13" s="29">
        <v>1.5938386724063212</v>
      </c>
      <c r="AL13" s="30">
        <f t="shared" si="11"/>
        <v>-0.18226413719660006</v>
      </c>
    </row>
    <row r="14" spans="1:38" s="33" customFormat="1" ht="18" customHeight="1" x14ac:dyDescent="0.25">
      <c r="A14" s="37"/>
      <c r="B14" s="20"/>
      <c r="C14" s="27"/>
      <c r="D14" s="25"/>
      <c r="E14" s="26"/>
      <c r="F14" s="28"/>
      <c r="G14" s="29"/>
      <c r="H14" s="30"/>
      <c r="I14" s="28"/>
      <c r="J14" s="29"/>
      <c r="K14" s="30"/>
      <c r="L14" s="28"/>
      <c r="M14" s="29"/>
      <c r="N14" s="30"/>
      <c r="O14" s="28"/>
      <c r="P14" s="29"/>
      <c r="Q14" s="30"/>
      <c r="R14" s="23"/>
      <c r="S14" s="24"/>
      <c r="T14" s="22"/>
      <c r="U14" s="28"/>
      <c r="V14" s="29"/>
      <c r="W14" s="30"/>
      <c r="X14" s="23"/>
      <c r="Y14" s="24"/>
      <c r="Z14" s="22"/>
      <c r="AA14" s="23"/>
      <c r="AB14" s="24"/>
      <c r="AC14" s="22"/>
      <c r="AD14" s="20"/>
      <c r="AE14" s="21"/>
      <c r="AF14" s="38"/>
      <c r="AG14" s="28"/>
      <c r="AH14" s="29"/>
      <c r="AI14" s="30"/>
      <c r="AJ14" s="28"/>
      <c r="AK14" s="29"/>
      <c r="AL14" s="30"/>
    </row>
    <row r="15" spans="1:38" s="53" customFormat="1" ht="18.75" customHeight="1" x14ac:dyDescent="0.25">
      <c r="A15" s="39" t="s">
        <v>3</v>
      </c>
      <c r="B15" s="40" t="str">
        <f>CONCATENATE("Female n=",COUNTIF(B6:B14,"Female"))</f>
        <v>Female n=4</v>
      </c>
      <c r="C15" s="41">
        <f t="shared" ref="C15:AL15" si="12">AVERAGE(C6:C14)</f>
        <v>476.25039682539682</v>
      </c>
      <c r="D15" s="48">
        <f t="shared" si="12"/>
        <v>417.70714285714286</v>
      </c>
      <c r="E15" s="49">
        <f t="shared" si="12"/>
        <v>-58.543253968253964</v>
      </c>
      <c r="F15" s="50">
        <f t="shared" si="12"/>
        <v>2.908233333333333</v>
      </c>
      <c r="G15" s="51">
        <f t="shared" si="12"/>
        <v>2.0738333333333334</v>
      </c>
      <c r="H15" s="52">
        <f t="shared" si="12"/>
        <v>-0.83439999999999992</v>
      </c>
      <c r="I15" s="91">
        <f t="shared" si="12"/>
        <v>4.5238523809523814</v>
      </c>
      <c r="J15" s="92">
        <f t="shared" si="12"/>
        <v>3.6358511904761905</v>
      </c>
      <c r="K15" s="93">
        <f t="shared" si="12"/>
        <v>-0.88800119047619031</v>
      </c>
      <c r="L15" s="50">
        <f t="shared" si="12"/>
        <v>5.4182341216708805</v>
      </c>
      <c r="M15" s="51">
        <f t="shared" si="12"/>
        <v>5.8015387979249358</v>
      </c>
      <c r="N15" s="52">
        <f t="shared" si="12"/>
        <v>0.38330467625405479</v>
      </c>
      <c r="O15" s="50">
        <f t="shared" si="12"/>
        <v>2.6649937499999998</v>
      </c>
      <c r="P15" s="51">
        <f t="shared" si="12"/>
        <v>2.4472531250000005</v>
      </c>
      <c r="Q15" s="52">
        <f t="shared" si="12"/>
        <v>-0.21774062499999969</v>
      </c>
      <c r="R15" s="42">
        <f t="shared" si="12"/>
        <v>11.346018750000001</v>
      </c>
      <c r="S15" s="43">
        <f t="shared" si="12"/>
        <v>8.9923687499999989</v>
      </c>
      <c r="T15" s="44">
        <f t="shared" si="12"/>
        <v>-2.3536500000000014</v>
      </c>
      <c r="U15" s="106">
        <f t="shared" si="12"/>
        <v>19.703926303343753</v>
      </c>
      <c r="V15" s="107">
        <f t="shared" si="12"/>
        <v>15.25377187871875</v>
      </c>
      <c r="W15" s="108">
        <f t="shared" si="12"/>
        <v>-4.4501544246249987</v>
      </c>
      <c r="X15" s="42">
        <f t="shared" si="12"/>
        <v>47.624200217686351</v>
      </c>
      <c r="Y15" s="43">
        <f t="shared" si="12"/>
        <v>51.396003198133755</v>
      </c>
      <c r="Z15" s="44">
        <f t="shared" si="12"/>
        <v>3.7718029804474016</v>
      </c>
      <c r="AA15" s="50">
        <f t="shared" si="12"/>
        <v>7.4971562499999997</v>
      </c>
      <c r="AB15" s="51">
        <f t="shared" si="12"/>
        <v>5.9231250000000006</v>
      </c>
      <c r="AC15" s="52">
        <f t="shared" si="12"/>
        <v>-1.57403125</v>
      </c>
      <c r="AD15" s="42">
        <f t="shared" si="12"/>
        <v>32.662010629893103</v>
      </c>
      <c r="AE15" s="43">
        <f t="shared" si="12"/>
        <v>48.39018842087404</v>
      </c>
      <c r="AF15" s="44">
        <f t="shared" si="12"/>
        <v>15.728177790980935</v>
      </c>
      <c r="AG15" s="50">
        <f t="shared" si="12"/>
        <v>2.7173514892782813</v>
      </c>
      <c r="AH15" s="51">
        <f t="shared" si="12"/>
        <v>5.1112360164873145</v>
      </c>
      <c r="AI15" s="52">
        <f t="shared" si="12"/>
        <v>2.3938845272090328</v>
      </c>
      <c r="AJ15" s="50">
        <f t="shared" si="12"/>
        <v>1.3925549038123877</v>
      </c>
      <c r="AK15" s="51">
        <f t="shared" si="12"/>
        <v>1.8333472977751266</v>
      </c>
      <c r="AL15" s="52">
        <f t="shared" si="12"/>
        <v>0.44079239396273906</v>
      </c>
    </row>
    <row r="16" spans="1:38" s="53" customFormat="1" ht="18.75" customHeight="1" x14ac:dyDescent="0.25">
      <c r="A16" s="54" t="s">
        <v>4</v>
      </c>
      <c r="B16" s="55" t="str">
        <f>CONCATENATE("Male n=",COUNTIF(B6:B14,"Male"))</f>
        <v>Male n=4</v>
      </c>
      <c r="C16" s="56">
        <f>STDEV(C6:C14)</f>
        <v>72.725861190335465</v>
      </c>
      <c r="D16" s="57">
        <f>STDEV(D6:D14)</f>
        <v>30.077845326219101</v>
      </c>
      <c r="E16" s="58" t="s">
        <v>2</v>
      </c>
      <c r="F16" s="59">
        <f>STDEV(F6:F14)</f>
        <v>1.0421413826739072</v>
      </c>
      <c r="G16" s="60">
        <f>STDEV(G6:G14)</f>
        <v>0.52321085881103158</v>
      </c>
      <c r="H16" s="61" t="s">
        <v>2</v>
      </c>
      <c r="I16" s="94">
        <f>STDEV(I6:I14)</f>
        <v>1.3752651173847326</v>
      </c>
      <c r="J16" s="95">
        <f>STDEV(J6:J14)</f>
        <v>1.0561858521768916</v>
      </c>
      <c r="K16" s="96" t="s">
        <v>2</v>
      </c>
      <c r="L16" s="59">
        <f>STDEV(L6:L14)</f>
        <v>1.0144966032849843</v>
      </c>
      <c r="M16" s="60">
        <f>STDEV(M6:M14)</f>
        <v>0.97142106224750824</v>
      </c>
      <c r="N16" s="61" t="s">
        <v>2</v>
      </c>
      <c r="O16" s="59">
        <f>STDEV(O6:O14)</f>
        <v>0.26129250124210834</v>
      </c>
      <c r="P16" s="60">
        <f>STDEV(P6:P14)</f>
        <v>0.15752748821209173</v>
      </c>
      <c r="Q16" s="61" t="s">
        <v>2</v>
      </c>
      <c r="R16" s="45">
        <f>STDEV(R6:R14)</f>
        <v>3.7413121846235327</v>
      </c>
      <c r="S16" s="46">
        <f>STDEV(S6:S14)</f>
        <v>4.2616677681846529</v>
      </c>
      <c r="T16" s="47" t="s">
        <v>2</v>
      </c>
      <c r="U16" s="109">
        <f>STDEV(U6:U14)</f>
        <v>6.073423750777561</v>
      </c>
      <c r="V16" s="110">
        <f>STDEV(V6:V14)</f>
        <v>6.6000884292746047</v>
      </c>
      <c r="W16" s="111" t="s">
        <v>2</v>
      </c>
      <c r="X16" s="45">
        <f>STDEV(X6:X14)</f>
        <v>7.3154179263564183</v>
      </c>
      <c r="Y16" s="46">
        <f>STDEV(Y6:Y14)</f>
        <v>18.433217633813801</v>
      </c>
      <c r="Z16" s="47" t="s">
        <v>2</v>
      </c>
      <c r="AA16" s="59">
        <f>STDEV(AA6:AA14)</f>
        <v>1.9718599990939483</v>
      </c>
      <c r="AB16" s="60">
        <f>STDEV(AB6:AB14)</f>
        <v>1.2882387131827939</v>
      </c>
      <c r="AC16" s="61" t="s">
        <v>2</v>
      </c>
      <c r="AD16" s="45">
        <f>STDEV(AD6:AD14)</f>
        <v>9.4536843438043796</v>
      </c>
      <c r="AE16" s="46">
        <f>STDEV(AE6:AE14)</f>
        <v>20.38098437461742</v>
      </c>
      <c r="AF16" s="47" t="s">
        <v>2</v>
      </c>
      <c r="AG16" s="59">
        <f>STDEV(AG6:AG14)</f>
        <v>1.2226933822778205</v>
      </c>
      <c r="AH16" s="60">
        <f>STDEV(AH6:AH14)</f>
        <v>2.519609211763052</v>
      </c>
      <c r="AI16" s="61" t="s">
        <v>2</v>
      </c>
      <c r="AJ16" s="59">
        <f>STDEV(AJ6:AJ14)</f>
        <v>0.53347913464353514</v>
      </c>
      <c r="AK16" s="60">
        <f>STDEV(AK6:AK14)</f>
        <v>0.43548477670039737</v>
      </c>
      <c r="AL16" s="61" t="s">
        <v>2</v>
      </c>
    </row>
    <row r="17" spans="1:38" s="53" customFormat="1" ht="18" customHeight="1" x14ac:dyDescent="0.25">
      <c r="A17" s="54" t="s">
        <v>5</v>
      </c>
      <c r="B17" s="62" t="s">
        <v>2</v>
      </c>
      <c r="C17" s="56">
        <f>C16/SQRT(COUNT(C6:C14))</f>
        <v>27.487791798947352</v>
      </c>
      <c r="D17" s="57">
        <f>D16/SQRT(COUNT(D6:D14))</f>
        <v>11.368356957977451</v>
      </c>
      <c r="E17" s="58" t="s">
        <v>2</v>
      </c>
      <c r="F17" s="59">
        <f>F16/SQRT(COUNT(F6:F14))</f>
        <v>0.39389241850345075</v>
      </c>
      <c r="G17" s="60">
        <f>G16/SQRT(COUNT(G6:G14))</f>
        <v>0.19775511652321673</v>
      </c>
      <c r="H17" s="61" t="s">
        <v>2</v>
      </c>
      <c r="I17" s="94">
        <f>I16/SQRT(COUNT(I6:I14))</f>
        <v>0.51980135534029348</v>
      </c>
      <c r="J17" s="95">
        <f>J16/SQRT(COUNT(J6:J14))</f>
        <v>0.39920072901784043</v>
      </c>
      <c r="K17" s="96" t="s">
        <v>2</v>
      </c>
      <c r="L17" s="59">
        <f>L16/SQRT(COUNT(L6:L14))</f>
        <v>0.38344367403026014</v>
      </c>
      <c r="M17" s="60">
        <f>M16/SQRT(COUNT(M6:M14))</f>
        <v>0.36716264986244312</v>
      </c>
      <c r="N17" s="61" t="s">
        <v>2</v>
      </c>
      <c r="O17" s="59">
        <f>O16/SQRT(COUNT(O6:O14))</f>
        <v>9.2380849750744592E-2</v>
      </c>
      <c r="P17" s="60">
        <f>P16/SQRT(COUNT(P6:P14))</f>
        <v>5.5694377569026988E-2</v>
      </c>
      <c r="Q17" s="61" t="s">
        <v>2</v>
      </c>
      <c r="R17" s="45">
        <f>R16/SQRT(COUNT(R6:R14))</f>
        <v>1.3227536081415781</v>
      </c>
      <c r="S17" s="46">
        <f>S16/SQRT(COUNT(S6:S14))</f>
        <v>1.5067270890237536</v>
      </c>
      <c r="T17" s="47" t="s">
        <v>2</v>
      </c>
      <c r="U17" s="109">
        <f>U16/SQRT(COUNT(U6:U14))</f>
        <v>2.1472795595971248</v>
      </c>
      <c r="V17" s="110">
        <f>V16/SQRT(COUNT(V6:V14))</f>
        <v>2.3334836423854708</v>
      </c>
      <c r="W17" s="111" t="s">
        <v>2</v>
      </c>
      <c r="X17" s="45">
        <f>X16/SQRT(COUNT(X6:X14))</f>
        <v>2.5863908114701273</v>
      </c>
      <c r="Y17" s="46">
        <f>Y16/SQRT(COUNT(Y6:Y14))</f>
        <v>6.5171265939785918</v>
      </c>
      <c r="Z17" s="47" t="s">
        <v>2</v>
      </c>
      <c r="AA17" s="59">
        <f>AA16/SQRT(COUNT(AA6:AA14))</f>
        <v>0.69715778845491505</v>
      </c>
      <c r="AB17" s="60">
        <f>AB16/SQRT(COUNT(AB6:AB14))</f>
        <v>0.45546116493929267</v>
      </c>
      <c r="AC17" s="61" t="s">
        <v>2</v>
      </c>
      <c r="AD17" s="45">
        <f>AD16/SQRT(COUNT(AD6:AD14))</f>
        <v>3.3423821533505866</v>
      </c>
      <c r="AE17" s="46">
        <f>AE16/SQRT(COUNT(AE6:AE14))</f>
        <v>7.2057661292745214</v>
      </c>
      <c r="AF17" s="47" t="s">
        <v>2</v>
      </c>
      <c r="AG17" s="59">
        <f>AG16/SQRT(COUNT(AG6:AG14))</f>
        <v>0.43228739096028124</v>
      </c>
      <c r="AH17" s="60">
        <f>AH16/SQRT(COUNT(AH6:AH14))</f>
        <v>0.89081637978887285</v>
      </c>
      <c r="AI17" s="61" t="s">
        <v>2</v>
      </c>
      <c r="AJ17" s="59">
        <f>AJ16/SQRT(COUNT(AJ6:AJ14))</f>
        <v>0.20163615998696233</v>
      </c>
      <c r="AK17" s="60">
        <f>AK16/SQRT(COUNT(AK6:AK14))</f>
        <v>0.16459777412910667</v>
      </c>
      <c r="AL17" s="61" t="s">
        <v>2</v>
      </c>
    </row>
    <row r="18" spans="1:38" s="31" customFormat="1" ht="18" customHeight="1" x14ac:dyDescent="0.25">
      <c r="A18" s="54" t="s">
        <v>9</v>
      </c>
      <c r="B18" s="63" t="s">
        <v>2</v>
      </c>
      <c r="C18" s="65" t="s">
        <v>2</v>
      </c>
      <c r="D18" s="66" t="s">
        <v>2</v>
      </c>
      <c r="E18" s="81">
        <f>E15-(_xlfn.CONFIDENCE.T(0.05,(STDEV(E6:E14)),COUNT(E6:E14)))</f>
        <v>-118.35396858092946</v>
      </c>
      <c r="F18" s="69" t="s">
        <v>2</v>
      </c>
      <c r="G18" s="70" t="s">
        <v>2</v>
      </c>
      <c r="H18" s="82">
        <f>H15-(_xlfn.CONFIDENCE.T(0.05,(STDEV(H6:H14)),COUNT(H6:H14)))</f>
        <v>-1.5421155754602394</v>
      </c>
      <c r="I18" s="97" t="s">
        <v>2</v>
      </c>
      <c r="J18" s="98" t="s">
        <v>2</v>
      </c>
      <c r="K18" s="99">
        <f>K15-(_xlfn.CONFIDENCE.T(0.05,(STDEV(K6:K14)),COUNT(K6:K14)))</f>
        <v>-1.5124422570453286</v>
      </c>
      <c r="L18" s="69" t="s">
        <v>2</v>
      </c>
      <c r="M18" s="70" t="s">
        <v>2</v>
      </c>
      <c r="N18" s="82">
        <f>N15-(_xlfn.CONFIDENCE.T(0.05,(STDEV(N6:N14)),COUNT(N6:N14)))</f>
        <v>-0.44842411966125434</v>
      </c>
      <c r="O18" s="69" t="s">
        <v>2</v>
      </c>
      <c r="P18" s="70" t="s">
        <v>2</v>
      </c>
      <c r="Q18" s="82">
        <f>Q15-(_xlfn.CONFIDENCE.T(0.05,(STDEV(Q6:Q14)),COUNT(Q6:Q14)))</f>
        <v>-0.37215617262231254</v>
      </c>
      <c r="R18" s="67" t="s">
        <v>2</v>
      </c>
      <c r="S18" s="68" t="s">
        <v>2</v>
      </c>
      <c r="T18" s="80">
        <f>T15-(_xlfn.CONFIDENCE.T(0.05,(STDEV(T6:T14)),COUNT(T6:T14)))</f>
        <v>-4.0648062787482395</v>
      </c>
      <c r="U18" s="112" t="s">
        <v>2</v>
      </c>
      <c r="V18" s="113" t="s">
        <v>2</v>
      </c>
      <c r="W18" s="114">
        <f>W15-(_xlfn.CONFIDENCE.T(0.05,(STDEV(W6:W14)),COUNT(W6:W14)))</f>
        <v>-7.8875311442777427</v>
      </c>
      <c r="X18" s="67" t="s">
        <v>2</v>
      </c>
      <c r="Y18" s="68" t="s">
        <v>2</v>
      </c>
      <c r="Z18" s="80">
        <f>Z15-(_xlfn.CONFIDENCE.T(0.05,(STDEV(Z6:Z14)),COUNT(Z6:Z14)))</f>
        <v>-7.3830357636200512</v>
      </c>
      <c r="AA18" s="69" t="s">
        <v>2</v>
      </c>
      <c r="AB18" s="70" t="s">
        <v>2</v>
      </c>
      <c r="AC18" s="82">
        <f>AC15-(_xlfn.CONFIDENCE.T(0.05,(STDEV(AC6:AC14)),COUNT(AC6:AC14)))</f>
        <v>-2.9471520098284381</v>
      </c>
      <c r="AD18" s="63" t="s">
        <v>2</v>
      </c>
      <c r="AE18" s="64" t="s">
        <v>2</v>
      </c>
      <c r="AF18" s="80">
        <f>AF15-(_xlfn.CONFIDENCE.T(0.05,(STDEV(AF6:AF14)),COUNT(AF6:AF14)))</f>
        <v>4.7325875004041862</v>
      </c>
      <c r="AG18" s="69" t="s">
        <v>2</v>
      </c>
      <c r="AH18" s="70" t="s">
        <v>2</v>
      </c>
      <c r="AI18" s="82">
        <f>AI15-(_xlfn.CONFIDENCE.T(0.05,(STDEV(AI6:AI14)),COUNT(AI6:AI14)))</f>
        <v>1.2730923922910049</v>
      </c>
      <c r="AJ18" s="69" t="s">
        <v>2</v>
      </c>
      <c r="AK18" s="70" t="s">
        <v>2</v>
      </c>
      <c r="AL18" s="82">
        <f>AL15-(_xlfn.CONFIDENCE.T(0.05,(STDEV(AL6:AL14)),COUNT(AL6:AL14)))</f>
        <v>-2.656094824226074E-3</v>
      </c>
    </row>
    <row r="19" spans="1:38" s="31" customFormat="1" ht="18" customHeight="1" x14ac:dyDescent="0.25">
      <c r="A19" s="71" t="s">
        <v>10</v>
      </c>
      <c r="B19" s="72" t="s">
        <v>2</v>
      </c>
      <c r="C19" s="74" t="s">
        <v>2</v>
      </c>
      <c r="D19" s="75" t="s">
        <v>2</v>
      </c>
      <c r="E19" s="84">
        <f>E15+(_xlfn.CONFIDENCE.T(0.05,(STDEV(E6:E14)),COUNT(E6:E14)))</f>
        <v>1.2674606444215399</v>
      </c>
      <c r="F19" s="78" t="s">
        <v>2</v>
      </c>
      <c r="G19" s="79" t="s">
        <v>2</v>
      </c>
      <c r="H19" s="85">
        <f>H15+(_xlfn.CONFIDENCE.T(0.05,(STDEV(H6:H14)),COUNT(H6:H14)))</f>
        <v>-0.12668442453976059</v>
      </c>
      <c r="I19" s="100" t="s">
        <v>2</v>
      </c>
      <c r="J19" s="101" t="s">
        <v>2</v>
      </c>
      <c r="K19" s="102">
        <f>K15+(_xlfn.CONFIDENCE.T(0.05,(STDEV(K6:K14)),COUNT(K6:K14)))</f>
        <v>-0.26356012390705197</v>
      </c>
      <c r="L19" s="78" t="s">
        <v>2</v>
      </c>
      <c r="M19" s="79" t="s">
        <v>2</v>
      </c>
      <c r="N19" s="85">
        <f>N15+(_xlfn.CONFIDENCE.T(0.05,(STDEV(N6:N14)),COUNT(N6:N14)))</f>
        <v>1.2150334721693639</v>
      </c>
      <c r="O19" s="78" t="s">
        <v>2</v>
      </c>
      <c r="P19" s="79" t="s">
        <v>2</v>
      </c>
      <c r="Q19" s="85">
        <f>Q15+(_xlfn.CONFIDENCE.T(0.05,(STDEV(Q6:Q14)),COUNT(Q6:Q14)))</f>
        <v>-6.3325077377686834E-2</v>
      </c>
      <c r="R19" s="76" t="s">
        <v>2</v>
      </c>
      <c r="S19" s="77" t="s">
        <v>2</v>
      </c>
      <c r="T19" s="83">
        <f>T15+(_xlfn.CONFIDENCE.T(0.05,(STDEV(T6:T14)),COUNT(T6:T14)))</f>
        <v>-0.64249372125176341</v>
      </c>
      <c r="U19" s="115" t="s">
        <v>2</v>
      </c>
      <c r="V19" s="116" t="s">
        <v>2</v>
      </c>
      <c r="W19" s="117">
        <f>W15+(_xlfn.CONFIDENCE.T(0.05,(STDEV(W6:W14)),COUNT(W6:W14)))</f>
        <v>-1.0127777049722546</v>
      </c>
      <c r="X19" s="76" t="s">
        <v>2</v>
      </c>
      <c r="Y19" s="77" t="s">
        <v>2</v>
      </c>
      <c r="Z19" s="83">
        <f>Z15+(_xlfn.CONFIDENCE.T(0.05,(STDEV(Z6:Z14)),COUNT(Z6:Z14)))</f>
        <v>14.926641724514855</v>
      </c>
      <c r="AA19" s="78" t="s">
        <v>2</v>
      </c>
      <c r="AB19" s="79" t="s">
        <v>2</v>
      </c>
      <c r="AC19" s="85">
        <f>AC15+(_xlfn.CONFIDENCE.T(0.05,(STDEV(AC6:AC14)),COUNT(AC6:AC14)))</f>
        <v>-0.20091049017156193</v>
      </c>
      <c r="AD19" s="72" t="s">
        <v>2</v>
      </c>
      <c r="AE19" s="73" t="s">
        <v>2</v>
      </c>
      <c r="AF19" s="83">
        <f>AF15+(_xlfn.CONFIDENCE.T(0.05,(STDEV(AF6:AF14)),COUNT(AF6:AF14)))</f>
        <v>26.723768081557683</v>
      </c>
      <c r="AG19" s="78" t="s">
        <v>2</v>
      </c>
      <c r="AH19" s="79" t="s">
        <v>2</v>
      </c>
      <c r="AI19" s="85">
        <f>AI15+(_xlfn.CONFIDENCE.T(0.05,(STDEV(AI6:AI14)),COUNT(AI6:AI14)))</f>
        <v>3.5146766621270604</v>
      </c>
      <c r="AJ19" s="78" t="s">
        <v>2</v>
      </c>
      <c r="AK19" s="79" t="s">
        <v>2</v>
      </c>
      <c r="AL19" s="85">
        <f>AL15+(_xlfn.CONFIDENCE.T(0.05,(STDEV(AL6:AL14)),COUNT(AL6:AL14)))</f>
        <v>0.88424088274970414</v>
      </c>
    </row>
    <row r="20" spans="1:38" s="2" customFormat="1" x14ac:dyDescent="0.25">
      <c r="I20" s="103"/>
      <c r="J20" s="103"/>
      <c r="K20" s="103"/>
      <c r="U20" s="103"/>
      <c r="V20" s="103"/>
      <c r="W20" s="103"/>
    </row>
    <row r="21" spans="1:38" s="2" customFormat="1" x14ac:dyDescent="0.25">
      <c r="I21" s="103"/>
      <c r="J21" s="103"/>
      <c r="K21" s="103"/>
      <c r="U21" s="103"/>
      <c r="V21" s="103"/>
      <c r="W21" s="103"/>
    </row>
    <row r="22" spans="1:38" ht="18" x14ac:dyDescent="0.25">
      <c r="E22" s="5"/>
      <c r="H22" s="5"/>
      <c r="K22" s="105"/>
      <c r="N22" s="5"/>
      <c r="Q22" s="5"/>
      <c r="T22" s="5"/>
      <c r="W22" s="105"/>
      <c r="Z22" s="5"/>
      <c r="AC22" s="5"/>
      <c r="AF22" s="5"/>
      <c r="AI22" s="5"/>
      <c r="AL22" s="5"/>
    </row>
    <row r="24" spans="1:38" s="6" customFormat="1" ht="42.75" customHeight="1" x14ac:dyDescent="0.25">
      <c r="A24" s="8"/>
      <c r="B24" s="9" t="s">
        <v>11</v>
      </c>
      <c r="C24" s="123" t="s">
        <v>14</v>
      </c>
      <c r="D24" s="124"/>
      <c r="E24" s="124"/>
      <c r="F24" s="123" t="s">
        <v>15</v>
      </c>
      <c r="G24" s="124"/>
      <c r="H24" s="124"/>
      <c r="I24" s="123" t="s">
        <v>16</v>
      </c>
      <c r="J24" s="124"/>
      <c r="K24" s="124"/>
      <c r="L24" s="123" t="s">
        <v>17</v>
      </c>
      <c r="M24" s="124"/>
      <c r="N24" s="124"/>
      <c r="O24" s="123" t="s">
        <v>18</v>
      </c>
      <c r="P24" s="124"/>
      <c r="Q24" s="124"/>
      <c r="R24" s="123" t="s">
        <v>19</v>
      </c>
      <c r="S24" s="124"/>
      <c r="T24" s="124"/>
      <c r="U24" s="123" t="s">
        <v>20</v>
      </c>
      <c r="V24" s="124"/>
      <c r="W24" s="124"/>
      <c r="X24" s="123" t="s">
        <v>21</v>
      </c>
      <c r="Y24" s="124"/>
      <c r="Z24" s="124"/>
      <c r="AA24" s="123" t="s">
        <v>22</v>
      </c>
      <c r="AB24" s="124"/>
      <c r="AC24" s="124"/>
      <c r="AD24" s="123" t="s">
        <v>23</v>
      </c>
      <c r="AE24" s="124"/>
      <c r="AF24" s="131"/>
      <c r="AG24" s="123" t="s">
        <v>24</v>
      </c>
      <c r="AH24" s="124"/>
      <c r="AI24" s="131"/>
      <c r="AJ24" s="123" t="s">
        <v>25</v>
      </c>
      <c r="AK24" s="124"/>
      <c r="AL24" s="131"/>
    </row>
    <row r="25" spans="1:38" s="6" customFormat="1" ht="42.75" customHeight="1" x14ac:dyDescent="0.25">
      <c r="A25" s="10"/>
      <c r="B25" s="11" t="s">
        <v>7</v>
      </c>
      <c r="C25" s="125" t="s">
        <v>7</v>
      </c>
      <c r="D25" s="126"/>
      <c r="E25" s="127"/>
      <c r="F25" s="125" t="s">
        <v>7</v>
      </c>
      <c r="G25" s="126"/>
      <c r="H25" s="127"/>
      <c r="I25" s="128" t="s">
        <v>7</v>
      </c>
      <c r="J25" s="129"/>
      <c r="K25" s="130"/>
      <c r="L25" s="125" t="s">
        <v>7</v>
      </c>
      <c r="M25" s="126"/>
      <c r="N25" s="127"/>
      <c r="O25" s="125" t="s">
        <v>7</v>
      </c>
      <c r="P25" s="126"/>
      <c r="Q25" s="127"/>
      <c r="R25" s="125" t="s">
        <v>7</v>
      </c>
      <c r="S25" s="126"/>
      <c r="T25" s="127"/>
      <c r="U25" s="128" t="s">
        <v>7</v>
      </c>
      <c r="V25" s="129"/>
      <c r="W25" s="130"/>
      <c r="X25" s="125" t="s">
        <v>7</v>
      </c>
      <c r="Y25" s="126"/>
      <c r="Z25" s="127"/>
      <c r="AA25" s="125" t="s">
        <v>7</v>
      </c>
      <c r="AB25" s="126"/>
      <c r="AC25" s="127"/>
      <c r="AD25" s="125" t="s">
        <v>7</v>
      </c>
      <c r="AE25" s="126"/>
      <c r="AF25" s="127"/>
      <c r="AG25" s="125" t="s">
        <v>7</v>
      </c>
      <c r="AH25" s="126"/>
      <c r="AI25" s="127"/>
      <c r="AJ25" s="125" t="s">
        <v>7</v>
      </c>
      <c r="AK25" s="126"/>
      <c r="AL25" s="127"/>
    </row>
    <row r="26" spans="1:38" s="17" customFormat="1" ht="15" x14ac:dyDescent="0.25">
      <c r="A26" s="12"/>
      <c r="B26" s="13"/>
      <c r="C26" s="14" t="s">
        <v>0</v>
      </c>
      <c r="D26" s="15" t="s">
        <v>1</v>
      </c>
      <c r="E26" s="16" t="s">
        <v>8</v>
      </c>
      <c r="F26" s="14" t="s">
        <v>0</v>
      </c>
      <c r="G26" s="15" t="s">
        <v>1</v>
      </c>
      <c r="H26" s="16" t="s">
        <v>8</v>
      </c>
      <c r="I26" s="88" t="s">
        <v>0</v>
      </c>
      <c r="J26" s="89" t="s">
        <v>1</v>
      </c>
      <c r="K26" s="90" t="s">
        <v>8</v>
      </c>
      <c r="L26" s="14" t="s">
        <v>0</v>
      </c>
      <c r="M26" s="15" t="s">
        <v>1</v>
      </c>
      <c r="N26" s="16" t="s">
        <v>8</v>
      </c>
      <c r="O26" s="14" t="s">
        <v>0</v>
      </c>
      <c r="P26" s="15" t="s">
        <v>1</v>
      </c>
      <c r="Q26" s="16" t="s">
        <v>8</v>
      </c>
      <c r="R26" s="14" t="s">
        <v>0</v>
      </c>
      <c r="S26" s="15" t="s">
        <v>1</v>
      </c>
      <c r="T26" s="16" t="s">
        <v>8</v>
      </c>
      <c r="U26" s="88" t="s">
        <v>0</v>
      </c>
      <c r="V26" s="89" t="s">
        <v>1</v>
      </c>
      <c r="W26" s="90" t="s">
        <v>8</v>
      </c>
      <c r="X26" s="14" t="s">
        <v>0</v>
      </c>
      <c r="Y26" s="15" t="s">
        <v>1</v>
      </c>
      <c r="Z26" s="16" t="s">
        <v>8</v>
      </c>
      <c r="AA26" s="14" t="s">
        <v>0</v>
      </c>
      <c r="AB26" s="15" t="s">
        <v>1</v>
      </c>
      <c r="AC26" s="16" t="s">
        <v>8</v>
      </c>
      <c r="AD26" s="14" t="s">
        <v>0</v>
      </c>
      <c r="AE26" s="15" t="s">
        <v>1</v>
      </c>
      <c r="AF26" s="16" t="s">
        <v>8</v>
      </c>
      <c r="AG26" s="14" t="s">
        <v>0</v>
      </c>
      <c r="AH26" s="15" t="s">
        <v>1</v>
      </c>
      <c r="AI26" s="16" t="s">
        <v>8</v>
      </c>
      <c r="AJ26" s="14" t="s">
        <v>0</v>
      </c>
      <c r="AK26" s="15" t="s">
        <v>1</v>
      </c>
      <c r="AL26" s="16" t="s">
        <v>8</v>
      </c>
    </row>
    <row r="27" spans="1:38" s="31" customFormat="1" ht="18" customHeight="1" x14ac:dyDescent="0.25">
      <c r="A27" s="18"/>
      <c r="B27" s="19" t="s">
        <v>13</v>
      </c>
      <c r="C27" s="27">
        <v>462.54444444444442</v>
      </c>
      <c r="D27" s="25">
        <v>360.63611111111112</v>
      </c>
      <c r="E27" s="26">
        <f t="shared" ref="E27:E34" si="13">IF(AND(ISNUMBER(C27),ISNUMBER(D27)),D27-C27,"")</f>
        <v>-101.9083333333333</v>
      </c>
      <c r="F27" s="28">
        <v>4.2041666666666666</v>
      </c>
      <c r="G27" s="29">
        <v>1.4556333333333331</v>
      </c>
      <c r="H27" s="30">
        <f t="shared" ref="H27:H34" si="14">IF(AND(ISNUMBER(F27),ISNUMBER(G27)),G27-F27,"")</f>
        <v>-2.7485333333333335</v>
      </c>
      <c r="I27" s="28">
        <v>4.2365416666666667</v>
      </c>
      <c r="J27" s="29">
        <v>2.8183750000000001</v>
      </c>
      <c r="K27" s="30">
        <f t="shared" ref="K27:K34" si="15">IF(AND(ISNUMBER(I27),ISNUMBER(J27)),J27-I27,"")</f>
        <v>-1.4181666666666666</v>
      </c>
      <c r="L27" s="28">
        <v>3.3126359336890818</v>
      </c>
      <c r="M27" s="29">
        <v>6.5037599705316618</v>
      </c>
      <c r="N27" s="30">
        <f t="shared" ref="N27:N34" si="16">IF(AND(ISNUMBER(L27),ISNUMBER(M27)),M27-L27,"")</f>
        <v>3.1911240368425799</v>
      </c>
      <c r="O27" s="28">
        <v>2.5563500000000006</v>
      </c>
      <c r="P27" s="29">
        <v>2.3441500000000004</v>
      </c>
      <c r="Q27" s="30">
        <f t="shared" ref="Q27:Q34" si="17">IF(AND(ISNUMBER(O27),ISNUMBER(P27)),P27-O27,"")</f>
        <v>-0.21220000000000017</v>
      </c>
      <c r="R27" s="23">
        <v>11.134050000000004</v>
      </c>
      <c r="S27" s="24">
        <v>8.3346</v>
      </c>
      <c r="T27" s="22">
        <f t="shared" ref="T27:T34" si="18">IF(AND(ISNUMBER(R27),ISNUMBER(S27)),S27-R27,"")</f>
        <v>-2.7994500000000038</v>
      </c>
      <c r="U27" s="23">
        <v>16.34777487625</v>
      </c>
      <c r="V27" s="24">
        <v>14.322930658250002</v>
      </c>
      <c r="W27" s="30">
        <f t="shared" ref="W27:W34" si="19">IF(AND(ISNUMBER(U27),ISNUMBER(V27)),V27-U27,"")</f>
        <v>-2.0248442179999984</v>
      </c>
      <c r="X27" s="23">
        <v>40.623237591473618</v>
      </c>
      <c r="Y27" s="24">
        <v>48.147917154385766</v>
      </c>
      <c r="Z27" s="22">
        <f t="shared" ref="Z27:Z34" si="20">IF(AND(ISNUMBER(X27),ISNUMBER(Y27)),Y27-X27,"")</f>
        <v>7.5246795629121479</v>
      </c>
      <c r="AA27" s="28">
        <v>8.4640000000000004</v>
      </c>
      <c r="AB27" s="29">
        <v>6.7074999999999996</v>
      </c>
      <c r="AC27" s="30">
        <f t="shared" ref="AC27:AC34" si="21">IF(AND(ISNUMBER(AA27),ISNUMBER(AB27)),AB27-AA27,"")</f>
        <v>-1.7565000000000008</v>
      </c>
      <c r="AD27" s="23">
        <v>34.974257473131068</v>
      </c>
      <c r="AE27" s="24">
        <v>68.784584515303891</v>
      </c>
      <c r="AF27" s="22">
        <f t="shared" ref="AF27:AF34" si="22">IF(AND(ISNUMBER(AD27),ISNUMBER(AE27)),AE27-AD27,"")</f>
        <v>33.810327042172823</v>
      </c>
      <c r="AG27" s="28">
        <v>2.8610648312235907</v>
      </c>
      <c r="AH27" s="29">
        <v>7.2304927391889642</v>
      </c>
      <c r="AI27" s="30">
        <f t="shared" ref="AI27:AI34" si="23">IF(AND(ISNUMBER(AG27),ISNUMBER(AH27)),AH27-AG27,"")</f>
        <v>4.3694279079653739</v>
      </c>
      <c r="AJ27" s="28">
        <v>0.80911024279105737</v>
      </c>
      <c r="AK27" s="29">
        <v>3.0095968945577236</v>
      </c>
      <c r="AL27" s="30">
        <f t="shared" ref="AL27:AL34" si="24">IF(AND(ISNUMBER(AJ27),ISNUMBER(AK27)),AK27-AJ27,"")</f>
        <v>2.2004866517666661</v>
      </c>
    </row>
    <row r="28" spans="1:38" s="33" customFormat="1" ht="18" customHeight="1" x14ac:dyDescent="0.25">
      <c r="A28" s="32"/>
      <c r="B28" s="20" t="s">
        <v>13</v>
      </c>
      <c r="C28" s="27">
        <v>444.65555555555557</v>
      </c>
      <c r="D28" s="25">
        <v>416.31111111111113</v>
      </c>
      <c r="E28" s="26">
        <f t="shared" si="13"/>
        <v>-28.344444444444434</v>
      </c>
      <c r="F28" s="28">
        <v>2.7239833333333334</v>
      </c>
      <c r="G28" s="29">
        <v>1.1971333333333332</v>
      </c>
      <c r="H28" s="30">
        <f t="shared" si="14"/>
        <v>-1.5268500000000003</v>
      </c>
      <c r="I28" s="28">
        <v>3.1225583333333335</v>
      </c>
      <c r="J28" s="29">
        <v>2.4600583333333335</v>
      </c>
      <c r="K28" s="30">
        <f t="shared" si="15"/>
        <v>-0.66250000000000009</v>
      </c>
      <c r="L28" s="28">
        <v>3.6805515612243509</v>
      </c>
      <c r="M28" s="29">
        <v>6.536505641012182</v>
      </c>
      <c r="N28" s="30">
        <f t="shared" si="16"/>
        <v>2.8559540797878311</v>
      </c>
      <c r="O28" s="28">
        <v>2.4979250000000004</v>
      </c>
      <c r="P28" s="29">
        <v>2.3407499999999999</v>
      </c>
      <c r="Q28" s="30">
        <f t="shared" si="17"/>
        <v>-0.15717500000000051</v>
      </c>
      <c r="R28" s="23">
        <v>9.4965000000000011</v>
      </c>
      <c r="S28" s="24">
        <v>4.4669999999999996</v>
      </c>
      <c r="T28" s="22">
        <f t="shared" si="18"/>
        <v>-5.0295000000000014</v>
      </c>
      <c r="U28" s="23">
        <v>12.536685871000001</v>
      </c>
      <c r="V28" s="24">
        <v>9.2573520755000001</v>
      </c>
      <c r="W28" s="30">
        <f t="shared" si="19"/>
        <v>-3.2793337955000013</v>
      </c>
      <c r="X28" s="23">
        <v>35.148885941263252</v>
      </c>
      <c r="Y28" s="24">
        <v>61.056040448069943</v>
      </c>
      <c r="Z28" s="22">
        <f t="shared" si="20"/>
        <v>25.907154506806691</v>
      </c>
      <c r="AA28" s="28">
        <v>7.3589999999999991</v>
      </c>
      <c r="AB28" s="29">
        <v>8.9177499999999981</v>
      </c>
      <c r="AC28" s="30">
        <f t="shared" si="21"/>
        <v>1.558749999999999</v>
      </c>
      <c r="AD28" s="23">
        <v>43.164253567574946</v>
      </c>
      <c r="AE28" s="24">
        <v>113.03153376175909</v>
      </c>
      <c r="AF28" s="22">
        <f t="shared" si="22"/>
        <v>69.867280194184147</v>
      </c>
      <c r="AG28" s="28">
        <v>2.8006768721703863</v>
      </c>
      <c r="AH28" s="29">
        <v>10.223750973239881</v>
      </c>
      <c r="AI28" s="30">
        <f t="shared" si="23"/>
        <v>7.4230741010694938</v>
      </c>
      <c r="AJ28" s="28">
        <v>1.118368665215506</v>
      </c>
      <c r="AK28" s="29">
        <v>2.8936032083618581</v>
      </c>
      <c r="AL28" s="30">
        <f t="shared" si="24"/>
        <v>1.7752345431463521</v>
      </c>
    </row>
    <row r="29" spans="1:38" s="33" customFormat="1" ht="17.25" customHeight="1" x14ac:dyDescent="0.25">
      <c r="A29" s="32"/>
      <c r="B29" s="20" t="s">
        <v>13</v>
      </c>
      <c r="C29" s="118">
        <v>437.8416666666667</v>
      </c>
      <c r="D29" s="34">
        <v>386.78888888888889</v>
      </c>
      <c r="E29" s="26">
        <f t="shared" si="13"/>
        <v>-51.052777777777806</v>
      </c>
      <c r="F29" s="119">
        <v>1.9518000000000002</v>
      </c>
      <c r="G29" s="120">
        <v>1.2777333333333334</v>
      </c>
      <c r="H29" s="30">
        <f t="shared" si="14"/>
        <v>-0.67406666666666681</v>
      </c>
      <c r="I29" s="119">
        <v>3.1766833333333335</v>
      </c>
      <c r="J29" s="120">
        <v>2.5808083333333336</v>
      </c>
      <c r="K29" s="30">
        <f t="shared" si="15"/>
        <v>-0.59587499999999993</v>
      </c>
      <c r="L29" s="119">
        <v>5.2195328233810816</v>
      </c>
      <c r="M29" s="120">
        <v>6.4334746452325113</v>
      </c>
      <c r="N29" s="30">
        <f t="shared" si="16"/>
        <v>1.2139418218514297</v>
      </c>
      <c r="O29" s="119">
        <v>2.5224000000000006</v>
      </c>
      <c r="P29" s="120">
        <v>2.4081999999999999</v>
      </c>
      <c r="Q29" s="30">
        <f t="shared" si="17"/>
        <v>-0.11420000000000075</v>
      </c>
      <c r="R29" s="35">
        <v>14.755650000000001</v>
      </c>
      <c r="S29" s="36">
        <v>6.9170999999999996</v>
      </c>
      <c r="T29" s="22">
        <f t="shared" si="18"/>
        <v>-7.8385500000000015</v>
      </c>
      <c r="U29" s="35">
        <v>18.81730851875</v>
      </c>
      <c r="V29" s="36">
        <v>13.823484802749999</v>
      </c>
      <c r="W29" s="30">
        <f t="shared" si="19"/>
        <v>-4.9938237160000014</v>
      </c>
      <c r="X29" s="35">
        <v>38.424404591640823</v>
      </c>
      <c r="Y29" s="36">
        <v>61.9017354915553</v>
      </c>
      <c r="Z29" s="22">
        <f t="shared" si="20"/>
        <v>23.477330899914477</v>
      </c>
      <c r="AA29" s="119">
        <v>4.387249999999999</v>
      </c>
      <c r="AB29" s="120">
        <v>6.9632499999999995</v>
      </c>
      <c r="AC29" s="30">
        <f t="shared" si="21"/>
        <v>2.5760000000000005</v>
      </c>
      <c r="AD29" s="35">
        <v>39.265294335062521</v>
      </c>
      <c r="AE29" s="36">
        <v>69.571384576953491</v>
      </c>
      <c r="AF29" s="22">
        <f t="shared" si="22"/>
        <v>30.306090241890971</v>
      </c>
      <c r="AG29" s="119">
        <v>3.9435618486148498</v>
      </c>
      <c r="AH29" s="120">
        <v>7.3184843963170048</v>
      </c>
      <c r="AI29" s="30">
        <f t="shared" si="23"/>
        <v>3.3749225477021549</v>
      </c>
      <c r="AJ29" s="119">
        <v>1.9042274342316883</v>
      </c>
      <c r="AK29" s="120">
        <v>2.4040712184746633</v>
      </c>
      <c r="AL29" s="30">
        <f t="shared" si="24"/>
        <v>0.49984378424297504</v>
      </c>
    </row>
    <row r="30" spans="1:38" s="33" customFormat="1" ht="18" customHeight="1" x14ac:dyDescent="0.25">
      <c r="A30" s="32"/>
      <c r="B30" s="20" t="s">
        <v>12</v>
      </c>
      <c r="C30" s="118">
        <v>412.74444444444447</v>
      </c>
      <c r="D30" s="34">
        <v>346.79722222222222</v>
      </c>
      <c r="E30" s="26">
        <f t="shared" si="13"/>
        <v>-65.947222222222251</v>
      </c>
      <c r="F30" s="119">
        <v>2.2360499999999996</v>
      </c>
      <c r="G30" s="120">
        <v>0.66438333333333344</v>
      </c>
      <c r="H30" s="30">
        <f t="shared" si="14"/>
        <v>-1.5716666666666663</v>
      </c>
      <c r="I30" s="119">
        <v>4.3731749999999998</v>
      </c>
      <c r="J30" s="120">
        <v>2.9334250000000002</v>
      </c>
      <c r="K30" s="30">
        <f t="shared" si="15"/>
        <v>-1.4397499999999996</v>
      </c>
      <c r="L30" s="119">
        <v>6.1953049019583473</v>
      </c>
      <c r="M30" s="120">
        <v>13.919232433197156</v>
      </c>
      <c r="N30" s="30">
        <f t="shared" si="16"/>
        <v>7.7239275312388083</v>
      </c>
      <c r="O30" s="119">
        <v>2.7268999999999997</v>
      </c>
      <c r="P30" s="120">
        <v>2.2415750000000005</v>
      </c>
      <c r="Q30" s="30">
        <f t="shared" si="17"/>
        <v>-0.48532499999999912</v>
      </c>
      <c r="R30" s="35">
        <v>14.084100000000001</v>
      </c>
      <c r="S30" s="36">
        <v>5.5341000000000005</v>
      </c>
      <c r="T30" s="22">
        <f t="shared" si="18"/>
        <v>-8.5500000000000007</v>
      </c>
      <c r="U30" s="35">
        <v>26.864823938499995</v>
      </c>
      <c r="V30" s="36">
        <v>15.987473444999997</v>
      </c>
      <c r="W30" s="30">
        <f t="shared" si="19"/>
        <v>-10.877350493499998</v>
      </c>
      <c r="X30" s="35">
        <v>53.023974639412394</v>
      </c>
      <c r="Y30" s="36">
        <v>75.560687017241719</v>
      </c>
      <c r="Z30" s="22">
        <f t="shared" si="20"/>
        <v>22.536712377829325</v>
      </c>
      <c r="AA30" s="119">
        <v>6.4677500000000006</v>
      </c>
      <c r="AB30" s="120">
        <v>8.9557500000000001</v>
      </c>
      <c r="AC30" s="30">
        <f t="shared" si="21"/>
        <v>2.4879999999999995</v>
      </c>
      <c r="AD30" s="35">
        <v>23.641696164547174</v>
      </c>
      <c r="AE30" s="36">
        <v>58.375460541072776</v>
      </c>
      <c r="AF30" s="22">
        <f t="shared" si="22"/>
        <v>34.733764376525599</v>
      </c>
      <c r="AG30" s="119">
        <v>3.4634283880004921</v>
      </c>
      <c r="AH30" s="120">
        <v>7.7429733204276765</v>
      </c>
      <c r="AI30" s="30">
        <f t="shared" si="23"/>
        <v>4.2795449324271839</v>
      </c>
      <c r="AJ30" s="119">
        <v>1.2678949107549577</v>
      </c>
      <c r="AK30" s="120">
        <v>4.8665928108331604</v>
      </c>
      <c r="AL30" s="30">
        <f t="shared" si="24"/>
        <v>3.5986979000782027</v>
      </c>
    </row>
    <row r="31" spans="1:38" s="33" customFormat="1" ht="18" customHeight="1" x14ac:dyDescent="0.25">
      <c r="A31" s="32"/>
      <c r="B31" s="20" t="s">
        <v>13</v>
      </c>
      <c r="C31" s="27">
        <v>456.30555555555554</v>
      </c>
      <c r="D31" s="25">
        <v>434.87222222222221</v>
      </c>
      <c r="E31" s="26">
        <f t="shared" si="13"/>
        <v>-21.433333333333337</v>
      </c>
      <c r="F31" s="28">
        <v>3.4655999999999998</v>
      </c>
      <c r="G31" s="29">
        <v>1.7310000000000001</v>
      </c>
      <c r="H31" s="30">
        <f t="shared" si="14"/>
        <v>-1.7345999999999997</v>
      </c>
      <c r="I31" s="28">
        <v>4.2628916666666665</v>
      </c>
      <c r="J31" s="29">
        <v>3.316616666666667</v>
      </c>
      <c r="K31" s="30">
        <f t="shared" si="15"/>
        <v>-0.94627499999999953</v>
      </c>
      <c r="L31" s="28">
        <v>4.0685771747375723</v>
      </c>
      <c r="M31" s="29">
        <v>6.1778902960532198</v>
      </c>
      <c r="N31" s="30">
        <f t="shared" si="16"/>
        <v>2.1093131213156475</v>
      </c>
      <c r="O31" s="28">
        <v>2.6528500000000004</v>
      </c>
      <c r="P31" s="29">
        <v>2.5053250000000009</v>
      </c>
      <c r="Q31" s="30">
        <f t="shared" si="17"/>
        <v>-0.14752499999999946</v>
      </c>
      <c r="R31" s="23">
        <v>8.8651499999999999</v>
      </c>
      <c r="S31" s="24">
        <v>5.9858999999999991</v>
      </c>
      <c r="T31" s="22">
        <f t="shared" si="18"/>
        <v>-2.8792500000000008</v>
      </c>
      <c r="U31" s="23">
        <v>15.090943581249997</v>
      </c>
      <c r="V31" s="24">
        <v>12.943094930749998</v>
      </c>
      <c r="W31" s="30">
        <f t="shared" si="19"/>
        <v>-2.1478486504999985</v>
      </c>
      <c r="X31" s="23">
        <v>47.03050826106324</v>
      </c>
      <c r="Y31" s="24">
        <v>60.954601275914243</v>
      </c>
      <c r="Z31" s="22">
        <f t="shared" si="20"/>
        <v>13.924093014851003</v>
      </c>
      <c r="AA31" s="28">
        <v>5.0447500000000005</v>
      </c>
      <c r="AB31" s="29">
        <v>8.7767499999999998</v>
      </c>
      <c r="AC31" s="30">
        <f t="shared" si="21"/>
        <v>3.7319999999999993</v>
      </c>
      <c r="AD31" s="23">
        <v>31.915408135647571</v>
      </c>
      <c r="AE31" s="24">
        <v>98.628689863103887</v>
      </c>
      <c r="AF31" s="22">
        <f t="shared" si="22"/>
        <v>66.713281727456319</v>
      </c>
      <c r="AG31" s="28">
        <v>3.2995443548591723</v>
      </c>
      <c r="AH31" s="29">
        <v>6.6393586569356575</v>
      </c>
      <c r="AI31" s="30">
        <f t="shared" si="23"/>
        <v>3.3398143020764852</v>
      </c>
      <c r="AJ31" s="28">
        <v>1.0534375828121898</v>
      </c>
      <c r="AK31" s="29">
        <v>2.0602466512856732</v>
      </c>
      <c r="AL31" s="30">
        <f t="shared" si="24"/>
        <v>1.0068090684734834</v>
      </c>
    </row>
    <row r="32" spans="1:38" s="33" customFormat="1" ht="18" customHeight="1" x14ac:dyDescent="0.25">
      <c r="A32" s="32"/>
      <c r="B32" s="20" t="s">
        <v>12</v>
      </c>
      <c r="C32" s="27">
        <v>485.80555555555554</v>
      </c>
      <c r="D32" s="25">
        <v>427.52499999999998</v>
      </c>
      <c r="E32" s="26">
        <f t="shared" si="13"/>
        <v>-58.280555555555566</v>
      </c>
      <c r="F32" s="28">
        <v>1.8382833333333333</v>
      </c>
      <c r="G32" s="29">
        <v>1.6085666666666669</v>
      </c>
      <c r="H32" s="30">
        <f t="shared" si="14"/>
        <v>-0.22971666666666635</v>
      </c>
      <c r="I32" s="28">
        <v>3.6827583333333331</v>
      </c>
      <c r="J32" s="29">
        <v>3.6316083333333333</v>
      </c>
      <c r="K32" s="30">
        <f t="shared" si="15"/>
        <v>-5.1149999999999807E-2</v>
      </c>
      <c r="L32" s="28">
        <v>6.2024294163252822</v>
      </c>
      <c r="M32" s="29">
        <v>6.9612699073113093</v>
      </c>
      <c r="N32" s="30">
        <f t="shared" si="16"/>
        <v>0.75884049098602713</v>
      </c>
      <c r="O32" s="28" t="s">
        <v>2</v>
      </c>
      <c r="P32" s="29" t="s">
        <v>2</v>
      </c>
      <c r="Q32" s="30" t="str">
        <f t="shared" si="17"/>
        <v/>
      </c>
      <c r="R32" s="23" t="s">
        <v>2</v>
      </c>
      <c r="S32" s="24" t="s">
        <v>2</v>
      </c>
      <c r="T32" s="22" t="str">
        <f t="shared" si="18"/>
        <v/>
      </c>
      <c r="U32" s="23" t="s">
        <v>2</v>
      </c>
      <c r="V32" s="24" t="s">
        <v>2</v>
      </c>
      <c r="W32" s="30" t="str">
        <f t="shared" si="19"/>
        <v/>
      </c>
      <c r="X32" s="23" t="s">
        <v>2</v>
      </c>
      <c r="Y32" s="24" t="s">
        <v>2</v>
      </c>
      <c r="Z32" s="22" t="str">
        <f t="shared" si="20"/>
        <v/>
      </c>
      <c r="AA32" s="28" t="s">
        <v>2</v>
      </c>
      <c r="AB32" s="29" t="s">
        <v>2</v>
      </c>
      <c r="AC32" s="30" t="str">
        <f t="shared" si="21"/>
        <v/>
      </c>
      <c r="AD32" s="23">
        <v>22.700684526027587</v>
      </c>
      <c r="AE32" s="24">
        <v>57.14301125776278</v>
      </c>
      <c r="AF32" s="22">
        <f t="shared" si="22"/>
        <v>34.442326731735193</v>
      </c>
      <c r="AG32" s="28">
        <v>1.4910786187229619</v>
      </c>
      <c r="AH32" s="29">
        <v>3.8502688329417172</v>
      </c>
      <c r="AI32" s="30">
        <f t="shared" si="23"/>
        <v>2.3591902142187555</v>
      </c>
      <c r="AJ32" s="28">
        <v>1.142873049169129</v>
      </c>
      <c r="AK32" s="29">
        <v>1.4097893339393648</v>
      </c>
      <c r="AL32" s="30">
        <f t="shared" si="24"/>
        <v>0.26691628477023577</v>
      </c>
    </row>
    <row r="33" spans="1:38" s="33" customFormat="1" ht="18" customHeight="1" x14ac:dyDescent="0.25">
      <c r="A33" s="32"/>
      <c r="B33" s="20" t="s">
        <v>13</v>
      </c>
      <c r="C33" s="27">
        <v>437.15277777777777</v>
      </c>
      <c r="D33" s="25">
        <v>369.51944444444445</v>
      </c>
      <c r="E33" s="26">
        <f t="shared" si="13"/>
        <v>-67.633333333333326</v>
      </c>
      <c r="F33" s="28">
        <v>4.1798500000000001</v>
      </c>
      <c r="G33" s="29">
        <v>2.2060166666666667</v>
      </c>
      <c r="H33" s="30">
        <f t="shared" si="14"/>
        <v>-1.9738333333333333</v>
      </c>
      <c r="I33" s="28">
        <v>4.2260499999999999</v>
      </c>
      <c r="J33" s="29">
        <v>3.0449166666666665</v>
      </c>
      <c r="K33" s="30">
        <f t="shared" si="15"/>
        <v>-1.1811333333333334</v>
      </c>
      <c r="L33" s="28">
        <v>3.4734290839554531</v>
      </c>
      <c r="M33" s="29">
        <v>4.6094919328594353</v>
      </c>
      <c r="N33" s="30">
        <f t="shared" si="16"/>
        <v>1.1360628489039821</v>
      </c>
      <c r="O33" s="28">
        <v>2.6489000000000003</v>
      </c>
      <c r="P33" s="29">
        <v>2.3518750000000002</v>
      </c>
      <c r="Q33" s="30">
        <f t="shared" si="17"/>
        <v>-0.29702500000000009</v>
      </c>
      <c r="R33" s="23">
        <v>29.643599999999999</v>
      </c>
      <c r="S33" s="24">
        <v>8.1152999999999995</v>
      </c>
      <c r="T33" s="22">
        <f t="shared" si="18"/>
        <v>-21.528300000000002</v>
      </c>
      <c r="U33" s="23">
        <v>21.359930333999998</v>
      </c>
      <c r="V33" s="24">
        <v>11.379085129249999</v>
      </c>
      <c r="W33" s="30">
        <f t="shared" si="19"/>
        <v>-9.9808452047499987</v>
      </c>
      <c r="X33" s="23">
        <v>22.060071003433265</v>
      </c>
      <c r="Y33" s="24">
        <v>38.459306951159078</v>
      </c>
      <c r="Z33" s="22">
        <f t="shared" si="20"/>
        <v>16.399235947725813</v>
      </c>
      <c r="AA33" s="28">
        <v>5.3052500000000009</v>
      </c>
      <c r="AB33" s="29">
        <v>8.9499999999999993</v>
      </c>
      <c r="AC33" s="30">
        <f t="shared" si="21"/>
        <v>3.6447499999999984</v>
      </c>
      <c r="AD33" s="23">
        <v>29.560304880668706</v>
      </c>
      <c r="AE33" s="24">
        <v>75.694683255706011</v>
      </c>
      <c r="AF33" s="22">
        <f t="shared" si="22"/>
        <v>46.134378375037301</v>
      </c>
      <c r="AG33" s="28">
        <v>1.6144975462738629</v>
      </c>
      <c r="AH33" s="29">
        <v>5.8199599562821502</v>
      </c>
      <c r="AI33" s="30">
        <f t="shared" si="23"/>
        <v>4.2054624100082876</v>
      </c>
      <c r="AJ33" s="28">
        <v>1.1799401901876652</v>
      </c>
      <c r="AK33" s="29">
        <v>2.6557358475463171</v>
      </c>
      <c r="AL33" s="30">
        <f t="shared" si="24"/>
        <v>1.4757956573586519</v>
      </c>
    </row>
    <row r="34" spans="1:38" s="33" customFormat="1" ht="18" customHeight="1" x14ac:dyDescent="0.25">
      <c r="A34" s="32"/>
      <c r="B34" s="20" t="s">
        <v>13</v>
      </c>
      <c r="C34" s="27">
        <v>473.19444444444446</v>
      </c>
      <c r="D34" s="25">
        <v>491.05555555555554</v>
      </c>
      <c r="E34" s="26">
        <f t="shared" si="13"/>
        <v>17.861111111111086</v>
      </c>
      <c r="F34" s="28">
        <v>0.62306666666666677</v>
      </c>
      <c r="G34" s="29">
        <v>0.79773333333333318</v>
      </c>
      <c r="H34" s="30">
        <f t="shared" si="14"/>
        <v>0.17466666666666641</v>
      </c>
      <c r="I34" s="28">
        <v>1.8315333333333332</v>
      </c>
      <c r="J34" s="29">
        <v>2.2660750000000003</v>
      </c>
      <c r="K34" s="30">
        <f t="shared" si="15"/>
        <v>0.43454166666666705</v>
      </c>
      <c r="L34" s="28">
        <v>8.9971728724056579</v>
      </c>
      <c r="M34" s="29">
        <v>8.8078847354631105</v>
      </c>
      <c r="N34" s="30">
        <f t="shared" si="16"/>
        <v>-0.18928813694254742</v>
      </c>
      <c r="O34" s="28">
        <v>2.5363500000000005</v>
      </c>
      <c r="P34" s="29">
        <v>2.3474999999999997</v>
      </c>
      <c r="Q34" s="30">
        <f t="shared" si="17"/>
        <v>-0.18885000000000085</v>
      </c>
      <c r="R34" s="23">
        <v>4.3816500000000005</v>
      </c>
      <c r="S34" s="24">
        <v>2.4307500000000002</v>
      </c>
      <c r="T34" s="22">
        <f t="shared" si="18"/>
        <v>-1.9509000000000003</v>
      </c>
      <c r="U34" s="23">
        <v>9.8232710095000009</v>
      </c>
      <c r="V34" s="24">
        <v>7.4188781287499985</v>
      </c>
      <c r="W34" s="30">
        <f t="shared" si="19"/>
        <v>-2.4043928807500023</v>
      </c>
      <c r="X34" s="23">
        <v>58.530180923985029</v>
      </c>
      <c r="Y34" s="24">
        <v>83.454896725930951</v>
      </c>
      <c r="Z34" s="22">
        <f t="shared" si="20"/>
        <v>24.924715801945922</v>
      </c>
      <c r="AA34" s="28">
        <v>6.8792499999999999</v>
      </c>
      <c r="AB34" s="29">
        <v>7.2865000000000002</v>
      </c>
      <c r="AC34" s="30">
        <f t="shared" si="21"/>
        <v>0.40725000000000033</v>
      </c>
      <c r="AD34" s="23">
        <v>81.76401135457202</v>
      </c>
      <c r="AE34" s="24">
        <v>103.24315281435941</v>
      </c>
      <c r="AF34" s="22">
        <f t="shared" si="22"/>
        <v>21.479141459787385</v>
      </c>
      <c r="AG34" s="28">
        <v>3.8795150863398056</v>
      </c>
      <c r="AH34" s="29">
        <v>12.507848882012471</v>
      </c>
      <c r="AI34" s="30">
        <f t="shared" si="23"/>
        <v>8.6283337956726651</v>
      </c>
      <c r="AJ34" s="28">
        <v>4.5842044769379493</v>
      </c>
      <c r="AK34" s="29">
        <v>3.940495766207583</v>
      </c>
      <c r="AL34" s="30">
        <f t="shared" si="24"/>
        <v>-0.64370871073036628</v>
      </c>
    </row>
    <row r="35" spans="1:38" s="33" customFormat="1" ht="18" customHeight="1" x14ac:dyDescent="0.25">
      <c r="A35" s="37"/>
      <c r="B35" s="20"/>
      <c r="C35" s="27"/>
      <c r="D35" s="25"/>
      <c r="E35" s="26"/>
      <c r="F35" s="28"/>
      <c r="G35" s="29"/>
      <c r="H35" s="30"/>
      <c r="I35" s="28"/>
      <c r="J35" s="29"/>
      <c r="K35" s="30"/>
      <c r="L35" s="28"/>
      <c r="M35" s="29"/>
      <c r="N35" s="30"/>
      <c r="O35" s="28"/>
      <c r="P35" s="29"/>
      <c r="Q35" s="30"/>
      <c r="R35" s="23"/>
      <c r="S35" s="24"/>
      <c r="T35" s="22"/>
      <c r="U35" s="28"/>
      <c r="V35" s="29"/>
      <c r="W35" s="30"/>
      <c r="X35" s="23"/>
      <c r="Y35" s="24"/>
      <c r="Z35" s="22"/>
      <c r="AA35" s="28"/>
      <c r="AB35" s="29"/>
      <c r="AC35" s="30"/>
      <c r="AD35" s="20"/>
      <c r="AE35" s="21"/>
      <c r="AF35" s="38"/>
      <c r="AG35" s="28"/>
      <c r="AH35" s="29"/>
      <c r="AI35" s="30"/>
      <c r="AJ35" s="28"/>
      <c r="AK35" s="29"/>
      <c r="AL35" s="30"/>
    </row>
    <row r="36" spans="1:38" s="53" customFormat="1" ht="18.75" customHeight="1" x14ac:dyDescent="0.25">
      <c r="A36" s="39" t="s">
        <v>3</v>
      </c>
      <c r="B36" s="40" t="str">
        <f>CONCATENATE("Female n=",COUNTIF(B27:B35,"Female"))</f>
        <v>Female n=6</v>
      </c>
      <c r="C36" s="41">
        <f t="shared" ref="C36:AL36" si="25">AVERAGE(C27:C35)</f>
        <v>451.28055555555557</v>
      </c>
      <c r="D36" s="48">
        <f t="shared" si="25"/>
        <v>404.18819444444449</v>
      </c>
      <c r="E36" s="49">
        <f t="shared" si="25"/>
        <v>-47.092361111111117</v>
      </c>
      <c r="F36" s="50">
        <f t="shared" si="25"/>
        <v>2.6528499999999999</v>
      </c>
      <c r="G36" s="51">
        <f t="shared" si="25"/>
        <v>1.367275</v>
      </c>
      <c r="H36" s="52">
        <f t="shared" si="25"/>
        <v>-1.2855749999999999</v>
      </c>
      <c r="I36" s="91">
        <f t="shared" si="25"/>
        <v>3.6140239583333331</v>
      </c>
      <c r="J36" s="92">
        <f t="shared" si="25"/>
        <v>2.8814854166666666</v>
      </c>
      <c r="K36" s="93">
        <f t="shared" si="25"/>
        <v>-0.73253854166666643</v>
      </c>
      <c r="L36" s="50">
        <f t="shared" si="25"/>
        <v>5.1437042209596031</v>
      </c>
      <c r="M36" s="51">
        <f t="shared" si="25"/>
        <v>7.4936886952075739</v>
      </c>
      <c r="N36" s="52">
        <f t="shared" si="25"/>
        <v>2.3499844742479699</v>
      </c>
      <c r="O36" s="50">
        <f t="shared" si="25"/>
        <v>2.5916678571428582</v>
      </c>
      <c r="P36" s="51">
        <f t="shared" si="25"/>
        <v>2.362767857142857</v>
      </c>
      <c r="Q36" s="52">
        <f t="shared" si="25"/>
        <v>-0.22890000000000013</v>
      </c>
      <c r="R36" s="42">
        <f t="shared" si="25"/>
        <v>13.194385714285715</v>
      </c>
      <c r="S36" s="43">
        <f t="shared" si="25"/>
        <v>5.9692500000000006</v>
      </c>
      <c r="T36" s="44">
        <f t="shared" si="25"/>
        <v>-7.2251357142857149</v>
      </c>
      <c r="U36" s="106">
        <f t="shared" si="25"/>
        <v>17.262962589892858</v>
      </c>
      <c r="V36" s="107">
        <f t="shared" si="25"/>
        <v>12.161757024321428</v>
      </c>
      <c r="W36" s="108">
        <f t="shared" si="25"/>
        <v>-5.1012055655714281</v>
      </c>
      <c r="X36" s="42">
        <f t="shared" si="25"/>
        <v>42.120180421753091</v>
      </c>
      <c r="Y36" s="43">
        <f t="shared" si="25"/>
        <v>61.36216929489386</v>
      </c>
      <c r="Z36" s="44">
        <f t="shared" si="25"/>
        <v>19.24198887314077</v>
      </c>
      <c r="AA36" s="50">
        <f t="shared" si="25"/>
        <v>6.2724642857142854</v>
      </c>
      <c r="AB36" s="51">
        <f>AVERAGE(AB27:AB35)</f>
        <v>8.0796428571428578</v>
      </c>
      <c r="AC36" s="52">
        <f t="shared" si="25"/>
        <v>1.8071785714285709</v>
      </c>
      <c r="AD36" s="42">
        <f t="shared" si="25"/>
        <v>38.373238804653944</v>
      </c>
      <c r="AE36" s="43">
        <f t="shared" si="25"/>
        <v>80.55906257325266</v>
      </c>
      <c r="AF36" s="44">
        <f t="shared" si="25"/>
        <v>42.185823768598716</v>
      </c>
      <c r="AG36" s="50">
        <f t="shared" si="25"/>
        <v>2.9191709432756405</v>
      </c>
      <c r="AH36" s="51">
        <f t="shared" si="25"/>
        <v>7.6666422196681889</v>
      </c>
      <c r="AI36" s="52">
        <f t="shared" si="25"/>
        <v>4.7474712763925506</v>
      </c>
      <c r="AJ36" s="50">
        <f t="shared" si="25"/>
        <v>1.6325070690125179</v>
      </c>
      <c r="AK36" s="51">
        <f t="shared" si="25"/>
        <v>2.9050164664007934</v>
      </c>
      <c r="AL36" s="52">
        <f t="shared" si="25"/>
        <v>1.2725093973882751</v>
      </c>
    </row>
    <row r="37" spans="1:38" s="53" customFormat="1" ht="18.75" customHeight="1" x14ac:dyDescent="0.25">
      <c r="A37" s="54" t="s">
        <v>4</v>
      </c>
      <c r="B37" s="55" t="str">
        <f>CONCATENATE("Male n=",COUNTIF(B27:B35,"Male"))</f>
        <v>Male n=2</v>
      </c>
      <c r="C37" s="56">
        <f>STDEV(C27:C35)</f>
        <v>23.094341586537947</v>
      </c>
      <c r="D37" s="57">
        <f>STDEV(D27:D35)</f>
        <v>47.620801734391421</v>
      </c>
      <c r="E37" s="58" t="s">
        <v>2</v>
      </c>
      <c r="F37" s="59">
        <f>STDEV(F27:F35)</f>
        <v>1.2451429918522328</v>
      </c>
      <c r="G37" s="60">
        <f>STDEV(G27:G35)</f>
        <v>0.5010293154303801</v>
      </c>
      <c r="H37" s="61" t="s">
        <v>2</v>
      </c>
      <c r="I37" s="94">
        <f>STDEV(I27:I35)</f>
        <v>0.87621314311723164</v>
      </c>
      <c r="J37" s="95">
        <f>STDEV(J27:J35)</f>
        <v>0.45231965455398443</v>
      </c>
      <c r="K37" s="96" t="s">
        <v>2</v>
      </c>
      <c r="L37" s="59">
        <f>STDEV(L27:L35)</f>
        <v>1.9464648407287466</v>
      </c>
      <c r="M37" s="60">
        <f>STDEV(M27:M35)</f>
        <v>2.8377134112028526</v>
      </c>
      <c r="N37" s="61" t="s">
        <v>2</v>
      </c>
      <c r="O37" s="59">
        <f>STDEV(O27:O35)</f>
        <v>8.4852500348994678E-2</v>
      </c>
      <c r="P37" s="60">
        <f>STDEV(P27:P35)</f>
        <v>7.9851424160600967E-2</v>
      </c>
      <c r="Q37" s="61" t="s">
        <v>2</v>
      </c>
      <c r="R37" s="45">
        <f>STDEV(R27:R35)</f>
        <v>8.0429236283473795</v>
      </c>
      <c r="S37" s="46">
        <f>STDEV(S27:S35)</f>
        <v>2.0843144718348041</v>
      </c>
      <c r="T37" s="47" t="s">
        <v>2</v>
      </c>
      <c r="U37" s="109">
        <f>STDEV(U27:U35)</f>
        <v>5.6955950066800165</v>
      </c>
      <c r="V37" s="110">
        <f>STDEV(V27:V35)</f>
        <v>3.006150621675248</v>
      </c>
      <c r="W37" s="111" t="s">
        <v>2</v>
      </c>
      <c r="X37" s="45">
        <f>STDEV(X27:X35)</f>
        <v>12.10508638098092</v>
      </c>
      <c r="Y37" s="46">
        <f>STDEV(Y27:Y35)</f>
        <v>15.217287495172727</v>
      </c>
      <c r="Z37" s="47" t="s">
        <v>2</v>
      </c>
      <c r="AA37" s="59">
        <f>STDEV(AA27:AA35)</f>
        <v>1.4368097069301031</v>
      </c>
      <c r="AB37" s="60">
        <f>STDEV(AB27:AB35)</f>
        <v>1.0385608517834235</v>
      </c>
      <c r="AC37" s="61" t="s">
        <v>2</v>
      </c>
      <c r="AD37" s="45">
        <f>STDEV(AD27:AD35)</f>
        <v>18.898527869993661</v>
      </c>
      <c r="AE37" s="46">
        <f>STDEV(AE27:AE35)</f>
        <v>21.444260008927607</v>
      </c>
      <c r="AF37" s="47" t="s">
        <v>2</v>
      </c>
      <c r="AG37" s="59">
        <f>STDEV(AG27:AG35)</f>
        <v>0.93896411188628348</v>
      </c>
      <c r="AH37" s="60">
        <f>STDEV(AH27:AH35)</f>
        <v>2.6544734890483879</v>
      </c>
      <c r="AI37" s="61" t="s">
        <v>2</v>
      </c>
      <c r="AJ37" s="59">
        <f>STDEV(AJ27:AJ35)</f>
        <v>1.2329692340915357</v>
      </c>
      <c r="AK37" s="60">
        <f>STDEV(AK27:AK35)</f>
        <v>1.0818960638165516</v>
      </c>
      <c r="AL37" s="61" t="s">
        <v>2</v>
      </c>
    </row>
    <row r="38" spans="1:38" s="53" customFormat="1" ht="18" customHeight="1" x14ac:dyDescent="0.25">
      <c r="A38" s="54" t="s">
        <v>5</v>
      </c>
      <c r="B38" s="62" t="s">
        <v>2</v>
      </c>
      <c r="C38" s="56">
        <f>C37/SQRT(COUNT(C27:C35))</f>
        <v>8.1650827714397352</v>
      </c>
      <c r="D38" s="57">
        <f>D37/SQRT(COUNT(D27:D35))</f>
        <v>16.836495915964136</v>
      </c>
      <c r="E38" s="58" t="s">
        <v>2</v>
      </c>
      <c r="F38" s="59">
        <f>F37/SQRT(COUNT(F27:F35))</f>
        <v>0.44022452654280991</v>
      </c>
      <c r="G38" s="60">
        <f>G37/SQRT(COUNT(G27:G35))</f>
        <v>0.17714061325703773</v>
      </c>
      <c r="H38" s="61" t="s">
        <v>2</v>
      </c>
      <c r="I38" s="94">
        <f>I37/SQRT(COUNT(I27:I35))</f>
        <v>0.30978812763148666</v>
      </c>
      <c r="J38" s="95">
        <f>J37/SQRT(COUNT(J27:J35))</f>
        <v>0.1599191474995395</v>
      </c>
      <c r="K38" s="96" t="s">
        <v>2</v>
      </c>
      <c r="L38" s="59">
        <f>L37/SQRT(COUNT(L27:L35))</f>
        <v>0.68817924411024489</v>
      </c>
      <c r="M38" s="60">
        <f>M37/SQRT(COUNT(M27:M35))</f>
        <v>1.0032831980627734</v>
      </c>
      <c r="N38" s="61" t="s">
        <v>2</v>
      </c>
      <c r="O38" s="59">
        <f>O37/SQRT(COUNT(O27:O35))</f>
        <v>3.2071230577923042E-2</v>
      </c>
      <c r="P38" s="60">
        <f>P37/SQRT(COUNT(P27:P35))</f>
        <v>3.0181001451897817E-2</v>
      </c>
      <c r="Q38" s="61" t="s">
        <v>2</v>
      </c>
      <c r="R38" s="45">
        <f>R37/SQRT(COUNT(R27:R35))</f>
        <v>3.0399393906417789</v>
      </c>
      <c r="S38" s="46">
        <f>S37/SQRT(COUNT(S27:S35))</f>
        <v>0.78779682093254744</v>
      </c>
      <c r="T38" s="47" t="s">
        <v>2</v>
      </c>
      <c r="U38" s="109">
        <f>U37/SQRT(COUNT(U27:U35))</f>
        <v>2.1527325651737983</v>
      </c>
      <c r="V38" s="110">
        <f>V37/SQRT(COUNT(V27:V35))</f>
        <v>1.1362181355078458</v>
      </c>
      <c r="W38" s="111" t="s">
        <v>2</v>
      </c>
      <c r="X38" s="45">
        <f>X37/SQRT(COUNT(X27:X35))</f>
        <v>4.5752925947186265</v>
      </c>
      <c r="Y38" s="46">
        <f>Y37/SQRT(COUNT(Y27:Y35))</f>
        <v>5.751594048742863</v>
      </c>
      <c r="Z38" s="47" t="s">
        <v>2</v>
      </c>
      <c r="AA38" s="59">
        <f>AA37/SQRT(COUNT(AA27:AA35))</f>
        <v>0.54306302369437864</v>
      </c>
      <c r="AB38" s="60">
        <f>AB37/SQRT(COUNT(AB27:AB35))</f>
        <v>0.3925391050323358</v>
      </c>
      <c r="AC38" s="61" t="s">
        <v>2</v>
      </c>
      <c r="AD38" s="45">
        <f>AD37/SQRT(COUNT(AD27:AD35))</f>
        <v>6.6816386056577386</v>
      </c>
      <c r="AE38" s="46">
        <f>AE37/SQRT(COUNT(AE27:AE35))</f>
        <v>7.581690834920102</v>
      </c>
      <c r="AF38" s="47" t="s">
        <v>2</v>
      </c>
      <c r="AG38" s="59">
        <f>AG37/SQRT(COUNT(AG27:AG35))</f>
        <v>0.33197394540279757</v>
      </c>
      <c r="AH38" s="60">
        <f>AH37/SQRT(COUNT(AH27:AH35))</f>
        <v>0.93849810229301478</v>
      </c>
      <c r="AI38" s="61" t="s">
        <v>2</v>
      </c>
      <c r="AJ38" s="59">
        <f>AJ37/SQRT(COUNT(AJ27:AJ35))</f>
        <v>0.4359204532102543</v>
      </c>
      <c r="AK38" s="60">
        <f>AK37/SQRT(COUNT(AK27:AK35))</f>
        <v>0.38250802163185865</v>
      </c>
      <c r="AL38" s="61" t="s">
        <v>2</v>
      </c>
    </row>
    <row r="39" spans="1:38" s="31" customFormat="1" ht="18" customHeight="1" x14ac:dyDescent="0.25">
      <c r="A39" s="54" t="s">
        <v>9</v>
      </c>
      <c r="B39" s="63" t="s">
        <v>2</v>
      </c>
      <c r="C39" s="65" t="s">
        <v>2</v>
      </c>
      <c r="D39" s="66" t="s">
        <v>2</v>
      </c>
      <c r="E39" s="81">
        <f>E36-(_xlfn.CONFIDENCE.T(0.05,(STDEV(E27:E35)),COUNT(E27:E35)))</f>
        <v>-77.321380036525397</v>
      </c>
      <c r="F39" s="69" t="s">
        <v>2</v>
      </c>
      <c r="G39" s="70" t="s">
        <v>2</v>
      </c>
      <c r="H39" s="82">
        <f>H36-(_xlfn.CONFIDENCE.T(0.05,(STDEV(H27:H35)),COUNT(H27:H35)))</f>
        <v>-2.0959251318582339</v>
      </c>
      <c r="I39" s="97" t="s">
        <v>2</v>
      </c>
      <c r="J39" s="98" t="s">
        <v>2</v>
      </c>
      <c r="K39" s="99">
        <f>K36-(_xlfn.CONFIDENCE.T(0.05,(STDEV(K27:K35)),COUNT(K27:K35)))</f>
        <v>-1.2859298521427882</v>
      </c>
      <c r="L39" s="69" t="s">
        <v>2</v>
      </c>
      <c r="M39" s="70" t="s">
        <v>2</v>
      </c>
      <c r="N39" s="82">
        <f>N36-(_xlfn.CONFIDENCE.T(0.05,(STDEV(N27:N35)),COUNT(N27:N35)))</f>
        <v>0.31084366031333488</v>
      </c>
      <c r="O39" s="69" t="s">
        <v>2</v>
      </c>
      <c r="P39" s="70" t="s">
        <v>2</v>
      </c>
      <c r="Q39" s="82">
        <f>Q36-(_xlfn.CONFIDENCE.T(0.05,(STDEV(Q27:Q35)),COUNT(Q27:Q35)))</f>
        <v>-0.34661373383448529</v>
      </c>
      <c r="R39" s="67" t="s">
        <v>2</v>
      </c>
      <c r="S39" s="68" t="s">
        <v>2</v>
      </c>
      <c r="T39" s="80">
        <f>T36-(_xlfn.CONFIDENCE.T(0.05,(STDEV(T27:T35)),COUNT(T27:T35)))</f>
        <v>-13.518435772274147</v>
      </c>
      <c r="U39" s="112" t="s">
        <v>2</v>
      </c>
      <c r="V39" s="113" t="s">
        <v>2</v>
      </c>
      <c r="W39" s="114">
        <f>W36-(_xlfn.CONFIDENCE.T(0.05,(STDEV(W27:W35)),COUNT(W27:W35)))</f>
        <v>-8.6018942575954593</v>
      </c>
      <c r="X39" s="67" t="s">
        <v>2</v>
      </c>
      <c r="Y39" s="68" t="s">
        <v>2</v>
      </c>
      <c r="Z39" s="80">
        <f>Z36-(_xlfn.CONFIDENCE.T(0.05,(STDEV(Z27:Z35)),COUNT(Z27:Z35)))</f>
        <v>12.933486139197754</v>
      </c>
      <c r="AA39" s="69" t="s">
        <v>2</v>
      </c>
      <c r="AB39" s="70" t="s">
        <v>2</v>
      </c>
      <c r="AC39" s="82">
        <f>AC36-(_xlfn.CONFIDENCE.T(0.05,(STDEV(AC27:AC35)),COUNT(AC27:AC35)))</f>
        <v>2.0491304996470561E-3</v>
      </c>
      <c r="AD39" s="63" t="s">
        <v>2</v>
      </c>
      <c r="AE39" s="64" t="s">
        <v>2</v>
      </c>
      <c r="AF39" s="80">
        <f>AF36-(_xlfn.CONFIDENCE.T(0.05,(STDEV(AF27:AF35)),COUNT(AF27:AF35)))</f>
        <v>27.571712948631507</v>
      </c>
      <c r="AG39" s="69" t="s">
        <v>2</v>
      </c>
      <c r="AH39" s="70" t="s">
        <v>2</v>
      </c>
      <c r="AI39" s="82">
        <f>AI36-(_xlfn.CONFIDENCE.T(0.05,(STDEV(AI27:AI35)),COUNT(AI27:AI35)))</f>
        <v>2.9476014025141382</v>
      </c>
      <c r="AJ39" s="69" t="s">
        <v>2</v>
      </c>
      <c r="AK39" s="70" t="s">
        <v>2</v>
      </c>
      <c r="AL39" s="82">
        <f>AL36-(_xlfn.CONFIDENCE.T(0.05,(STDEV(AL27:AL35)),COUNT(AL27:AL35)))</f>
        <v>0.18168991714442573</v>
      </c>
    </row>
    <row r="40" spans="1:38" s="31" customFormat="1" ht="18" customHeight="1" x14ac:dyDescent="0.25">
      <c r="A40" s="71" t="s">
        <v>10</v>
      </c>
      <c r="B40" s="72" t="s">
        <v>2</v>
      </c>
      <c r="C40" s="74" t="s">
        <v>2</v>
      </c>
      <c r="D40" s="75" t="s">
        <v>2</v>
      </c>
      <c r="E40" s="84">
        <f>E36+(_xlfn.CONFIDENCE.T(0.05,(STDEV(E27:E35)),COUNT(E27:E35)))</f>
        <v>-16.863342185696844</v>
      </c>
      <c r="F40" s="78" t="s">
        <v>2</v>
      </c>
      <c r="G40" s="79" t="s">
        <v>2</v>
      </c>
      <c r="H40" s="85">
        <f>H36+(_xlfn.CONFIDENCE.T(0.05,(STDEV(H27:H35)),COUNT(H27:H35)))</f>
        <v>-0.47522486814176612</v>
      </c>
      <c r="I40" s="100" t="s">
        <v>2</v>
      </c>
      <c r="J40" s="101" t="s">
        <v>2</v>
      </c>
      <c r="K40" s="102">
        <f>K36+(_xlfn.CONFIDENCE.T(0.05,(STDEV(K27:K35)),COUNT(K27:K35)))</f>
        <v>-0.17914723119054476</v>
      </c>
      <c r="L40" s="78" t="s">
        <v>2</v>
      </c>
      <c r="M40" s="79" t="s">
        <v>2</v>
      </c>
      <c r="N40" s="85">
        <f>N36+(_xlfn.CONFIDENCE.T(0.05,(STDEV(N27:N35)),COUNT(N27:N35)))</f>
        <v>4.3891252881826048</v>
      </c>
      <c r="O40" s="78" t="s">
        <v>2</v>
      </c>
      <c r="P40" s="79" t="s">
        <v>2</v>
      </c>
      <c r="Q40" s="85">
        <f>Q36+(_xlfn.CONFIDENCE.T(0.05,(STDEV(Q27:Q35)),COUNT(Q27:Q35)))</f>
        <v>-0.11118626616551495</v>
      </c>
      <c r="R40" s="76" t="s">
        <v>2</v>
      </c>
      <c r="S40" s="77" t="s">
        <v>2</v>
      </c>
      <c r="T40" s="83">
        <f>T36+(_xlfn.CONFIDENCE.T(0.05,(STDEV(T27:T35)),COUNT(T27:T35)))</f>
        <v>-0.93183565629728271</v>
      </c>
      <c r="U40" s="115" t="s">
        <v>2</v>
      </c>
      <c r="V40" s="116" t="s">
        <v>2</v>
      </c>
      <c r="W40" s="117">
        <f>W36+(_xlfn.CONFIDENCE.T(0.05,(STDEV(W27:W35)),COUNT(W27:W35)))</f>
        <v>-1.6005168735473969</v>
      </c>
      <c r="X40" s="76" t="s">
        <v>2</v>
      </c>
      <c r="Y40" s="77" t="s">
        <v>2</v>
      </c>
      <c r="Z40" s="83">
        <f>Z36+(_xlfn.CONFIDENCE.T(0.05,(STDEV(Z27:Z35)),COUNT(Z27:Z35)))</f>
        <v>25.550491607083785</v>
      </c>
      <c r="AA40" s="78" t="s">
        <v>2</v>
      </c>
      <c r="AB40" s="79" t="s">
        <v>2</v>
      </c>
      <c r="AC40" s="85">
        <f>AC36+(_xlfn.CONFIDENCE.T(0.05,(STDEV(AC27:AC35)),COUNT(AC27:AC35)))</f>
        <v>3.6123080123574947</v>
      </c>
      <c r="AD40" s="72" t="s">
        <v>2</v>
      </c>
      <c r="AE40" s="73" t="s">
        <v>2</v>
      </c>
      <c r="AF40" s="83">
        <f>AF36+(_xlfn.CONFIDENCE.T(0.05,(STDEV(AF27:AF35)),COUNT(AF27:AF35)))</f>
        <v>56.799934588565925</v>
      </c>
      <c r="AG40" s="78" t="s">
        <v>2</v>
      </c>
      <c r="AH40" s="79" t="s">
        <v>2</v>
      </c>
      <c r="AI40" s="85">
        <f>AI36+(_xlfn.CONFIDENCE.T(0.05,(STDEV(AI27:AI35)),COUNT(AI27:AI35)))</f>
        <v>6.5473411502709631</v>
      </c>
      <c r="AJ40" s="78" t="s">
        <v>2</v>
      </c>
      <c r="AK40" s="79" t="s">
        <v>2</v>
      </c>
      <c r="AL40" s="85">
        <f>AL36+(_xlfn.CONFIDENCE.T(0.05,(STDEV(AL27:AL35)),COUNT(AL27:AL35)))</f>
        <v>2.3633288776321244</v>
      </c>
    </row>
    <row r="41" spans="1:38" x14ac:dyDescent="0.25">
      <c r="C41" s="122"/>
      <c r="D41" s="122"/>
      <c r="E41" s="122"/>
    </row>
  </sheetData>
  <mergeCells count="48">
    <mergeCell ref="AG3:AI3"/>
    <mergeCell ref="AG4:AI4"/>
    <mergeCell ref="AJ3:AL3"/>
    <mergeCell ref="AJ4:AL4"/>
    <mergeCell ref="L3:N3"/>
    <mergeCell ref="L4:N4"/>
    <mergeCell ref="AA3:AC3"/>
    <mergeCell ref="AA4:AC4"/>
    <mergeCell ref="AD3:AF3"/>
    <mergeCell ref="AD4:AF4"/>
    <mergeCell ref="C24:E24"/>
    <mergeCell ref="F24:H24"/>
    <mergeCell ref="I24:K24"/>
    <mergeCell ref="F3:H3"/>
    <mergeCell ref="C4:E4"/>
    <mergeCell ref="F4:H4"/>
    <mergeCell ref="C3:E3"/>
    <mergeCell ref="I3:K3"/>
    <mergeCell ref="I4:K4"/>
    <mergeCell ref="L24:N24"/>
    <mergeCell ref="AA24:AC24"/>
    <mergeCell ref="AD24:AF24"/>
    <mergeCell ref="U24:W24"/>
    <mergeCell ref="X24:Z24"/>
    <mergeCell ref="O24:Q24"/>
    <mergeCell ref="R24:T24"/>
    <mergeCell ref="L25:N25"/>
    <mergeCell ref="AA25:AC25"/>
    <mergeCell ref="O25:Q25"/>
    <mergeCell ref="R25:T25"/>
    <mergeCell ref="C25:E25"/>
    <mergeCell ref="F25:H25"/>
    <mergeCell ref="I25:K25"/>
    <mergeCell ref="AG24:AI24"/>
    <mergeCell ref="AG25:AI25"/>
    <mergeCell ref="AJ24:AL24"/>
    <mergeCell ref="AJ25:AL25"/>
    <mergeCell ref="U25:W25"/>
    <mergeCell ref="X25:Z25"/>
    <mergeCell ref="AD25:AF25"/>
    <mergeCell ref="O3:Q3"/>
    <mergeCell ref="R3:T3"/>
    <mergeCell ref="U3:W3"/>
    <mergeCell ref="X3:Z3"/>
    <mergeCell ref="O4:Q4"/>
    <mergeCell ref="R4:T4"/>
    <mergeCell ref="U4:W4"/>
    <mergeCell ref="X4:Z4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3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2023-04-14T21:45:22Z</dcterms:modified>
</cp:coreProperties>
</file>