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/>
  <mc:AlternateContent xmlns:mc="http://schemas.openxmlformats.org/markup-compatibility/2006">
    <mc:Choice Requires="x15">
      <x15ac:absPath xmlns:x15ac="http://schemas.microsoft.com/office/spreadsheetml/2010/11/ac" url="/Users/redbeard/Library/CloudStorage/Box-Box/P vs PE/Manuscript/R2/Submitted files 5:23:23/"/>
    </mc:Choice>
  </mc:AlternateContent>
  <xr:revisionPtr revIDLastSave="0" documentId="8_{BEE1C8D7-E08C-0441-AB58-62E3C5DD71F0}" xr6:coauthVersionLast="47" xr6:coauthVersionMax="47" xr10:uidLastSave="{00000000-0000-0000-0000-000000000000}"/>
  <bookViews>
    <workbookView xWindow="25960" yWindow="500" windowWidth="26500" windowHeight="14920" tabRatio="861" xr2:uid="{00000000-000D-0000-FFFF-FFFF00000000}"/>
  </bookViews>
  <sheets>
    <sheet name="Extended Data Table 4" sheetId="2" r:id="rId1"/>
  </sheets>
  <definedNames>
    <definedName name="AE" localSheetId="0">'Extended Data Table 4'!#REF!</definedName>
    <definedName name="A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7" i="2" l="1"/>
  <c r="W32" i="2" l="1"/>
  <c r="Y37" i="2" l="1"/>
  <c r="Y38" i="2" s="1"/>
  <c r="X37" i="2"/>
  <c r="X38" i="2" s="1"/>
  <c r="V37" i="2"/>
  <c r="V38" i="2" s="1"/>
  <c r="U37" i="2"/>
  <c r="U38" i="2" s="1"/>
  <c r="S37" i="2"/>
  <c r="S38" i="2" s="1"/>
  <c r="R37" i="2"/>
  <c r="R38" i="2" s="1"/>
  <c r="P37" i="2"/>
  <c r="P38" i="2" s="1"/>
  <c r="O37" i="2"/>
  <c r="O38" i="2" s="1"/>
  <c r="Y36" i="2"/>
  <c r="X36" i="2"/>
  <c r="V36" i="2"/>
  <c r="U36" i="2"/>
  <c r="S36" i="2"/>
  <c r="R36" i="2"/>
  <c r="P36" i="2"/>
  <c r="O36" i="2"/>
  <c r="W34" i="2"/>
  <c r="T34" i="2"/>
  <c r="Q34" i="2"/>
  <c r="W33" i="2"/>
  <c r="T33" i="2"/>
  <c r="Q33" i="2"/>
  <c r="T32" i="2"/>
  <c r="Q32" i="2"/>
  <c r="W31" i="2"/>
  <c r="T31" i="2"/>
  <c r="Q31" i="2"/>
  <c r="W30" i="2"/>
  <c r="T30" i="2"/>
  <c r="Q30" i="2"/>
  <c r="W28" i="2"/>
  <c r="T28" i="2"/>
  <c r="Q28" i="2"/>
  <c r="W27" i="2"/>
  <c r="T27" i="2"/>
  <c r="Q27" i="2"/>
  <c r="Y16" i="2"/>
  <c r="Y17" i="2" s="1"/>
  <c r="X16" i="2"/>
  <c r="X17" i="2" s="1"/>
  <c r="V16" i="2"/>
  <c r="V17" i="2" s="1"/>
  <c r="U16" i="2"/>
  <c r="U17" i="2" s="1"/>
  <c r="S16" i="2"/>
  <c r="S17" i="2" s="1"/>
  <c r="R16" i="2"/>
  <c r="R17" i="2" s="1"/>
  <c r="P16" i="2"/>
  <c r="P17" i="2" s="1"/>
  <c r="O16" i="2"/>
  <c r="O17" i="2" s="1"/>
  <c r="Y15" i="2"/>
  <c r="X15" i="2"/>
  <c r="V15" i="2"/>
  <c r="U15" i="2"/>
  <c r="S15" i="2"/>
  <c r="R15" i="2"/>
  <c r="P15" i="2"/>
  <c r="O15" i="2"/>
  <c r="Z13" i="2"/>
  <c r="W13" i="2"/>
  <c r="T13" i="2"/>
  <c r="Q13" i="2"/>
  <c r="Z12" i="2"/>
  <c r="W12" i="2"/>
  <c r="T12" i="2"/>
  <c r="Q12" i="2"/>
  <c r="Z11" i="2"/>
  <c r="W11" i="2"/>
  <c r="T11" i="2"/>
  <c r="Q11" i="2"/>
  <c r="Z10" i="2"/>
  <c r="W10" i="2"/>
  <c r="T10" i="2"/>
  <c r="Q10" i="2"/>
  <c r="Z9" i="2"/>
  <c r="W9" i="2"/>
  <c r="W15" i="2" s="1"/>
  <c r="T9" i="2"/>
  <c r="Q9" i="2"/>
  <c r="Q15" i="2" s="1"/>
  <c r="Q18" i="2" s="1"/>
  <c r="Z7" i="2"/>
  <c r="W7" i="2"/>
  <c r="T7" i="2"/>
  <c r="Q7" i="2"/>
  <c r="AL34" i="2"/>
  <c r="AI34" i="2"/>
  <c r="AF34" i="2"/>
  <c r="AC34" i="2"/>
  <c r="N34" i="2"/>
  <c r="K34" i="2"/>
  <c r="H34" i="2"/>
  <c r="E34" i="2"/>
  <c r="AL33" i="2"/>
  <c r="AI33" i="2"/>
  <c r="AF33" i="2"/>
  <c r="AC33" i="2"/>
  <c r="N33" i="2"/>
  <c r="K33" i="2"/>
  <c r="H33" i="2"/>
  <c r="E33" i="2"/>
  <c r="AL32" i="2"/>
  <c r="AI32" i="2"/>
  <c r="AF32" i="2"/>
  <c r="AC32" i="2"/>
  <c r="N32" i="2"/>
  <c r="K32" i="2"/>
  <c r="H32" i="2"/>
  <c r="E32" i="2"/>
  <c r="AL31" i="2"/>
  <c r="AI31" i="2"/>
  <c r="AF31" i="2"/>
  <c r="AC31" i="2"/>
  <c r="N31" i="2"/>
  <c r="K31" i="2"/>
  <c r="H31" i="2"/>
  <c r="E31" i="2"/>
  <c r="AL30" i="2"/>
  <c r="AI30" i="2"/>
  <c r="AF30" i="2"/>
  <c r="AC30" i="2"/>
  <c r="N30" i="2"/>
  <c r="K30" i="2"/>
  <c r="H30" i="2"/>
  <c r="E30" i="2"/>
  <c r="AL28" i="2"/>
  <c r="AI28" i="2"/>
  <c r="AF28" i="2"/>
  <c r="AC28" i="2"/>
  <c r="N28" i="2"/>
  <c r="K28" i="2"/>
  <c r="H28" i="2"/>
  <c r="E28" i="2"/>
  <c r="AI27" i="2"/>
  <c r="AF27" i="2"/>
  <c r="AC27" i="2"/>
  <c r="N27" i="2"/>
  <c r="K27" i="2"/>
  <c r="H27" i="2"/>
  <c r="E27" i="2"/>
  <c r="Q36" i="2" l="1"/>
  <c r="Q40" i="2" s="1"/>
  <c r="T36" i="2"/>
  <c r="T40" i="2" s="1"/>
  <c r="W36" i="2"/>
  <c r="W40" i="2" s="1"/>
  <c r="Z36" i="2"/>
  <c r="Z40" i="2" s="1"/>
  <c r="Z15" i="2"/>
  <c r="Z18" i="2" s="1"/>
  <c r="T15" i="2"/>
  <c r="T18" i="2" s="1"/>
  <c r="W19" i="2"/>
  <c r="W18" i="2"/>
  <c r="Q19" i="2"/>
  <c r="Q39" i="2"/>
  <c r="T39" i="2" l="1"/>
  <c r="W39" i="2"/>
  <c r="Z19" i="2"/>
  <c r="T19" i="2"/>
  <c r="Z39" i="2"/>
  <c r="AL13" i="2"/>
  <c r="AL12" i="2"/>
  <c r="AL11" i="2"/>
  <c r="AL10" i="2"/>
  <c r="AL9" i="2"/>
  <c r="AL7" i="2"/>
  <c r="AI13" i="2"/>
  <c r="AI12" i="2"/>
  <c r="AI11" i="2"/>
  <c r="AI10" i="2"/>
  <c r="AI9" i="2"/>
  <c r="AI7" i="2"/>
  <c r="AF13" i="2"/>
  <c r="AF12" i="2"/>
  <c r="AF11" i="2"/>
  <c r="AF10" i="2"/>
  <c r="AF9" i="2"/>
  <c r="AF7" i="2"/>
  <c r="AC13" i="2"/>
  <c r="AC12" i="2"/>
  <c r="AC11" i="2"/>
  <c r="AC10" i="2"/>
  <c r="AC9" i="2"/>
  <c r="AC7" i="2"/>
  <c r="N13" i="2"/>
  <c r="N12" i="2"/>
  <c r="N11" i="2"/>
  <c r="N10" i="2"/>
  <c r="N9" i="2"/>
  <c r="N7" i="2"/>
  <c r="K13" i="2"/>
  <c r="K12" i="2"/>
  <c r="K11" i="2"/>
  <c r="K10" i="2"/>
  <c r="K9" i="2"/>
  <c r="K7" i="2"/>
  <c r="H13" i="2"/>
  <c r="H12" i="2"/>
  <c r="H11" i="2"/>
  <c r="H10" i="2"/>
  <c r="H9" i="2"/>
  <c r="H7" i="2"/>
  <c r="E9" i="2"/>
  <c r="E13" i="2" l="1"/>
  <c r="E12" i="2"/>
  <c r="E11" i="2"/>
  <c r="E10" i="2"/>
  <c r="E7" i="2"/>
  <c r="AK37" i="2" l="1"/>
  <c r="AK38" i="2" s="1"/>
  <c r="AJ37" i="2"/>
  <c r="AJ38" i="2" s="1"/>
  <c r="AK36" i="2"/>
  <c r="AJ36" i="2"/>
  <c r="AL36" i="2"/>
  <c r="AK16" i="2"/>
  <c r="AK17" i="2" s="1"/>
  <c r="AJ16" i="2"/>
  <c r="AJ17" i="2" s="1"/>
  <c r="AK15" i="2"/>
  <c r="AJ15" i="2"/>
  <c r="AL15" i="2"/>
  <c r="AH37" i="2"/>
  <c r="AH38" i="2" s="1"/>
  <c r="AG37" i="2"/>
  <c r="AG38" i="2" s="1"/>
  <c r="AH36" i="2"/>
  <c r="AG36" i="2"/>
  <c r="AI36" i="2"/>
  <c r="AH16" i="2"/>
  <c r="AH17" i="2" s="1"/>
  <c r="AG16" i="2"/>
  <c r="AG17" i="2" s="1"/>
  <c r="AH15" i="2"/>
  <c r="AG15" i="2"/>
  <c r="AI15" i="2"/>
  <c r="AL19" i="2" l="1"/>
  <c r="AL18" i="2"/>
  <c r="AL40" i="2"/>
  <c r="AL39" i="2"/>
  <c r="AI19" i="2"/>
  <c r="AI18" i="2"/>
  <c r="AI39" i="2"/>
  <c r="AI40" i="2"/>
  <c r="AB36" i="2" l="1"/>
  <c r="AE37" i="2" l="1"/>
  <c r="AE38" i="2" s="1"/>
  <c r="AD37" i="2"/>
  <c r="AD38" i="2" s="1"/>
  <c r="AB37" i="2"/>
  <c r="AB38" i="2" s="1"/>
  <c r="AA37" i="2"/>
  <c r="AA38" i="2" s="1"/>
  <c r="M37" i="2"/>
  <c r="M38" i="2" s="1"/>
  <c r="L37" i="2"/>
  <c r="L38" i="2" s="1"/>
  <c r="J37" i="2"/>
  <c r="J38" i="2" s="1"/>
  <c r="I37" i="2"/>
  <c r="I38" i="2" s="1"/>
  <c r="G37" i="2"/>
  <c r="G38" i="2" s="1"/>
  <c r="F37" i="2"/>
  <c r="F38" i="2" s="1"/>
  <c r="D37" i="2"/>
  <c r="D38" i="2" s="1"/>
  <c r="C37" i="2"/>
  <c r="C38" i="2" s="1"/>
  <c r="AF36" i="2"/>
  <c r="AF40" i="2" s="1"/>
  <c r="AE36" i="2"/>
  <c r="AD36" i="2"/>
  <c r="AC36" i="2"/>
  <c r="AC40" i="2" s="1"/>
  <c r="AA36" i="2"/>
  <c r="N36" i="2"/>
  <c r="N40" i="2" s="1"/>
  <c r="M36" i="2"/>
  <c r="L36" i="2"/>
  <c r="K36" i="2"/>
  <c r="K40" i="2" s="1"/>
  <c r="J36" i="2"/>
  <c r="I36" i="2"/>
  <c r="H36" i="2"/>
  <c r="H39" i="2" s="1"/>
  <c r="G36" i="2"/>
  <c r="F36" i="2"/>
  <c r="E36" i="2"/>
  <c r="E39" i="2" s="1"/>
  <c r="D36" i="2"/>
  <c r="C36" i="2"/>
  <c r="B37" i="2"/>
  <c r="B36" i="2"/>
  <c r="K39" i="2" l="1"/>
  <c r="AF39" i="2"/>
  <c r="E40" i="2"/>
  <c r="N39" i="2"/>
  <c r="AC39" i="2"/>
  <c r="H40" i="2"/>
  <c r="AE16" i="2"/>
  <c r="AE17" i="2" s="1"/>
  <c r="AD16" i="2"/>
  <c r="AD17" i="2" s="1"/>
  <c r="AE15" i="2"/>
  <c r="AD15" i="2"/>
  <c r="AB16" i="2"/>
  <c r="AB17" i="2" s="1"/>
  <c r="AA16" i="2"/>
  <c r="AA17" i="2" s="1"/>
  <c r="AB15" i="2"/>
  <c r="AA15" i="2"/>
  <c r="M16" i="2"/>
  <c r="M17" i="2" s="1"/>
  <c r="L16" i="2"/>
  <c r="L17" i="2" s="1"/>
  <c r="M15" i="2"/>
  <c r="L15" i="2"/>
  <c r="J16" i="2"/>
  <c r="J17" i="2" s="1"/>
  <c r="I16" i="2"/>
  <c r="I17" i="2" s="1"/>
  <c r="J15" i="2"/>
  <c r="I15" i="2"/>
  <c r="AF15" i="2" l="1"/>
  <c r="AF19" i="2" s="1"/>
  <c r="AC15" i="2"/>
  <c r="AC19" i="2" s="1"/>
  <c r="N15" i="2"/>
  <c r="N18" i="2" s="1"/>
  <c r="K15" i="2"/>
  <c r="K18" i="2" s="1"/>
  <c r="K19" i="2" l="1"/>
  <c r="AC18" i="2"/>
  <c r="AF18" i="2"/>
  <c r="N19" i="2"/>
  <c r="B16" i="2" l="1"/>
  <c r="B15" i="2"/>
  <c r="G16" i="2"/>
  <c r="G17" i="2" s="1"/>
  <c r="F16" i="2"/>
  <c r="F17" i="2" s="1"/>
  <c r="G15" i="2"/>
  <c r="F15" i="2"/>
  <c r="H15" i="2" l="1"/>
  <c r="H19" i="2" s="1"/>
  <c r="H18" i="2" l="1"/>
  <c r="D15" i="2" l="1"/>
  <c r="D16" i="2"/>
  <c r="D17" i="2" s="1"/>
  <c r="C16" i="2"/>
  <c r="C17" i="2" s="1"/>
  <c r="E15" i="2" l="1"/>
  <c r="C15" i="2"/>
  <c r="E18" i="2" l="1"/>
  <c r="E19" i="2"/>
</calcChain>
</file>

<file path=xl/sharedStrings.xml><?xml version="1.0" encoding="utf-8"?>
<sst xmlns="http://schemas.openxmlformats.org/spreadsheetml/2006/main" count="409" uniqueCount="27">
  <si>
    <t>Before</t>
  </si>
  <si>
    <t>After</t>
  </si>
  <si>
    <t>-</t>
  </si>
  <si>
    <t>Mean</t>
  </si>
  <si>
    <t>SD</t>
  </si>
  <si>
    <t>SEM</t>
  </si>
  <si>
    <t>Diet-ONLY Group</t>
  </si>
  <si>
    <t>Diet+EX Group</t>
  </si>
  <si>
    <t>Delta</t>
  </si>
  <si>
    <t>Lower 95% CI</t>
  </si>
  <si>
    <t>Upper 95% CI</t>
  </si>
  <si>
    <t>Sex</t>
  </si>
  <si>
    <t>Male</t>
  </si>
  <si>
    <t>Female</t>
  </si>
  <si>
    <t>PPARGC1A</t>
  </si>
  <si>
    <t>MFF</t>
  </si>
  <si>
    <t>CS</t>
  </si>
  <si>
    <t>MDH1</t>
  </si>
  <si>
    <t>CYCS</t>
  </si>
  <si>
    <t>ATP5F1A</t>
  </si>
  <si>
    <t>ACADVL</t>
  </si>
  <si>
    <t>ACADM</t>
  </si>
  <si>
    <t>LPL</t>
  </si>
  <si>
    <t>CD36</t>
  </si>
  <si>
    <t>VEGFA</t>
  </si>
  <si>
    <t>KDR</t>
  </si>
  <si>
    <t>Extended Data Table 4. Expression of key genes related to mitochondrial biogenesis, energy metabolism and angiogenesis in skeletal muscle.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</si>
</sst>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4" fillId="0" borderId="1" applyNumberFormat="0" applyFill="0" applyAlignment="0" applyProtection="0"/>
    <xf numFmtId="0" fontId="7" fillId="0" borderId="0"/>
    <xf numFmtId="0" fontId="5" fillId="0" borderId="0"/>
    <xf numFmtId="0" fontId="7" fillId="0" borderId="0"/>
    <xf numFmtId="0" fontId="8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4" applyNumberFormat="0" applyAlignment="0" applyProtection="0"/>
    <xf numFmtId="0" fontId="14" fillId="22" borderId="15" applyNumberFormat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4" applyNumberFormat="0" applyAlignment="0" applyProtection="0"/>
    <xf numFmtId="0" fontId="21" fillId="0" borderId="19" applyNumberFormat="0" applyFill="0" applyAlignment="0" applyProtection="0"/>
    <xf numFmtId="0" fontId="22" fillId="23" borderId="0" applyNumberFormat="0" applyBorder="0" applyAlignment="0" applyProtection="0"/>
    <xf numFmtId="0" fontId="10" fillId="24" borderId="20" applyNumberFormat="0" applyFont="0" applyAlignment="0" applyProtection="0"/>
    <xf numFmtId="0" fontId="23" fillId="21" borderId="21" applyNumberFormat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28" fillId="0" borderId="0"/>
    <xf numFmtId="0" fontId="2" fillId="0" borderId="0"/>
    <xf numFmtId="0" fontId="5" fillId="0" borderId="0"/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1" fillId="0" borderId="7" xfId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0" fontId="32" fillId="0" borderId="1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 wrapText="1"/>
    </xf>
    <xf numFmtId="0" fontId="32" fillId="0" borderId="24" xfId="1" applyNumberFormat="1" applyFont="1" applyFill="1" applyBorder="1" applyAlignment="1">
      <alignment horizontal="center" vertical="center" wrapText="1"/>
    </xf>
    <xf numFmtId="0" fontId="32" fillId="0" borderId="25" xfId="1" applyNumberFormat="1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2" fontId="32" fillId="0" borderId="4" xfId="0" applyNumberFormat="1" applyFont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2" fontId="32" fillId="0" borderId="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1" fillId="2" borderId="11" xfId="0" applyFont="1" applyFill="1" applyBorder="1" applyAlignment="1">
      <alignment horizontal="left" vertical="center"/>
    </xf>
    <xf numFmtId="0" fontId="31" fillId="2" borderId="2" xfId="0" applyFont="1" applyFill="1" applyBorder="1" applyAlignment="1">
      <alignment horizontal="center" vertical="center"/>
    </xf>
    <xf numFmtId="2" fontId="31" fillId="2" borderId="2" xfId="0" applyNumberFormat="1" applyFont="1" applyFill="1" applyBorder="1" applyAlignment="1">
      <alignment horizontal="center" vertical="center"/>
    </xf>
    <xf numFmtId="2" fontId="31" fillId="2" borderId="6" xfId="0" applyNumberFormat="1" applyFont="1" applyFill="1" applyBorder="1" applyAlignment="1">
      <alignment horizontal="center" vertical="center"/>
    </xf>
    <xf numFmtId="2" fontId="31" fillId="2" borderId="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2" borderId="12" xfId="0" applyFont="1" applyFill="1" applyBorder="1" applyAlignment="1">
      <alignment horizontal="left" vertical="center"/>
    </xf>
    <xf numFmtId="0" fontId="31" fillId="2" borderId="4" xfId="0" applyFont="1" applyFill="1" applyBorder="1" applyAlignment="1">
      <alignment horizontal="center" vertical="center"/>
    </xf>
    <xf numFmtId="2" fontId="31" fillId="2" borderId="4" xfId="0" applyNumberFormat="1" applyFont="1" applyFill="1" applyBorder="1" applyAlignment="1">
      <alignment horizontal="center" vertical="center"/>
    </xf>
    <xf numFmtId="2" fontId="31" fillId="2" borderId="0" xfId="0" applyNumberFormat="1" applyFont="1" applyFill="1" applyAlignment="1">
      <alignment horizontal="center" vertical="center"/>
    </xf>
    <xf numFmtId="2" fontId="31" fillId="2" borderId="5" xfId="0" applyNumberFormat="1" applyFont="1" applyFill="1" applyBorder="1" applyAlignment="1">
      <alignment horizontal="center" vertical="center"/>
    </xf>
    <xf numFmtId="0" fontId="31" fillId="2" borderId="4" xfId="0" quotePrefix="1" applyFont="1" applyFill="1" applyBorder="1" applyAlignment="1">
      <alignment horizontal="center" vertical="center"/>
    </xf>
    <xf numFmtId="0" fontId="32" fillId="2" borderId="4" xfId="0" quotePrefix="1" applyFont="1" applyFill="1" applyBorder="1" applyAlignment="1">
      <alignment horizontal="center" vertical="center"/>
    </xf>
    <xf numFmtId="2" fontId="32" fillId="2" borderId="4" xfId="0" quotePrefix="1" applyNumberFormat="1" applyFont="1" applyFill="1" applyBorder="1" applyAlignment="1">
      <alignment horizontal="center" vertical="center"/>
    </xf>
    <xf numFmtId="2" fontId="32" fillId="2" borderId="0" xfId="0" quotePrefix="1" applyNumberFormat="1" applyFont="1" applyFill="1" applyAlignment="1">
      <alignment horizontal="center" vertical="center"/>
    </xf>
    <xf numFmtId="0" fontId="31" fillId="2" borderId="13" xfId="0" applyFont="1" applyFill="1" applyBorder="1" applyAlignment="1">
      <alignment horizontal="left" vertical="center"/>
    </xf>
    <xf numFmtId="0" fontId="32" fillId="2" borderId="23" xfId="0" quotePrefix="1" applyFont="1" applyFill="1" applyBorder="1" applyAlignment="1">
      <alignment horizontal="center" vertical="center"/>
    </xf>
    <xf numFmtId="2" fontId="32" fillId="2" borderId="23" xfId="0" quotePrefix="1" applyNumberFormat="1" applyFont="1" applyFill="1" applyBorder="1" applyAlignment="1">
      <alignment horizontal="center" vertical="center"/>
    </xf>
    <xf numFmtId="2" fontId="32" fillId="2" borderId="24" xfId="0" quotePrefix="1" applyNumberFormat="1" applyFont="1" applyFill="1" applyBorder="1" applyAlignment="1">
      <alignment horizontal="center" vertical="center"/>
    </xf>
    <xf numFmtId="2" fontId="33" fillId="2" borderId="5" xfId="0" applyNumberFormat="1" applyFont="1" applyFill="1" applyBorder="1" applyAlignment="1">
      <alignment horizontal="center"/>
    </xf>
    <xf numFmtId="2" fontId="33" fillId="2" borderId="25" xfId="0" applyNumberFormat="1" applyFont="1" applyFill="1" applyBorder="1" applyAlignment="1">
      <alignment horizontal="center"/>
    </xf>
    <xf numFmtId="2" fontId="29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2" fontId="32" fillId="0" borderId="23" xfId="1" applyNumberFormat="1" applyFont="1" applyFill="1" applyBorder="1" applyAlignment="1">
      <alignment horizontal="center" vertical="center" wrapText="1"/>
    </xf>
    <xf numFmtId="2" fontId="32" fillId="0" borderId="24" xfId="1" applyNumberFormat="1" applyFont="1" applyFill="1" applyBorder="1" applyAlignment="1">
      <alignment horizontal="center" vertical="center" wrapText="1"/>
    </xf>
    <xf numFmtId="2" fontId="32" fillId="0" borderId="25" xfId="1" applyNumberFormat="1" applyFont="1" applyFill="1" applyBorder="1" applyAlignment="1">
      <alignment horizontal="center" vertical="center" wrapText="1"/>
    </xf>
    <xf numFmtId="2" fontId="31" fillId="2" borderId="2" xfId="59" applyNumberFormat="1" applyFont="1" applyFill="1" applyBorder="1" applyAlignment="1">
      <alignment horizontal="center" vertical="center"/>
    </xf>
    <xf numFmtId="2" fontId="31" fillId="2" borderId="6" xfId="59" applyNumberFormat="1" applyFont="1" applyFill="1" applyBorder="1" applyAlignment="1">
      <alignment horizontal="center" vertical="center"/>
    </xf>
    <xf numFmtId="2" fontId="31" fillId="2" borderId="3" xfId="59" applyNumberFormat="1" applyFont="1" applyFill="1" applyBorder="1" applyAlignment="1">
      <alignment horizontal="center" vertical="center"/>
    </xf>
    <xf numFmtId="2" fontId="31" fillId="2" borderId="4" xfId="59" applyNumberFormat="1" applyFont="1" applyFill="1" applyBorder="1" applyAlignment="1">
      <alignment horizontal="center" vertical="center"/>
    </xf>
    <xf numFmtId="2" fontId="31" fillId="2" borderId="0" xfId="59" applyNumberFormat="1" applyFont="1" applyFill="1" applyBorder="1" applyAlignment="1">
      <alignment horizontal="center" vertical="center"/>
    </xf>
    <xf numFmtId="2" fontId="31" fillId="2" borderId="5" xfId="59" applyNumberFormat="1" applyFont="1" applyFill="1" applyBorder="1" applyAlignment="1">
      <alignment horizontal="center" vertical="center"/>
    </xf>
    <xf numFmtId="2" fontId="32" fillId="2" borderId="4" xfId="59" quotePrefix="1" applyNumberFormat="1" applyFont="1" applyFill="1" applyBorder="1" applyAlignment="1">
      <alignment horizontal="center" vertical="center"/>
    </xf>
    <xf numFmtId="2" fontId="32" fillId="2" borderId="0" xfId="59" quotePrefix="1" applyNumberFormat="1" applyFont="1" applyFill="1" applyBorder="1" applyAlignment="1">
      <alignment horizontal="center" vertical="center"/>
    </xf>
    <xf numFmtId="2" fontId="33" fillId="2" borderId="5" xfId="59" applyNumberFormat="1" applyFont="1" applyFill="1" applyBorder="1" applyAlignment="1">
      <alignment horizontal="center"/>
    </xf>
    <xf numFmtId="2" fontId="32" fillId="2" borderId="23" xfId="59" quotePrefix="1" applyNumberFormat="1" applyFont="1" applyFill="1" applyBorder="1" applyAlignment="1">
      <alignment horizontal="center" vertical="center"/>
    </xf>
    <xf numFmtId="2" fontId="32" fillId="2" borderId="24" xfId="59" quotePrefix="1" applyNumberFormat="1" applyFont="1" applyFill="1" applyBorder="1" applyAlignment="1">
      <alignment horizontal="center" vertical="center"/>
    </xf>
    <xf numFmtId="2" fontId="33" fillId="2" borderId="25" xfId="59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2" fontId="32" fillId="0" borderId="4" xfId="0" quotePrefix="1" applyNumberFormat="1" applyFont="1" applyBorder="1" applyAlignment="1">
      <alignment horizontal="center" vertical="center"/>
    </xf>
    <xf numFmtId="2" fontId="32" fillId="0" borderId="0" xfId="0" quotePrefix="1" applyNumberFormat="1" applyFont="1" applyAlignment="1">
      <alignment horizontal="center" vertical="center"/>
    </xf>
    <xf numFmtId="2" fontId="32" fillId="0" borderId="5" xfId="0" quotePrefix="1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34" fillId="0" borderId="0" xfId="1" applyNumberFormat="1" applyFont="1" applyFill="1" applyBorder="1" applyAlignment="1">
      <alignment horizontal="center" vertical="center"/>
    </xf>
    <xf numFmtId="0" fontId="34" fillId="0" borderId="9" xfId="1" applyNumberFormat="1" applyFont="1" applyFill="1" applyBorder="1" applyAlignment="1">
      <alignment horizontal="center" vertical="center" wrapText="1"/>
    </xf>
    <xf numFmtId="0" fontId="34" fillId="0" borderId="10" xfId="1" applyNumberFormat="1" applyFont="1" applyFill="1" applyBorder="1" applyAlignment="1">
      <alignment horizontal="center" vertical="center" wrapText="1"/>
    </xf>
    <xf numFmtId="0" fontId="34" fillId="0" borderId="8" xfId="1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2" fontId="34" fillId="0" borderId="9" xfId="1" applyNumberFormat="1" applyFont="1" applyFill="1" applyBorder="1" applyAlignment="1">
      <alignment horizontal="center" vertical="center" wrapText="1"/>
    </xf>
    <xf numFmtId="2" fontId="34" fillId="0" borderId="10" xfId="1" applyNumberFormat="1" applyFont="1" applyFill="1" applyBorder="1" applyAlignment="1">
      <alignment horizontal="center" vertical="center" wrapText="1"/>
    </xf>
    <xf numFmtId="2" fontId="31" fillId="0" borderId="2" xfId="0" applyNumberFormat="1" applyFont="1" applyBorder="1" applyAlignment="1">
      <alignment horizontal="center" vertical="center"/>
    </xf>
    <xf numFmtId="2" fontId="31" fillId="0" borderId="6" xfId="0" applyNumberFormat="1" applyFont="1" applyBorder="1" applyAlignment="1">
      <alignment horizontal="center" vertical="center"/>
    </xf>
    <xf numFmtId="2" fontId="31" fillId="0" borderId="3" xfId="0" applyNumberFormat="1" applyFont="1" applyBorder="1" applyAlignment="1">
      <alignment horizontal="center" vertical="center"/>
    </xf>
    <xf numFmtId="2" fontId="34" fillId="0" borderId="8" xfId="1" applyNumberFormat="1" applyFont="1" applyFill="1" applyBorder="1" applyAlignment="1">
      <alignment horizontal="center" vertical="center" wrapText="1"/>
    </xf>
  </cellXfs>
  <cellStyles count="60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 2" xfId="31" xr:uid="{00000000-0005-0000-0000-000018000000}"/>
    <cellStyle name="Calculation 2" xfId="32" xr:uid="{00000000-0005-0000-0000-000019000000}"/>
    <cellStyle name="Check Cell 2" xfId="33" xr:uid="{00000000-0005-0000-0000-00001A000000}"/>
    <cellStyle name="Explanatory Text 2" xfId="34" xr:uid="{00000000-0005-0000-0000-00001B000000}"/>
    <cellStyle name="Good 2" xfId="35" xr:uid="{00000000-0005-0000-0000-00001C000000}"/>
    <cellStyle name="Heading 1 2" xfId="36" xr:uid="{00000000-0005-0000-0000-00001D000000}"/>
    <cellStyle name="Heading 2 2" xfId="37" xr:uid="{00000000-0005-0000-0000-00001E000000}"/>
    <cellStyle name="Heading 3" xfId="1" builtinId="18"/>
    <cellStyle name="Heading 3 2" xfId="38" xr:uid="{00000000-0005-0000-0000-000020000000}"/>
    <cellStyle name="Heading 4 2" xfId="39" xr:uid="{00000000-0005-0000-0000-000021000000}"/>
    <cellStyle name="Input 2" xfId="40" xr:uid="{00000000-0005-0000-0000-000022000000}"/>
    <cellStyle name="Linked Cell 2" xfId="41" xr:uid="{00000000-0005-0000-0000-000023000000}"/>
    <cellStyle name="Neutral 2" xfId="42" xr:uid="{00000000-0005-0000-0000-000024000000}"/>
    <cellStyle name="Normal" xfId="0" builtinId="0"/>
    <cellStyle name="Normal 101" xfId="57" xr:uid="{00000000-0005-0000-0000-000026000000}"/>
    <cellStyle name="Normal 197 2" xfId="5" xr:uid="{00000000-0005-0000-0000-000027000000}"/>
    <cellStyle name="Normal 2" xfId="49" xr:uid="{00000000-0005-0000-0000-000028000000}"/>
    <cellStyle name="Normal 2 2" xfId="53" xr:uid="{00000000-0005-0000-0000-000029000000}"/>
    <cellStyle name="Normal 3" xfId="2" xr:uid="{00000000-0005-0000-0000-00002A000000}"/>
    <cellStyle name="Normal 3 2" xfId="50" xr:uid="{00000000-0005-0000-0000-00002B000000}"/>
    <cellStyle name="Normal 4" xfId="3" xr:uid="{00000000-0005-0000-0000-00002C000000}"/>
    <cellStyle name="Normal 4 2" xfId="51" xr:uid="{00000000-0005-0000-0000-00002D000000}"/>
    <cellStyle name="Normal 4 2 2" xfId="56" xr:uid="{00000000-0005-0000-0000-00002E000000}"/>
    <cellStyle name="Normal 4 5" xfId="52" xr:uid="{00000000-0005-0000-0000-00002F000000}"/>
    <cellStyle name="Normal 5" xfId="6" xr:uid="{00000000-0005-0000-0000-000030000000}"/>
    <cellStyle name="Normal 6" xfId="54" xr:uid="{00000000-0005-0000-0000-000031000000}"/>
    <cellStyle name="Normal 7" xfId="4" xr:uid="{00000000-0005-0000-0000-000032000000}"/>
    <cellStyle name="Normal 7 2" xfId="55" xr:uid="{00000000-0005-0000-0000-000033000000}"/>
    <cellStyle name="Note 2" xfId="43" xr:uid="{00000000-0005-0000-0000-000034000000}"/>
    <cellStyle name="Output 2" xfId="44" xr:uid="{00000000-0005-0000-0000-000035000000}"/>
    <cellStyle name="Percent" xfId="59" builtinId="5"/>
    <cellStyle name="Percent 2" xfId="45" xr:uid="{00000000-0005-0000-0000-000037000000}"/>
    <cellStyle name="Percent 3 10" xfId="58" xr:uid="{00000000-0005-0000-0000-000038000000}"/>
    <cellStyle name="Title 2" xfId="46" xr:uid="{00000000-0005-0000-0000-000039000000}"/>
    <cellStyle name="Total 2" xfId="47" xr:uid="{00000000-0005-0000-0000-00003A000000}"/>
    <cellStyle name="Warning Text 2" xfId="48" xr:uid="{00000000-0005-0000-0000-00003B000000}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X41"/>
  <sheetViews>
    <sheetView tabSelected="1" zoomScale="150" zoomScaleNormal="60" workbookViewId="0">
      <selection activeCell="A3" sqref="A3"/>
    </sheetView>
  </sheetViews>
  <sheetFormatPr baseColWidth="10" defaultColWidth="10.83203125" defaultRowHeight="13" x14ac:dyDescent="0.2"/>
  <cols>
    <col min="1" max="1" width="20.33203125" style="1" customWidth="1"/>
    <col min="2" max="2" width="22.33203125" style="1" bestFit="1" customWidth="1"/>
    <col min="3" max="8" width="13.6640625" style="1" customWidth="1"/>
    <col min="9" max="11" width="13.6640625" style="45" customWidth="1"/>
    <col min="12" max="20" width="13.6640625" style="1" customWidth="1"/>
    <col min="21" max="23" width="13.6640625" style="45" customWidth="1"/>
    <col min="24" max="38" width="13.6640625" style="1" customWidth="1"/>
    <col min="39" max="16384" width="10.83203125" style="1"/>
  </cols>
  <sheetData>
    <row r="2" spans="1:50" ht="18" x14ac:dyDescent="0.2">
      <c r="A2" s="5" t="s">
        <v>26</v>
      </c>
      <c r="F2" s="3"/>
      <c r="I2" s="44"/>
      <c r="L2" s="3"/>
      <c r="R2" s="3"/>
      <c r="U2" s="44"/>
      <c r="X2" s="3"/>
      <c r="AA2" s="3"/>
      <c r="AD2" s="3"/>
      <c r="AG2" s="3"/>
      <c r="AJ2" s="3"/>
    </row>
    <row r="3" spans="1:50" s="4" customFormat="1" ht="42.75" customHeight="1" x14ac:dyDescent="0.2">
      <c r="A3" s="6"/>
      <c r="B3" s="7" t="s">
        <v>11</v>
      </c>
      <c r="C3" s="68" t="s">
        <v>14</v>
      </c>
      <c r="D3" s="69"/>
      <c r="E3" s="69"/>
      <c r="F3" s="68" t="s">
        <v>15</v>
      </c>
      <c r="G3" s="69"/>
      <c r="H3" s="69"/>
      <c r="I3" s="68" t="s">
        <v>16</v>
      </c>
      <c r="J3" s="69"/>
      <c r="K3" s="69"/>
      <c r="L3" s="68" t="s">
        <v>17</v>
      </c>
      <c r="M3" s="69"/>
      <c r="N3" s="69"/>
      <c r="O3" s="68" t="s">
        <v>18</v>
      </c>
      <c r="P3" s="69"/>
      <c r="Q3" s="69"/>
      <c r="R3" s="68" t="s">
        <v>19</v>
      </c>
      <c r="S3" s="69"/>
      <c r="T3" s="69"/>
      <c r="U3" s="68" t="s">
        <v>20</v>
      </c>
      <c r="V3" s="69"/>
      <c r="W3" s="69"/>
      <c r="X3" s="68" t="s">
        <v>21</v>
      </c>
      <c r="Y3" s="69"/>
      <c r="Z3" s="69"/>
      <c r="AA3" s="68" t="s">
        <v>22</v>
      </c>
      <c r="AB3" s="69"/>
      <c r="AC3" s="69"/>
      <c r="AD3" s="68" t="s">
        <v>23</v>
      </c>
      <c r="AE3" s="69"/>
      <c r="AF3" s="70"/>
      <c r="AG3" s="68" t="s">
        <v>24</v>
      </c>
      <c r="AH3" s="69"/>
      <c r="AI3" s="70"/>
      <c r="AJ3" s="68" t="s">
        <v>25</v>
      </c>
      <c r="AK3" s="69"/>
      <c r="AL3" s="70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</row>
    <row r="4" spans="1:50" s="4" customFormat="1" ht="42.75" customHeight="1" x14ac:dyDescent="0.2">
      <c r="A4" s="8"/>
      <c r="B4" s="9" t="s">
        <v>6</v>
      </c>
      <c r="C4" s="71" t="s">
        <v>6</v>
      </c>
      <c r="D4" s="72"/>
      <c r="E4" s="73"/>
      <c r="F4" s="71" t="s">
        <v>6</v>
      </c>
      <c r="G4" s="72"/>
      <c r="H4" s="73"/>
      <c r="I4" s="76" t="s">
        <v>6</v>
      </c>
      <c r="J4" s="77"/>
      <c r="K4" s="78"/>
      <c r="L4" s="71" t="s">
        <v>6</v>
      </c>
      <c r="M4" s="72"/>
      <c r="N4" s="73"/>
      <c r="O4" s="71" t="s">
        <v>6</v>
      </c>
      <c r="P4" s="72"/>
      <c r="Q4" s="73"/>
      <c r="R4" s="71" t="s">
        <v>6</v>
      </c>
      <c r="S4" s="72"/>
      <c r="T4" s="73"/>
      <c r="U4" s="76" t="s">
        <v>6</v>
      </c>
      <c r="V4" s="77"/>
      <c r="W4" s="78"/>
      <c r="X4" s="71" t="s">
        <v>6</v>
      </c>
      <c r="Y4" s="72"/>
      <c r="Z4" s="73"/>
      <c r="AA4" s="71" t="s">
        <v>6</v>
      </c>
      <c r="AB4" s="72"/>
      <c r="AC4" s="73"/>
      <c r="AD4" s="71" t="s">
        <v>6</v>
      </c>
      <c r="AE4" s="72"/>
      <c r="AF4" s="73"/>
      <c r="AG4" s="71" t="s">
        <v>6</v>
      </c>
      <c r="AH4" s="72"/>
      <c r="AI4" s="73"/>
      <c r="AJ4" s="71" t="s">
        <v>6</v>
      </c>
      <c r="AK4" s="72"/>
      <c r="AL4" s="73"/>
    </row>
    <row r="5" spans="1:50" s="15" customFormat="1" ht="17" x14ac:dyDescent="0.2">
      <c r="A5" s="10"/>
      <c r="B5" s="11"/>
      <c r="C5" s="12" t="s">
        <v>0</v>
      </c>
      <c r="D5" s="13" t="s">
        <v>1</v>
      </c>
      <c r="E5" s="14" t="s">
        <v>8</v>
      </c>
      <c r="F5" s="12" t="s">
        <v>0</v>
      </c>
      <c r="G5" s="13" t="s">
        <v>1</v>
      </c>
      <c r="H5" s="14" t="s">
        <v>8</v>
      </c>
      <c r="I5" s="46" t="s">
        <v>0</v>
      </c>
      <c r="J5" s="47" t="s">
        <v>1</v>
      </c>
      <c r="K5" s="48" t="s">
        <v>8</v>
      </c>
      <c r="L5" s="12" t="s">
        <v>0</v>
      </c>
      <c r="M5" s="13" t="s">
        <v>1</v>
      </c>
      <c r="N5" s="14" t="s">
        <v>8</v>
      </c>
      <c r="O5" s="12" t="s">
        <v>0</v>
      </c>
      <c r="P5" s="13" t="s">
        <v>1</v>
      </c>
      <c r="Q5" s="14" t="s">
        <v>8</v>
      </c>
      <c r="R5" s="12" t="s">
        <v>0</v>
      </c>
      <c r="S5" s="13" t="s">
        <v>1</v>
      </c>
      <c r="T5" s="14" t="s">
        <v>8</v>
      </c>
      <c r="U5" s="46" t="s">
        <v>0</v>
      </c>
      <c r="V5" s="47" t="s">
        <v>1</v>
      </c>
      <c r="W5" s="48" t="s">
        <v>8</v>
      </c>
      <c r="X5" s="12" t="s">
        <v>0</v>
      </c>
      <c r="Y5" s="13" t="s">
        <v>1</v>
      </c>
      <c r="Z5" s="14" t="s">
        <v>8</v>
      </c>
      <c r="AA5" s="12" t="s">
        <v>0</v>
      </c>
      <c r="AB5" s="13" t="s">
        <v>1</v>
      </c>
      <c r="AC5" s="14" t="s">
        <v>8</v>
      </c>
      <c r="AD5" s="12" t="s">
        <v>0</v>
      </c>
      <c r="AE5" s="13" t="s">
        <v>1</v>
      </c>
      <c r="AF5" s="14" t="s">
        <v>8</v>
      </c>
      <c r="AG5" s="12" t="s">
        <v>0</v>
      </c>
      <c r="AH5" s="13" t="s">
        <v>1</v>
      </c>
      <c r="AI5" s="14" t="s">
        <v>8</v>
      </c>
      <c r="AJ5" s="12" t="s">
        <v>0</v>
      </c>
      <c r="AK5" s="13" t="s">
        <v>1</v>
      </c>
      <c r="AL5" s="14" t="s">
        <v>8</v>
      </c>
    </row>
    <row r="6" spans="1:50" s="21" customFormat="1" ht="18" customHeight="1" x14ac:dyDescent="0.2">
      <c r="A6" s="16"/>
      <c r="B6" s="17" t="s">
        <v>12</v>
      </c>
      <c r="C6" s="18" t="s">
        <v>2</v>
      </c>
      <c r="D6" s="19" t="s">
        <v>2</v>
      </c>
      <c r="E6" s="65" t="s">
        <v>2</v>
      </c>
      <c r="F6" s="18" t="s">
        <v>2</v>
      </c>
      <c r="G6" s="19" t="s">
        <v>2</v>
      </c>
      <c r="H6" s="65" t="s">
        <v>2</v>
      </c>
      <c r="I6" s="18" t="s">
        <v>2</v>
      </c>
      <c r="J6" s="19" t="s">
        <v>2</v>
      </c>
      <c r="K6" s="65" t="s">
        <v>2</v>
      </c>
      <c r="L6" s="18" t="s">
        <v>2</v>
      </c>
      <c r="M6" s="19" t="s">
        <v>2</v>
      </c>
      <c r="N6" s="65" t="s">
        <v>2</v>
      </c>
      <c r="O6" s="18" t="s">
        <v>2</v>
      </c>
      <c r="P6" s="19" t="s">
        <v>2</v>
      </c>
      <c r="Q6" s="65" t="s">
        <v>2</v>
      </c>
      <c r="R6" s="18" t="s">
        <v>2</v>
      </c>
      <c r="S6" s="19" t="s">
        <v>2</v>
      </c>
      <c r="T6" s="65" t="s">
        <v>2</v>
      </c>
      <c r="U6" s="18" t="s">
        <v>2</v>
      </c>
      <c r="V6" s="19" t="s">
        <v>2</v>
      </c>
      <c r="W6" s="65" t="s">
        <v>2</v>
      </c>
      <c r="X6" s="18" t="s">
        <v>2</v>
      </c>
      <c r="Y6" s="19" t="s">
        <v>2</v>
      </c>
      <c r="Z6" s="65" t="s">
        <v>2</v>
      </c>
      <c r="AA6" s="18" t="s">
        <v>2</v>
      </c>
      <c r="AB6" s="19" t="s">
        <v>2</v>
      </c>
      <c r="AC6" s="65" t="s">
        <v>2</v>
      </c>
      <c r="AD6" s="18" t="s">
        <v>2</v>
      </c>
      <c r="AE6" s="19" t="s">
        <v>2</v>
      </c>
      <c r="AF6" s="65" t="s">
        <v>2</v>
      </c>
      <c r="AG6" s="18" t="s">
        <v>2</v>
      </c>
      <c r="AH6" s="19" t="s">
        <v>2</v>
      </c>
      <c r="AI6" s="65" t="s">
        <v>2</v>
      </c>
      <c r="AJ6" s="18" t="s">
        <v>2</v>
      </c>
      <c r="AK6" s="19" t="s">
        <v>2</v>
      </c>
      <c r="AL6" s="65" t="s">
        <v>2</v>
      </c>
    </row>
    <row r="7" spans="1:50" s="21" customFormat="1" ht="18" customHeight="1" x14ac:dyDescent="0.2">
      <c r="A7" s="16"/>
      <c r="B7" s="17" t="s">
        <v>13</v>
      </c>
      <c r="C7" s="18">
        <v>5.5884916614769597</v>
      </c>
      <c r="D7" s="19">
        <v>5.91907615769329</v>
      </c>
      <c r="E7" s="20">
        <f t="shared" ref="E7:E13" si="0">IF(AND(ISNUMBER(C7),ISNUMBER(D7)),D7-C7,"")</f>
        <v>0.33058449621633024</v>
      </c>
      <c r="F7" s="18">
        <v>4.9697060106245798</v>
      </c>
      <c r="G7" s="19">
        <v>5.05993125806049</v>
      </c>
      <c r="H7" s="20">
        <f t="shared" ref="H7:H13" si="1">IF(AND(ISNUMBER(F7),ISNUMBER(G7)),G7-F7,"")</f>
        <v>9.0225247435910205E-2</v>
      </c>
      <c r="I7" s="18">
        <v>7.6294050213698101</v>
      </c>
      <c r="J7" s="19">
        <v>7.7949079547684299</v>
      </c>
      <c r="K7" s="20">
        <f t="shared" ref="K7:K13" si="2">IF(AND(ISNUMBER(I7),ISNUMBER(J7)),J7-I7,"")</f>
        <v>0.16550293339861977</v>
      </c>
      <c r="L7" s="18">
        <v>6.8777092820594001</v>
      </c>
      <c r="M7" s="19">
        <v>7.0536904743548297</v>
      </c>
      <c r="N7" s="20">
        <f t="shared" ref="N7:N13" si="3">IF(AND(ISNUMBER(L7),ISNUMBER(M7)),M7-L7,"")</f>
        <v>0.17598119229542952</v>
      </c>
      <c r="O7" s="18">
        <v>5.7924608603756296</v>
      </c>
      <c r="P7" s="19">
        <v>6.0914382345518403</v>
      </c>
      <c r="Q7" s="20">
        <f t="shared" ref="Q7:Q13" si="4">IF(AND(ISNUMBER(O7),ISNUMBER(P7)),P7-O7,"")</f>
        <v>0.29897737417621073</v>
      </c>
      <c r="R7" s="18">
        <v>8.7573379468456292</v>
      </c>
      <c r="S7" s="19">
        <v>9.0238157166816304</v>
      </c>
      <c r="T7" s="20">
        <f t="shared" ref="T7:T13" si="5">IF(AND(ISNUMBER(R7),ISNUMBER(S7)),S7-R7,"")</f>
        <v>0.26647776983600124</v>
      </c>
      <c r="U7" s="18">
        <v>8.9513493085219693</v>
      </c>
      <c r="V7" s="19">
        <v>8.8661305208807608</v>
      </c>
      <c r="W7" s="20">
        <f t="shared" ref="W7:W13" si="6">IF(AND(ISNUMBER(U7),ISNUMBER(V7)),V7-U7,"")</f>
        <v>-8.5218787641208493E-2</v>
      </c>
      <c r="X7" s="18">
        <v>6.5853158835387999</v>
      </c>
      <c r="Y7" s="19">
        <v>6.2396419432617503</v>
      </c>
      <c r="Z7" s="20">
        <f t="shared" ref="Z7:Z13" si="7">IF(AND(ISNUMBER(X7),ISNUMBER(Y7)),Y7-X7,"")</f>
        <v>-0.34567394027704967</v>
      </c>
      <c r="AA7" s="18">
        <v>4.8405361654041599</v>
      </c>
      <c r="AB7" s="19">
        <v>4.8377012784631201</v>
      </c>
      <c r="AC7" s="20">
        <f t="shared" ref="AC7:AC13" si="8">IF(AND(ISNUMBER(AA7),ISNUMBER(AB7)),AB7-AA7,"")</f>
        <v>-2.834886941039727E-3</v>
      </c>
      <c r="AD7" s="18">
        <v>8.7873084453715506</v>
      </c>
      <c r="AE7" s="19">
        <v>8.5760155673374499</v>
      </c>
      <c r="AF7" s="20">
        <f t="shared" ref="AF7:AF13" si="9">IF(AND(ISNUMBER(AD7),ISNUMBER(AE7)),AE7-AD7,"")</f>
        <v>-0.2112928780341008</v>
      </c>
      <c r="AG7" s="18">
        <v>6.3478346447700797</v>
      </c>
      <c r="AH7" s="19">
        <v>6.6870821630531099</v>
      </c>
      <c r="AI7" s="20">
        <f t="shared" ref="AI7:AI13" si="10">IF(AND(ISNUMBER(AG7),ISNUMBER(AH7)),AH7-AG7,"")</f>
        <v>0.33924751828303013</v>
      </c>
      <c r="AJ7" s="18">
        <v>3.49648593146145</v>
      </c>
      <c r="AK7" s="19">
        <v>3.4718061965717202</v>
      </c>
      <c r="AL7" s="20">
        <f t="shared" ref="AL7:AL13" si="11">IF(AND(ISNUMBER(AJ7),ISNUMBER(AK7)),AK7-AJ7,"")</f>
        <v>-2.4679734889729854E-2</v>
      </c>
    </row>
    <row r="8" spans="1:50" s="21" customFormat="1" ht="17.25" customHeight="1" x14ac:dyDescent="0.2">
      <c r="A8" s="16"/>
      <c r="B8" s="17" t="s">
        <v>13</v>
      </c>
      <c r="C8" s="18" t="s">
        <v>2</v>
      </c>
      <c r="D8" s="19" t="s">
        <v>2</v>
      </c>
      <c r="E8" s="65" t="s">
        <v>2</v>
      </c>
      <c r="F8" s="18" t="s">
        <v>2</v>
      </c>
      <c r="G8" s="19" t="s">
        <v>2</v>
      </c>
      <c r="H8" s="65" t="s">
        <v>2</v>
      </c>
      <c r="I8" s="18" t="s">
        <v>2</v>
      </c>
      <c r="J8" s="19" t="s">
        <v>2</v>
      </c>
      <c r="K8" s="65" t="s">
        <v>2</v>
      </c>
      <c r="L8" s="18" t="s">
        <v>2</v>
      </c>
      <c r="M8" s="19" t="s">
        <v>2</v>
      </c>
      <c r="N8" s="65" t="s">
        <v>2</v>
      </c>
      <c r="O8" s="18" t="s">
        <v>2</v>
      </c>
      <c r="P8" s="19" t="s">
        <v>2</v>
      </c>
      <c r="Q8" s="65" t="s">
        <v>2</v>
      </c>
      <c r="R8" s="18" t="s">
        <v>2</v>
      </c>
      <c r="S8" s="19" t="s">
        <v>2</v>
      </c>
      <c r="T8" s="65" t="s">
        <v>2</v>
      </c>
      <c r="U8" s="18" t="s">
        <v>2</v>
      </c>
      <c r="V8" s="19" t="s">
        <v>2</v>
      </c>
      <c r="W8" s="65" t="s">
        <v>2</v>
      </c>
      <c r="X8" s="18" t="s">
        <v>2</v>
      </c>
      <c r="Y8" s="19" t="s">
        <v>2</v>
      </c>
      <c r="Z8" s="65" t="s">
        <v>2</v>
      </c>
      <c r="AA8" s="18" t="s">
        <v>2</v>
      </c>
      <c r="AB8" s="19" t="s">
        <v>2</v>
      </c>
      <c r="AC8" s="65" t="s">
        <v>2</v>
      </c>
      <c r="AD8" s="18" t="s">
        <v>2</v>
      </c>
      <c r="AE8" s="19" t="s">
        <v>2</v>
      </c>
      <c r="AF8" s="65" t="s">
        <v>2</v>
      </c>
      <c r="AG8" s="18" t="s">
        <v>2</v>
      </c>
      <c r="AH8" s="19" t="s">
        <v>2</v>
      </c>
      <c r="AI8" s="65" t="s">
        <v>2</v>
      </c>
      <c r="AJ8" s="18" t="s">
        <v>2</v>
      </c>
      <c r="AK8" s="19" t="s">
        <v>2</v>
      </c>
      <c r="AL8" s="65" t="s">
        <v>2</v>
      </c>
    </row>
    <row r="9" spans="1:50" s="21" customFormat="1" ht="18" customHeight="1" x14ac:dyDescent="0.2">
      <c r="A9" s="16"/>
      <c r="B9" s="17" t="s">
        <v>12</v>
      </c>
      <c r="C9" s="63">
        <v>5.4532322037674401</v>
      </c>
      <c r="D9" s="64">
        <v>5.5181020998318902</v>
      </c>
      <c r="E9" s="20">
        <f t="shared" si="0"/>
        <v>6.4869896064450039E-2</v>
      </c>
      <c r="F9" s="63">
        <v>4.9961807293359</v>
      </c>
      <c r="G9" s="64">
        <v>4.8501099177403502</v>
      </c>
      <c r="H9" s="20">
        <f t="shared" si="1"/>
        <v>-0.1460708115955498</v>
      </c>
      <c r="I9" s="63">
        <v>7.8849011229688601</v>
      </c>
      <c r="J9" s="64">
        <v>7.9851177844112504</v>
      </c>
      <c r="K9" s="20">
        <f t="shared" si="2"/>
        <v>0.10021666144239028</v>
      </c>
      <c r="L9" s="63">
        <v>7.02385747184326</v>
      </c>
      <c r="M9" s="64">
        <v>7.06838661827818</v>
      </c>
      <c r="N9" s="20">
        <f t="shared" si="3"/>
        <v>4.4529146434920008E-2</v>
      </c>
      <c r="O9" s="63">
        <v>6.13083023176321</v>
      </c>
      <c r="P9" s="64">
        <v>6.0942245770843204</v>
      </c>
      <c r="Q9" s="20">
        <f t="shared" si="4"/>
        <v>-3.6605654678889543E-2</v>
      </c>
      <c r="R9" s="63">
        <v>8.9783735277735204</v>
      </c>
      <c r="S9" s="64">
        <v>9.0084604515286006</v>
      </c>
      <c r="T9" s="20">
        <f t="shared" si="5"/>
        <v>3.0086923755080264E-2</v>
      </c>
      <c r="U9" s="63">
        <v>8.7708957591528307</v>
      </c>
      <c r="V9" s="64">
        <v>8.6902538564104805</v>
      </c>
      <c r="W9" s="20">
        <f t="shared" si="6"/>
        <v>-8.0641902742350169E-2</v>
      </c>
      <c r="X9" s="63">
        <v>6.4991363098994999</v>
      </c>
      <c r="Y9" s="64">
        <v>6.36112926915734</v>
      </c>
      <c r="Z9" s="20">
        <f t="shared" si="7"/>
        <v>-0.13800704074215986</v>
      </c>
      <c r="AA9" s="63">
        <v>4.8908030551864901</v>
      </c>
      <c r="AB9" s="64">
        <v>4.8900615857180902</v>
      </c>
      <c r="AC9" s="20">
        <f t="shared" si="8"/>
        <v>-7.4146946839981354E-4</v>
      </c>
      <c r="AD9" s="63">
        <v>8.2096092513544399</v>
      </c>
      <c r="AE9" s="64">
        <v>8.0462950681672307</v>
      </c>
      <c r="AF9" s="20">
        <f t="shared" si="9"/>
        <v>-0.16331418318720914</v>
      </c>
      <c r="AG9" s="63">
        <v>6.1765213107841097</v>
      </c>
      <c r="AH9" s="64">
        <v>6.0428488922808699</v>
      </c>
      <c r="AI9" s="20">
        <f t="shared" si="10"/>
        <v>-0.13367241850323985</v>
      </c>
      <c r="AJ9" s="63">
        <v>3.5316994031564</v>
      </c>
      <c r="AK9" s="64">
        <v>3.0871946593267499</v>
      </c>
      <c r="AL9" s="20">
        <f t="shared" si="11"/>
        <v>-0.44450474382965011</v>
      </c>
    </row>
    <row r="10" spans="1:50" s="21" customFormat="1" ht="18" customHeight="1" x14ac:dyDescent="0.2">
      <c r="A10" s="16"/>
      <c r="B10" s="17" t="s">
        <v>12</v>
      </c>
      <c r="C10" s="18">
        <v>6.1227467833782701</v>
      </c>
      <c r="D10" s="19">
        <v>6.7348990114269602</v>
      </c>
      <c r="E10" s="20">
        <f t="shared" si="0"/>
        <v>0.61215222804869018</v>
      </c>
      <c r="F10" s="18">
        <v>5.05965549970393</v>
      </c>
      <c r="G10" s="19">
        <v>4.9749144466947</v>
      </c>
      <c r="H10" s="20">
        <f t="shared" si="1"/>
        <v>-8.4741053009230072E-2</v>
      </c>
      <c r="I10" s="18">
        <v>8.1061727270861699</v>
      </c>
      <c r="J10" s="19">
        <v>8.1437195231609394</v>
      </c>
      <c r="K10" s="20">
        <f t="shared" si="2"/>
        <v>3.7546796074769517E-2</v>
      </c>
      <c r="L10" s="18">
        <v>7.4444919838477004</v>
      </c>
      <c r="M10" s="19">
        <v>7.7740224946351999</v>
      </c>
      <c r="N10" s="20">
        <f t="shared" si="3"/>
        <v>0.32953051078749951</v>
      </c>
      <c r="O10" s="18">
        <v>6.4630336371537203</v>
      </c>
      <c r="P10" s="19">
        <v>7.0748603605355598</v>
      </c>
      <c r="Q10" s="20">
        <f t="shared" si="4"/>
        <v>0.61182672338183952</v>
      </c>
      <c r="R10" s="18">
        <v>9.2649152980535394</v>
      </c>
      <c r="S10" s="19">
        <v>9.3243972540681099</v>
      </c>
      <c r="T10" s="20">
        <f t="shared" si="5"/>
        <v>5.9481956014570514E-2</v>
      </c>
      <c r="U10" s="18">
        <v>8.9787213727813509</v>
      </c>
      <c r="V10" s="19">
        <v>9.0064580319073198</v>
      </c>
      <c r="W10" s="20">
        <f t="shared" si="6"/>
        <v>2.7736659125968899E-2</v>
      </c>
      <c r="X10" s="18">
        <v>6.6912434253841697</v>
      </c>
      <c r="Y10" s="19">
        <v>6.4281915034536699</v>
      </c>
      <c r="Z10" s="20">
        <f t="shared" si="7"/>
        <v>-0.26305192193049987</v>
      </c>
      <c r="AA10" s="18">
        <v>5.0897002792333597</v>
      </c>
      <c r="AB10" s="19">
        <v>5.7638081237572401</v>
      </c>
      <c r="AC10" s="20">
        <f t="shared" si="8"/>
        <v>0.6741078445238804</v>
      </c>
      <c r="AD10" s="18">
        <v>8.3118528925797595</v>
      </c>
      <c r="AE10" s="19">
        <v>8.5426418289273407</v>
      </c>
      <c r="AF10" s="20">
        <f t="shared" si="9"/>
        <v>0.23078893634758124</v>
      </c>
      <c r="AG10" s="18">
        <v>6.5763716761741602</v>
      </c>
      <c r="AH10" s="19">
        <v>7.0129178645498804</v>
      </c>
      <c r="AI10" s="20">
        <f t="shared" si="10"/>
        <v>0.43654618837572023</v>
      </c>
      <c r="AJ10" s="18">
        <v>2.8527034637102502</v>
      </c>
      <c r="AK10" s="19">
        <v>3.0887758614029099</v>
      </c>
      <c r="AL10" s="20">
        <f t="shared" si="11"/>
        <v>0.23607239769265975</v>
      </c>
    </row>
    <row r="11" spans="1:50" s="21" customFormat="1" ht="18" customHeight="1" x14ac:dyDescent="0.2">
      <c r="A11" s="16"/>
      <c r="B11" s="17" t="s">
        <v>12</v>
      </c>
      <c r="C11" s="18">
        <v>6.5366639234541903</v>
      </c>
      <c r="D11" s="19">
        <v>6.110064883693</v>
      </c>
      <c r="E11" s="20">
        <f t="shared" si="0"/>
        <v>-0.42659903976119029</v>
      </c>
      <c r="F11" s="18">
        <v>5.1089070735716797</v>
      </c>
      <c r="G11" s="19">
        <v>5.1705624768615799</v>
      </c>
      <c r="H11" s="20">
        <f t="shared" si="1"/>
        <v>6.1655403289900157E-2</v>
      </c>
      <c r="I11" s="18">
        <v>8.1298855707883906</v>
      </c>
      <c r="J11" s="19">
        <v>8.0811602797044504</v>
      </c>
      <c r="K11" s="20">
        <f t="shared" si="2"/>
        <v>-4.8725291083940192E-2</v>
      </c>
      <c r="L11" s="18">
        <v>7.5343483664455002</v>
      </c>
      <c r="M11" s="19">
        <v>7.4875275318818701</v>
      </c>
      <c r="N11" s="20">
        <f t="shared" si="3"/>
        <v>-4.6820834563630065E-2</v>
      </c>
      <c r="O11" s="18">
        <v>6.6422704418406298</v>
      </c>
      <c r="P11" s="19">
        <v>6.4701129843961303</v>
      </c>
      <c r="Q11" s="20">
        <f t="shared" si="4"/>
        <v>-0.17215745744449951</v>
      </c>
      <c r="R11" s="18">
        <v>9.3068996877984702</v>
      </c>
      <c r="S11" s="19">
        <v>9.1663836921928201</v>
      </c>
      <c r="T11" s="20">
        <f t="shared" si="5"/>
        <v>-0.14051599560565009</v>
      </c>
      <c r="U11" s="18">
        <v>9.0012794567957606</v>
      </c>
      <c r="V11" s="19">
        <v>8.6569191842837796</v>
      </c>
      <c r="W11" s="20">
        <f t="shared" si="6"/>
        <v>-0.34436027251198098</v>
      </c>
      <c r="X11" s="18">
        <v>7.0818192556911903</v>
      </c>
      <c r="Y11" s="19">
        <v>7.0546743019359299</v>
      </c>
      <c r="Z11" s="20">
        <f t="shared" si="7"/>
        <v>-2.7144953755260381E-2</v>
      </c>
      <c r="AA11" s="18">
        <v>4.7088729123097197</v>
      </c>
      <c r="AB11" s="19">
        <v>4.8535045749782899</v>
      </c>
      <c r="AC11" s="20">
        <f t="shared" si="8"/>
        <v>0.14463166266857019</v>
      </c>
      <c r="AD11" s="18">
        <v>8.6040044819751298</v>
      </c>
      <c r="AE11" s="19">
        <v>8.0469032979517401</v>
      </c>
      <c r="AF11" s="20">
        <f t="shared" si="9"/>
        <v>-0.55710118402338971</v>
      </c>
      <c r="AG11" s="18">
        <v>7.0912272859421703</v>
      </c>
      <c r="AH11" s="19">
        <v>6.6474529661375303</v>
      </c>
      <c r="AI11" s="20">
        <f t="shared" si="10"/>
        <v>-0.44377431980463999</v>
      </c>
      <c r="AJ11" s="18">
        <v>3.13604785076028</v>
      </c>
      <c r="AK11" s="19">
        <v>3.1975980915874298</v>
      </c>
      <c r="AL11" s="20">
        <f t="shared" si="11"/>
        <v>6.1550240827149771E-2</v>
      </c>
    </row>
    <row r="12" spans="1:50" s="21" customFormat="1" ht="18" customHeight="1" x14ac:dyDescent="0.2">
      <c r="A12" s="16"/>
      <c r="B12" s="17" t="s">
        <v>13</v>
      </c>
      <c r="C12" s="18">
        <v>6.5022895879660796</v>
      </c>
      <c r="D12" s="19">
        <v>6.3081765973632198</v>
      </c>
      <c r="E12" s="20">
        <f t="shared" si="0"/>
        <v>-0.1941129906028598</v>
      </c>
      <c r="F12" s="18">
        <v>5.1034892607343201</v>
      </c>
      <c r="G12" s="19">
        <v>5.1263840974350599</v>
      </c>
      <c r="H12" s="20">
        <f t="shared" si="1"/>
        <v>2.2894836700739774E-2</v>
      </c>
      <c r="I12" s="18">
        <v>8.2818483143307393</v>
      </c>
      <c r="J12" s="19">
        <v>8.2107446582530894</v>
      </c>
      <c r="K12" s="20">
        <f t="shared" si="2"/>
        <v>-7.1103656077649902E-2</v>
      </c>
      <c r="L12" s="18">
        <v>7.5281477574056304</v>
      </c>
      <c r="M12" s="19">
        <v>7.4563669999795001</v>
      </c>
      <c r="N12" s="20">
        <f t="shared" si="3"/>
        <v>-7.1780757426130215E-2</v>
      </c>
      <c r="O12" s="18">
        <v>6.54541337017094</v>
      </c>
      <c r="P12" s="19">
        <v>6.4627044566892096</v>
      </c>
      <c r="Q12" s="20">
        <f t="shared" si="4"/>
        <v>-8.2708913481730484E-2</v>
      </c>
      <c r="R12" s="18">
        <v>9.2381209941847793</v>
      </c>
      <c r="S12" s="19">
        <v>9.1486685897403106</v>
      </c>
      <c r="T12" s="20">
        <f t="shared" si="5"/>
        <v>-8.9452404444468669E-2</v>
      </c>
      <c r="U12" s="18">
        <v>9.0627743155731402</v>
      </c>
      <c r="V12" s="19">
        <v>8.7627423741278694</v>
      </c>
      <c r="W12" s="20">
        <f t="shared" si="6"/>
        <v>-0.30003194144527079</v>
      </c>
      <c r="X12" s="18">
        <v>7.3591228532967499</v>
      </c>
      <c r="Y12" s="19">
        <v>7.2734846837772498</v>
      </c>
      <c r="Z12" s="20">
        <f t="shared" si="7"/>
        <v>-8.5638169519500096E-2</v>
      </c>
      <c r="AA12" s="18">
        <v>6.2085778249066204</v>
      </c>
      <c r="AB12" s="19">
        <v>5.76160749286176</v>
      </c>
      <c r="AC12" s="20">
        <f t="shared" si="8"/>
        <v>-0.44697033204486036</v>
      </c>
      <c r="AD12" s="18">
        <v>8.9990515532321904</v>
      </c>
      <c r="AE12" s="19">
        <v>8.5819387110863001</v>
      </c>
      <c r="AF12" s="20">
        <f t="shared" si="9"/>
        <v>-0.41711284214589028</v>
      </c>
      <c r="AG12" s="18">
        <v>6.82821235292952</v>
      </c>
      <c r="AH12" s="19">
        <v>6.6471531061475497</v>
      </c>
      <c r="AI12" s="20">
        <f t="shared" si="10"/>
        <v>-0.18105924678197027</v>
      </c>
      <c r="AJ12" s="18">
        <v>3.5831993533996598</v>
      </c>
      <c r="AK12" s="19">
        <v>3.2794686022569102</v>
      </c>
      <c r="AL12" s="20">
        <f t="shared" si="11"/>
        <v>-0.30373075114274961</v>
      </c>
    </row>
    <row r="13" spans="1:50" s="21" customFormat="1" ht="18" customHeight="1" x14ac:dyDescent="0.2">
      <c r="A13" s="16"/>
      <c r="B13" s="17" t="s">
        <v>13</v>
      </c>
      <c r="C13" s="18">
        <v>6.0468113697828496</v>
      </c>
      <c r="D13" s="19">
        <v>6.3864792852047696</v>
      </c>
      <c r="E13" s="20">
        <f t="shared" si="0"/>
        <v>0.33966791542191999</v>
      </c>
      <c r="F13" s="18">
        <v>5.1260559262066598</v>
      </c>
      <c r="G13" s="19">
        <v>4.59528483037833</v>
      </c>
      <c r="H13" s="20">
        <f t="shared" si="1"/>
        <v>-0.53077109582832982</v>
      </c>
      <c r="I13" s="18">
        <v>7.9757828051644202</v>
      </c>
      <c r="J13" s="19">
        <v>8.0177262481405194</v>
      </c>
      <c r="K13" s="20">
        <f t="shared" si="2"/>
        <v>4.1943442976099199E-2</v>
      </c>
      <c r="L13" s="18">
        <v>7.1287497952899903</v>
      </c>
      <c r="M13" s="19">
        <v>6.6031739281492898</v>
      </c>
      <c r="N13" s="20">
        <f t="shared" si="3"/>
        <v>-0.52557586714070048</v>
      </c>
      <c r="O13" s="18">
        <v>6.3923094160428002</v>
      </c>
      <c r="P13" s="19">
        <v>5.9663684393794698</v>
      </c>
      <c r="Q13" s="20">
        <f t="shared" si="4"/>
        <v>-0.42594097666333042</v>
      </c>
      <c r="R13" s="18">
        <v>8.7724115881061202</v>
      </c>
      <c r="S13" s="19">
        <v>8.4505862035050701</v>
      </c>
      <c r="T13" s="20">
        <f t="shared" si="5"/>
        <v>-0.32182538460105015</v>
      </c>
      <c r="U13" s="18">
        <v>8.9885551568156696</v>
      </c>
      <c r="V13" s="19">
        <v>8.3127397103940108</v>
      </c>
      <c r="W13" s="20">
        <f t="shared" si="6"/>
        <v>-0.67581544642165881</v>
      </c>
      <c r="X13" s="18">
        <v>6.8861568547241596</v>
      </c>
      <c r="Y13" s="19">
        <v>5.8963878888882197</v>
      </c>
      <c r="Z13" s="20">
        <f t="shared" si="7"/>
        <v>-0.98976896583593987</v>
      </c>
      <c r="AA13" s="18">
        <v>5.44709567380007</v>
      </c>
      <c r="AB13" s="19">
        <v>5.4580552065864802</v>
      </c>
      <c r="AC13" s="20">
        <f t="shared" si="8"/>
        <v>1.0959532786410264E-2</v>
      </c>
      <c r="AD13" s="18">
        <v>8.7885861348181695</v>
      </c>
      <c r="AE13" s="19">
        <v>8.5085709429660099</v>
      </c>
      <c r="AF13" s="20">
        <f t="shared" si="9"/>
        <v>-0.28001519185215962</v>
      </c>
      <c r="AG13" s="18">
        <v>6.7516534801921102</v>
      </c>
      <c r="AH13" s="19">
        <v>5.8171754209821396</v>
      </c>
      <c r="AI13" s="20">
        <f t="shared" si="10"/>
        <v>-0.93447805920997062</v>
      </c>
      <c r="AJ13" s="18">
        <v>3.6905741428902799</v>
      </c>
      <c r="AK13" s="19">
        <v>3.0900259859414199</v>
      </c>
      <c r="AL13" s="20">
        <f t="shared" si="11"/>
        <v>-0.60054815694885999</v>
      </c>
    </row>
    <row r="14" spans="1:50" s="21" customFormat="1" ht="18" customHeight="1" x14ac:dyDescent="0.2">
      <c r="A14" s="22"/>
      <c r="B14" s="17"/>
      <c r="C14" s="18"/>
      <c r="D14" s="19"/>
      <c r="E14" s="20"/>
      <c r="F14" s="18"/>
      <c r="G14" s="19"/>
      <c r="H14" s="20"/>
      <c r="I14" s="18"/>
      <c r="J14" s="19"/>
      <c r="K14" s="20"/>
      <c r="L14" s="18"/>
      <c r="M14" s="19"/>
      <c r="N14" s="20"/>
      <c r="O14" s="18"/>
      <c r="P14" s="19"/>
      <c r="Q14" s="20"/>
      <c r="R14" s="18"/>
      <c r="S14" s="19"/>
      <c r="T14" s="20"/>
      <c r="U14" s="18"/>
      <c r="V14" s="19"/>
      <c r="W14" s="20"/>
      <c r="X14" s="18"/>
      <c r="Y14" s="19"/>
      <c r="Z14" s="20"/>
      <c r="AA14" s="18"/>
      <c r="AB14" s="19"/>
      <c r="AC14" s="20"/>
      <c r="AD14" s="18"/>
      <c r="AE14" s="19"/>
      <c r="AF14" s="20"/>
      <c r="AG14" s="18"/>
      <c r="AH14" s="19"/>
      <c r="AI14" s="20"/>
      <c r="AJ14" s="18"/>
      <c r="AK14" s="19"/>
      <c r="AL14" s="20"/>
    </row>
    <row r="15" spans="1:50" s="28" customFormat="1" ht="18.75" customHeight="1" x14ac:dyDescent="0.2">
      <c r="A15" s="23" t="s">
        <v>3</v>
      </c>
      <c r="B15" s="24" t="str">
        <f>CONCATENATE("Female n=",COUNTIF(B6:B14,"Female"))</f>
        <v>Female n=4</v>
      </c>
      <c r="C15" s="25">
        <f t="shared" ref="C15:H15" si="12">AVERAGE(C6:C14)</f>
        <v>6.0417059216376314</v>
      </c>
      <c r="D15" s="26">
        <f t="shared" si="12"/>
        <v>6.1627996725355212</v>
      </c>
      <c r="E15" s="27">
        <f t="shared" si="12"/>
        <v>0.12109375089789005</v>
      </c>
      <c r="F15" s="25">
        <f t="shared" si="12"/>
        <v>5.0606657500295116</v>
      </c>
      <c r="G15" s="26">
        <f t="shared" si="12"/>
        <v>4.9628645045284179</v>
      </c>
      <c r="H15" s="27">
        <f t="shared" si="12"/>
        <v>-9.7801245501093259E-2</v>
      </c>
      <c r="I15" s="49">
        <f t="shared" ref="I15" si="13">AVERAGE(I6:I14)</f>
        <v>8.0013325936180646</v>
      </c>
      <c r="J15" s="50">
        <f t="shared" ref="J15" si="14">AVERAGE(J6:J14)</f>
        <v>8.03889607473978</v>
      </c>
      <c r="K15" s="51">
        <f t="shared" ref="K15" si="15">AVERAGE(K6:K14)</f>
        <v>3.756348112171478E-2</v>
      </c>
      <c r="L15" s="25">
        <f t="shared" ref="L15" si="16">AVERAGE(L6:L14)</f>
        <v>7.2562174428152462</v>
      </c>
      <c r="M15" s="26">
        <f t="shared" ref="M15" si="17">AVERAGE(M6:M14)</f>
        <v>7.2405280078798109</v>
      </c>
      <c r="N15" s="27">
        <f t="shared" ref="N15:Y15" si="18">AVERAGE(N6:N14)</f>
        <v>-1.5689434935435287E-2</v>
      </c>
      <c r="O15" s="25">
        <f t="shared" si="18"/>
        <v>6.3277196595578218</v>
      </c>
      <c r="P15" s="26">
        <f t="shared" si="18"/>
        <v>6.3599515087727561</v>
      </c>
      <c r="Q15" s="27">
        <f t="shared" si="18"/>
        <v>3.2231849214933384E-2</v>
      </c>
      <c r="R15" s="25">
        <f t="shared" si="18"/>
        <v>9.0530098404603425</v>
      </c>
      <c r="S15" s="26">
        <f t="shared" si="18"/>
        <v>9.0203853179527567</v>
      </c>
      <c r="T15" s="27">
        <f t="shared" si="18"/>
        <v>-3.262452250758615E-2</v>
      </c>
      <c r="U15" s="49">
        <f t="shared" si="18"/>
        <v>8.9589292282734529</v>
      </c>
      <c r="V15" s="50">
        <f t="shared" si="18"/>
        <v>8.7158739463340371</v>
      </c>
      <c r="W15" s="51">
        <f t="shared" si="18"/>
        <v>-0.24305528193941672</v>
      </c>
      <c r="X15" s="25">
        <f t="shared" si="18"/>
        <v>6.8504657637557616</v>
      </c>
      <c r="Y15" s="26">
        <f t="shared" si="18"/>
        <v>6.5422515984123599</v>
      </c>
      <c r="Z15" s="27">
        <f t="shared" ref="Z15" si="19">AVERAGE(Z6:Z14)</f>
        <v>-0.30821416534340162</v>
      </c>
      <c r="AA15" s="25">
        <f t="shared" ref="AA15" si="20">AVERAGE(AA6:AA14)</f>
        <v>5.1975976518067366</v>
      </c>
      <c r="AB15" s="26">
        <f t="shared" ref="AB15" si="21">AVERAGE(AB6:AB14)</f>
        <v>5.260789710394163</v>
      </c>
      <c r="AC15" s="27">
        <f t="shared" ref="AC15" si="22">AVERAGE(AC6:AC14)</f>
        <v>6.3192058587426825E-2</v>
      </c>
      <c r="AD15" s="25">
        <f t="shared" ref="AD15" si="23">AVERAGE(AD6:AD14)</f>
        <v>8.6167354598885399</v>
      </c>
      <c r="AE15" s="26">
        <f t="shared" ref="AE15" si="24">AVERAGE(AE6:AE14)</f>
        <v>8.3837275694060125</v>
      </c>
      <c r="AF15" s="27">
        <f t="shared" ref="AF15:AH15" si="25">AVERAGE(AF6:AF14)</f>
        <v>-0.23300789048252804</v>
      </c>
      <c r="AG15" s="25">
        <f t="shared" si="25"/>
        <v>6.6286367917986917</v>
      </c>
      <c r="AH15" s="26">
        <f t="shared" si="25"/>
        <v>6.4757717355251794</v>
      </c>
      <c r="AI15" s="27">
        <f t="shared" ref="AI15:AL15" si="26">AVERAGE(AI6:AI14)</f>
        <v>-0.15286505627351174</v>
      </c>
      <c r="AJ15" s="25">
        <f t="shared" si="26"/>
        <v>3.3817850242297198</v>
      </c>
      <c r="AK15" s="26">
        <f t="shared" si="26"/>
        <v>3.2024782328478563</v>
      </c>
      <c r="AL15" s="27">
        <f t="shared" si="26"/>
        <v>-0.17930679138186334</v>
      </c>
    </row>
    <row r="16" spans="1:50" s="28" customFormat="1" ht="18.75" customHeight="1" x14ac:dyDescent="0.2">
      <c r="A16" s="29" t="s">
        <v>4</v>
      </c>
      <c r="B16" s="30" t="str">
        <f>CONCATENATE("Male n=",COUNTIF(B6:B14,"Male"))</f>
        <v>Male n=4</v>
      </c>
      <c r="C16" s="31">
        <f>STDEV(C6:C14)</f>
        <v>0.45064817903996357</v>
      </c>
      <c r="D16" s="32">
        <f>STDEV(D6:D14)</f>
        <v>0.41863629628772397</v>
      </c>
      <c r="E16" s="33" t="s">
        <v>2</v>
      </c>
      <c r="F16" s="31">
        <f>STDEV(F6:F14)</f>
        <v>6.460644890233859E-2</v>
      </c>
      <c r="G16" s="32">
        <f>STDEV(G6:G14)</f>
        <v>0.21320069156227439</v>
      </c>
      <c r="H16" s="33" t="s">
        <v>2</v>
      </c>
      <c r="I16" s="52">
        <f>STDEV(I6:I14)</f>
        <v>0.22748432435574933</v>
      </c>
      <c r="J16" s="53">
        <f>STDEV(J6:J14)</f>
        <v>0.14503559754197334</v>
      </c>
      <c r="K16" s="54" t="s">
        <v>2</v>
      </c>
      <c r="L16" s="31">
        <f>STDEV(L6:L14)</f>
        <v>0.28293384191648879</v>
      </c>
      <c r="M16" s="32">
        <f>STDEV(M6:M14)</f>
        <v>0.41544500181445626</v>
      </c>
      <c r="N16" s="33" t="s">
        <v>2</v>
      </c>
      <c r="O16" s="31">
        <f>STDEV(O6:O14)</f>
        <v>0.31435072270637415</v>
      </c>
      <c r="P16" s="32">
        <f>STDEV(P6:P14)</f>
        <v>0.40777596754008905</v>
      </c>
      <c r="Q16" s="33" t="s">
        <v>2</v>
      </c>
      <c r="R16" s="31">
        <f>STDEV(R6:R14)</f>
        <v>0.25114057571081233</v>
      </c>
      <c r="S16" s="32">
        <f>STDEV(S6:S14)</f>
        <v>0.30166881884010072</v>
      </c>
      <c r="T16" s="33" t="s">
        <v>2</v>
      </c>
      <c r="U16" s="52">
        <f>STDEV(U6:U14)</f>
        <v>9.9258056933788807E-2</v>
      </c>
      <c r="V16" s="53">
        <f>STDEV(V6:V14)</f>
        <v>0.2348880855513468</v>
      </c>
      <c r="W16" s="54" t="s">
        <v>2</v>
      </c>
      <c r="X16" s="31">
        <f>STDEV(X6:X14)</f>
        <v>0.32637981681104788</v>
      </c>
      <c r="Y16" s="32">
        <f>STDEV(Y6:Y14)</f>
        <v>0.51996276603350433</v>
      </c>
      <c r="Z16" s="33" t="s">
        <v>2</v>
      </c>
      <c r="AA16" s="31">
        <f>STDEV(AA6:AA14)</f>
        <v>0.55793184475735369</v>
      </c>
      <c r="AB16" s="32">
        <f>STDEV(AB6:AB14)</f>
        <v>0.45278780827149095</v>
      </c>
      <c r="AC16" s="33" t="s">
        <v>2</v>
      </c>
      <c r="AD16" s="31">
        <f>STDEV(AD6:AD14)</f>
        <v>0.30451949047727106</v>
      </c>
      <c r="AE16" s="32">
        <f>STDEV(AE6:AE14)</f>
        <v>0.26245503362240874</v>
      </c>
      <c r="AF16" s="33" t="s">
        <v>2</v>
      </c>
      <c r="AG16" s="31">
        <f>STDEV(AG6:AG14)</f>
        <v>0.33314962757177047</v>
      </c>
      <c r="AH16" s="32">
        <f>STDEV(AH6:AH14)</f>
        <v>0.45015450093976461</v>
      </c>
      <c r="AI16" s="33" t="s">
        <v>2</v>
      </c>
      <c r="AJ16" s="31">
        <f>STDEV(AJ6:AJ14)</f>
        <v>0.31995722433893042</v>
      </c>
      <c r="AK16" s="32">
        <f>STDEV(AK6:AK14)</f>
        <v>0.15320112547524858</v>
      </c>
      <c r="AL16" s="33" t="s">
        <v>2</v>
      </c>
    </row>
    <row r="17" spans="1:50" s="28" customFormat="1" ht="18" customHeight="1" x14ac:dyDescent="0.2">
      <c r="A17" s="29" t="s">
        <v>5</v>
      </c>
      <c r="B17" s="34" t="s">
        <v>2</v>
      </c>
      <c r="C17" s="31">
        <f>C16/SQRT(COUNT(C6:C14))</f>
        <v>0.18397634869371801</v>
      </c>
      <c r="D17" s="32">
        <f>D16/SQRT(COUNT(D6:D14))</f>
        <v>0.17090755228558657</v>
      </c>
      <c r="E17" s="33" t="s">
        <v>2</v>
      </c>
      <c r="F17" s="31">
        <f>F16/SQRT(COUNT(F6:F14))</f>
        <v>2.6375472317320649E-2</v>
      </c>
      <c r="G17" s="32">
        <f>G16/SQRT(COUNT(G6:G14))</f>
        <v>8.7038817856011877E-2</v>
      </c>
      <c r="H17" s="33" t="s">
        <v>2</v>
      </c>
      <c r="I17" s="52">
        <f>I16/SQRT(COUNT(I6:I14))</f>
        <v>9.2870086525561585E-2</v>
      </c>
      <c r="J17" s="53">
        <f>J16/SQRT(COUNT(J6:J14))</f>
        <v>5.9210534752915475E-2</v>
      </c>
      <c r="K17" s="54" t="s">
        <v>2</v>
      </c>
      <c r="L17" s="31">
        <f>L16/SQRT(COUNT(L6:L14))</f>
        <v>0.11550725727677943</v>
      </c>
      <c r="M17" s="32">
        <f>M16/SQRT(COUNT(M6:M14))</f>
        <v>0.16960471177250824</v>
      </c>
      <c r="N17" s="33" t="s">
        <v>2</v>
      </c>
      <c r="O17" s="31">
        <f>O16/SQRT(COUNT(O6:O14))</f>
        <v>0.12833314515095712</v>
      </c>
      <c r="P17" s="32">
        <f>P16/SQRT(COUNT(P6:P14))</f>
        <v>0.16647384164048906</v>
      </c>
      <c r="Q17" s="33" t="s">
        <v>2</v>
      </c>
      <c r="R17" s="31">
        <f>R16/SQRT(COUNT(R6:R14))</f>
        <v>0.1025277107000495</v>
      </c>
      <c r="S17" s="32">
        <f>S16/SQRT(COUNT(S6:S14))</f>
        <v>0.12315577957772392</v>
      </c>
      <c r="T17" s="33" t="s">
        <v>2</v>
      </c>
      <c r="U17" s="52">
        <f>U16/SQRT(COUNT(U6:U14))</f>
        <v>4.0521932057984072E-2</v>
      </c>
      <c r="V17" s="53">
        <f>V16/SQRT(COUNT(V6:V14))</f>
        <v>9.5892659376666939E-2</v>
      </c>
      <c r="W17" s="54" t="s">
        <v>2</v>
      </c>
      <c r="X17" s="31">
        <f>X16/SQRT(COUNT(X6:X14))</f>
        <v>0.13324400225501909</v>
      </c>
      <c r="Y17" s="32">
        <f>Y16/SQRT(COUNT(Y6:Y14))</f>
        <v>0.21227391033803975</v>
      </c>
      <c r="Z17" s="33" t="s">
        <v>2</v>
      </c>
      <c r="AA17" s="31">
        <f>AA16/SQRT(COUNT(AA6:AA14))</f>
        <v>0.22777472181753908</v>
      </c>
      <c r="AB17" s="32">
        <f>AB16/SQRT(COUNT(AB6:AB14))</f>
        <v>0.18484984866971557</v>
      </c>
      <c r="AC17" s="33" t="s">
        <v>2</v>
      </c>
      <c r="AD17" s="31">
        <f>AD16/SQRT(COUNT(AD6:AD14))</f>
        <v>0.12431956140027253</v>
      </c>
      <c r="AE17" s="32">
        <f>AE16/SQRT(COUNT(AE6:AE14))</f>
        <v>0.10714681879998407</v>
      </c>
      <c r="AF17" s="33" t="s">
        <v>2</v>
      </c>
      <c r="AG17" s="31">
        <f>AG16/SQRT(COUNT(AG6:AG14))</f>
        <v>0.13600776592484795</v>
      </c>
      <c r="AH17" s="32">
        <f>AH16/SQRT(COUNT(AH6:AH14))</f>
        <v>0.18377480545327235</v>
      </c>
      <c r="AI17" s="33" t="s">
        <v>2</v>
      </c>
      <c r="AJ17" s="31">
        <f>AJ16/SQRT(COUNT(AJ6:AJ14))</f>
        <v>0.13062198985793105</v>
      </c>
      <c r="AK17" s="32">
        <f>AK16/SQRT(COUNT(AK6:AK14))</f>
        <v>6.2544097572410015E-2</v>
      </c>
      <c r="AL17" s="33" t="s">
        <v>2</v>
      </c>
    </row>
    <row r="18" spans="1:50" s="21" customFormat="1" ht="18" customHeight="1" x14ac:dyDescent="0.2">
      <c r="A18" s="29" t="s">
        <v>9</v>
      </c>
      <c r="B18" s="35" t="s">
        <v>2</v>
      </c>
      <c r="C18" s="36" t="s">
        <v>2</v>
      </c>
      <c r="D18" s="37" t="s">
        <v>2</v>
      </c>
      <c r="E18" s="42">
        <f>E15-(_xlfn.CONFIDENCE.T(0.05,(STDEV(E6:E14)),COUNT(E6:E14)))</f>
        <v>-0.28134347757418898</v>
      </c>
      <c r="F18" s="36" t="s">
        <v>2</v>
      </c>
      <c r="G18" s="37" t="s">
        <v>2</v>
      </c>
      <c r="H18" s="42">
        <f>H15-(_xlfn.CONFIDENCE.T(0.05,(STDEV(H6:H14)),COUNT(H6:H14)))</f>
        <v>-0.33954135452561424</v>
      </c>
      <c r="I18" s="55" t="s">
        <v>2</v>
      </c>
      <c r="J18" s="56" t="s">
        <v>2</v>
      </c>
      <c r="K18" s="57">
        <f>K15-(_xlfn.CONFIDENCE.T(0.05,(STDEV(K6:K14)),COUNT(K6:K14)))</f>
        <v>-5.5791953692695774E-2</v>
      </c>
      <c r="L18" s="36" t="s">
        <v>2</v>
      </c>
      <c r="M18" s="37" t="s">
        <v>2</v>
      </c>
      <c r="N18" s="42">
        <f>N15-(_xlfn.CONFIDENCE.T(0.05,(STDEV(N6:N14)),COUNT(N6:N14)))</f>
        <v>-0.32116004792424541</v>
      </c>
      <c r="O18" s="36" t="s">
        <v>2</v>
      </c>
      <c r="P18" s="37" t="s">
        <v>2</v>
      </c>
      <c r="Q18" s="42">
        <f>Q15-(_xlfn.CONFIDENCE.T(0.05,(STDEV(Q6:Q14)),COUNT(Q6:Q14)))</f>
        <v>-0.35384943289557635</v>
      </c>
      <c r="R18" s="36" t="s">
        <v>2</v>
      </c>
      <c r="S18" s="37" t="s">
        <v>2</v>
      </c>
      <c r="T18" s="42">
        <f>T15-(_xlfn.CONFIDENCE.T(0.05,(STDEV(T6:T14)),COUNT(T6:T14)))</f>
        <v>-0.2427138983663083</v>
      </c>
      <c r="U18" s="55" t="s">
        <v>2</v>
      </c>
      <c r="V18" s="56" t="s">
        <v>2</v>
      </c>
      <c r="W18" s="57">
        <f>W15-(_xlfn.CONFIDENCE.T(0.05,(STDEV(W6:W14)),COUNT(W6:W14)))</f>
        <v>-0.51077828085362087</v>
      </c>
      <c r="X18" s="36" t="s">
        <v>2</v>
      </c>
      <c r="Y18" s="37" t="s">
        <v>2</v>
      </c>
      <c r="Z18" s="42">
        <f>Z15-(_xlfn.CONFIDENCE.T(0.05,(STDEV(Z6:Z14)),COUNT(Z6:Z14)))</f>
        <v>-0.67938524983208715</v>
      </c>
      <c r="AA18" s="36" t="s">
        <v>2</v>
      </c>
      <c r="AB18" s="37" t="s">
        <v>2</v>
      </c>
      <c r="AC18" s="42">
        <f>AC15-(_xlfn.CONFIDENCE.T(0.05,(STDEV(AC6:AC14)),COUNT(AC6:AC14)))</f>
        <v>-0.31556305012304925</v>
      </c>
      <c r="AD18" s="36" t="s">
        <v>2</v>
      </c>
      <c r="AE18" s="37" t="s">
        <v>2</v>
      </c>
      <c r="AF18" s="42">
        <f>AF15-(_xlfn.CONFIDENCE.T(0.05,(STDEV(AF6:AF14)),COUNT(AF6:AF14)))</f>
        <v>-0.5152171283027055</v>
      </c>
      <c r="AG18" s="36" t="s">
        <v>2</v>
      </c>
      <c r="AH18" s="37" t="s">
        <v>2</v>
      </c>
      <c r="AI18" s="42">
        <f>AI15-(_xlfn.CONFIDENCE.T(0.05,(STDEV(AI6:AI14)),COUNT(AI6:AI14)))</f>
        <v>-0.68514534218322209</v>
      </c>
      <c r="AJ18" s="36" t="s">
        <v>2</v>
      </c>
      <c r="AK18" s="37" t="s">
        <v>2</v>
      </c>
      <c r="AL18" s="42">
        <f>AL15-(_xlfn.CONFIDENCE.T(0.05,(STDEV(AL6:AL14)),COUNT(AL6:AL14)))</f>
        <v>-0.51699589697001036</v>
      </c>
    </row>
    <row r="19" spans="1:50" s="21" customFormat="1" ht="18" customHeight="1" x14ac:dyDescent="0.2">
      <c r="A19" s="38" t="s">
        <v>10</v>
      </c>
      <c r="B19" s="39" t="s">
        <v>2</v>
      </c>
      <c r="C19" s="40" t="s">
        <v>2</v>
      </c>
      <c r="D19" s="41" t="s">
        <v>2</v>
      </c>
      <c r="E19" s="43">
        <f>E15+(_xlfn.CONFIDENCE.T(0.05,(STDEV(E6:E14)),COUNT(E6:E14)))</f>
        <v>0.52353097936996906</v>
      </c>
      <c r="F19" s="40" t="s">
        <v>2</v>
      </c>
      <c r="G19" s="41" t="s">
        <v>2</v>
      </c>
      <c r="H19" s="43">
        <f>H15+(_xlfn.CONFIDENCE.T(0.05,(STDEV(H6:H14)),COUNT(H6:H14)))</f>
        <v>0.14393886352342772</v>
      </c>
      <c r="I19" s="58" t="s">
        <v>2</v>
      </c>
      <c r="J19" s="59" t="s">
        <v>2</v>
      </c>
      <c r="K19" s="60">
        <f>K15+(_xlfn.CONFIDENCE.T(0.05,(STDEV(K6:K14)),COUNT(K6:K14)))</f>
        <v>0.13091891593612534</v>
      </c>
      <c r="L19" s="40" t="s">
        <v>2</v>
      </c>
      <c r="M19" s="41" t="s">
        <v>2</v>
      </c>
      <c r="N19" s="43">
        <f>N15+(_xlfn.CONFIDENCE.T(0.05,(STDEV(N6:N14)),COUNT(N6:N14)))</f>
        <v>0.28978117805337483</v>
      </c>
      <c r="O19" s="40" t="s">
        <v>2</v>
      </c>
      <c r="P19" s="41" t="s">
        <v>2</v>
      </c>
      <c r="Q19" s="43">
        <f>Q15+(_xlfn.CONFIDENCE.T(0.05,(STDEV(Q6:Q14)),COUNT(Q6:Q14)))</f>
        <v>0.41831313132544312</v>
      </c>
      <c r="R19" s="40" t="s">
        <v>2</v>
      </c>
      <c r="S19" s="41" t="s">
        <v>2</v>
      </c>
      <c r="T19" s="43">
        <f>T15+(_xlfn.CONFIDENCE.T(0.05,(STDEV(T6:T14)),COUNT(T6:T14)))</f>
        <v>0.17746485335113599</v>
      </c>
      <c r="U19" s="58" t="s">
        <v>2</v>
      </c>
      <c r="V19" s="59" t="s">
        <v>2</v>
      </c>
      <c r="W19" s="60">
        <f>W15+(_xlfn.CONFIDENCE.T(0.05,(STDEV(W6:W14)),COUNT(W6:W14)))</f>
        <v>2.4667716974787424E-2</v>
      </c>
      <c r="X19" s="40" t="s">
        <v>2</v>
      </c>
      <c r="Y19" s="41" t="s">
        <v>2</v>
      </c>
      <c r="Z19" s="43">
        <f>Z15+(_xlfn.CONFIDENCE.T(0.05,(STDEV(Z6:Z14)),COUNT(Z6:Z14)))</f>
        <v>6.2956919145283841E-2</v>
      </c>
      <c r="AA19" s="40" t="s">
        <v>2</v>
      </c>
      <c r="AB19" s="41" t="s">
        <v>2</v>
      </c>
      <c r="AC19" s="43">
        <f>AC15+(_xlfn.CONFIDENCE.T(0.05,(STDEV(AC6:AC14)),COUNT(AC6:AC14)))</f>
        <v>0.4419471672979029</v>
      </c>
      <c r="AD19" s="40" t="s">
        <v>2</v>
      </c>
      <c r="AE19" s="41" t="s">
        <v>2</v>
      </c>
      <c r="AF19" s="43">
        <f>AF15+(_xlfn.CONFIDENCE.T(0.05,(STDEV(AF6:AF14)),COUNT(AF6:AF14)))</f>
        <v>4.9201347337649443E-2</v>
      </c>
      <c r="AG19" s="40" t="s">
        <v>2</v>
      </c>
      <c r="AH19" s="41" t="s">
        <v>2</v>
      </c>
      <c r="AI19" s="43">
        <f>AI15+(_xlfn.CONFIDENCE.T(0.05,(STDEV(AI6:AI14)),COUNT(AI6:AI14)))</f>
        <v>0.37941522963619856</v>
      </c>
      <c r="AJ19" s="40" t="s">
        <v>2</v>
      </c>
      <c r="AK19" s="41" t="s">
        <v>2</v>
      </c>
      <c r="AL19" s="43">
        <f>AL15+(_xlfn.CONFIDENCE.T(0.05,(STDEV(AL6:AL14)),COUNT(AL6:AL14)))</f>
        <v>0.15838231420628374</v>
      </c>
    </row>
    <row r="20" spans="1:50" s="2" customFormat="1" x14ac:dyDescent="0.2"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</row>
    <row r="21" spans="1:50" s="2" customFormat="1" x14ac:dyDescent="0.2"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</row>
    <row r="22" spans="1:50" ht="18" x14ac:dyDescent="0.2">
      <c r="C22" s="45"/>
      <c r="D22" s="45"/>
      <c r="E22" s="62"/>
      <c r="F22" s="45"/>
      <c r="G22" s="45"/>
      <c r="H22" s="62"/>
      <c r="K22" s="62"/>
      <c r="L22" s="45"/>
      <c r="M22" s="45"/>
      <c r="N22" s="62"/>
      <c r="O22" s="45"/>
      <c r="P22" s="45"/>
      <c r="Q22" s="62"/>
      <c r="R22" s="45"/>
      <c r="S22" s="45"/>
      <c r="T22" s="62"/>
      <c r="W22" s="62"/>
      <c r="X22" s="45"/>
      <c r="Y22" s="45"/>
      <c r="Z22" s="62"/>
      <c r="AA22" s="45"/>
      <c r="AB22" s="45"/>
      <c r="AC22" s="62"/>
      <c r="AD22" s="45"/>
      <c r="AE22" s="45"/>
      <c r="AF22" s="62"/>
      <c r="AG22" s="45"/>
      <c r="AH22" s="45"/>
      <c r="AI22" s="62"/>
      <c r="AJ22" s="45"/>
      <c r="AK22" s="45"/>
      <c r="AL22" s="62"/>
    </row>
    <row r="23" spans="1:50" x14ac:dyDescent="0.2">
      <c r="C23" s="45"/>
      <c r="D23" s="45"/>
      <c r="E23" s="45"/>
      <c r="F23" s="45"/>
      <c r="G23" s="45"/>
      <c r="H23" s="45"/>
      <c r="L23" s="45"/>
      <c r="M23" s="45"/>
      <c r="N23" s="45"/>
      <c r="O23" s="45"/>
      <c r="P23" s="45"/>
      <c r="Q23" s="45"/>
      <c r="R23" s="45"/>
      <c r="S23" s="45"/>
      <c r="T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50" s="4" customFormat="1" ht="42.75" customHeight="1" x14ac:dyDescent="0.2">
      <c r="A24" s="6"/>
      <c r="B24" s="7" t="s">
        <v>11</v>
      </c>
      <c r="C24" s="74" t="s">
        <v>14</v>
      </c>
      <c r="D24" s="75"/>
      <c r="E24" s="75"/>
      <c r="F24" s="74" t="s">
        <v>15</v>
      </c>
      <c r="G24" s="75"/>
      <c r="H24" s="75"/>
      <c r="I24" s="74" t="s">
        <v>16</v>
      </c>
      <c r="J24" s="75"/>
      <c r="K24" s="75"/>
      <c r="L24" s="74" t="s">
        <v>17</v>
      </c>
      <c r="M24" s="75"/>
      <c r="N24" s="75"/>
      <c r="O24" s="74" t="s">
        <v>18</v>
      </c>
      <c r="P24" s="75"/>
      <c r="Q24" s="75"/>
      <c r="R24" s="74" t="s">
        <v>19</v>
      </c>
      <c r="S24" s="75"/>
      <c r="T24" s="75"/>
      <c r="U24" s="74" t="s">
        <v>20</v>
      </c>
      <c r="V24" s="75"/>
      <c r="W24" s="75"/>
      <c r="X24" s="74" t="s">
        <v>21</v>
      </c>
      <c r="Y24" s="75"/>
      <c r="Z24" s="75"/>
      <c r="AA24" s="74" t="s">
        <v>22</v>
      </c>
      <c r="AB24" s="75"/>
      <c r="AC24" s="75"/>
      <c r="AD24" s="74" t="s">
        <v>23</v>
      </c>
      <c r="AE24" s="75"/>
      <c r="AF24" s="79"/>
      <c r="AG24" s="74" t="s">
        <v>24</v>
      </c>
      <c r="AH24" s="75"/>
      <c r="AI24" s="79"/>
      <c r="AJ24" s="74" t="s">
        <v>25</v>
      </c>
      <c r="AK24" s="75"/>
      <c r="AL24" s="79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</row>
    <row r="25" spans="1:50" s="4" customFormat="1" ht="42.75" customHeight="1" x14ac:dyDescent="0.2">
      <c r="A25" s="8"/>
      <c r="B25" s="9" t="s">
        <v>7</v>
      </c>
      <c r="C25" s="76" t="s">
        <v>7</v>
      </c>
      <c r="D25" s="77"/>
      <c r="E25" s="78"/>
      <c r="F25" s="76" t="s">
        <v>7</v>
      </c>
      <c r="G25" s="77"/>
      <c r="H25" s="78"/>
      <c r="I25" s="76" t="s">
        <v>7</v>
      </c>
      <c r="J25" s="77"/>
      <c r="K25" s="78"/>
      <c r="L25" s="76" t="s">
        <v>7</v>
      </c>
      <c r="M25" s="77"/>
      <c r="N25" s="78"/>
      <c r="O25" s="76" t="s">
        <v>7</v>
      </c>
      <c r="P25" s="77"/>
      <c r="Q25" s="78"/>
      <c r="R25" s="76" t="s">
        <v>7</v>
      </c>
      <c r="S25" s="77"/>
      <c r="T25" s="78"/>
      <c r="U25" s="76" t="s">
        <v>7</v>
      </c>
      <c r="V25" s="77"/>
      <c r="W25" s="78"/>
      <c r="X25" s="76" t="s">
        <v>7</v>
      </c>
      <c r="Y25" s="77"/>
      <c r="Z25" s="78"/>
      <c r="AA25" s="76" t="s">
        <v>7</v>
      </c>
      <c r="AB25" s="77"/>
      <c r="AC25" s="78"/>
      <c r="AD25" s="76" t="s">
        <v>7</v>
      </c>
      <c r="AE25" s="77"/>
      <c r="AF25" s="78"/>
      <c r="AG25" s="76" t="s">
        <v>7</v>
      </c>
      <c r="AH25" s="77"/>
      <c r="AI25" s="78"/>
      <c r="AJ25" s="76" t="s">
        <v>7</v>
      </c>
      <c r="AK25" s="77"/>
      <c r="AL25" s="78"/>
    </row>
    <row r="26" spans="1:50" s="15" customFormat="1" ht="17" x14ac:dyDescent="0.2">
      <c r="A26" s="10"/>
      <c r="B26" s="11"/>
      <c r="C26" s="46" t="s">
        <v>0</v>
      </c>
      <c r="D26" s="47" t="s">
        <v>1</v>
      </c>
      <c r="E26" s="48" t="s">
        <v>8</v>
      </c>
      <c r="F26" s="46" t="s">
        <v>0</v>
      </c>
      <c r="G26" s="47" t="s">
        <v>1</v>
      </c>
      <c r="H26" s="48" t="s">
        <v>8</v>
      </c>
      <c r="I26" s="46" t="s">
        <v>0</v>
      </c>
      <c r="J26" s="47" t="s">
        <v>1</v>
      </c>
      <c r="K26" s="48" t="s">
        <v>8</v>
      </c>
      <c r="L26" s="46" t="s">
        <v>0</v>
      </c>
      <c r="M26" s="47" t="s">
        <v>1</v>
      </c>
      <c r="N26" s="48" t="s">
        <v>8</v>
      </c>
      <c r="O26" s="46" t="s">
        <v>0</v>
      </c>
      <c r="P26" s="47" t="s">
        <v>1</v>
      </c>
      <c r="Q26" s="48" t="s">
        <v>8</v>
      </c>
      <c r="R26" s="46" t="s">
        <v>0</v>
      </c>
      <c r="S26" s="47" t="s">
        <v>1</v>
      </c>
      <c r="T26" s="48" t="s">
        <v>8</v>
      </c>
      <c r="U26" s="46" t="s">
        <v>0</v>
      </c>
      <c r="V26" s="47" t="s">
        <v>1</v>
      </c>
      <c r="W26" s="48" t="s">
        <v>8</v>
      </c>
      <c r="X26" s="46" t="s">
        <v>0</v>
      </c>
      <c r="Y26" s="47" t="s">
        <v>1</v>
      </c>
      <c r="Z26" s="48" t="s">
        <v>8</v>
      </c>
      <c r="AA26" s="46" t="s">
        <v>0</v>
      </c>
      <c r="AB26" s="47" t="s">
        <v>1</v>
      </c>
      <c r="AC26" s="48" t="s">
        <v>8</v>
      </c>
      <c r="AD26" s="46" t="s">
        <v>0</v>
      </c>
      <c r="AE26" s="47" t="s">
        <v>1</v>
      </c>
      <c r="AF26" s="48" t="s">
        <v>8</v>
      </c>
      <c r="AG26" s="46" t="s">
        <v>0</v>
      </c>
      <c r="AH26" s="47" t="s">
        <v>1</v>
      </c>
      <c r="AI26" s="48" t="s">
        <v>8</v>
      </c>
      <c r="AJ26" s="46" t="s">
        <v>0</v>
      </c>
      <c r="AK26" s="47" t="s">
        <v>1</v>
      </c>
      <c r="AL26" s="48" t="s">
        <v>8</v>
      </c>
    </row>
    <row r="27" spans="1:50" s="21" customFormat="1" ht="18" customHeight="1" x14ac:dyDescent="0.2">
      <c r="A27" s="16"/>
      <c r="B27" s="17" t="s">
        <v>13</v>
      </c>
      <c r="C27" s="18">
        <v>6.1524107655067599</v>
      </c>
      <c r="D27" s="19">
        <v>7.0713538473473703</v>
      </c>
      <c r="E27" s="20">
        <f t="shared" ref="E27:E34" si="27">IF(AND(ISNUMBER(C27),ISNUMBER(D27)),D27-C27,"")</f>
        <v>0.91894308184061035</v>
      </c>
      <c r="F27" s="18">
        <v>4.8246058087956598</v>
      </c>
      <c r="G27" s="19">
        <v>5.3210233076712603</v>
      </c>
      <c r="H27" s="20">
        <f t="shared" ref="H27:H34" si="28">IF(AND(ISNUMBER(F27),ISNUMBER(G27)),G27-F27,"")</f>
        <v>0.49641749887560049</v>
      </c>
      <c r="I27" s="18">
        <v>7.7955030531266596</v>
      </c>
      <c r="J27" s="19">
        <v>8.4517430729748693</v>
      </c>
      <c r="K27" s="20">
        <f t="shared" ref="K27:K34" si="29">IF(AND(ISNUMBER(I27),ISNUMBER(J27)),J27-I27,"")</f>
        <v>0.65624001984820968</v>
      </c>
      <c r="L27" s="18">
        <v>6.9224066465006304</v>
      </c>
      <c r="M27" s="19">
        <v>8.05903885411891</v>
      </c>
      <c r="N27" s="20">
        <f t="shared" ref="N27:N34" si="30">IF(AND(ISNUMBER(L27),ISNUMBER(M27)),M27-L27,"")</f>
        <v>1.1366322076182795</v>
      </c>
      <c r="O27" s="18">
        <v>6.2505738018514903</v>
      </c>
      <c r="P27" s="19">
        <v>7.1929111501656298</v>
      </c>
      <c r="Q27" s="20">
        <f t="shared" ref="Q27:Q34" si="31">IF(AND(ISNUMBER(O27),ISNUMBER(P27)),P27-O27,"")</f>
        <v>0.94233734831413951</v>
      </c>
      <c r="R27" s="18">
        <v>8.5453869618406895</v>
      </c>
      <c r="S27" s="19">
        <v>9.5094653012690795</v>
      </c>
      <c r="T27" s="20">
        <f t="shared" ref="T27:T34" si="32">IF(AND(ISNUMBER(R27),ISNUMBER(S27)),S27-R27,"")</f>
        <v>0.96407833942839005</v>
      </c>
      <c r="U27" s="18">
        <v>8.5455241232468193</v>
      </c>
      <c r="V27" s="19">
        <v>8.8616679094741304</v>
      </c>
      <c r="W27" s="20">
        <f t="shared" ref="W27:W34" si="33">IF(AND(ISNUMBER(U27),ISNUMBER(V27)),V27-U27,"")</f>
        <v>0.3161437862273111</v>
      </c>
      <c r="X27" s="18">
        <v>7.1516195188431499</v>
      </c>
      <c r="Y27" s="19">
        <v>7.4737445277028396</v>
      </c>
      <c r="Z27" s="20">
        <v>0.32212500885968964</v>
      </c>
      <c r="AA27" s="18">
        <v>5.5710177178764404</v>
      </c>
      <c r="AB27" s="19">
        <v>5.5407022244809898</v>
      </c>
      <c r="AC27" s="20">
        <f t="shared" ref="AC27:AC34" si="34">IF(AND(ISNUMBER(AA27),ISNUMBER(AB27)),AB27-AA27,"")</f>
        <v>-3.0315493395450588E-2</v>
      </c>
      <c r="AD27" s="18">
        <v>8.3066647302983494</v>
      </c>
      <c r="AE27" s="19">
        <v>8.6299369294280801</v>
      </c>
      <c r="AF27" s="20">
        <f t="shared" ref="AF27:AF34" si="35">IF(AND(ISNUMBER(AD27),ISNUMBER(AE27)),AE27-AD27,"")</f>
        <v>0.32327219912973071</v>
      </c>
      <c r="AG27" s="18">
        <v>6.6225222101776797</v>
      </c>
      <c r="AH27" s="19">
        <v>7.5265949803298797</v>
      </c>
      <c r="AI27" s="20">
        <f t="shared" ref="AI27:AI34" si="36">IF(AND(ISNUMBER(AG27),ISNUMBER(AH27)),AH27-AG27,"")</f>
        <v>0.9040727701522</v>
      </c>
      <c r="AJ27" s="18">
        <v>2.8624211208689299</v>
      </c>
      <c r="AK27" s="19">
        <v>3.5470534371260198</v>
      </c>
      <c r="AL27" s="20">
        <f>IF(AND(ISNUMBER(AJ27),ISNUMBER(AK27)),AK27-AJ27,"")</f>
        <v>0.68463231625708998</v>
      </c>
    </row>
    <row r="28" spans="1:50" s="21" customFormat="1" ht="18" customHeight="1" x14ac:dyDescent="0.2">
      <c r="A28" s="16"/>
      <c r="B28" s="17" t="s">
        <v>13</v>
      </c>
      <c r="C28" s="18">
        <v>6.4130532642449998</v>
      </c>
      <c r="D28" s="19">
        <v>7.1727704660021701</v>
      </c>
      <c r="E28" s="20">
        <f t="shared" si="27"/>
        <v>0.75971720175717028</v>
      </c>
      <c r="F28" s="18">
        <v>5.0539150783688997</v>
      </c>
      <c r="G28" s="19">
        <v>5.3172233082980096</v>
      </c>
      <c r="H28" s="20">
        <f t="shared" si="28"/>
        <v>0.26330822992910985</v>
      </c>
      <c r="I28" s="18">
        <v>8.0102095815995398</v>
      </c>
      <c r="J28" s="19">
        <v>8.4537777880401404</v>
      </c>
      <c r="K28" s="20">
        <f t="shared" si="29"/>
        <v>0.44356820644060058</v>
      </c>
      <c r="L28" s="18">
        <v>7.3726067202973802</v>
      </c>
      <c r="M28" s="19">
        <v>7.9060999168944601</v>
      </c>
      <c r="N28" s="20">
        <f t="shared" si="30"/>
        <v>0.53349319659707994</v>
      </c>
      <c r="O28" s="18">
        <v>6.5139515739599201</v>
      </c>
      <c r="P28" s="19">
        <v>7.4484783628814801</v>
      </c>
      <c r="Q28" s="20">
        <f t="shared" si="31"/>
        <v>0.93452678892156005</v>
      </c>
      <c r="R28" s="18">
        <v>8.7943729800428194</v>
      </c>
      <c r="S28" s="19">
        <v>9.0346889418668503</v>
      </c>
      <c r="T28" s="20">
        <f t="shared" si="32"/>
        <v>0.24031596182403092</v>
      </c>
      <c r="U28" s="18">
        <v>8.5126208594713102</v>
      </c>
      <c r="V28" s="19">
        <v>8.8485428762398897</v>
      </c>
      <c r="W28" s="20">
        <f t="shared" si="33"/>
        <v>0.33592201676857947</v>
      </c>
      <c r="X28" s="18">
        <v>6.9293423153900999</v>
      </c>
      <c r="Y28" s="19">
        <v>7.2356294684362599</v>
      </c>
      <c r="Z28" s="20">
        <v>0.30628715304615994</v>
      </c>
      <c r="AA28" s="18">
        <v>5.0898153982398604</v>
      </c>
      <c r="AB28" s="19">
        <v>6.6651166557321604</v>
      </c>
      <c r="AC28" s="20">
        <f t="shared" si="34"/>
        <v>1.5753012574923</v>
      </c>
      <c r="AD28" s="18">
        <v>8.3006129550474803</v>
      </c>
      <c r="AE28" s="19">
        <v>9.2434769936226306</v>
      </c>
      <c r="AF28" s="20">
        <f t="shared" si="35"/>
        <v>0.94286403857515033</v>
      </c>
      <c r="AG28" s="18">
        <v>6.8694827488060701</v>
      </c>
      <c r="AH28" s="19">
        <v>7.7243690071436903</v>
      </c>
      <c r="AI28" s="20">
        <f t="shared" si="36"/>
        <v>0.85488625833762022</v>
      </c>
      <c r="AJ28" s="18">
        <v>3.28620518218366</v>
      </c>
      <c r="AK28" s="19">
        <v>4.4278756151447602</v>
      </c>
      <c r="AL28" s="20">
        <f t="shared" ref="AL28:AL34" si="37">IF(AND(ISNUMBER(AJ28),ISNUMBER(AK28)),AK28-AJ28,"")</f>
        <v>1.1416704329611003</v>
      </c>
    </row>
    <row r="29" spans="1:50" s="21" customFormat="1" ht="17.25" customHeight="1" x14ac:dyDescent="0.2">
      <c r="A29" s="16"/>
      <c r="B29" s="17" t="s">
        <v>13</v>
      </c>
      <c r="C29" s="18" t="s">
        <v>2</v>
      </c>
      <c r="D29" s="19" t="s">
        <v>2</v>
      </c>
      <c r="E29" s="65" t="s">
        <v>2</v>
      </c>
      <c r="F29" s="18" t="s">
        <v>2</v>
      </c>
      <c r="G29" s="19" t="s">
        <v>2</v>
      </c>
      <c r="H29" s="65" t="s">
        <v>2</v>
      </c>
      <c r="I29" s="18" t="s">
        <v>2</v>
      </c>
      <c r="J29" s="19" t="s">
        <v>2</v>
      </c>
      <c r="K29" s="65" t="s">
        <v>2</v>
      </c>
      <c r="L29" s="18" t="s">
        <v>2</v>
      </c>
      <c r="M29" s="19" t="s">
        <v>2</v>
      </c>
      <c r="N29" s="65" t="s">
        <v>2</v>
      </c>
      <c r="O29" s="18" t="s">
        <v>2</v>
      </c>
      <c r="P29" s="19" t="s">
        <v>2</v>
      </c>
      <c r="Q29" s="65" t="s">
        <v>2</v>
      </c>
      <c r="R29" s="18" t="s">
        <v>2</v>
      </c>
      <c r="S29" s="19" t="s">
        <v>2</v>
      </c>
      <c r="T29" s="65" t="s">
        <v>2</v>
      </c>
      <c r="U29" s="18" t="s">
        <v>2</v>
      </c>
      <c r="V29" s="19" t="s">
        <v>2</v>
      </c>
      <c r="W29" s="65" t="s">
        <v>2</v>
      </c>
      <c r="X29" s="18" t="s">
        <v>2</v>
      </c>
      <c r="Y29" s="19" t="s">
        <v>2</v>
      </c>
      <c r="Z29" s="65" t="s">
        <v>2</v>
      </c>
      <c r="AA29" s="18" t="s">
        <v>2</v>
      </c>
      <c r="AB29" s="19" t="s">
        <v>2</v>
      </c>
      <c r="AC29" s="65" t="s">
        <v>2</v>
      </c>
      <c r="AD29" s="18" t="s">
        <v>2</v>
      </c>
      <c r="AE29" s="19" t="s">
        <v>2</v>
      </c>
      <c r="AF29" s="65" t="s">
        <v>2</v>
      </c>
      <c r="AG29" s="18" t="s">
        <v>2</v>
      </c>
      <c r="AH29" s="19" t="s">
        <v>2</v>
      </c>
      <c r="AI29" s="65" t="s">
        <v>2</v>
      </c>
      <c r="AJ29" s="18" t="s">
        <v>2</v>
      </c>
      <c r="AK29" s="19" t="s">
        <v>2</v>
      </c>
      <c r="AL29" s="65" t="s">
        <v>2</v>
      </c>
    </row>
    <row r="30" spans="1:50" s="21" customFormat="1" ht="18" customHeight="1" x14ac:dyDescent="0.2">
      <c r="A30" s="16"/>
      <c r="B30" s="17" t="s">
        <v>12</v>
      </c>
      <c r="C30" s="63">
        <v>5.6170617418411597</v>
      </c>
      <c r="D30" s="64">
        <v>6.78728273933437</v>
      </c>
      <c r="E30" s="20">
        <f t="shared" si="27"/>
        <v>1.1702209974932103</v>
      </c>
      <c r="F30" s="63">
        <v>4.9038237056146503</v>
      </c>
      <c r="G30" s="64">
        <v>5.2051901277397903</v>
      </c>
      <c r="H30" s="20">
        <f t="shared" si="28"/>
        <v>0.30136642212513998</v>
      </c>
      <c r="I30" s="63">
        <v>7.9538421042040399</v>
      </c>
      <c r="J30" s="64">
        <v>8.4256490910409703</v>
      </c>
      <c r="K30" s="20">
        <f t="shared" si="29"/>
        <v>0.47180698683693034</v>
      </c>
      <c r="L30" s="63">
        <v>7.1483061690834697</v>
      </c>
      <c r="M30" s="64">
        <v>7.9236003800877004</v>
      </c>
      <c r="N30" s="20">
        <f t="shared" si="30"/>
        <v>0.77529421100423068</v>
      </c>
      <c r="O30" s="63">
        <v>6.3819896308533197</v>
      </c>
      <c r="P30" s="64">
        <v>7.2104385266622497</v>
      </c>
      <c r="Q30" s="20">
        <f t="shared" si="31"/>
        <v>0.82844889580893</v>
      </c>
      <c r="R30" s="63">
        <v>9.0738686639759791</v>
      </c>
      <c r="S30" s="64">
        <v>9.4680955415156394</v>
      </c>
      <c r="T30" s="20">
        <f t="shared" si="32"/>
        <v>0.39422687753966024</v>
      </c>
      <c r="U30" s="63">
        <v>8.5165854175199307</v>
      </c>
      <c r="V30" s="64">
        <v>9.2354782946413199</v>
      </c>
      <c r="W30" s="20">
        <f t="shared" si="33"/>
        <v>0.71889287712138916</v>
      </c>
      <c r="X30" s="63">
        <v>7.3303152849242599</v>
      </c>
      <c r="Y30" s="64">
        <v>7.5957600940389298</v>
      </c>
      <c r="Z30" s="20">
        <v>0.26544480911466994</v>
      </c>
      <c r="AA30" s="63">
        <v>4.6609285964964302</v>
      </c>
      <c r="AB30" s="64">
        <v>6.6804572001023903</v>
      </c>
      <c r="AC30" s="20">
        <f t="shared" si="34"/>
        <v>2.0195286036059601</v>
      </c>
      <c r="AD30" s="63">
        <v>8.2773513782671309</v>
      </c>
      <c r="AE30" s="64">
        <v>9.0898376240741499</v>
      </c>
      <c r="AF30" s="20">
        <f t="shared" si="35"/>
        <v>0.812486245807019</v>
      </c>
      <c r="AG30" s="63">
        <v>6.2265309988294701</v>
      </c>
      <c r="AH30" s="64">
        <v>7.1961349559708996</v>
      </c>
      <c r="AI30" s="20">
        <f t="shared" si="36"/>
        <v>0.96960395714142944</v>
      </c>
      <c r="AJ30" s="63">
        <v>3.0441657363241901</v>
      </c>
      <c r="AK30" s="64">
        <v>4.1207716232385501</v>
      </c>
      <c r="AL30" s="20">
        <f t="shared" si="37"/>
        <v>1.07660588691436</v>
      </c>
    </row>
    <row r="31" spans="1:50" s="21" customFormat="1" ht="18" customHeight="1" x14ac:dyDescent="0.2">
      <c r="A31" s="16"/>
      <c r="B31" s="17" t="s">
        <v>13</v>
      </c>
      <c r="C31" s="18">
        <v>5.8422314535680497</v>
      </c>
      <c r="D31" s="19">
        <v>6.6050440411522597</v>
      </c>
      <c r="E31" s="20">
        <f t="shared" si="27"/>
        <v>0.76281258758421</v>
      </c>
      <c r="F31" s="18">
        <v>4.8561674922322302</v>
      </c>
      <c r="G31" s="19">
        <v>5.1592165246690902</v>
      </c>
      <c r="H31" s="20">
        <f t="shared" si="28"/>
        <v>0.30304903243685999</v>
      </c>
      <c r="I31" s="18">
        <v>8.0025046418436201</v>
      </c>
      <c r="J31" s="19">
        <v>8.3215991055299696</v>
      </c>
      <c r="K31" s="20">
        <f t="shared" si="29"/>
        <v>0.31909446368634953</v>
      </c>
      <c r="L31" s="18">
        <v>6.897369923656</v>
      </c>
      <c r="M31" s="19">
        <v>7.34207956159287</v>
      </c>
      <c r="N31" s="20">
        <f t="shared" si="30"/>
        <v>0.44470963793687002</v>
      </c>
      <c r="O31" s="18">
        <v>6.3273947298944799</v>
      </c>
      <c r="P31" s="19">
        <v>6.7984653018675996</v>
      </c>
      <c r="Q31" s="20">
        <f t="shared" si="31"/>
        <v>0.47107057197311963</v>
      </c>
      <c r="R31" s="18">
        <v>8.4651241207573005</v>
      </c>
      <c r="S31" s="19">
        <v>9.1200649973490702</v>
      </c>
      <c r="T31" s="20">
        <f t="shared" si="32"/>
        <v>0.65494087659176969</v>
      </c>
      <c r="U31" s="18">
        <v>8.4216476369239199</v>
      </c>
      <c r="V31" s="19">
        <v>8.8564073641644594</v>
      </c>
      <c r="W31" s="20">
        <f t="shared" si="33"/>
        <v>0.43475972724053946</v>
      </c>
      <c r="X31" s="18">
        <v>6.5782434529097999</v>
      </c>
      <c r="Y31" s="19">
        <v>7.1557984162596</v>
      </c>
      <c r="Z31" s="20">
        <v>0.57755496334980005</v>
      </c>
      <c r="AA31" s="18">
        <v>6.1398515623240302</v>
      </c>
      <c r="AB31" s="19">
        <v>6.59428171937504</v>
      </c>
      <c r="AC31" s="20">
        <f t="shared" si="34"/>
        <v>0.45443015705100986</v>
      </c>
      <c r="AD31" s="18">
        <v>7.8185489592830804</v>
      </c>
      <c r="AE31" s="19">
        <v>8.4587161441170604</v>
      </c>
      <c r="AF31" s="20">
        <f t="shared" si="35"/>
        <v>0.64016718483398005</v>
      </c>
      <c r="AG31" s="18">
        <v>6.44165086364535</v>
      </c>
      <c r="AH31" s="19">
        <v>6.8692685401432296</v>
      </c>
      <c r="AI31" s="20">
        <f t="shared" si="36"/>
        <v>0.42761767649787963</v>
      </c>
      <c r="AJ31" s="18">
        <v>3.1495328353677698</v>
      </c>
      <c r="AK31" s="19">
        <v>4.38444307852735</v>
      </c>
      <c r="AL31" s="20">
        <f t="shared" si="37"/>
        <v>1.2349102431595802</v>
      </c>
    </row>
    <row r="32" spans="1:50" s="21" customFormat="1" ht="18" customHeight="1" x14ac:dyDescent="0.2">
      <c r="A32" s="16"/>
      <c r="B32" s="17" t="s">
        <v>12</v>
      </c>
      <c r="C32" s="18">
        <v>6.4944990311581998</v>
      </c>
      <c r="D32" s="19">
        <v>7.0751999130835603</v>
      </c>
      <c r="E32" s="20">
        <f t="shared" si="27"/>
        <v>0.58070088192536051</v>
      </c>
      <c r="F32" s="18">
        <v>5.11090705725071</v>
      </c>
      <c r="G32" s="19">
        <v>5.33813475681991</v>
      </c>
      <c r="H32" s="20">
        <f t="shared" si="28"/>
        <v>0.22722769956919997</v>
      </c>
      <c r="I32" s="18">
        <v>8.1033880309905406</v>
      </c>
      <c r="J32" s="19">
        <v>8.5828035880628892</v>
      </c>
      <c r="K32" s="20">
        <f t="shared" si="29"/>
        <v>0.47941555707234862</v>
      </c>
      <c r="L32" s="18">
        <v>7.4289061479429703</v>
      </c>
      <c r="M32" s="19">
        <v>8.2285667153861599</v>
      </c>
      <c r="N32" s="20">
        <f t="shared" si="30"/>
        <v>0.79966056744318958</v>
      </c>
      <c r="O32" s="18">
        <v>6.8249202980864503</v>
      </c>
      <c r="P32" s="19">
        <v>7.46765074236085</v>
      </c>
      <c r="Q32" s="20">
        <f t="shared" si="31"/>
        <v>0.64273044427439974</v>
      </c>
      <c r="R32" s="18">
        <v>8.9895358736895208</v>
      </c>
      <c r="S32" s="19">
        <v>9.5956488402221893</v>
      </c>
      <c r="T32" s="20">
        <f t="shared" si="32"/>
        <v>0.60611296653266855</v>
      </c>
      <c r="U32" s="18">
        <v>9.0535368443194297</v>
      </c>
      <c r="V32" s="19">
        <v>9.5914285510802504</v>
      </c>
      <c r="W32" s="20">
        <f t="shared" si="33"/>
        <v>0.53789170676082065</v>
      </c>
      <c r="X32" s="18">
        <v>7.2491533560695096</v>
      </c>
      <c r="Y32" s="19">
        <v>7.5655881792817903</v>
      </c>
      <c r="Z32" s="20">
        <v>0.31643482321228067</v>
      </c>
      <c r="AA32" s="18">
        <v>5.19178302881802</v>
      </c>
      <c r="AB32" s="19">
        <v>7.2052512731481002</v>
      </c>
      <c r="AC32" s="20">
        <f t="shared" si="34"/>
        <v>2.0134682443300802</v>
      </c>
      <c r="AD32" s="18">
        <v>8.8323084854832903</v>
      </c>
      <c r="AE32" s="19">
        <v>9.3991636454248493</v>
      </c>
      <c r="AF32" s="20">
        <f t="shared" si="35"/>
        <v>0.56685515994155899</v>
      </c>
      <c r="AG32" s="18">
        <v>6.7743252921656296</v>
      </c>
      <c r="AH32" s="19">
        <v>7.4245243001479997</v>
      </c>
      <c r="AI32" s="20">
        <f t="shared" si="36"/>
        <v>0.65019900798237007</v>
      </c>
      <c r="AJ32" s="18">
        <v>3.5291954742799199</v>
      </c>
      <c r="AK32" s="19">
        <v>4.1006724050805401</v>
      </c>
      <c r="AL32" s="20">
        <f t="shared" si="37"/>
        <v>0.57147693080062023</v>
      </c>
    </row>
    <row r="33" spans="1:38" s="21" customFormat="1" ht="18" customHeight="1" x14ac:dyDescent="0.2">
      <c r="A33" s="16"/>
      <c r="B33" s="17" t="s">
        <v>13</v>
      </c>
      <c r="C33" s="18">
        <v>5.9959433819862102</v>
      </c>
      <c r="D33" s="19">
        <v>6.5164037336741201</v>
      </c>
      <c r="E33" s="20">
        <f t="shared" si="27"/>
        <v>0.52046035168790983</v>
      </c>
      <c r="F33" s="18">
        <v>5.2188721723088696</v>
      </c>
      <c r="G33" s="19">
        <v>5.2902977056559699</v>
      </c>
      <c r="H33" s="20">
        <f t="shared" si="28"/>
        <v>7.1425533347100334E-2</v>
      </c>
      <c r="I33" s="18">
        <v>7.9496285958701502</v>
      </c>
      <c r="J33" s="19">
        <v>8.0853711022005097</v>
      </c>
      <c r="K33" s="20">
        <f t="shared" si="29"/>
        <v>0.13574250633035945</v>
      </c>
      <c r="L33" s="18">
        <v>7.1476689912999296</v>
      </c>
      <c r="M33" s="19">
        <v>7.1897074326890804</v>
      </c>
      <c r="N33" s="20">
        <f t="shared" si="30"/>
        <v>4.2038441389150805E-2</v>
      </c>
      <c r="O33" s="18">
        <v>6.5914917736860099</v>
      </c>
      <c r="P33" s="19">
        <v>6.86670368563869</v>
      </c>
      <c r="Q33" s="20">
        <f t="shared" si="31"/>
        <v>0.27521191195268013</v>
      </c>
      <c r="R33" s="18">
        <v>8.8223679489677203</v>
      </c>
      <c r="S33" s="19">
        <v>8.9077104339876207</v>
      </c>
      <c r="T33" s="20">
        <f t="shared" si="32"/>
        <v>8.5342485019900494E-2</v>
      </c>
      <c r="U33" s="18">
        <v>8.8163059714079992</v>
      </c>
      <c r="V33" s="19">
        <v>8.6966349089026806</v>
      </c>
      <c r="W33" s="20">
        <f t="shared" si="33"/>
        <v>-0.11967106250531856</v>
      </c>
      <c r="X33" s="18">
        <v>6.5680076442434698</v>
      </c>
      <c r="Y33" s="19">
        <v>6.7399725865232396</v>
      </c>
      <c r="Z33" s="20">
        <v>0.17196494227976977</v>
      </c>
      <c r="AA33" s="18">
        <v>5.3246155364569203</v>
      </c>
      <c r="AB33" s="19">
        <v>5.5720147959545496</v>
      </c>
      <c r="AC33" s="20">
        <f t="shared" si="34"/>
        <v>0.24739925949762931</v>
      </c>
      <c r="AD33" s="18">
        <v>7.9849221224196203</v>
      </c>
      <c r="AE33" s="19">
        <v>8.2290650823899405</v>
      </c>
      <c r="AF33" s="20">
        <f t="shared" si="35"/>
        <v>0.24414295997032021</v>
      </c>
      <c r="AG33" s="18">
        <v>6.5862167123058697</v>
      </c>
      <c r="AH33" s="19">
        <v>6.8018337074877797</v>
      </c>
      <c r="AI33" s="20">
        <f t="shared" si="36"/>
        <v>0.21561699518191002</v>
      </c>
      <c r="AJ33" s="18">
        <v>3.42432766414754</v>
      </c>
      <c r="AK33" s="19">
        <v>3.8132214869099701</v>
      </c>
      <c r="AL33" s="20">
        <f t="shared" si="37"/>
        <v>0.38889382276243012</v>
      </c>
    </row>
    <row r="34" spans="1:38" s="21" customFormat="1" ht="18" customHeight="1" x14ac:dyDescent="0.2">
      <c r="A34" s="16"/>
      <c r="B34" s="17" t="s">
        <v>13</v>
      </c>
      <c r="C34" s="18">
        <v>5.94142174118186</v>
      </c>
      <c r="D34" s="19">
        <v>6.63502828378933</v>
      </c>
      <c r="E34" s="20">
        <f t="shared" si="27"/>
        <v>0.69360654260747001</v>
      </c>
      <c r="F34" s="18">
        <v>4.8216589145090598</v>
      </c>
      <c r="G34" s="19">
        <v>5.1624283870784398</v>
      </c>
      <c r="H34" s="20">
        <f t="shared" si="28"/>
        <v>0.34076947256937995</v>
      </c>
      <c r="I34" s="18">
        <v>7.9637473251559197</v>
      </c>
      <c r="J34" s="19">
        <v>8.2425232664820705</v>
      </c>
      <c r="K34" s="20">
        <f t="shared" si="29"/>
        <v>0.2787759413261508</v>
      </c>
      <c r="L34" s="18">
        <v>7.1085726582248299</v>
      </c>
      <c r="M34" s="19">
        <v>7.9611358481890697</v>
      </c>
      <c r="N34" s="20">
        <f t="shared" si="30"/>
        <v>0.85256318996423985</v>
      </c>
      <c r="O34" s="18">
        <v>6.14472248671703</v>
      </c>
      <c r="P34" s="19">
        <v>6.7710278640732202</v>
      </c>
      <c r="Q34" s="20">
        <f t="shared" si="31"/>
        <v>0.62630537735619018</v>
      </c>
      <c r="R34" s="18">
        <v>8.9571424147393408</v>
      </c>
      <c r="S34" s="19">
        <v>9.2813106643609</v>
      </c>
      <c r="T34" s="20">
        <f t="shared" si="32"/>
        <v>0.32416824962155921</v>
      </c>
      <c r="U34" s="18">
        <v>8.7484683863446708</v>
      </c>
      <c r="V34" s="19">
        <v>9.1667951371378695</v>
      </c>
      <c r="W34" s="20">
        <f t="shared" si="33"/>
        <v>0.4183267507931987</v>
      </c>
      <c r="X34" s="18">
        <v>6.2743510013719499</v>
      </c>
      <c r="Y34" s="19">
        <v>6.7159548174562804</v>
      </c>
      <c r="Z34" s="20">
        <v>0.44160381608433052</v>
      </c>
      <c r="AA34" s="18">
        <v>4.9509489541218903</v>
      </c>
      <c r="AB34" s="19">
        <v>6.4337396245739704</v>
      </c>
      <c r="AC34" s="20">
        <f t="shared" si="34"/>
        <v>1.4827906704520801</v>
      </c>
      <c r="AD34" s="18">
        <v>8.4245947421549694</v>
      </c>
      <c r="AE34" s="19">
        <v>9.3234458986963507</v>
      </c>
      <c r="AF34" s="20">
        <f t="shared" si="35"/>
        <v>0.89885115654138126</v>
      </c>
      <c r="AG34" s="18">
        <v>6.6146554003646401</v>
      </c>
      <c r="AH34" s="19">
        <v>7.2773719065586899</v>
      </c>
      <c r="AI34" s="20">
        <f t="shared" si="36"/>
        <v>0.66271650619404987</v>
      </c>
      <c r="AJ34" s="18">
        <v>3.0687903565810699</v>
      </c>
      <c r="AK34" s="19">
        <v>4.1808459928293402</v>
      </c>
      <c r="AL34" s="20">
        <f t="shared" si="37"/>
        <v>1.1120556362482703</v>
      </c>
    </row>
    <row r="35" spans="1:38" s="21" customFormat="1" ht="18" customHeight="1" x14ac:dyDescent="0.2">
      <c r="A35" s="22"/>
      <c r="B35" s="17"/>
      <c r="C35" s="18"/>
      <c r="D35" s="19"/>
      <c r="E35" s="20"/>
      <c r="F35" s="18"/>
      <c r="G35" s="19"/>
      <c r="H35" s="20"/>
      <c r="I35" s="18"/>
      <c r="J35" s="19"/>
      <c r="K35" s="20"/>
      <c r="L35" s="18"/>
      <c r="M35" s="19"/>
      <c r="N35" s="20"/>
      <c r="O35" s="18"/>
      <c r="P35" s="19"/>
      <c r="Q35" s="20"/>
      <c r="R35" s="18"/>
      <c r="S35" s="19"/>
      <c r="T35" s="20"/>
      <c r="U35" s="18"/>
      <c r="V35" s="19"/>
      <c r="W35" s="20"/>
      <c r="X35" s="18"/>
      <c r="Y35" s="19"/>
      <c r="Z35" s="20"/>
      <c r="AA35" s="18"/>
      <c r="AB35" s="19"/>
      <c r="AC35" s="20"/>
      <c r="AD35" s="18"/>
      <c r="AE35" s="19"/>
      <c r="AF35" s="20"/>
      <c r="AG35" s="18"/>
      <c r="AH35" s="19"/>
      <c r="AI35" s="20"/>
      <c r="AJ35" s="18"/>
      <c r="AK35" s="19"/>
      <c r="AL35" s="20"/>
    </row>
    <row r="36" spans="1:38" s="28" customFormat="1" ht="18.75" customHeight="1" x14ac:dyDescent="0.2">
      <c r="A36" s="23" t="s">
        <v>3</v>
      </c>
      <c r="B36" s="24" t="str">
        <f>CONCATENATE("Female n=",COUNTIF(B27:B35,"Female"))</f>
        <v>Female n=6</v>
      </c>
      <c r="C36" s="25">
        <f t="shared" ref="C36:AF36" si="38">AVERAGE(C27:C35)</f>
        <v>6.0652316256410339</v>
      </c>
      <c r="D36" s="26">
        <f t="shared" si="38"/>
        <v>6.8375832891975969</v>
      </c>
      <c r="E36" s="27">
        <f t="shared" si="38"/>
        <v>0.77235166355656304</v>
      </c>
      <c r="F36" s="25">
        <f t="shared" si="38"/>
        <v>4.9699928898685828</v>
      </c>
      <c r="G36" s="26">
        <f t="shared" si="38"/>
        <v>5.2562163025617812</v>
      </c>
      <c r="H36" s="27">
        <f t="shared" si="38"/>
        <v>0.28622341269319868</v>
      </c>
      <c r="I36" s="49">
        <f t="shared" si="38"/>
        <v>7.9684033332557807</v>
      </c>
      <c r="J36" s="50">
        <f t="shared" si="38"/>
        <v>8.366209573475917</v>
      </c>
      <c r="K36" s="51">
        <f t="shared" si="38"/>
        <v>0.39780624022013555</v>
      </c>
      <c r="L36" s="25">
        <f t="shared" si="38"/>
        <v>7.1465481795721724</v>
      </c>
      <c r="M36" s="26">
        <f t="shared" si="38"/>
        <v>7.8014612441368927</v>
      </c>
      <c r="N36" s="27">
        <f t="shared" si="38"/>
        <v>0.65491306456472009</v>
      </c>
      <c r="O36" s="25">
        <f t="shared" ref="O36:Z36" si="39">AVERAGE(O27:O35)</f>
        <v>6.4335777564355281</v>
      </c>
      <c r="P36" s="26">
        <f t="shared" si="39"/>
        <v>7.1079536619499608</v>
      </c>
      <c r="Q36" s="27">
        <f t="shared" si="39"/>
        <v>0.67437590551443127</v>
      </c>
      <c r="R36" s="25">
        <f t="shared" si="39"/>
        <v>8.8068284234304794</v>
      </c>
      <c r="S36" s="26">
        <f t="shared" si="39"/>
        <v>9.2738549600816214</v>
      </c>
      <c r="T36" s="27">
        <f t="shared" si="39"/>
        <v>0.46702653665113986</v>
      </c>
      <c r="U36" s="49">
        <f t="shared" si="39"/>
        <v>8.6592413198905831</v>
      </c>
      <c r="V36" s="50">
        <f t="shared" si="39"/>
        <v>9.0367078630915127</v>
      </c>
      <c r="W36" s="51">
        <f t="shared" si="39"/>
        <v>0.37746654320093143</v>
      </c>
      <c r="X36" s="25">
        <f t="shared" si="39"/>
        <v>6.8687189391074623</v>
      </c>
      <c r="Y36" s="26">
        <f t="shared" si="39"/>
        <v>7.2117782985284196</v>
      </c>
      <c r="Z36" s="27">
        <f t="shared" si="39"/>
        <v>0.34305935942095722</v>
      </c>
      <c r="AA36" s="25">
        <f t="shared" si="38"/>
        <v>5.2755658277619419</v>
      </c>
      <c r="AB36" s="26">
        <f>AVERAGE(AB27:AB35)</f>
        <v>6.3845090704810286</v>
      </c>
      <c r="AC36" s="27">
        <f t="shared" si="38"/>
        <v>1.1089432427190871</v>
      </c>
      <c r="AD36" s="25">
        <f t="shared" si="38"/>
        <v>8.2778576247077034</v>
      </c>
      <c r="AE36" s="26">
        <f t="shared" si="38"/>
        <v>8.9105203311075805</v>
      </c>
      <c r="AF36" s="27">
        <f t="shared" si="38"/>
        <v>0.63266270639987721</v>
      </c>
      <c r="AG36" s="25">
        <f t="shared" ref="AG36:AL36" si="40">AVERAGE(AG27:AG35)</f>
        <v>6.5907691751849589</v>
      </c>
      <c r="AH36" s="26">
        <f t="shared" si="40"/>
        <v>7.2600139139688817</v>
      </c>
      <c r="AI36" s="27">
        <f t="shared" si="40"/>
        <v>0.66924473878392277</v>
      </c>
      <c r="AJ36" s="25">
        <f t="shared" si="40"/>
        <v>3.1949483385361539</v>
      </c>
      <c r="AK36" s="26">
        <f t="shared" si="40"/>
        <v>4.0821262341223621</v>
      </c>
      <c r="AL36" s="27">
        <f t="shared" si="40"/>
        <v>0.8871778955862073</v>
      </c>
    </row>
    <row r="37" spans="1:38" s="28" customFormat="1" ht="18.75" customHeight="1" x14ac:dyDescent="0.2">
      <c r="A37" s="29" t="s">
        <v>4</v>
      </c>
      <c r="B37" s="30" t="str">
        <f>CONCATENATE("Male n=",COUNTIF(B27:B35,"Male"))</f>
        <v>Male n=2</v>
      </c>
      <c r="C37" s="31">
        <f>STDEV(C27:C35)</f>
        <v>0.31186687059188473</v>
      </c>
      <c r="D37" s="32">
        <f>STDEV(D27:D35)</f>
        <v>0.26591046788943679</v>
      </c>
      <c r="E37" s="33" t="s">
        <v>2</v>
      </c>
      <c r="F37" s="31">
        <f>STDEV(F27:F35)</f>
        <v>0.15775275338349451</v>
      </c>
      <c r="G37" s="32">
        <f>STDEV(G27:G35)</f>
        <v>7.810546114493333E-2</v>
      </c>
      <c r="H37" s="33" t="s">
        <v>2</v>
      </c>
      <c r="I37" s="52">
        <f>STDEV(I27:I35)</f>
        <v>9.2747179387550449E-2</v>
      </c>
      <c r="J37" s="53">
        <f>STDEV(J27:J35)</f>
        <v>0.16410811399715086</v>
      </c>
      <c r="K37" s="54" t="s">
        <v>2</v>
      </c>
      <c r="L37" s="31">
        <f>STDEV(L27:L35)</f>
        <v>0.20190930438113172</v>
      </c>
      <c r="M37" s="32">
        <f>STDEV(M27:M35)</f>
        <v>0.38414466987484119</v>
      </c>
      <c r="N37" s="33" t="s">
        <v>2</v>
      </c>
      <c r="O37" s="31">
        <f>STDEV(O27:O35)</f>
        <v>0.22927776326160917</v>
      </c>
      <c r="P37" s="32">
        <f>STDEV(P27:P35)</f>
        <v>0.29736721778276276</v>
      </c>
      <c r="Q37" s="33" t="s">
        <v>2</v>
      </c>
      <c r="R37" s="31">
        <f>STDEV(R27:R35)</f>
        <v>0.22832611241432496</v>
      </c>
      <c r="S37" s="32">
        <f>STDEV(S27:S35)</f>
        <v>0.26196757944037846</v>
      </c>
      <c r="T37" s="33" t="s">
        <v>2</v>
      </c>
      <c r="U37" s="52">
        <f>STDEV(U27:U35)</f>
        <v>0.22335709809698354</v>
      </c>
      <c r="V37" s="53">
        <f>STDEV(V27:V35)</f>
        <v>0.31047016945629347</v>
      </c>
      <c r="W37" s="54" t="s">
        <v>2</v>
      </c>
      <c r="X37" s="31">
        <f>STDEV(X27:X35)</f>
        <v>0.40199212268316098</v>
      </c>
      <c r="Y37" s="32">
        <f>STDEV(Y27:Y35)</f>
        <v>0.3681924170905902</v>
      </c>
      <c r="Z37" s="33" t="s">
        <v>2</v>
      </c>
      <c r="AA37" s="31">
        <f>STDEV(AA27:AA35)</f>
        <v>0.47633415169726373</v>
      </c>
      <c r="AB37" s="32">
        <f>STDEV(AB27:AB35)</f>
        <v>0.61353196422310941</v>
      </c>
      <c r="AC37" s="33" t="s">
        <v>2</v>
      </c>
      <c r="AD37" s="31">
        <f>STDEV(AD27:AD35)</f>
        <v>0.32328292767669298</v>
      </c>
      <c r="AE37" s="32">
        <f>STDEV(AE27:AE35)</f>
        <v>0.4653905113540881</v>
      </c>
      <c r="AF37" s="33" t="s">
        <v>2</v>
      </c>
      <c r="AG37" s="31">
        <f>STDEV(AG27:AG35)</f>
        <v>0.21129732450416763</v>
      </c>
      <c r="AH37" s="32">
        <f>STDEV(AH27:AH35)</f>
        <v>0.33683518586474509</v>
      </c>
      <c r="AI37" s="33" t="s">
        <v>2</v>
      </c>
      <c r="AJ37" s="31">
        <f>STDEV(AJ27:AJ35)</f>
        <v>0.23236178050677953</v>
      </c>
      <c r="AK37" s="32">
        <f>STDEV(AK27:AK35)</f>
        <v>0.31121637364903271</v>
      </c>
      <c r="AL37" s="33" t="s">
        <v>2</v>
      </c>
    </row>
    <row r="38" spans="1:38" s="28" customFormat="1" ht="18" customHeight="1" x14ac:dyDescent="0.2">
      <c r="A38" s="29" t="s">
        <v>5</v>
      </c>
      <c r="B38" s="34" t="s">
        <v>2</v>
      </c>
      <c r="C38" s="31">
        <f>C37/SQRT(COUNT(C27:C35))</f>
        <v>0.11787459739229857</v>
      </c>
      <c r="D38" s="32">
        <f>D37/SQRT(COUNT(D27:D35))</f>
        <v>0.100504709863468</v>
      </c>
      <c r="E38" s="33" t="s">
        <v>2</v>
      </c>
      <c r="F38" s="31">
        <f>F37/SQRT(COUNT(F27:F35))</f>
        <v>5.9624936298347087E-2</v>
      </c>
      <c r="G38" s="32">
        <f>G37/SQRT(COUNT(G27:G35))</f>
        <v>2.9521089460787398E-2</v>
      </c>
      <c r="H38" s="33" t="s">
        <v>2</v>
      </c>
      <c r="I38" s="52">
        <f>I37/SQRT(COUNT(I27:I35))</f>
        <v>3.5055138780307762E-2</v>
      </c>
      <c r="J38" s="53">
        <f>J37/SQRT(COUNT(J27:J35))</f>
        <v>6.2027036823471306E-2</v>
      </c>
      <c r="K38" s="54" t="s">
        <v>2</v>
      </c>
      <c r="L38" s="31">
        <f>L37/SQRT(COUNT(L27:L35))</f>
        <v>7.6314543826074097E-2</v>
      </c>
      <c r="M38" s="32">
        <f>M37/SQRT(COUNT(M27:M35))</f>
        <v>0.14519303770854791</v>
      </c>
      <c r="N38" s="33" t="s">
        <v>2</v>
      </c>
      <c r="O38" s="31">
        <f>O37/SQRT(COUNT(O27:O35))</f>
        <v>8.6658848963908464E-2</v>
      </c>
      <c r="P38" s="32">
        <f>P37/SQRT(COUNT(P27:P35))</f>
        <v>0.11239424375948202</v>
      </c>
      <c r="Q38" s="33" t="s">
        <v>2</v>
      </c>
      <c r="R38" s="31">
        <f>R37/SQRT(COUNT(R27:R35))</f>
        <v>8.6299158752925903E-2</v>
      </c>
      <c r="S38" s="32">
        <f>S37/SQRT(COUNT(S27:S35))</f>
        <v>9.9014438108685515E-2</v>
      </c>
      <c r="T38" s="33" t="s">
        <v>2</v>
      </c>
      <c r="U38" s="52">
        <f>U37/SQRT(COUNT(U27:U35))</f>
        <v>8.4421047875096647E-2</v>
      </c>
      <c r="V38" s="53">
        <f>V37/SQRT(COUNT(V27:V35))</f>
        <v>0.11734669398363343</v>
      </c>
      <c r="W38" s="54" t="s">
        <v>2</v>
      </c>
      <c r="X38" s="31">
        <f>X37/SQRT(COUNT(X27:X35))</f>
        <v>0.15193874080380154</v>
      </c>
      <c r="Y38" s="32">
        <f>Y37/SQRT(COUNT(Y27:Y35))</f>
        <v>0.13916365289163851</v>
      </c>
      <c r="Z38" s="33" t="s">
        <v>2</v>
      </c>
      <c r="AA38" s="31">
        <f>AA37/SQRT(COUNT(AA27:AA35))</f>
        <v>0.18003738662255359</v>
      </c>
      <c r="AB38" s="32">
        <f>AB37/SQRT(COUNT(AB27:AB35))</f>
        <v>0.23189328553190358</v>
      </c>
      <c r="AC38" s="33" t="s">
        <v>2</v>
      </c>
      <c r="AD38" s="31">
        <f>AD37/SQRT(COUNT(AD27:AD35))</f>
        <v>0.12218946139220137</v>
      </c>
      <c r="AE38" s="32">
        <f>AE37/SQRT(COUNT(AE27:AE35))</f>
        <v>0.17590107936744268</v>
      </c>
      <c r="AF38" s="33" t="s">
        <v>2</v>
      </c>
      <c r="AG38" s="31">
        <f>AG37/SQRT(COUNT(AG27:AG35))</f>
        <v>7.9862881904477392E-2</v>
      </c>
      <c r="AH38" s="32">
        <f>AH37/SQRT(COUNT(AH27:AH35))</f>
        <v>0.12731173351633349</v>
      </c>
      <c r="AI38" s="33" t="s">
        <v>2</v>
      </c>
      <c r="AJ38" s="31">
        <f>AJ37/SQRT(COUNT(AJ27:AJ35))</f>
        <v>8.7824497916730651E-2</v>
      </c>
      <c r="AK38" s="32">
        <f>AK37/SQRT(COUNT(AK27:AK35))</f>
        <v>0.11762873265809939</v>
      </c>
      <c r="AL38" s="33" t="s">
        <v>2</v>
      </c>
    </row>
    <row r="39" spans="1:38" s="21" customFormat="1" ht="18" customHeight="1" x14ac:dyDescent="0.2">
      <c r="A39" s="29" t="s">
        <v>9</v>
      </c>
      <c r="B39" s="35" t="s">
        <v>2</v>
      </c>
      <c r="C39" s="36" t="s">
        <v>2</v>
      </c>
      <c r="D39" s="37" t="s">
        <v>2</v>
      </c>
      <c r="E39" s="42">
        <f>E36-(_xlfn.CONFIDENCE.T(0.05,(STDEV(E27:E35)),COUNT(E27:E35)))</f>
        <v>0.57028478170355978</v>
      </c>
      <c r="F39" s="36" t="s">
        <v>2</v>
      </c>
      <c r="G39" s="37" t="s">
        <v>2</v>
      </c>
      <c r="H39" s="42">
        <f>H36-(_xlfn.CONFIDENCE.T(0.05,(STDEV(H27:H35)),COUNT(H27:H35)))</f>
        <v>0.16813918416683293</v>
      </c>
      <c r="I39" s="55" t="s">
        <v>2</v>
      </c>
      <c r="J39" s="56" t="s">
        <v>2</v>
      </c>
      <c r="K39" s="57">
        <f>K36-(_xlfn.CONFIDENCE.T(0.05,(STDEV(K27:K35)),COUNT(K27:K35)))</f>
        <v>0.24210425204119526</v>
      </c>
      <c r="L39" s="36" t="s">
        <v>2</v>
      </c>
      <c r="M39" s="37" t="s">
        <v>2</v>
      </c>
      <c r="N39" s="42">
        <f>N36-(_xlfn.CONFIDENCE.T(0.05,(STDEV(N27:N35)),COUNT(N27:N35)))</f>
        <v>0.32987529859614201</v>
      </c>
      <c r="O39" s="36" t="s">
        <v>2</v>
      </c>
      <c r="P39" s="37" t="s">
        <v>2</v>
      </c>
      <c r="Q39" s="42">
        <f>Q36-(_xlfn.CONFIDENCE.T(0.05,(STDEV(Q27:Q35)),COUNT(Q27:Q35)))</f>
        <v>0.44558249230540253</v>
      </c>
      <c r="R39" s="36" t="s">
        <v>2</v>
      </c>
      <c r="S39" s="37" t="s">
        <v>2</v>
      </c>
      <c r="T39" s="42">
        <f>T36-(_xlfn.CONFIDENCE.T(0.05,(STDEV(T27:T35)),COUNT(T27:T35)))</f>
        <v>0.19358221241858842</v>
      </c>
      <c r="U39" s="55" t="s">
        <v>2</v>
      </c>
      <c r="V39" s="56" t="s">
        <v>2</v>
      </c>
      <c r="W39" s="57">
        <f>W36-(_xlfn.CONFIDENCE.T(0.05,(STDEV(W27:W35)),COUNT(W27:W35)))</f>
        <v>0.13870449767750959</v>
      </c>
      <c r="X39" s="36" t="s">
        <v>2</v>
      </c>
      <c r="Y39" s="37" t="s">
        <v>2</v>
      </c>
      <c r="Z39" s="42">
        <f>Z36-(_xlfn.CONFIDENCE.T(0.05,(STDEV(Z27:Z35)),COUNT(Z27:Z35)))</f>
        <v>0.22218149865546896</v>
      </c>
      <c r="AA39" s="36" t="s">
        <v>2</v>
      </c>
      <c r="AB39" s="37" t="s">
        <v>2</v>
      </c>
      <c r="AC39" s="42">
        <f>AC36-(_xlfn.CONFIDENCE.T(0.05,(STDEV(AC27:AC35)),COUNT(AC27:AC35)))</f>
        <v>0.31039737932290368</v>
      </c>
      <c r="AD39" s="36" t="s">
        <v>2</v>
      </c>
      <c r="AE39" s="37" t="s">
        <v>2</v>
      </c>
      <c r="AF39" s="42">
        <f>AF36-(_xlfn.CONFIDENCE.T(0.05,(STDEV(AF27:AF35)),COUNT(AF27:AF35)))</f>
        <v>0.37924971359998483</v>
      </c>
      <c r="AG39" s="36" t="s">
        <v>2</v>
      </c>
      <c r="AH39" s="37" t="s">
        <v>2</v>
      </c>
      <c r="AI39" s="42">
        <f>AI36-(_xlfn.CONFIDENCE.T(0.05,(STDEV(AI27:AI35)),COUNT(AI27:AI35)))</f>
        <v>0.41754909326580852</v>
      </c>
      <c r="AJ39" s="36" t="s">
        <v>2</v>
      </c>
      <c r="AK39" s="37" t="s">
        <v>2</v>
      </c>
      <c r="AL39" s="42">
        <f>AL36-(_xlfn.CONFIDENCE.T(0.05,(STDEV(AL27:AL35)),COUNT(AL27:AL35)))</f>
        <v>0.58018203327069051</v>
      </c>
    </row>
    <row r="40" spans="1:38" s="21" customFormat="1" ht="18" customHeight="1" x14ac:dyDescent="0.2">
      <c r="A40" s="38" t="s">
        <v>10</v>
      </c>
      <c r="B40" s="39" t="s">
        <v>2</v>
      </c>
      <c r="C40" s="40" t="s">
        <v>2</v>
      </c>
      <c r="D40" s="41" t="s">
        <v>2</v>
      </c>
      <c r="E40" s="43">
        <f>E36+(_xlfn.CONFIDENCE.T(0.05,(STDEV(E27:E35)),COUNT(E27:E35)))</f>
        <v>0.97441854540956629</v>
      </c>
      <c r="F40" s="40" t="s">
        <v>2</v>
      </c>
      <c r="G40" s="41" t="s">
        <v>2</v>
      </c>
      <c r="H40" s="43">
        <f>H36+(_xlfn.CONFIDENCE.T(0.05,(STDEV(H27:H35)),COUNT(H27:H35)))</f>
        <v>0.40430764121956442</v>
      </c>
      <c r="I40" s="58" t="s">
        <v>2</v>
      </c>
      <c r="J40" s="59" t="s">
        <v>2</v>
      </c>
      <c r="K40" s="60">
        <f>K36+(_xlfn.CONFIDENCE.T(0.05,(STDEV(K27:K35)),COUNT(K27:K35)))</f>
        <v>0.55350822839907587</v>
      </c>
      <c r="L40" s="40" t="s">
        <v>2</v>
      </c>
      <c r="M40" s="41" t="s">
        <v>2</v>
      </c>
      <c r="N40" s="43">
        <f>N36+(_xlfn.CONFIDENCE.T(0.05,(STDEV(N27:N35)),COUNT(N27:N35)))</f>
        <v>0.97995083053329823</v>
      </c>
      <c r="O40" s="40" t="s">
        <v>2</v>
      </c>
      <c r="P40" s="41" t="s">
        <v>2</v>
      </c>
      <c r="Q40" s="43">
        <f>Q36+(_xlfn.CONFIDENCE.T(0.05,(STDEV(Q27:Q35)),COUNT(Q27:Q35)))</f>
        <v>0.90316931872345996</v>
      </c>
      <c r="R40" s="40" t="s">
        <v>2</v>
      </c>
      <c r="S40" s="41" t="s">
        <v>2</v>
      </c>
      <c r="T40" s="43">
        <f>T36+(_xlfn.CONFIDENCE.T(0.05,(STDEV(T27:T35)),COUNT(T27:T35)))</f>
        <v>0.7404708608836913</v>
      </c>
      <c r="U40" s="58" t="s">
        <v>2</v>
      </c>
      <c r="V40" s="59" t="s">
        <v>2</v>
      </c>
      <c r="W40" s="60">
        <f>W36+(_xlfn.CONFIDENCE.T(0.05,(STDEV(W27:W35)),COUNT(W27:W35)))</f>
        <v>0.61622858872435327</v>
      </c>
      <c r="X40" s="40" t="s">
        <v>2</v>
      </c>
      <c r="Y40" s="41" t="s">
        <v>2</v>
      </c>
      <c r="Z40" s="43">
        <f>Z36+(_xlfn.CONFIDENCE.T(0.05,(STDEV(Z27:Z35)),COUNT(Z27:Z35)))</f>
        <v>0.46393722018644545</v>
      </c>
      <c r="AA40" s="40" t="s">
        <v>2</v>
      </c>
      <c r="AB40" s="41" t="s">
        <v>2</v>
      </c>
      <c r="AC40" s="43">
        <f>AC36+(_xlfn.CONFIDENCE.T(0.05,(STDEV(AC27:AC35)),COUNT(AC27:AC35)))</f>
        <v>1.9074891061152703</v>
      </c>
      <c r="AD40" s="40" t="s">
        <v>2</v>
      </c>
      <c r="AE40" s="41" t="s">
        <v>2</v>
      </c>
      <c r="AF40" s="43">
        <f>AF36+(_xlfn.CONFIDENCE.T(0.05,(STDEV(AF27:AF35)),COUNT(AF27:AF35)))</f>
        <v>0.88607569919976958</v>
      </c>
      <c r="AG40" s="40" t="s">
        <v>2</v>
      </c>
      <c r="AH40" s="41" t="s">
        <v>2</v>
      </c>
      <c r="AI40" s="43">
        <f>AI36+(_xlfn.CONFIDENCE.T(0.05,(STDEV(AI27:AI35)),COUNT(AI27:AI35)))</f>
        <v>0.92094038430203695</v>
      </c>
      <c r="AJ40" s="40" t="s">
        <v>2</v>
      </c>
      <c r="AK40" s="41" t="s">
        <v>2</v>
      </c>
      <c r="AL40" s="43">
        <f>AL36+(_xlfn.CONFIDENCE.T(0.05,(STDEV(AL27:AL35)),COUNT(AL27:AL35)))</f>
        <v>1.1941737579017242</v>
      </c>
    </row>
    <row r="41" spans="1:38" x14ac:dyDescent="0.2">
      <c r="C41" s="66"/>
      <c r="D41" s="66"/>
      <c r="E41" s="66"/>
    </row>
  </sheetData>
  <mergeCells count="48">
    <mergeCell ref="U4:W4"/>
    <mergeCell ref="X4:Z4"/>
    <mergeCell ref="AG24:AI24"/>
    <mergeCell ref="AG25:AI25"/>
    <mergeCell ref="AJ24:AL24"/>
    <mergeCell ref="AJ25:AL25"/>
    <mergeCell ref="U25:W25"/>
    <mergeCell ref="X25:Z25"/>
    <mergeCell ref="AD25:AF25"/>
    <mergeCell ref="L25:N25"/>
    <mergeCell ref="AA25:AC25"/>
    <mergeCell ref="O25:Q25"/>
    <mergeCell ref="R25:T25"/>
    <mergeCell ref="C25:E25"/>
    <mergeCell ref="F25:H25"/>
    <mergeCell ref="I25:K25"/>
    <mergeCell ref="L24:N24"/>
    <mergeCell ref="AA24:AC24"/>
    <mergeCell ref="AD24:AF24"/>
    <mergeCell ref="U24:W24"/>
    <mergeCell ref="X24:Z24"/>
    <mergeCell ref="O24:Q24"/>
    <mergeCell ref="R24:T24"/>
    <mergeCell ref="C24:E24"/>
    <mergeCell ref="F24:H24"/>
    <mergeCell ref="I24:K24"/>
    <mergeCell ref="F3:H3"/>
    <mergeCell ref="C4:E4"/>
    <mergeCell ref="F4:H4"/>
    <mergeCell ref="C3:E3"/>
    <mergeCell ref="I3:K3"/>
    <mergeCell ref="I4:K4"/>
    <mergeCell ref="AG3:AI3"/>
    <mergeCell ref="AG4:AI4"/>
    <mergeCell ref="AJ3:AL3"/>
    <mergeCell ref="AJ4:AL4"/>
    <mergeCell ref="L3:N3"/>
    <mergeCell ref="L4:N4"/>
    <mergeCell ref="AA3:AC3"/>
    <mergeCell ref="AA4:AC4"/>
    <mergeCell ref="AD3:AF3"/>
    <mergeCell ref="AD4:AF4"/>
    <mergeCell ref="O3:Q3"/>
    <mergeCell ref="R3:T3"/>
    <mergeCell ref="U3:W3"/>
    <mergeCell ref="X3:Z3"/>
    <mergeCell ref="O4:Q4"/>
    <mergeCell ref="R4:T4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4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Microsoft Office User</cp:lastModifiedBy>
  <dcterms:created xsi:type="dcterms:W3CDTF">2018-05-22T13:33:08Z</dcterms:created>
  <dcterms:modified xsi:type="dcterms:W3CDTF">2023-05-23T18:38:03Z</dcterms:modified>
</cp:coreProperties>
</file>