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mith\Box\Studies\PSQ\Papers\P vs PE - weight loss paper\Manuscript\Nat Metab\2nd revision\Source Data Files\"/>
    </mc:Choice>
  </mc:AlternateContent>
  <bookViews>
    <workbookView xWindow="990" yWindow="570" windowWidth="26505" windowHeight="14910" tabRatio="861"/>
  </bookViews>
  <sheets>
    <sheet name="Figure 3" sheetId="2" r:id="rId1"/>
  </sheets>
  <definedNames>
    <definedName name="AE" localSheetId="0">'Figure 3'!#REF!</definedName>
    <definedName name="AE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37" i="2" l="1"/>
  <c r="AK38" i="2" s="1"/>
  <c r="AJ37" i="2"/>
  <c r="AJ38" i="2" s="1"/>
  <c r="AI37" i="2"/>
  <c r="AI38" i="2" s="1"/>
  <c r="AH37" i="2"/>
  <c r="AH38" i="2" s="1"/>
  <c r="AK36" i="2"/>
  <c r="AJ36" i="2"/>
  <c r="AI36" i="2"/>
  <c r="AH36" i="2"/>
  <c r="AK18" i="2"/>
  <c r="AK19" i="2" s="1"/>
  <c r="AJ18" i="2"/>
  <c r="AJ19" i="2" s="1"/>
  <c r="AI18" i="2"/>
  <c r="AI19" i="2" s="1"/>
  <c r="AH18" i="2"/>
  <c r="AH19" i="2" s="1"/>
  <c r="AK17" i="2"/>
  <c r="AJ17" i="2"/>
  <c r="AI17" i="2"/>
  <c r="AH17" i="2"/>
  <c r="AB37" i="2"/>
  <c r="AB38" i="2" s="1"/>
  <c r="AA37" i="2"/>
  <c r="AA38" i="2" s="1"/>
  <c r="Z37" i="2"/>
  <c r="Z38" i="2" s="1"/>
  <c r="Y37" i="2"/>
  <c r="Y38" i="2" s="1"/>
  <c r="AB36" i="2"/>
  <c r="AA36" i="2"/>
  <c r="Z36" i="2"/>
  <c r="Y36" i="2"/>
  <c r="AB18" i="2"/>
  <c r="AB19" i="2" s="1"/>
  <c r="AA18" i="2"/>
  <c r="AA19" i="2" s="1"/>
  <c r="Z18" i="2"/>
  <c r="Z19" i="2" s="1"/>
  <c r="Y18" i="2"/>
  <c r="Y19" i="2" s="1"/>
  <c r="AB17" i="2"/>
  <c r="AA17" i="2"/>
  <c r="Z17" i="2"/>
  <c r="Y17" i="2"/>
  <c r="S37" i="2"/>
  <c r="S38" i="2" s="1"/>
  <c r="R37" i="2"/>
  <c r="R38" i="2" s="1"/>
  <c r="Q37" i="2"/>
  <c r="Q38" i="2" s="1"/>
  <c r="P37" i="2"/>
  <c r="P38" i="2" s="1"/>
  <c r="S36" i="2"/>
  <c r="R36" i="2"/>
  <c r="Q36" i="2"/>
  <c r="P36" i="2"/>
  <c r="S18" i="2"/>
  <c r="S19" i="2" s="1"/>
  <c r="R18" i="2"/>
  <c r="R19" i="2" s="1"/>
  <c r="Q18" i="2"/>
  <c r="Q19" i="2" s="1"/>
  <c r="P18" i="2"/>
  <c r="P19" i="2" s="1"/>
  <c r="S17" i="2"/>
  <c r="R17" i="2"/>
  <c r="Q17" i="2"/>
  <c r="P17" i="2"/>
  <c r="J37" i="2"/>
  <c r="J38" i="2" s="1"/>
  <c r="I37" i="2"/>
  <c r="I38" i="2" s="1"/>
  <c r="H37" i="2"/>
  <c r="H38" i="2" s="1"/>
  <c r="G37" i="2"/>
  <c r="G38" i="2" s="1"/>
  <c r="J36" i="2"/>
  <c r="I36" i="2"/>
  <c r="H36" i="2"/>
  <c r="G36" i="2"/>
  <c r="J19" i="2"/>
  <c r="J18" i="2"/>
  <c r="I18" i="2"/>
  <c r="I19" i="2" s="1"/>
  <c r="H18" i="2"/>
  <c r="H19" i="2" s="1"/>
  <c r="G18" i="2"/>
  <c r="G19" i="2" s="1"/>
  <c r="J17" i="2"/>
  <c r="I17" i="2"/>
  <c r="H17" i="2"/>
  <c r="G17" i="2"/>
  <c r="AG37" i="2"/>
  <c r="AG38" i="2" s="1"/>
  <c r="AF37" i="2"/>
  <c r="AF38" i="2" s="1"/>
  <c r="AE37" i="2"/>
  <c r="AE38" i="2" s="1"/>
  <c r="AD37" i="2"/>
  <c r="AD38" i="2" s="1"/>
  <c r="AG36" i="2"/>
  <c r="AF36" i="2"/>
  <c r="AE36" i="2"/>
  <c r="AD36" i="2"/>
  <c r="AG18" i="2"/>
  <c r="AG19" i="2" s="1"/>
  <c r="AF18" i="2"/>
  <c r="AF19" i="2" s="1"/>
  <c r="AE18" i="2"/>
  <c r="AE19" i="2" s="1"/>
  <c r="AD18" i="2"/>
  <c r="AD19" i="2" s="1"/>
  <c r="AG17" i="2"/>
  <c r="AF17" i="2"/>
  <c r="AE17" i="2"/>
  <c r="AD17" i="2"/>
  <c r="X37" i="2"/>
  <c r="X38" i="2" s="1"/>
  <c r="W37" i="2"/>
  <c r="W38" i="2" s="1"/>
  <c r="V37" i="2"/>
  <c r="V38" i="2" s="1"/>
  <c r="U37" i="2"/>
  <c r="U38" i="2" s="1"/>
  <c r="X36" i="2"/>
  <c r="W36" i="2"/>
  <c r="V36" i="2"/>
  <c r="U36" i="2"/>
  <c r="X19" i="2"/>
  <c r="X18" i="2"/>
  <c r="W18" i="2"/>
  <c r="W19" i="2" s="1"/>
  <c r="V18" i="2"/>
  <c r="V19" i="2" s="1"/>
  <c r="U18" i="2"/>
  <c r="U19" i="2" s="1"/>
  <c r="X17" i="2"/>
  <c r="W17" i="2"/>
  <c r="V17" i="2"/>
  <c r="U17" i="2"/>
  <c r="O37" i="2"/>
  <c r="O38" i="2" s="1"/>
  <c r="N37" i="2"/>
  <c r="N38" i="2" s="1"/>
  <c r="M37" i="2"/>
  <c r="M38" i="2" s="1"/>
  <c r="L37" i="2"/>
  <c r="L38" i="2" s="1"/>
  <c r="O36" i="2"/>
  <c r="N36" i="2"/>
  <c r="M36" i="2"/>
  <c r="L36" i="2"/>
  <c r="O18" i="2"/>
  <c r="O19" i="2" s="1"/>
  <c r="N18" i="2"/>
  <c r="N19" i="2" s="1"/>
  <c r="M18" i="2"/>
  <c r="M19" i="2" s="1"/>
  <c r="L18" i="2"/>
  <c r="L19" i="2" s="1"/>
  <c r="O17" i="2"/>
  <c r="N17" i="2"/>
  <c r="M17" i="2"/>
  <c r="L17" i="2"/>
  <c r="F38" i="2"/>
  <c r="E38" i="2"/>
  <c r="F37" i="2"/>
  <c r="E37" i="2"/>
  <c r="D37" i="2"/>
  <c r="D38" i="2" s="1"/>
  <c r="C37" i="2"/>
  <c r="C38" i="2" s="1"/>
  <c r="F36" i="2"/>
  <c r="E36" i="2"/>
  <c r="D36" i="2"/>
  <c r="C36" i="2"/>
  <c r="F19" i="2"/>
  <c r="E19" i="2"/>
  <c r="F18" i="2"/>
  <c r="E18" i="2"/>
  <c r="D18" i="2"/>
  <c r="D19" i="2" s="1"/>
  <c r="C18" i="2"/>
  <c r="C19" i="2" s="1"/>
  <c r="F17" i="2"/>
  <c r="E17" i="2"/>
  <c r="D17" i="2"/>
  <c r="C17" i="2"/>
  <c r="B37" i="2" l="1"/>
  <c r="B36" i="2"/>
  <c r="B18" i="2" l="1"/>
  <c r="B17" i="2"/>
</calcChain>
</file>

<file path=xl/sharedStrings.xml><?xml version="1.0" encoding="utf-8"?>
<sst xmlns="http://schemas.openxmlformats.org/spreadsheetml/2006/main" count="225" uniqueCount="28">
  <si>
    <t>-</t>
  </si>
  <si>
    <t>Mean</t>
  </si>
  <si>
    <t>SD</t>
  </si>
  <si>
    <t>SEM</t>
  </si>
  <si>
    <t>Diet-ONLY Group</t>
  </si>
  <si>
    <t>Diet+EX Group</t>
  </si>
  <si>
    <t>Sex</t>
  </si>
  <si>
    <t>Male</t>
  </si>
  <si>
    <t>Female</t>
  </si>
  <si>
    <t>Plasma Glucose Concentration - Before</t>
  </si>
  <si>
    <t>Insulin Secretion Rate - Before</t>
  </si>
  <si>
    <t>Plasma Glucose Concentration - After</t>
  </si>
  <si>
    <t>Insulin Secretion Rate - After</t>
  </si>
  <si>
    <t>0 min</t>
  </si>
  <si>
    <t>10 min</t>
  </si>
  <si>
    <t>20 min</t>
  </si>
  <si>
    <t>30 min</t>
  </si>
  <si>
    <t>Figure 3 Panel A</t>
  </si>
  <si>
    <t>Plasma Insulin Concentration - Before</t>
  </si>
  <si>
    <t>Insulin Clearance Rate - Before</t>
  </si>
  <si>
    <t>Plasma Insulin Concentration - After</t>
  </si>
  <si>
    <t>Insulin Clearance Rate - After</t>
  </si>
  <si>
    <t>(pmol/L)</t>
  </si>
  <si>
    <t>(L/min)</t>
  </si>
  <si>
    <t>Figure 3 Panel B</t>
  </si>
  <si>
    <t>(mg/dL)</t>
  </si>
  <si>
    <t>Fig. 3. β-cell function and insulin clearance during the first 30 minutes of the oral glucose tolerance test.</t>
  </si>
  <si>
    <t>(mmol/min)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</si>
</sst>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/>
    <xf numFmtId="0" fontId="4" fillId="0" borderId="1" applyNumberFormat="0" applyFill="0" applyAlignment="0" applyProtection="0"/>
    <xf numFmtId="0" fontId="8" fillId="0" borderId="0"/>
    <xf numFmtId="0" fontId="5" fillId="0" borderId="0"/>
    <xf numFmtId="0" fontId="8" fillId="0" borderId="0"/>
    <xf numFmtId="0" fontId="9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12" applyNumberFormat="0" applyAlignment="0" applyProtection="0"/>
    <xf numFmtId="0" fontId="15" fillId="22" borderId="13" applyNumberFormat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12" applyNumberFormat="0" applyAlignment="0" applyProtection="0"/>
    <xf numFmtId="0" fontId="22" fillId="0" borderId="17" applyNumberFormat="0" applyFill="0" applyAlignment="0" applyProtection="0"/>
    <xf numFmtId="0" fontId="23" fillId="23" borderId="0" applyNumberFormat="0" applyBorder="0" applyAlignment="0" applyProtection="0"/>
    <xf numFmtId="0" fontId="11" fillId="24" borderId="18" applyNumberFormat="0" applyFont="0" applyAlignment="0" applyProtection="0"/>
    <xf numFmtId="0" fontId="24" fillId="21" borderId="19" applyNumberFormat="0" applyAlignment="0" applyProtection="0"/>
    <xf numFmtId="9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>
      <alignment vertical="center"/>
    </xf>
    <xf numFmtId="0" fontId="29" fillId="0" borderId="0"/>
    <xf numFmtId="0" fontId="2" fillId="0" borderId="0"/>
    <xf numFmtId="0" fontId="5" fillId="0" borderId="0"/>
    <xf numFmtId="0" fontId="8" fillId="0" borderId="0">
      <alignment vertical="center"/>
    </xf>
    <xf numFmtId="0" fontId="1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6" fillId="0" borderId="0" xfId="0" applyNumberFormat="1" applyFont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30" fillId="0" borderId="0" xfId="1" applyNumberFormat="1" applyFont="1" applyFill="1" applyBorder="1" applyAlignment="1">
      <alignment horizontal="center" vertical="center"/>
    </xf>
    <xf numFmtId="0" fontId="28" fillId="0" borderId="0" xfId="0" applyNumberFormat="1" applyFont="1" applyFill="1" applyAlignment="1">
      <alignment horizontal="left" vertical="center"/>
    </xf>
    <xf numFmtId="0" fontId="30" fillId="0" borderId="5" xfId="1" applyNumberFormat="1" applyFont="1" applyFill="1" applyBorder="1" applyAlignment="1">
      <alignment horizontal="center" vertical="center"/>
    </xf>
    <xf numFmtId="0" fontId="30" fillId="0" borderId="7" xfId="1" applyNumberFormat="1" applyFont="1" applyFill="1" applyBorder="1" applyAlignment="1">
      <alignment horizontal="center" vertical="center"/>
    </xf>
    <xf numFmtId="0" fontId="30" fillId="0" borderId="9" xfId="1" applyNumberFormat="1" applyFont="1" applyFill="1" applyBorder="1" applyAlignment="1">
      <alignment horizontal="center" vertical="center"/>
    </xf>
    <xf numFmtId="0" fontId="30" fillId="0" borderId="2" xfId="1" applyNumberFormat="1" applyFont="1" applyFill="1" applyBorder="1" applyAlignment="1">
      <alignment horizontal="center" vertical="center"/>
    </xf>
    <xf numFmtId="0" fontId="31" fillId="0" borderId="11" xfId="1" applyNumberFormat="1" applyFont="1" applyFill="1" applyBorder="1" applyAlignment="1">
      <alignment horizontal="center" vertical="center"/>
    </xf>
    <xf numFmtId="0" fontId="31" fillId="0" borderId="21" xfId="1" applyNumberFormat="1" applyFont="1" applyFill="1" applyBorder="1" applyAlignment="1">
      <alignment horizontal="center" vertical="center"/>
    </xf>
    <xf numFmtId="0" fontId="31" fillId="0" borderId="23" xfId="1" applyNumberFormat="1" applyFont="1" applyFill="1" applyBorder="1" applyAlignment="1">
      <alignment horizontal="center" vertical="center"/>
    </xf>
    <xf numFmtId="0" fontId="31" fillId="0" borderId="10" xfId="0" applyNumberFormat="1" applyFont="1" applyBorder="1" applyAlignment="1">
      <alignment horizontal="center" vertical="center"/>
    </xf>
    <xf numFmtId="0" fontId="31" fillId="0" borderId="3" xfId="0" applyNumberFormat="1" applyFont="1" applyBorder="1" applyAlignment="1">
      <alignment horizontal="center" vertical="center"/>
    </xf>
    <xf numFmtId="0" fontId="31" fillId="0" borderId="10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center" vertical="center"/>
    </xf>
    <xf numFmtId="0" fontId="31" fillId="0" borderId="11" xfId="0" applyNumberFormat="1" applyFont="1" applyFill="1" applyBorder="1" applyAlignment="1">
      <alignment horizontal="center" vertical="center"/>
    </xf>
    <xf numFmtId="0" fontId="30" fillId="2" borderId="9" xfId="0" applyNumberFormat="1" applyFont="1" applyFill="1" applyBorder="1" applyAlignment="1">
      <alignment horizontal="left" vertical="center"/>
    </xf>
    <xf numFmtId="0" fontId="30" fillId="2" borderId="2" xfId="0" applyNumberFormat="1" applyFont="1" applyFill="1" applyBorder="1" applyAlignment="1">
      <alignment horizontal="center" vertical="center"/>
    </xf>
    <xf numFmtId="0" fontId="30" fillId="2" borderId="10" xfId="0" applyNumberFormat="1" applyFont="1" applyFill="1" applyBorder="1" applyAlignment="1">
      <alignment horizontal="left" vertical="center"/>
    </xf>
    <xf numFmtId="0" fontId="30" fillId="2" borderId="3" xfId="0" applyNumberFormat="1" applyFont="1" applyFill="1" applyBorder="1" applyAlignment="1">
      <alignment horizontal="center" vertical="center"/>
    </xf>
    <xf numFmtId="0" fontId="30" fillId="2" borderId="11" xfId="0" applyNumberFormat="1" applyFont="1" applyFill="1" applyBorder="1" applyAlignment="1">
      <alignment horizontal="left" vertical="center"/>
    </xf>
    <xf numFmtId="0" fontId="30" fillId="2" borderId="21" xfId="0" quotePrefix="1" applyNumberFormat="1" applyFont="1" applyFill="1" applyBorder="1" applyAlignment="1">
      <alignment horizontal="center" vertical="center"/>
    </xf>
    <xf numFmtId="0" fontId="31" fillId="0" borderId="0" xfId="0" applyNumberFormat="1" applyFont="1" applyAlignment="1">
      <alignment horizontal="center" vertical="center"/>
    </xf>
    <xf numFmtId="0" fontId="32" fillId="0" borderId="0" xfId="0" applyNumberFormat="1" applyFont="1" applyAlignment="1">
      <alignment horizontal="center" vertical="center"/>
    </xf>
    <xf numFmtId="0" fontId="32" fillId="0" borderId="0" xfId="0" applyNumberFormat="1" applyFont="1" applyFill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31" fillId="0" borderId="0" xfId="1" applyNumberFormat="1" applyFont="1" applyFill="1" applyBorder="1" applyAlignment="1">
      <alignment horizontal="center" vertical="center"/>
    </xf>
    <xf numFmtId="0" fontId="30" fillId="0" borderId="22" xfId="1" applyNumberFormat="1" applyFont="1" applyFill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1" fillId="0" borderId="0" xfId="1" applyNumberFormat="1" applyFont="1" applyFill="1" applyBorder="1" applyAlignment="1">
      <alignment horizontal="center" vertical="center" wrapText="1"/>
    </xf>
    <xf numFmtId="0" fontId="31" fillId="0" borderId="22" xfId="1" applyNumberFormat="1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1" fontId="31" fillId="0" borderId="0" xfId="0" applyNumberFormat="1" applyFont="1" applyFill="1" applyBorder="1" applyAlignment="1">
      <alignment horizontal="center" vertical="center"/>
    </xf>
    <xf numFmtId="1" fontId="31" fillId="0" borderId="3" xfId="0" quotePrefix="1" applyNumberFormat="1" applyFont="1" applyFill="1" applyBorder="1" applyAlignment="1">
      <alignment horizontal="center" vertical="center"/>
    </xf>
    <xf numFmtId="1" fontId="31" fillId="0" borderId="0" xfId="0" quotePrefix="1" applyNumberFormat="1" applyFont="1" applyFill="1" applyBorder="1" applyAlignment="1">
      <alignment horizontal="center" vertical="center"/>
    </xf>
    <xf numFmtId="1" fontId="30" fillId="2" borderId="2" xfId="0" applyNumberFormat="1" applyFont="1" applyFill="1" applyBorder="1" applyAlignment="1">
      <alignment horizontal="center" vertical="center"/>
    </xf>
    <xf numFmtId="1" fontId="30" fillId="2" borderId="24" xfId="0" applyNumberFormat="1" applyFont="1" applyFill="1" applyBorder="1" applyAlignment="1">
      <alignment horizontal="center" vertical="center"/>
    </xf>
    <xf numFmtId="1" fontId="30" fillId="2" borderId="3" xfId="0" applyNumberFormat="1" applyFont="1" applyFill="1" applyBorder="1" applyAlignment="1">
      <alignment horizontal="center" vertical="center"/>
    </xf>
    <xf numFmtId="1" fontId="30" fillId="2" borderId="0" xfId="0" applyNumberFormat="1" applyFont="1" applyFill="1" applyBorder="1" applyAlignment="1">
      <alignment horizontal="center" vertical="center"/>
    </xf>
    <xf numFmtId="1" fontId="30" fillId="2" borderId="21" xfId="0" applyNumberFormat="1" applyFont="1" applyFill="1" applyBorder="1" applyAlignment="1">
      <alignment horizontal="center" vertical="center"/>
    </xf>
    <xf numFmtId="1" fontId="30" fillId="2" borderId="22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Border="1" applyAlignment="1">
      <alignment horizontal="center" vertical="center"/>
    </xf>
    <xf numFmtId="1" fontId="31" fillId="0" borderId="21" xfId="0" applyNumberFormat="1" applyFont="1" applyFill="1" applyBorder="1" applyAlignment="1">
      <alignment horizontal="center" vertical="center"/>
    </xf>
    <xf numFmtId="1" fontId="31" fillId="0" borderId="22" xfId="0" applyNumberFormat="1" applyFont="1" applyFill="1" applyBorder="1" applyAlignment="1">
      <alignment horizontal="center" vertical="center"/>
    </xf>
    <xf numFmtId="2" fontId="31" fillId="0" borderId="2" xfId="0" applyNumberFormat="1" applyFont="1" applyFill="1" applyBorder="1" applyAlignment="1">
      <alignment horizontal="center" vertical="center"/>
    </xf>
    <xf numFmtId="2" fontId="31" fillId="0" borderId="24" xfId="0" applyNumberFormat="1" applyFont="1" applyFill="1" applyBorder="1" applyAlignment="1">
      <alignment horizontal="center" vertical="center"/>
    </xf>
    <xf numFmtId="2" fontId="31" fillId="0" borderId="3" xfId="0" applyNumberFormat="1" applyFont="1" applyFill="1" applyBorder="1" applyAlignment="1">
      <alignment horizontal="center" vertical="center"/>
    </xf>
    <xf numFmtId="2" fontId="31" fillId="0" borderId="0" xfId="0" applyNumberFormat="1" applyFont="1" applyFill="1" applyBorder="1" applyAlignment="1">
      <alignment horizontal="center" vertical="center"/>
    </xf>
    <xf numFmtId="2" fontId="31" fillId="0" borderId="3" xfId="0" quotePrefix="1" applyNumberFormat="1" applyFont="1" applyFill="1" applyBorder="1" applyAlignment="1">
      <alignment horizontal="center" vertical="center"/>
    </xf>
    <xf numFmtId="2" fontId="31" fillId="0" borderId="0" xfId="0" quotePrefix="1" applyNumberFormat="1" applyFont="1" applyFill="1" applyBorder="1" applyAlignment="1">
      <alignment horizontal="center" vertical="center"/>
    </xf>
    <xf numFmtId="2" fontId="31" fillId="0" borderId="21" xfId="0" applyNumberFormat="1" applyFont="1" applyFill="1" applyBorder="1" applyAlignment="1">
      <alignment horizontal="center" vertical="center"/>
    </xf>
    <xf numFmtId="2" fontId="31" fillId="0" borderId="22" xfId="0" applyNumberFormat="1" applyFont="1" applyFill="1" applyBorder="1" applyAlignment="1">
      <alignment horizontal="center" vertical="center"/>
    </xf>
    <xf numFmtId="2" fontId="30" fillId="2" borderId="2" xfId="0" applyNumberFormat="1" applyFont="1" applyFill="1" applyBorder="1" applyAlignment="1">
      <alignment horizontal="center" vertical="center"/>
    </xf>
    <xf numFmtId="2" fontId="30" fillId="2" borderId="24" xfId="0" applyNumberFormat="1" applyFont="1" applyFill="1" applyBorder="1" applyAlignment="1">
      <alignment horizontal="center" vertical="center"/>
    </xf>
    <xf numFmtId="2" fontId="30" fillId="2" borderId="3" xfId="0" applyNumberFormat="1" applyFont="1" applyFill="1" applyBorder="1" applyAlignment="1">
      <alignment horizontal="center" vertical="center"/>
    </xf>
    <xf numFmtId="2" fontId="30" fillId="2" borderId="0" xfId="0" applyNumberFormat="1" applyFont="1" applyFill="1" applyBorder="1" applyAlignment="1">
      <alignment horizontal="center" vertical="center"/>
    </xf>
    <xf numFmtId="2" fontId="30" fillId="2" borderId="21" xfId="0" applyNumberFormat="1" applyFont="1" applyFill="1" applyBorder="1" applyAlignment="1">
      <alignment horizontal="center" vertical="center"/>
    </xf>
    <xf numFmtId="2" fontId="30" fillId="2" borderId="22" xfId="0" applyNumberFormat="1" applyFont="1" applyFill="1" applyBorder="1" applyAlignment="1">
      <alignment horizontal="center" vertical="center"/>
    </xf>
    <xf numFmtId="164" fontId="33" fillId="0" borderId="0" xfId="0" applyNumberFormat="1" applyFont="1"/>
    <xf numFmtId="2" fontId="33" fillId="0" borderId="0" xfId="0" applyNumberFormat="1" applyFont="1"/>
    <xf numFmtId="165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30" fillId="0" borderId="7" xfId="0" applyNumberFormat="1" applyFont="1" applyFill="1" applyBorder="1" applyAlignment="1">
      <alignment horizontal="center" vertical="center"/>
    </xf>
    <xf numFmtId="0" fontId="30" fillId="0" borderId="8" xfId="0" applyNumberFormat="1" applyFont="1" applyFill="1" applyBorder="1" applyAlignment="1">
      <alignment horizontal="center" vertical="center"/>
    </xf>
    <xf numFmtId="0" fontId="30" fillId="0" borderId="6" xfId="0" applyNumberFormat="1" applyFont="1" applyFill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2" xfId="0" applyFont="1" applyFill="1" applyBorder="1" applyAlignment="1">
      <alignment horizontal="center" vertical="center"/>
    </xf>
    <xf numFmtId="0" fontId="30" fillId="0" borderId="23" xfId="0" applyFont="1" applyFill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2" fontId="31" fillId="0" borderId="4" xfId="0" applyNumberFormat="1" applyFont="1" applyFill="1" applyBorder="1" applyAlignment="1">
      <alignment horizontal="center" vertical="center"/>
    </xf>
    <xf numFmtId="2" fontId="31" fillId="0" borderId="4" xfId="0" quotePrefix="1" applyNumberFormat="1" applyFont="1" applyFill="1" applyBorder="1" applyAlignment="1">
      <alignment horizontal="center" vertical="center"/>
    </xf>
    <xf numFmtId="2" fontId="30" fillId="2" borderId="25" xfId="0" applyNumberFormat="1" applyFont="1" applyFill="1" applyBorder="1" applyAlignment="1">
      <alignment horizontal="center" vertical="center"/>
    </xf>
    <xf numFmtId="2" fontId="30" fillId="2" borderId="4" xfId="0" applyNumberFormat="1" applyFont="1" applyFill="1" applyBorder="1" applyAlignment="1">
      <alignment horizontal="center" vertical="center"/>
    </xf>
    <xf numFmtId="2" fontId="30" fillId="2" borderId="23" xfId="0" applyNumberFormat="1" applyFont="1" applyFill="1" applyBorder="1" applyAlignment="1">
      <alignment horizontal="center" vertical="center"/>
    </xf>
    <xf numFmtId="2" fontId="31" fillId="0" borderId="25" xfId="0" applyNumberFormat="1" applyFont="1" applyFill="1" applyBorder="1" applyAlignment="1">
      <alignment horizontal="center" vertical="center"/>
    </xf>
    <xf numFmtId="1" fontId="31" fillId="0" borderId="4" xfId="0" quotePrefix="1" applyNumberFormat="1" applyFont="1" applyFill="1" applyBorder="1" applyAlignment="1">
      <alignment horizontal="center" vertical="center"/>
    </xf>
    <xf numFmtId="1" fontId="31" fillId="0" borderId="23" xfId="0" applyNumberFormat="1" applyFont="1" applyFill="1" applyBorder="1" applyAlignment="1">
      <alignment horizontal="center" vertical="center"/>
    </xf>
    <xf numFmtId="1" fontId="31" fillId="0" borderId="4" xfId="0" applyNumberFormat="1" applyFont="1" applyFill="1" applyBorder="1" applyAlignment="1">
      <alignment horizontal="center" vertical="center"/>
    </xf>
    <xf numFmtId="2" fontId="31" fillId="0" borderId="23" xfId="0" applyNumberFormat="1" applyFont="1" applyFill="1" applyBorder="1" applyAlignment="1">
      <alignment horizontal="center" vertical="center"/>
    </xf>
  </cellXfs>
  <cellStyles count="59">
    <cellStyle name="20% - Accent1 2" xfId="7"/>
    <cellStyle name="20% - Accent2 2" xfId="8"/>
    <cellStyle name="20% - Accent3 2" xfId="9"/>
    <cellStyle name="20% - Accent4 2" xfId="10"/>
    <cellStyle name="20% - Accent5 2" xfId="11"/>
    <cellStyle name="20% - Accent6 2" xfId="12"/>
    <cellStyle name="40% - Accent1 2" xfId="13"/>
    <cellStyle name="40% - Accent2 2" xfId="14"/>
    <cellStyle name="40% - Accent3 2" xfId="15"/>
    <cellStyle name="40% - Accent4 2" xfId="16"/>
    <cellStyle name="40% - Accent5 2" xfId="17"/>
    <cellStyle name="40% - Accent6 2" xfId="18"/>
    <cellStyle name="60% - Accent1 2" xfId="19"/>
    <cellStyle name="60% - Accent2 2" xfId="20"/>
    <cellStyle name="60% - Accent3 2" xfId="21"/>
    <cellStyle name="60% - Accent4 2" xfId="22"/>
    <cellStyle name="60% - Accent5 2" xfId="23"/>
    <cellStyle name="60% - Accent6 2" xfId="24"/>
    <cellStyle name="Accent1 2" xfId="25"/>
    <cellStyle name="Accent2 2" xfId="26"/>
    <cellStyle name="Accent3 2" xfId="27"/>
    <cellStyle name="Accent4 2" xfId="28"/>
    <cellStyle name="Accent5 2" xfId="29"/>
    <cellStyle name="Accent6 2" xfId="30"/>
    <cellStyle name="Bad 2" xfId="31"/>
    <cellStyle name="Calculation 2" xfId="32"/>
    <cellStyle name="Check Cell 2" xfId="33"/>
    <cellStyle name="Explanatory Text 2" xfId="34"/>
    <cellStyle name="Good 2" xfId="35"/>
    <cellStyle name="Heading 1 2" xfId="36"/>
    <cellStyle name="Heading 2 2" xfId="37"/>
    <cellStyle name="Heading 3" xfId="1" builtinId="18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101" xfId="57"/>
    <cellStyle name="Normal 197 2" xfId="5"/>
    <cellStyle name="Normal 2" xfId="49"/>
    <cellStyle name="Normal 2 2" xfId="53"/>
    <cellStyle name="Normal 3" xfId="2"/>
    <cellStyle name="Normal 3 2" xfId="50"/>
    <cellStyle name="Normal 4" xfId="3"/>
    <cellStyle name="Normal 4 2" xfId="51"/>
    <cellStyle name="Normal 4 2 2" xfId="56"/>
    <cellStyle name="Normal 4 5" xfId="52"/>
    <cellStyle name="Normal 5" xfId="6"/>
    <cellStyle name="Normal 6" xfId="54"/>
    <cellStyle name="Normal 7" xfId="4"/>
    <cellStyle name="Normal 7 2" xfId="55"/>
    <cellStyle name="Note 2" xfId="43"/>
    <cellStyle name="Output 2" xfId="44"/>
    <cellStyle name="Percent 2" xfId="45"/>
    <cellStyle name="Percent 3 10" xfId="58"/>
    <cellStyle name="Title 2" xfId="46"/>
    <cellStyle name="Total 2" xfId="47"/>
    <cellStyle name="Warning Text 2" xfId="48"/>
  </cellStyles>
  <dxfs count="0"/>
  <tableStyles count="0" defaultTableStyle="TableStyleMedium2" defaultPivotStyle="PivotStyleLight16"/>
  <colors>
    <mruColors>
      <color rgb="FFCCFFFF"/>
      <color rgb="FFCCFFCC"/>
      <color rgb="FF99FF99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Yoshino, Mihoko" id="{A6449E9F-6058-4518-84E8-C867F1194FE9}" userId="Yoshino, Mihoko" providerId="None"/>
  <person displayName="Mihoko Yoshino" id="{714C4C42-BF7F-40A7-98AC-B1B4B8C8E6A1}" userId="a256a0682aba0ef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45"/>
  <sheetViews>
    <sheetView tabSelected="1" zoomScale="60" zoomScaleNormal="60" workbookViewId="0"/>
  </sheetViews>
  <sheetFormatPr defaultColWidth="10.875" defaultRowHeight="12.75" x14ac:dyDescent="0.25"/>
  <cols>
    <col min="1" max="1" width="14.25" style="1" bestFit="1" customWidth="1"/>
    <col min="2" max="2" width="22.375" style="1" bestFit="1" customWidth="1"/>
    <col min="3" max="10" width="14.25" style="1" customWidth="1"/>
    <col min="11" max="11" width="3.75" style="1" customWidth="1"/>
    <col min="12" max="19" width="12.5" style="1" customWidth="1"/>
    <col min="20" max="20" width="4.625" style="1" customWidth="1"/>
    <col min="21" max="28" width="13.125" style="1" customWidth="1"/>
    <col min="29" max="29" width="3.375" style="1" customWidth="1"/>
    <col min="30" max="37" width="16.875" style="1" customWidth="1"/>
    <col min="38" max="16384" width="10.875" style="1"/>
  </cols>
  <sheetData>
    <row r="2" spans="1:37" s="5" customFormat="1" ht="18" x14ac:dyDescent="0.25">
      <c r="A2" s="9" t="s">
        <v>26</v>
      </c>
    </row>
    <row r="3" spans="1:37" s="5" customFormat="1" ht="22.5" customHeight="1" x14ac:dyDescent="0.25">
      <c r="C3" s="73" t="s">
        <v>17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5"/>
      <c r="T3" s="30"/>
      <c r="U3" s="73" t="s">
        <v>24</v>
      </c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5"/>
    </row>
    <row r="4" spans="1:37" s="5" customFormat="1" ht="22.5" customHeight="1" x14ac:dyDescent="0.25">
      <c r="C4" s="76" t="s">
        <v>9</v>
      </c>
      <c r="D4" s="77"/>
      <c r="E4" s="77"/>
      <c r="F4" s="77"/>
      <c r="G4" s="78" t="s">
        <v>10</v>
      </c>
      <c r="H4" s="79"/>
      <c r="I4" s="79"/>
      <c r="J4" s="80"/>
      <c r="K4" s="36"/>
      <c r="L4" s="81" t="s">
        <v>11</v>
      </c>
      <c r="M4" s="82"/>
      <c r="N4" s="82"/>
      <c r="O4" s="83"/>
      <c r="P4" s="84" t="s">
        <v>12</v>
      </c>
      <c r="Q4" s="84"/>
      <c r="R4" s="84"/>
      <c r="S4" s="85"/>
      <c r="T4" s="30"/>
      <c r="U4" s="81" t="s">
        <v>18</v>
      </c>
      <c r="V4" s="82"/>
      <c r="W4" s="82"/>
      <c r="X4" s="83"/>
      <c r="Y4" s="82" t="s">
        <v>19</v>
      </c>
      <c r="Z4" s="82"/>
      <c r="AA4" s="82"/>
      <c r="AB4" s="83"/>
      <c r="AC4" s="36"/>
      <c r="AD4" s="81" t="s">
        <v>20</v>
      </c>
      <c r="AE4" s="82"/>
      <c r="AF4" s="82"/>
      <c r="AG4" s="83"/>
      <c r="AH4" s="82" t="s">
        <v>21</v>
      </c>
      <c r="AI4" s="82"/>
      <c r="AJ4" s="82"/>
      <c r="AK4" s="83"/>
    </row>
    <row r="5" spans="1:37" s="8" customFormat="1" ht="42.75" customHeight="1" x14ac:dyDescent="0.25">
      <c r="A5" s="10"/>
      <c r="B5" s="11" t="s">
        <v>6</v>
      </c>
      <c r="C5" s="81" t="s">
        <v>4</v>
      </c>
      <c r="D5" s="82"/>
      <c r="E5" s="82"/>
      <c r="F5" s="83"/>
      <c r="G5" s="81" t="s">
        <v>4</v>
      </c>
      <c r="H5" s="82"/>
      <c r="I5" s="82"/>
      <c r="J5" s="83"/>
      <c r="L5" s="81" t="s">
        <v>4</v>
      </c>
      <c r="M5" s="82"/>
      <c r="N5" s="82"/>
      <c r="O5" s="83"/>
      <c r="P5" s="81" t="s">
        <v>4</v>
      </c>
      <c r="Q5" s="82"/>
      <c r="R5" s="82"/>
      <c r="S5" s="83"/>
      <c r="U5" s="81" t="s">
        <v>4</v>
      </c>
      <c r="V5" s="82"/>
      <c r="W5" s="82"/>
      <c r="X5" s="82"/>
      <c r="Y5" s="81" t="s">
        <v>4</v>
      </c>
      <c r="Z5" s="82"/>
      <c r="AA5" s="82"/>
      <c r="AB5" s="83"/>
      <c r="AD5" s="81" t="s">
        <v>4</v>
      </c>
      <c r="AE5" s="82"/>
      <c r="AF5" s="82"/>
      <c r="AG5" s="82"/>
      <c r="AH5" s="81" t="s">
        <v>4</v>
      </c>
      <c r="AI5" s="82"/>
      <c r="AJ5" s="82"/>
      <c r="AK5" s="83"/>
    </row>
    <row r="6" spans="1:37" s="6" customFormat="1" ht="42.75" customHeight="1" x14ac:dyDescent="0.25">
      <c r="A6" s="12"/>
      <c r="B6" s="13" t="s">
        <v>4</v>
      </c>
      <c r="C6" s="37" t="s">
        <v>13</v>
      </c>
      <c r="D6" s="38" t="s">
        <v>14</v>
      </c>
      <c r="E6" s="38" t="s">
        <v>15</v>
      </c>
      <c r="F6" s="38" t="s">
        <v>16</v>
      </c>
      <c r="G6" s="37" t="s">
        <v>13</v>
      </c>
      <c r="H6" s="38" t="s">
        <v>14</v>
      </c>
      <c r="I6" s="38" t="s">
        <v>15</v>
      </c>
      <c r="J6" s="39" t="s">
        <v>16</v>
      </c>
      <c r="K6" s="40"/>
      <c r="L6" s="37" t="s">
        <v>13</v>
      </c>
      <c r="M6" s="38" t="s">
        <v>14</v>
      </c>
      <c r="N6" s="38" t="s">
        <v>15</v>
      </c>
      <c r="O6" s="39" t="s">
        <v>16</v>
      </c>
      <c r="P6" s="37" t="s">
        <v>13</v>
      </c>
      <c r="Q6" s="38" t="s">
        <v>14</v>
      </c>
      <c r="R6" s="38" t="s">
        <v>15</v>
      </c>
      <c r="S6" s="39" t="s">
        <v>16</v>
      </c>
      <c r="T6" s="8"/>
      <c r="U6" s="37" t="s">
        <v>13</v>
      </c>
      <c r="V6" s="38" t="s">
        <v>14</v>
      </c>
      <c r="W6" s="38" t="s">
        <v>15</v>
      </c>
      <c r="X6" s="38" t="s">
        <v>16</v>
      </c>
      <c r="Y6" s="37" t="s">
        <v>13</v>
      </c>
      <c r="Z6" s="38" t="s">
        <v>14</v>
      </c>
      <c r="AA6" s="38" t="s">
        <v>15</v>
      </c>
      <c r="AB6" s="39" t="s">
        <v>16</v>
      </c>
      <c r="AC6" s="40"/>
      <c r="AD6" s="37" t="s">
        <v>13</v>
      </c>
      <c r="AE6" s="38" t="s">
        <v>14</v>
      </c>
      <c r="AF6" s="38" t="s">
        <v>15</v>
      </c>
      <c r="AG6" s="39" t="s">
        <v>16</v>
      </c>
      <c r="AH6" s="37" t="s">
        <v>13</v>
      </c>
      <c r="AI6" s="38" t="s">
        <v>14</v>
      </c>
      <c r="AJ6" s="38" t="s">
        <v>15</v>
      </c>
      <c r="AK6" s="39" t="s">
        <v>16</v>
      </c>
    </row>
    <row r="7" spans="1:37" s="2" customFormat="1" ht="15" x14ac:dyDescent="0.25">
      <c r="A7" s="14"/>
      <c r="B7" s="15"/>
      <c r="C7" s="15" t="s">
        <v>25</v>
      </c>
      <c r="D7" s="41" t="s">
        <v>25</v>
      </c>
      <c r="E7" s="41" t="s">
        <v>25</v>
      </c>
      <c r="F7" s="41" t="s">
        <v>25</v>
      </c>
      <c r="G7" s="15" t="s">
        <v>27</v>
      </c>
      <c r="H7" s="41" t="s">
        <v>27</v>
      </c>
      <c r="I7" s="41" t="s">
        <v>27</v>
      </c>
      <c r="J7" s="16" t="s">
        <v>27</v>
      </c>
      <c r="K7" s="41"/>
      <c r="L7" s="15" t="s">
        <v>25</v>
      </c>
      <c r="M7" s="41" t="s">
        <v>25</v>
      </c>
      <c r="N7" s="41" t="s">
        <v>25</v>
      </c>
      <c r="O7" s="41" t="s">
        <v>25</v>
      </c>
      <c r="P7" s="15" t="s">
        <v>27</v>
      </c>
      <c r="Q7" s="41" t="s">
        <v>27</v>
      </c>
      <c r="R7" s="41" t="s">
        <v>27</v>
      </c>
      <c r="S7" s="16" t="s">
        <v>27</v>
      </c>
      <c r="T7" s="35"/>
      <c r="U7" s="15" t="s">
        <v>22</v>
      </c>
      <c r="V7" s="15" t="s">
        <v>22</v>
      </c>
      <c r="W7" s="15" t="s">
        <v>22</v>
      </c>
      <c r="X7" s="14" t="s">
        <v>22</v>
      </c>
      <c r="Y7" s="15" t="s">
        <v>23</v>
      </c>
      <c r="Z7" s="41" t="s">
        <v>23</v>
      </c>
      <c r="AA7" s="41" t="s">
        <v>23</v>
      </c>
      <c r="AB7" s="16" t="s">
        <v>23</v>
      </c>
      <c r="AC7" s="41"/>
      <c r="AD7" s="15" t="s">
        <v>22</v>
      </c>
      <c r="AE7" s="15" t="s">
        <v>22</v>
      </c>
      <c r="AF7" s="15" t="s">
        <v>22</v>
      </c>
      <c r="AG7" s="14" t="s">
        <v>22</v>
      </c>
      <c r="AH7" s="15" t="s">
        <v>23</v>
      </c>
      <c r="AI7" s="41" t="s">
        <v>23</v>
      </c>
      <c r="AJ7" s="41" t="s">
        <v>23</v>
      </c>
      <c r="AK7" s="16" t="s">
        <v>23</v>
      </c>
    </row>
    <row r="8" spans="1:37" s="4" customFormat="1" ht="18" customHeight="1" x14ac:dyDescent="0.25">
      <c r="A8" s="17"/>
      <c r="B8" s="18" t="s">
        <v>7</v>
      </c>
      <c r="C8" s="42">
        <v>112.33333333333333</v>
      </c>
      <c r="D8" s="43">
        <v>111</v>
      </c>
      <c r="E8" s="43">
        <v>130</v>
      </c>
      <c r="F8" s="43">
        <v>156</v>
      </c>
      <c r="G8" s="55">
        <v>0.35449999999999998</v>
      </c>
      <c r="H8" s="56">
        <v>0.33260000000000001</v>
      </c>
      <c r="I8" s="56">
        <v>0.84639999999999993</v>
      </c>
      <c r="J8" s="92">
        <v>1.29</v>
      </c>
      <c r="L8" s="42">
        <v>107.33333333333333</v>
      </c>
      <c r="M8" s="43">
        <v>111</v>
      </c>
      <c r="N8" s="43">
        <v>130</v>
      </c>
      <c r="O8" s="43">
        <v>153</v>
      </c>
      <c r="P8" s="57">
        <v>0.28239999999999998</v>
      </c>
      <c r="Q8" s="58">
        <v>0.33989999999999998</v>
      </c>
      <c r="R8" s="58">
        <v>1.0009999999999999</v>
      </c>
      <c r="S8" s="87">
        <v>1.1040000000000001</v>
      </c>
      <c r="U8" s="42">
        <v>91.59999999999998</v>
      </c>
      <c r="V8" s="43">
        <v>94.199999999999989</v>
      </c>
      <c r="W8" s="43">
        <v>288.60000000000002</v>
      </c>
      <c r="X8" s="43">
        <v>545.40000000000009</v>
      </c>
      <c r="Y8" s="55">
        <v>3.8700873362445418</v>
      </c>
      <c r="Z8" s="56">
        <v>3.6870920265903742</v>
      </c>
      <c r="AA8" s="56">
        <v>2.6818123505662004</v>
      </c>
      <c r="AB8" s="92">
        <v>2.3202380488831351</v>
      </c>
      <c r="AD8" s="42">
        <v>70.399999999999991</v>
      </c>
      <c r="AE8" s="43">
        <v>91.199999999999989</v>
      </c>
      <c r="AF8" s="43">
        <v>336</v>
      </c>
      <c r="AG8" s="43">
        <v>466.79999999999995</v>
      </c>
      <c r="AH8" s="57">
        <v>4.0113636363636358</v>
      </c>
      <c r="AI8" s="58">
        <v>3.7528449488850795</v>
      </c>
      <c r="AJ8" s="58">
        <v>2.702416593235704</v>
      </c>
      <c r="AK8" s="87">
        <v>2.4979934700405315</v>
      </c>
    </row>
    <row r="9" spans="1:37" s="3" customFormat="1" ht="18" customHeight="1" x14ac:dyDescent="0.25">
      <c r="A9" s="19"/>
      <c r="B9" s="20" t="s">
        <v>8</v>
      </c>
      <c r="C9" s="42">
        <v>121.33333333333333</v>
      </c>
      <c r="D9" s="43">
        <v>121</v>
      </c>
      <c r="E9" s="43">
        <v>141</v>
      </c>
      <c r="F9" s="43">
        <v>175</v>
      </c>
      <c r="G9" s="57">
        <v>0.59250000000000003</v>
      </c>
      <c r="H9" s="58">
        <v>0.58829999999999993</v>
      </c>
      <c r="I9" s="58">
        <v>0.84450000000000003</v>
      </c>
      <c r="J9" s="87">
        <v>1.028</v>
      </c>
      <c r="L9" s="42">
        <v>88.2</v>
      </c>
      <c r="M9" s="43">
        <v>88.7</v>
      </c>
      <c r="N9" s="43">
        <v>103</v>
      </c>
      <c r="O9" s="43">
        <v>123</v>
      </c>
      <c r="P9" s="57">
        <v>0.30180000000000001</v>
      </c>
      <c r="Q9" s="58">
        <v>0.40210000000000001</v>
      </c>
      <c r="R9" s="58">
        <v>0.87139999999999995</v>
      </c>
      <c r="S9" s="87">
        <v>0.97989999999999999</v>
      </c>
      <c r="U9" s="42">
        <v>383.2</v>
      </c>
      <c r="V9" s="43">
        <v>380.4</v>
      </c>
      <c r="W9" s="43">
        <v>542.40000000000009</v>
      </c>
      <c r="X9" s="43">
        <v>697.2</v>
      </c>
      <c r="Y9" s="57">
        <v>1.546189979123173</v>
      </c>
      <c r="Z9" s="58">
        <v>1.5484453382094572</v>
      </c>
      <c r="AA9" s="58">
        <v>1.4527976339122626</v>
      </c>
      <c r="AB9" s="87">
        <v>1.4395269304200662</v>
      </c>
      <c r="AD9" s="42">
        <v>132.4</v>
      </c>
      <c r="AE9" s="43">
        <v>193.20000000000002</v>
      </c>
      <c r="AF9" s="43">
        <v>467.40000000000003</v>
      </c>
      <c r="AG9" s="43">
        <v>595.20000000000005</v>
      </c>
      <c r="AH9" s="57">
        <v>2.2794561933534743</v>
      </c>
      <c r="AI9" s="58">
        <v>2.0601246470744967</v>
      </c>
      <c r="AJ9" s="58">
        <v>1.701661757627148</v>
      </c>
      <c r="AK9" s="87">
        <v>1.6767132067783228</v>
      </c>
    </row>
    <row r="10" spans="1:37" s="3" customFormat="1" ht="17.25" customHeight="1" x14ac:dyDescent="0.25">
      <c r="A10" s="19"/>
      <c r="B10" s="20" t="s">
        <v>8</v>
      </c>
      <c r="C10" s="44" t="s">
        <v>0</v>
      </c>
      <c r="D10" s="45" t="s">
        <v>0</v>
      </c>
      <c r="E10" s="45" t="s">
        <v>0</v>
      </c>
      <c r="F10" s="45" t="s">
        <v>0</v>
      </c>
      <c r="G10" s="44" t="s">
        <v>0</v>
      </c>
      <c r="H10" s="45" t="s">
        <v>0</v>
      </c>
      <c r="I10" s="45" t="s">
        <v>0</v>
      </c>
      <c r="J10" s="93" t="s">
        <v>0</v>
      </c>
      <c r="L10" s="44" t="s">
        <v>0</v>
      </c>
      <c r="M10" s="45" t="s">
        <v>0</v>
      </c>
      <c r="N10" s="45" t="s">
        <v>0</v>
      </c>
      <c r="O10" s="45" t="s">
        <v>0</v>
      </c>
      <c r="P10" s="44" t="s">
        <v>0</v>
      </c>
      <c r="Q10" s="45" t="s">
        <v>0</v>
      </c>
      <c r="R10" s="45" t="s">
        <v>0</v>
      </c>
      <c r="S10" s="93" t="s">
        <v>0</v>
      </c>
      <c r="U10" s="44" t="s">
        <v>0</v>
      </c>
      <c r="V10" s="45" t="s">
        <v>0</v>
      </c>
      <c r="W10" s="45" t="s">
        <v>0</v>
      </c>
      <c r="X10" s="45" t="s">
        <v>0</v>
      </c>
      <c r="Y10" s="59" t="s">
        <v>0</v>
      </c>
      <c r="Z10" s="60" t="s">
        <v>0</v>
      </c>
      <c r="AA10" s="60" t="s">
        <v>0</v>
      </c>
      <c r="AB10" s="88" t="s">
        <v>0</v>
      </c>
      <c r="AD10" s="44" t="s">
        <v>0</v>
      </c>
      <c r="AE10" s="45" t="s">
        <v>0</v>
      </c>
      <c r="AF10" s="45" t="s">
        <v>0</v>
      </c>
      <c r="AG10" s="45" t="s">
        <v>0</v>
      </c>
      <c r="AH10" s="59" t="s">
        <v>0</v>
      </c>
      <c r="AI10" s="60" t="s">
        <v>0</v>
      </c>
      <c r="AJ10" s="60" t="s">
        <v>0</v>
      </c>
      <c r="AK10" s="88" t="s">
        <v>0</v>
      </c>
    </row>
    <row r="11" spans="1:37" s="3" customFormat="1" ht="18" customHeight="1" x14ac:dyDescent="0.25">
      <c r="A11" s="19"/>
      <c r="B11" s="20" t="s">
        <v>7</v>
      </c>
      <c r="C11" s="42">
        <v>91.366666666666674</v>
      </c>
      <c r="D11" s="43">
        <v>93.9</v>
      </c>
      <c r="E11" s="43">
        <v>114</v>
      </c>
      <c r="F11" s="43">
        <v>137</v>
      </c>
      <c r="G11" s="57">
        <v>0.28910000000000002</v>
      </c>
      <c r="H11" s="58">
        <v>0.31519999999999998</v>
      </c>
      <c r="I11" s="58">
        <v>1.052</v>
      </c>
      <c r="J11" s="87">
        <v>1.296</v>
      </c>
      <c r="L11" s="42">
        <v>101.33333333333333</v>
      </c>
      <c r="M11" s="43">
        <v>114</v>
      </c>
      <c r="N11" s="43">
        <v>149</v>
      </c>
      <c r="O11" s="43">
        <v>167</v>
      </c>
      <c r="P11" s="57">
        <v>0.25069999999999998</v>
      </c>
      <c r="Q11" s="58">
        <v>0.46400000000000002</v>
      </c>
      <c r="R11" s="58">
        <v>1.006</v>
      </c>
      <c r="S11" s="87">
        <v>1.1459999999999999</v>
      </c>
      <c r="U11" s="42">
        <v>67</v>
      </c>
      <c r="V11" s="43">
        <v>87</v>
      </c>
      <c r="W11" s="43">
        <v>375.6</v>
      </c>
      <c r="X11" s="43">
        <v>530.40000000000009</v>
      </c>
      <c r="Y11" s="57">
        <v>4.3149253731343284</v>
      </c>
      <c r="Z11" s="58">
        <v>3.8411740492516886</v>
      </c>
      <c r="AA11" s="58">
        <v>2.5574682138523279</v>
      </c>
      <c r="AB11" s="87">
        <v>2.4826090725673748</v>
      </c>
      <c r="AD11" s="42">
        <v>68.8</v>
      </c>
      <c r="AE11" s="43">
        <v>153.60000000000002</v>
      </c>
      <c r="AF11" s="43">
        <v>406.20000000000005</v>
      </c>
      <c r="AG11" s="43">
        <v>558</v>
      </c>
      <c r="AH11" s="57">
        <v>3.6438953488372094</v>
      </c>
      <c r="AI11" s="58">
        <v>2.9815377636741935</v>
      </c>
      <c r="AJ11" s="58">
        <v>2.3513351309925405</v>
      </c>
      <c r="AK11" s="87">
        <v>2.1360925005983695</v>
      </c>
    </row>
    <row r="12" spans="1:37" s="3" customFormat="1" ht="18" customHeight="1" x14ac:dyDescent="0.25">
      <c r="A12" s="19"/>
      <c r="B12" s="20" t="s">
        <v>7</v>
      </c>
      <c r="C12" s="42">
        <v>101</v>
      </c>
      <c r="D12" s="43">
        <v>97.7</v>
      </c>
      <c r="E12" s="43">
        <v>113</v>
      </c>
      <c r="F12" s="43">
        <v>128</v>
      </c>
      <c r="G12" s="57">
        <v>0.43</v>
      </c>
      <c r="H12" s="58">
        <v>0.47939999999999999</v>
      </c>
      <c r="I12" s="58">
        <v>0.7409</v>
      </c>
      <c r="J12" s="87">
        <v>0.68010000000000004</v>
      </c>
      <c r="L12" s="42">
        <v>106</v>
      </c>
      <c r="M12" s="43">
        <v>105</v>
      </c>
      <c r="N12" s="43">
        <v>100.2</v>
      </c>
      <c r="O12" s="43">
        <v>108</v>
      </c>
      <c r="P12" s="57">
        <v>0.35849999999999999</v>
      </c>
      <c r="Q12" s="58">
        <v>0.35499999999999998</v>
      </c>
      <c r="R12" s="58">
        <v>0.39889999999999998</v>
      </c>
      <c r="S12" s="87">
        <v>0.54379999999999995</v>
      </c>
      <c r="U12" s="42">
        <v>141</v>
      </c>
      <c r="V12" s="43">
        <v>167.39999999999998</v>
      </c>
      <c r="W12" s="43">
        <v>307.79999999999995</v>
      </c>
      <c r="X12" s="43">
        <v>335.4</v>
      </c>
      <c r="Y12" s="57">
        <v>3.0496453900709222</v>
      </c>
      <c r="Z12" s="58">
        <v>2.8823516680808381</v>
      </c>
      <c r="AA12" s="58">
        <v>2.3387395516746312</v>
      </c>
      <c r="AB12" s="87">
        <v>2.1759736015964921</v>
      </c>
      <c r="AD12" s="42">
        <v>127.99999999999999</v>
      </c>
      <c r="AE12" s="43">
        <v>123.60000000000001</v>
      </c>
      <c r="AF12" s="43">
        <v>150</v>
      </c>
      <c r="AG12" s="43">
        <v>214.79999999999998</v>
      </c>
      <c r="AH12" s="57">
        <v>2.80078125</v>
      </c>
      <c r="AI12" s="58">
        <v>2.8488696684128967</v>
      </c>
      <c r="AJ12" s="58">
        <v>2.6836489348095438</v>
      </c>
      <c r="AK12" s="87">
        <v>2.4519167193044917</v>
      </c>
    </row>
    <row r="13" spans="1:37" s="3" customFormat="1" ht="18" customHeight="1" x14ac:dyDescent="0.25">
      <c r="A13" s="19"/>
      <c r="B13" s="20" t="s">
        <v>7</v>
      </c>
      <c r="C13" s="42">
        <v>82.933333333333337</v>
      </c>
      <c r="D13" s="43">
        <v>81</v>
      </c>
      <c r="E13" s="43">
        <v>101</v>
      </c>
      <c r="F13" s="43">
        <v>125</v>
      </c>
      <c r="G13" s="57">
        <v>0.7732</v>
      </c>
      <c r="H13" s="58">
        <v>0.74470000000000003</v>
      </c>
      <c r="I13" s="58">
        <v>2.0979999999999999</v>
      </c>
      <c r="J13" s="87">
        <v>3.02</v>
      </c>
      <c r="L13" s="42">
        <v>92.366666666666674</v>
      </c>
      <c r="M13" s="43">
        <v>92.9</v>
      </c>
      <c r="N13" s="43">
        <v>110</v>
      </c>
      <c r="O13" s="43">
        <v>146</v>
      </c>
      <c r="P13" s="57">
        <v>0.70589999999999997</v>
      </c>
      <c r="Q13" s="58">
        <v>0.66659999999999997</v>
      </c>
      <c r="R13" s="58">
        <v>1.5269999999999999</v>
      </c>
      <c r="S13" s="87">
        <v>2.3580000000000001</v>
      </c>
      <c r="U13" s="42">
        <v>248.6</v>
      </c>
      <c r="V13" s="43">
        <v>234.60000000000002</v>
      </c>
      <c r="W13" s="43">
        <v>835.80000000000007</v>
      </c>
      <c r="X13" s="43">
        <v>1586.3999999999999</v>
      </c>
      <c r="Y13" s="57">
        <v>3.1102172164119071</v>
      </c>
      <c r="Z13" s="58">
        <v>3.1674219254602356</v>
      </c>
      <c r="AA13" s="58">
        <v>2.1503121290645377</v>
      </c>
      <c r="AB13" s="87">
        <v>1.8340981412582738</v>
      </c>
      <c r="AD13" s="42">
        <v>165.4</v>
      </c>
      <c r="AE13" s="43">
        <v>125.39999999999999</v>
      </c>
      <c r="AF13" s="43">
        <v>502.20000000000005</v>
      </c>
      <c r="AG13" s="43">
        <v>1006.8000000000001</v>
      </c>
      <c r="AH13" s="57">
        <v>4.2678355501813785</v>
      </c>
      <c r="AI13" s="58">
        <v>4.8389100347858323</v>
      </c>
      <c r="AJ13" s="58">
        <v>2.9750630034256171</v>
      </c>
      <c r="AK13" s="87">
        <v>2.2848420769848854</v>
      </c>
    </row>
    <row r="14" spans="1:37" s="3" customFormat="1" ht="18" customHeight="1" x14ac:dyDescent="0.25">
      <c r="A14" s="19"/>
      <c r="B14" s="20" t="s">
        <v>8</v>
      </c>
      <c r="C14" s="42">
        <v>90.466666666666683</v>
      </c>
      <c r="D14" s="43">
        <v>107</v>
      </c>
      <c r="E14" s="43">
        <v>136</v>
      </c>
      <c r="F14" s="43">
        <v>158</v>
      </c>
      <c r="G14" s="57">
        <v>0.28100000000000003</v>
      </c>
      <c r="H14" s="58">
        <v>0.62309999999999999</v>
      </c>
      <c r="I14" s="58">
        <v>0.96310000000000007</v>
      </c>
      <c r="J14" s="87">
        <v>1.026</v>
      </c>
      <c r="L14" s="42">
        <v>89.133333333333326</v>
      </c>
      <c r="M14" s="43">
        <v>94.4</v>
      </c>
      <c r="N14" s="43">
        <v>119</v>
      </c>
      <c r="O14" s="43">
        <v>140</v>
      </c>
      <c r="P14" s="57">
        <v>0.23880000000000001</v>
      </c>
      <c r="Q14" s="58">
        <v>0.3745</v>
      </c>
      <c r="R14" s="58">
        <v>0.8217000000000001</v>
      </c>
      <c r="S14" s="87">
        <v>0.88579999999999992</v>
      </c>
      <c r="U14" s="42">
        <v>96.399999999999991</v>
      </c>
      <c r="V14" s="43">
        <v>300</v>
      </c>
      <c r="W14" s="43">
        <v>492.59999999999997</v>
      </c>
      <c r="X14" s="43">
        <v>592.79999999999995</v>
      </c>
      <c r="Y14" s="57">
        <v>2.9149377593360994</v>
      </c>
      <c r="Z14" s="58">
        <v>2.0215415733654458</v>
      </c>
      <c r="AA14" s="58">
        <v>1.8786159422271762</v>
      </c>
      <c r="AB14" s="87">
        <v>1.7860024795261791</v>
      </c>
      <c r="AD14" s="42">
        <v>80.2</v>
      </c>
      <c r="AE14" s="43">
        <v>152.39999999999998</v>
      </c>
      <c r="AF14" s="43">
        <v>378.6</v>
      </c>
      <c r="AG14" s="43">
        <v>458.40000000000003</v>
      </c>
      <c r="AH14" s="57">
        <v>2.9775561097256857</v>
      </c>
      <c r="AI14" s="58">
        <v>2.4830361893277244</v>
      </c>
      <c r="AJ14" s="58">
        <v>2.0418262732635228</v>
      </c>
      <c r="AK14" s="87">
        <v>1.9928213903282526</v>
      </c>
    </row>
    <row r="15" spans="1:37" s="3" customFormat="1" ht="18" customHeight="1" x14ac:dyDescent="0.25">
      <c r="A15" s="19"/>
      <c r="B15" s="20" t="s">
        <v>8</v>
      </c>
      <c r="C15" s="42">
        <v>89</v>
      </c>
      <c r="D15" s="43">
        <v>86.9</v>
      </c>
      <c r="E15" s="43">
        <v>109</v>
      </c>
      <c r="F15" s="43">
        <v>135</v>
      </c>
      <c r="G15" s="57">
        <v>0.30789999999999995</v>
      </c>
      <c r="H15" s="58">
        <v>0.2802</v>
      </c>
      <c r="I15" s="58">
        <v>1.119</v>
      </c>
      <c r="J15" s="87">
        <v>1.615</v>
      </c>
      <c r="L15" s="42">
        <v>86.833333333333329</v>
      </c>
      <c r="M15" s="43">
        <v>94</v>
      </c>
      <c r="N15" s="43">
        <v>119</v>
      </c>
      <c r="O15" s="43">
        <v>142</v>
      </c>
      <c r="P15" s="57">
        <v>0.31119999999999998</v>
      </c>
      <c r="Q15" s="58">
        <v>0.61639999999999995</v>
      </c>
      <c r="R15" s="58">
        <v>1.405</v>
      </c>
      <c r="S15" s="87">
        <v>1.681</v>
      </c>
      <c r="U15" s="42">
        <v>97.000000000000014</v>
      </c>
      <c r="V15" s="43">
        <v>88.199999999999989</v>
      </c>
      <c r="W15" s="43">
        <v>462</v>
      </c>
      <c r="X15" s="43">
        <v>813</v>
      </c>
      <c r="Y15" s="57">
        <v>3.1742268041237112</v>
      </c>
      <c r="Z15" s="58">
        <v>3.2022163946954034</v>
      </c>
      <c r="AA15" s="58">
        <v>2.1608819850552914</v>
      </c>
      <c r="AB15" s="87">
        <v>1.9894458840950384</v>
      </c>
      <c r="AD15" s="42">
        <v>84.8</v>
      </c>
      <c r="AE15" s="43">
        <v>247.79999999999998</v>
      </c>
      <c r="AF15" s="43">
        <v>699.59999999999991</v>
      </c>
      <c r="AG15" s="43">
        <v>949.19999999999993</v>
      </c>
      <c r="AH15" s="57">
        <v>3.6698113207547172</v>
      </c>
      <c r="AI15" s="58">
        <v>2.5182538965630403</v>
      </c>
      <c r="AJ15" s="58">
        <v>1.8702345129348814</v>
      </c>
      <c r="AK15" s="87">
        <v>1.7880519277110183</v>
      </c>
    </row>
    <row r="16" spans="1:37" s="3" customFormat="1" ht="18" customHeight="1" x14ac:dyDescent="0.25">
      <c r="A16" s="21"/>
      <c r="B16" s="20"/>
      <c r="C16" s="42"/>
      <c r="D16" s="43"/>
      <c r="E16" s="43"/>
      <c r="F16" s="43"/>
      <c r="G16" s="53"/>
      <c r="H16" s="54"/>
      <c r="I16" s="54"/>
      <c r="J16" s="94"/>
      <c r="L16" s="42"/>
      <c r="M16" s="43"/>
      <c r="N16" s="43"/>
      <c r="O16" s="43"/>
      <c r="P16" s="42"/>
      <c r="Q16" s="43"/>
      <c r="R16" s="43"/>
      <c r="S16" s="95"/>
      <c r="U16" s="42"/>
      <c r="V16" s="43"/>
      <c r="W16" s="43"/>
      <c r="X16" s="43"/>
      <c r="Y16" s="61"/>
      <c r="Z16" s="62"/>
      <c r="AA16" s="62"/>
      <c r="AB16" s="96"/>
      <c r="AD16" s="42"/>
      <c r="AE16" s="43"/>
      <c r="AF16" s="43"/>
      <c r="AG16" s="43"/>
      <c r="AH16" s="57"/>
      <c r="AI16" s="58"/>
      <c r="AJ16" s="58"/>
      <c r="AK16" s="87"/>
    </row>
    <row r="17" spans="1:37" s="7" customFormat="1" ht="18.75" customHeight="1" x14ac:dyDescent="0.25">
      <c r="A17" s="22" t="s">
        <v>1</v>
      </c>
      <c r="B17" s="23" t="str">
        <f>CONCATENATE("Female n=",COUNTIF(B8:B16,"Female"))</f>
        <v>Female n=4</v>
      </c>
      <c r="C17" s="46">
        <f t="shared" ref="C17:J17" si="0">AVERAGE(C8:C16)</f>
        <v>98.347619047619034</v>
      </c>
      <c r="D17" s="47">
        <f t="shared" si="0"/>
        <v>99.785714285714263</v>
      </c>
      <c r="E17" s="47">
        <f t="shared" si="0"/>
        <v>120.57142857142857</v>
      </c>
      <c r="F17" s="47">
        <f t="shared" si="0"/>
        <v>144.85714285714286</v>
      </c>
      <c r="G17" s="63">
        <f t="shared" si="0"/>
        <v>0.43259999999999998</v>
      </c>
      <c r="H17" s="64">
        <f t="shared" si="0"/>
        <v>0.48050000000000004</v>
      </c>
      <c r="I17" s="64">
        <f t="shared" si="0"/>
        <v>1.094842857142857</v>
      </c>
      <c r="J17" s="89">
        <f t="shared" si="0"/>
        <v>1.4221571428571429</v>
      </c>
      <c r="L17" s="46">
        <f t="shared" ref="L17:S17" si="1">AVERAGE(L8:L16)</f>
        <v>95.885714285714286</v>
      </c>
      <c r="M17" s="47">
        <f t="shared" si="1"/>
        <v>100</v>
      </c>
      <c r="N17" s="47">
        <f t="shared" si="1"/>
        <v>118.60000000000001</v>
      </c>
      <c r="O17" s="47">
        <f t="shared" si="1"/>
        <v>139.85714285714286</v>
      </c>
      <c r="P17" s="63">
        <f t="shared" si="1"/>
        <v>0.34989999999999999</v>
      </c>
      <c r="Q17" s="64">
        <f t="shared" si="1"/>
        <v>0.45978571428571424</v>
      </c>
      <c r="R17" s="64">
        <f t="shared" si="1"/>
        <v>1.0044285714285714</v>
      </c>
      <c r="S17" s="89">
        <f t="shared" si="1"/>
        <v>1.2426428571428569</v>
      </c>
      <c r="U17" s="46">
        <f t="shared" ref="U17:AB17" si="2">AVERAGE(U8:U16)</f>
        <v>160.68571428571428</v>
      </c>
      <c r="V17" s="47">
        <f t="shared" si="2"/>
        <v>193.1142857142857</v>
      </c>
      <c r="W17" s="47">
        <f t="shared" si="2"/>
        <v>472.11428571428576</v>
      </c>
      <c r="X17" s="47">
        <f t="shared" si="2"/>
        <v>728.65714285714296</v>
      </c>
      <c r="Y17" s="63">
        <f t="shared" si="2"/>
        <v>3.1400328369206689</v>
      </c>
      <c r="Z17" s="64">
        <f t="shared" si="2"/>
        <v>2.9071775679504919</v>
      </c>
      <c r="AA17" s="64">
        <f t="shared" si="2"/>
        <v>2.1743754009074898</v>
      </c>
      <c r="AB17" s="89">
        <f t="shared" si="2"/>
        <v>2.0039848797637942</v>
      </c>
      <c r="AD17" s="46">
        <f t="shared" ref="AD17:AK17" si="3">AVERAGE(AD8:AD16)</f>
        <v>104.28571428571429</v>
      </c>
      <c r="AE17" s="47">
        <f t="shared" si="3"/>
        <v>155.31428571428572</v>
      </c>
      <c r="AF17" s="47">
        <f t="shared" si="3"/>
        <v>420</v>
      </c>
      <c r="AG17" s="47">
        <f t="shared" si="3"/>
        <v>607.02857142857135</v>
      </c>
      <c r="AH17" s="63">
        <f t="shared" si="3"/>
        <v>3.3786713441737288</v>
      </c>
      <c r="AI17" s="64">
        <f t="shared" si="3"/>
        <v>3.0690824498176092</v>
      </c>
      <c r="AJ17" s="64">
        <f t="shared" si="3"/>
        <v>2.3323123151841365</v>
      </c>
      <c r="AK17" s="89">
        <f t="shared" si="3"/>
        <v>2.1183473273922675</v>
      </c>
    </row>
    <row r="18" spans="1:37" s="7" customFormat="1" ht="18.75" customHeight="1" x14ac:dyDescent="0.25">
      <c r="A18" s="24" t="s">
        <v>2</v>
      </c>
      <c r="B18" s="25" t="str">
        <f>CONCATENATE("Male n=",COUNTIF(B8:B16,"Male"))</f>
        <v>Male n=4</v>
      </c>
      <c r="C18" s="48">
        <f t="shared" ref="C18:J18" si="4">STDEV(C8:C16)</f>
        <v>13.945128674795956</v>
      </c>
      <c r="D18" s="49">
        <f t="shared" si="4"/>
        <v>14.05814456361267</v>
      </c>
      <c r="E18" s="49">
        <f t="shared" si="4"/>
        <v>15.064938796834909</v>
      </c>
      <c r="F18" s="49">
        <f t="shared" si="4"/>
        <v>18.451996923807148</v>
      </c>
      <c r="G18" s="65">
        <f t="shared" si="4"/>
        <v>0.18565543353212158</v>
      </c>
      <c r="H18" s="66">
        <f t="shared" si="4"/>
        <v>0.17845496163831734</v>
      </c>
      <c r="I18" s="66">
        <f t="shared" si="4"/>
        <v>0.46111648151395512</v>
      </c>
      <c r="J18" s="90">
        <f t="shared" si="4"/>
        <v>0.76230138802869596</v>
      </c>
      <c r="L18" s="48">
        <f t="shared" ref="L18:S18" si="5">STDEV(L8:L16)</f>
        <v>8.7751302014790671</v>
      </c>
      <c r="M18" s="49">
        <f t="shared" si="5"/>
        <v>9.8949482060291736</v>
      </c>
      <c r="N18" s="49">
        <f t="shared" si="5"/>
        <v>16.883522539249164</v>
      </c>
      <c r="O18" s="49">
        <f t="shared" si="5"/>
        <v>19.368604935380738</v>
      </c>
      <c r="P18" s="65">
        <f t="shared" si="5"/>
        <v>0.16194719303937724</v>
      </c>
      <c r="Q18" s="66">
        <f t="shared" si="5"/>
        <v>0.13119442859831401</v>
      </c>
      <c r="R18" s="66">
        <f t="shared" si="5"/>
        <v>0.37667487622743379</v>
      </c>
      <c r="S18" s="90">
        <f t="shared" si="5"/>
        <v>0.59853880369096357</v>
      </c>
      <c r="U18" s="48">
        <f t="shared" ref="U18:AB18" si="6">STDEV(U8:U16)</f>
        <v>115.01262870617627</v>
      </c>
      <c r="V18" s="49">
        <f t="shared" si="6"/>
        <v>116.14220347733817</v>
      </c>
      <c r="W18" s="49">
        <f t="shared" si="6"/>
        <v>186.0649656130123</v>
      </c>
      <c r="X18" s="49">
        <f t="shared" si="6"/>
        <v>406.16570861797612</v>
      </c>
      <c r="Y18" s="65">
        <f t="shared" si="6"/>
        <v>0.86742751686677033</v>
      </c>
      <c r="Z18" s="66">
        <f t="shared" si="6"/>
        <v>0.84325873225316061</v>
      </c>
      <c r="AA18" s="66">
        <f t="shared" si="6"/>
        <v>0.41636866272774919</v>
      </c>
      <c r="AB18" s="90">
        <f t="shared" si="6"/>
        <v>0.35446656989960112</v>
      </c>
      <c r="AD18" s="48">
        <f t="shared" ref="AD18:AK18" si="7">STDEV(AD8:AD16)</f>
        <v>37.538932171432712</v>
      </c>
      <c r="AE18" s="49">
        <f t="shared" si="7"/>
        <v>51.658604593730836</v>
      </c>
      <c r="AF18" s="49">
        <f t="shared" si="7"/>
        <v>167.84921805001068</v>
      </c>
      <c r="AG18" s="49">
        <f t="shared" si="7"/>
        <v>281.37755012489129</v>
      </c>
      <c r="AH18" s="65">
        <f t="shared" si="7"/>
        <v>0.71287482778047573</v>
      </c>
      <c r="AI18" s="66">
        <f t="shared" si="7"/>
        <v>0.94170384047943534</v>
      </c>
      <c r="AJ18" s="66">
        <f t="shared" si="7"/>
        <v>0.47775919201120798</v>
      </c>
      <c r="AK18" s="90">
        <f t="shared" si="7"/>
        <v>0.31710346210642215</v>
      </c>
    </row>
    <row r="19" spans="1:37" s="7" customFormat="1" ht="18" customHeight="1" x14ac:dyDescent="0.25">
      <c r="A19" s="26" t="s">
        <v>3</v>
      </c>
      <c r="B19" s="27" t="s">
        <v>0</v>
      </c>
      <c r="C19" s="50">
        <f t="shared" ref="C19:J19" si="8">C18/SQRT(COUNT(C8:C16))</f>
        <v>5.270763210615117</v>
      </c>
      <c r="D19" s="51">
        <f t="shared" si="8"/>
        <v>5.3134792014733954</v>
      </c>
      <c r="E19" s="51">
        <f t="shared" si="8"/>
        <v>5.6940116532619678</v>
      </c>
      <c r="F19" s="51">
        <f t="shared" si="8"/>
        <v>6.9741992932746504</v>
      </c>
      <c r="G19" s="67">
        <f t="shared" si="8"/>
        <v>7.0171158096267935E-2</v>
      </c>
      <c r="H19" s="68">
        <f t="shared" si="8"/>
        <v>6.744963553150847E-2</v>
      </c>
      <c r="I19" s="68">
        <f t="shared" si="8"/>
        <v>0.17428564793129112</v>
      </c>
      <c r="J19" s="91">
        <f t="shared" si="8"/>
        <v>0.28812284240046848</v>
      </c>
      <c r="L19" s="50">
        <f t="shared" ref="L19:S19" si="9">L18/SQRT(COUNT(L8:L16))</f>
        <v>3.3166874621893894</v>
      </c>
      <c r="M19" s="51">
        <f t="shared" si="9"/>
        <v>3.7399388841454146</v>
      </c>
      <c r="N19" s="51">
        <f t="shared" si="9"/>
        <v>6.3813716990867198</v>
      </c>
      <c r="O19" s="51">
        <f t="shared" si="9"/>
        <v>7.3206445573250978</v>
      </c>
      <c r="P19" s="67">
        <f t="shared" si="9"/>
        <v>6.121028547245181E-2</v>
      </c>
      <c r="Q19" s="68">
        <f t="shared" si="9"/>
        <v>4.9586833066908441E-2</v>
      </c>
      <c r="R19" s="68">
        <f t="shared" si="9"/>
        <v>0.14236972108911788</v>
      </c>
      <c r="S19" s="91">
        <f t="shared" si="9"/>
        <v>0.22622640351262835</v>
      </c>
      <c r="U19" s="50">
        <f t="shared" ref="U19:AB19" si="10">U18/SQRT(COUNT(U8:U16))</f>
        <v>43.470687598335829</v>
      </c>
      <c r="V19" s="51">
        <f t="shared" si="10"/>
        <v>43.897626731442557</v>
      </c>
      <c r="W19" s="51">
        <f t="shared" si="10"/>
        <v>70.325946673402171</v>
      </c>
      <c r="X19" s="51">
        <f t="shared" si="10"/>
        <v>153.51620801221267</v>
      </c>
      <c r="Y19" s="67">
        <f t="shared" si="10"/>
        <v>0.32785678428625137</v>
      </c>
      <c r="Z19" s="68">
        <f t="shared" si="10"/>
        <v>0.31872184234649487</v>
      </c>
      <c r="AA19" s="68">
        <f t="shared" si="10"/>
        <v>0.1573725621854504</v>
      </c>
      <c r="AB19" s="91">
        <f t="shared" si="10"/>
        <v>0.13397577029149113</v>
      </c>
      <c r="AD19" s="50">
        <f t="shared" ref="AD19:AK19" si="11">AD18/SQRT(COUNT(AD8:AD16))</f>
        <v>14.188382715504691</v>
      </c>
      <c r="AE19" s="51">
        <f t="shared" si="11"/>
        <v>19.525117261661521</v>
      </c>
      <c r="AF19" s="51">
        <f t="shared" si="11"/>
        <v>63.441041245283152</v>
      </c>
      <c r="AG19" s="51">
        <f t="shared" si="11"/>
        <v>106.35071744958195</v>
      </c>
      <c r="AH19" s="67">
        <f t="shared" si="11"/>
        <v>0.26944135860359114</v>
      </c>
      <c r="AI19" s="68">
        <f t="shared" si="11"/>
        <v>0.35593059579757513</v>
      </c>
      <c r="AJ19" s="68">
        <f t="shared" si="11"/>
        <v>0.18057600123383041</v>
      </c>
      <c r="AK19" s="91">
        <f t="shared" si="11"/>
        <v>0.11985384294445529</v>
      </c>
    </row>
    <row r="20" spans="1:37" s="4" customFormat="1" ht="15" x14ac:dyDescent="0.25">
      <c r="A20" s="28"/>
      <c r="B20" s="28"/>
    </row>
    <row r="21" spans="1:37" s="4" customFormat="1" ht="15" x14ac:dyDescent="0.25">
      <c r="A21" s="28"/>
      <c r="B21" s="28"/>
    </row>
    <row r="22" spans="1:37" ht="15.75" x14ac:dyDescent="0.25">
      <c r="A22" s="29"/>
      <c r="B22" s="29"/>
      <c r="C22" s="73" t="s">
        <v>17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5"/>
      <c r="T22" s="30"/>
      <c r="U22" s="73" t="s">
        <v>24</v>
      </c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5"/>
    </row>
    <row r="23" spans="1:37" ht="21.75" customHeight="1" x14ac:dyDescent="0.25">
      <c r="A23" s="30"/>
      <c r="B23" s="30"/>
      <c r="C23" s="76" t="s">
        <v>9</v>
      </c>
      <c r="D23" s="77"/>
      <c r="E23" s="77"/>
      <c r="F23" s="77"/>
      <c r="G23" s="81" t="s">
        <v>10</v>
      </c>
      <c r="H23" s="82"/>
      <c r="I23" s="82"/>
      <c r="J23" s="83"/>
      <c r="K23" s="36"/>
      <c r="L23" s="81" t="s">
        <v>11</v>
      </c>
      <c r="M23" s="82"/>
      <c r="N23" s="82"/>
      <c r="O23" s="83"/>
      <c r="P23" s="77" t="s">
        <v>12</v>
      </c>
      <c r="Q23" s="77"/>
      <c r="R23" s="77"/>
      <c r="S23" s="86"/>
      <c r="T23" s="30"/>
      <c r="U23" s="81" t="s">
        <v>18</v>
      </c>
      <c r="V23" s="82"/>
      <c r="W23" s="82"/>
      <c r="X23" s="83"/>
      <c r="Y23" s="82" t="s">
        <v>19</v>
      </c>
      <c r="Z23" s="82"/>
      <c r="AA23" s="82"/>
      <c r="AB23" s="83"/>
      <c r="AC23" s="36"/>
      <c r="AD23" s="81" t="s">
        <v>20</v>
      </c>
      <c r="AE23" s="82"/>
      <c r="AF23" s="82"/>
      <c r="AG23" s="83"/>
      <c r="AH23" s="82" t="s">
        <v>21</v>
      </c>
      <c r="AI23" s="82"/>
      <c r="AJ23" s="82"/>
      <c r="AK23" s="83"/>
    </row>
    <row r="24" spans="1:37" ht="42" customHeight="1" x14ac:dyDescent="0.25">
      <c r="A24" s="12"/>
      <c r="B24" s="13" t="s">
        <v>6</v>
      </c>
      <c r="C24" s="81" t="s">
        <v>5</v>
      </c>
      <c r="D24" s="82"/>
      <c r="E24" s="82"/>
      <c r="F24" s="83"/>
      <c r="G24" s="81" t="s">
        <v>5</v>
      </c>
      <c r="H24" s="82"/>
      <c r="I24" s="82"/>
      <c r="J24" s="83"/>
      <c r="K24" s="8"/>
      <c r="L24" s="81" t="s">
        <v>5</v>
      </c>
      <c r="M24" s="82"/>
      <c r="N24" s="82"/>
      <c r="O24" s="83"/>
      <c r="P24" s="81" t="s">
        <v>5</v>
      </c>
      <c r="Q24" s="82"/>
      <c r="R24" s="82"/>
      <c r="S24" s="83"/>
      <c r="T24" s="8"/>
      <c r="U24" s="81" t="s">
        <v>5</v>
      </c>
      <c r="V24" s="82"/>
      <c r="W24" s="82"/>
      <c r="X24" s="83"/>
      <c r="Y24" s="81" t="s">
        <v>5</v>
      </c>
      <c r="Z24" s="82"/>
      <c r="AA24" s="82"/>
      <c r="AB24" s="83"/>
      <c r="AC24" s="8"/>
      <c r="AD24" s="81" t="s">
        <v>5</v>
      </c>
      <c r="AE24" s="82"/>
      <c r="AF24" s="82"/>
      <c r="AG24" s="83"/>
      <c r="AH24" s="81" t="s">
        <v>5</v>
      </c>
      <c r="AI24" s="82"/>
      <c r="AJ24" s="82"/>
      <c r="AK24" s="83"/>
    </row>
    <row r="25" spans="1:37" ht="42.75" customHeight="1" x14ac:dyDescent="0.25">
      <c r="A25" s="12"/>
      <c r="B25" s="13" t="s">
        <v>5</v>
      </c>
      <c r="C25" s="37" t="s">
        <v>13</v>
      </c>
      <c r="D25" s="38" t="s">
        <v>14</v>
      </c>
      <c r="E25" s="38" t="s">
        <v>15</v>
      </c>
      <c r="F25" s="38" t="s">
        <v>16</v>
      </c>
      <c r="G25" s="37" t="s">
        <v>13</v>
      </c>
      <c r="H25" s="38" t="s">
        <v>14</v>
      </c>
      <c r="I25" s="38" t="s">
        <v>15</v>
      </c>
      <c r="J25" s="39" t="s">
        <v>16</v>
      </c>
      <c r="K25" s="40"/>
      <c r="L25" s="37" t="s">
        <v>13</v>
      </c>
      <c r="M25" s="38" t="s">
        <v>14</v>
      </c>
      <c r="N25" s="38" t="s">
        <v>15</v>
      </c>
      <c r="O25" s="39" t="s">
        <v>16</v>
      </c>
      <c r="P25" s="37" t="s">
        <v>13</v>
      </c>
      <c r="Q25" s="38" t="s">
        <v>14</v>
      </c>
      <c r="R25" s="38" t="s">
        <v>15</v>
      </c>
      <c r="S25" s="39" t="s">
        <v>16</v>
      </c>
      <c r="T25" s="8"/>
      <c r="U25" s="37" t="s">
        <v>13</v>
      </c>
      <c r="V25" s="38" t="s">
        <v>14</v>
      </c>
      <c r="W25" s="38" t="s">
        <v>15</v>
      </c>
      <c r="X25" s="38" t="s">
        <v>16</v>
      </c>
      <c r="Y25" s="37" t="s">
        <v>13</v>
      </c>
      <c r="Z25" s="38" t="s">
        <v>14</v>
      </c>
      <c r="AA25" s="38" t="s">
        <v>15</v>
      </c>
      <c r="AB25" s="39" t="s">
        <v>16</v>
      </c>
      <c r="AC25" s="40"/>
      <c r="AD25" s="37" t="s">
        <v>13</v>
      </c>
      <c r="AE25" s="38" t="s">
        <v>14</v>
      </c>
      <c r="AF25" s="38" t="s">
        <v>15</v>
      </c>
      <c r="AG25" s="39" t="s">
        <v>16</v>
      </c>
      <c r="AH25" s="37" t="s">
        <v>13</v>
      </c>
      <c r="AI25" s="38" t="s">
        <v>14</v>
      </c>
      <c r="AJ25" s="38" t="s">
        <v>15</v>
      </c>
      <c r="AK25" s="39" t="s">
        <v>16</v>
      </c>
    </row>
    <row r="26" spans="1:37" ht="15" x14ac:dyDescent="0.25">
      <c r="A26" s="14"/>
      <c r="B26" s="15"/>
      <c r="C26" s="15" t="s">
        <v>25</v>
      </c>
      <c r="D26" s="41" t="s">
        <v>25</v>
      </c>
      <c r="E26" s="41" t="s">
        <v>25</v>
      </c>
      <c r="F26" s="41" t="s">
        <v>25</v>
      </c>
      <c r="G26" s="15" t="s">
        <v>27</v>
      </c>
      <c r="H26" s="41" t="s">
        <v>27</v>
      </c>
      <c r="I26" s="41" t="s">
        <v>27</v>
      </c>
      <c r="J26" s="16" t="s">
        <v>27</v>
      </c>
      <c r="K26" s="41"/>
      <c r="L26" s="15" t="s">
        <v>25</v>
      </c>
      <c r="M26" s="41" t="s">
        <v>25</v>
      </c>
      <c r="N26" s="41" t="s">
        <v>25</v>
      </c>
      <c r="O26" s="41" t="s">
        <v>25</v>
      </c>
      <c r="P26" s="15" t="s">
        <v>27</v>
      </c>
      <c r="Q26" s="41" t="s">
        <v>27</v>
      </c>
      <c r="R26" s="41" t="s">
        <v>27</v>
      </c>
      <c r="S26" s="16" t="s">
        <v>27</v>
      </c>
      <c r="T26" s="35"/>
      <c r="U26" s="15" t="s">
        <v>22</v>
      </c>
      <c r="V26" s="15" t="s">
        <v>22</v>
      </c>
      <c r="W26" s="15" t="s">
        <v>22</v>
      </c>
      <c r="X26" s="14" t="s">
        <v>22</v>
      </c>
      <c r="Y26" s="15" t="s">
        <v>23</v>
      </c>
      <c r="Z26" s="41" t="s">
        <v>23</v>
      </c>
      <c r="AA26" s="41" t="s">
        <v>23</v>
      </c>
      <c r="AB26" s="16" t="s">
        <v>23</v>
      </c>
      <c r="AC26" s="41"/>
      <c r="AD26" s="15" t="s">
        <v>22</v>
      </c>
      <c r="AE26" s="15" t="s">
        <v>22</v>
      </c>
      <c r="AF26" s="15" t="s">
        <v>22</v>
      </c>
      <c r="AG26" s="14" t="s">
        <v>22</v>
      </c>
      <c r="AH26" s="15" t="s">
        <v>23</v>
      </c>
      <c r="AI26" s="41" t="s">
        <v>23</v>
      </c>
      <c r="AJ26" s="41" t="s">
        <v>23</v>
      </c>
      <c r="AK26" s="16" t="s">
        <v>23</v>
      </c>
    </row>
    <row r="27" spans="1:37" ht="18" customHeight="1" x14ac:dyDescent="0.25">
      <c r="A27" s="17"/>
      <c r="B27" s="18" t="s">
        <v>8</v>
      </c>
      <c r="C27" s="42">
        <v>94.633333333333326</v>
      </c>
      <c r="D27" s="43">
        <v>108</v>
      </c>
      <c r="E27" s="43">
        <v>143</v>
      </c>
      <c r="F27" s="43">
        <v>168</v>
      </c>
      <c r="G27" s="57">
        <v>0.40139999999999998</v>
      </c>
      <c r="H27" s="58">
        <v>0.81629999999999991</v>
      </c>
      <c r="I27" s="58">
        <v>1.4790000000000001</v>
      </c>
      <c r="J27" s="87">
        <v>1.613</v>
      </c>
      <c r="L27" s="42">
        <v>85.333333333333329</v>
      </c>
      <c r="M27" s="43">
        <v>88.4</v>
      </c>
      <c r="N27" s="43">
        <v>97.4</v>
      </c>
      <c r="O27" s="43">
        <v>103</v>
      </c>
      <c r="P27" s="57">
        <v>0.2437</v>
      </c>
      <c r="Q27" s="58">
        <v>0.24199999999999999</v>
      </c>
      <c r="R27" s="58">
        <v>0.69079999999999997</v>
      </c>
      <c r="S27" s="87">
        <v>0.70199999999999996</v>
      </c>
      <c r="U27" s="42">
        <v>192.80000000000004</v>
      </c>
      <c r="V27" s="43">
        <v>449.40000000000003</v>
      </c>
      <c r="W27" s="43">
        <v>988.19999999999993</v>
      </c>
      <c r="X27" s="43">
        <v>1255.1999999999998</v>
      </c>
      <c r="Y27" s="57">
        <v>2.0819502074688794</v>
      </c>
      <c r="Z27" s="58">
        <v>1.6342962675353585</v>
      </c>
      <c r="AA27" s="58">
        <v>1.3510113741531813</v>
      </c>
      <c r="AB27" s="87">
        <v>1.3002717937525246</v>
      </c>
      <c r="AD27" s="42">
        <v>61.6</v>
      </c>
      <c r="AE27" s="43">
        <v>61.199999999999996</v>
      </c>
      <c r="AF27" s="43">
        <v>255.60000000000002</v>
      </c>
      <c r="AG27" s="43">
        <v>302.39999999999998</v>
      </c>
      <c r="AH27" s="57">
        <v>3.9561688311688306</v>
      </c>
      <c r="AI27" s="58">
        <v>3.9572803779028631</v>
      </c>
      <c r="AJ27" s="58">
        <v>2.5547387072436942</v>
      </c>
      <c r="AK27" s="87">
        <v>2.442792907603625</v>
      </c>
    </row>
    <row r="28" spans="1:37" ht="18" customHeight="1" x14ac:dyDescent="0.25">
      <c r="A28" s="19"/>
      <c r="B28" s="20" t="s">
        <v>8</v>
      </c>
      <c r="C28" s="42">
        <v>97.866666666666674</v>
      </c>
      <c r="D28" s="43">
        <v>104</v>
      </c>
      <c r="E28" s="43">
        <v>123</v>
      </c>
      <c r="F28" s="43">
        <v>140</v>
      </c>
      <c r="G28" s="57">
        <v>0.32669999999999999</v>
      </c>
      <c r="H28" s="58">
        <v>0.3306</v>
      </c>
      <c r="I28" s="58">
        <v>0.63739999999999997</v>
      </c>
      <c r="J28" s="87">
        <v>0.74879999999999991</v>
      </c>
      <c r="L28" s="42">
        <v>95.333333333333329</v>
      </c>
      <c r="M28" s="43">
        <v>98.7</v>
      </c>
      <c r="N28" s="43">
        <v>112</v>
      </c>
      <c r="O28" s="43">
        <v>129</v>
      </c>
      <c r="P28" s="57">
        <v>0.20499999999999999</v>
      </c>
      <c r="Q28" s="58">
        <v>0.1804</v>
      </c>
      <c r="R28" s="58">
        <v>0.50360000000000005</v>
      </c>
      <c r="S28" s="87">
        <v>0.55410000000000004</v>
      </c>
      <c r="U28" s="42">
        <v>190.6</v>
      </c>
      <c r="V28" s="43">
        <v>201.60000000000002</v>
      </c>
      <c r="W28" s="43">
        <v>382.20000000000005</v>
      </c>
      <c r="X28" s="43">
        <v>510</v>
      </c>
      <c r="Y28" s="57">
        <v>1.7140608604407135</v>
      </c>
      <c r="Z28" s="58">
        <v>1.6615307896153542</v>
      </c>
      <c r="AA28" s="58">
        <v>1.4992741986822764</v>
      </c>
      <c r="AB28" s="87">
        <v>1.4801444450710957</v>
      </c>
      <c r="AD28" s="42">
        <v>70</v>
      </c>
      <c r="AE28" s="43">
        <v>58.199999999999996</v>
      </c>
      <c r="AF28" s="43">
        <v>190.2</v>
      </c>
      <c r="AG28" s="43">
        <v>237.60000000000002</v>
      </c>
      <c r="AH28" s="57">
        <v>2.9285714285714284</v>
      </c>
      <c r="AI28" s="58">
        <v>3.0524105154982295</v>
      </c>
      <c r="AJ28" s="58">
        <v>2.4870657948268113</v>
      </c>
      <c r="AK28" s="87">
        <v>2.4168386281967296</v>
      </c>
    </row>
    <row r="29" spans="1:37" ht="18" customHeight="1" x14ac:dyDescent="0.25">
      <c r="A29" s="19"/>
      <c r="B29" s="20" t="s">
        <v>8</v>
      </c>
      <c r="C29" s="44">
        <v>92.899999999999991</v>
      </c>
      <c r="D29" s="45">
        <v>96.1</v>
      </c>
      <c r="E29" s="45">
        <v>112</v>
      </c>
      <c r="F29" s="45">
        <v>128</v>
      </c>
      <c r="G29" s="59">
        <v>0.28989999999999999</v>
      </c>
      <c r="H29" s="60">
        <v>0.38850000000000001</v>
      </c>
      <c r="I29" s="60">
        <v>0.71260000000000001</v>
      </c>
      <c r="J29" s="88">
        <v>0.89770000000000005</v>
      </c>
      <c r="L29" s="44">
        <v>97.566666666666677</v>
      </c>
      <c r="M29" s="45">
        <v>98.9</v>
      </c>
      <c r="N29" s="45">
        <v>108</v>
      </c>
      <c r="O29" s="45">
        <v>123</v>
      </c>
      <c r="P29" s="59">
        <v>0.2752</v>
      </c>
      <c r="Q29" s="60">
        <v>0.25669999999999998</v>
      </c>
      <c r="R29" s="60">
        <v>0.6169</v>
      </c>
      <c r="S29" s="88">
        <v>0.80520000000000003</v>
      </c>
      <c r="U29" s="44">
        <v>105.60000000000001</v>
      </c>
      <c r="V29" s="45">
        <v>156.60000000000002</v>
      </c>
      <c r="W29" s="45">
        <v>337.79999999999995</v>
      </c>
      <c r="X29" s="45">
        <v>493.20000000000005</v>
      </c>
      <c r="Y29" s="59">
        <v>2.7452651515151514</v>
      </c>
      <c r="Z29" s="60">
        <v>2.4598650188472804</v>
      </c>
      <c r="AA29" s="60">
        <v>1.9869511612033748</v>
      </c>
      <c r="AB29" s="88">
        <v>1.8152309967709361</v>
      </c>
      <c r="AD29" s="44">
        <v>82.6</v>
      </c>
      <c r="AE29" s="45">
        <v>82.199999999999989</v>
      </c>
      <c r="AF29" s="45">
        <v>229.20000000000002</v>
      </c>
      <c r="AG29" s="45">
        <v>391.20000000000005</v>
      </c>
      <c r="AH29" s="59">
        <v>3.331719128329298</v>
      </c>
      <c r="AI29" s="60">
        <v>3.2291038604317626</v>
      </c>
      <c r="AJ29" s="60">
        <v>2.5029023661231791</v>
      </c>
      <c r="AK29" s="88">
        <v>2.1249064141561376</v>
      </c>
    </row>
    <row r="30" spans="1:37" ht="18" customHeight="1" x14ac:dyDescent="0.25">
      <c r="A30" s="19"/>
      <c r="B30" s="20" t="s">
        <v>7</v>
      </c>
      <c r="C30" s="42">
        <v>100.23333333333333</v>
      </c>
      <c r="D30" s="43">
        <v>114</v>
      </c>
      <c r="E30" s="43">
        <v>137</v>
      </c>
      <c r="F30" s="43">
        <v>151</v>
      </c>
      <c r="G30" s="57">
        <v>0.54470000000000007</v>
      </c>
      <c r="H30" s="58">
        <v>1.0109999999999999</v>
      </c>
      <c r="I30" s="58">
        <v>1.617</v>
      </c>
      <c r="J30" s="87">
        <v>1.597</v>
      </c>
      <c r="L30" s="42">
        <v>93.166666666666671</v>
      </c>
      <c r="M30" s="43">
        <v>93.2</v>
      </c>
      <c r="N30" s="43">
        <v>106</v>
      </c>
      <c r="O30" s="43">
        <v>127</v>
      </c>
      <c r="P30" s="57">
        <v>0.39510000000000001</v>
      </c>
      <c r="Q30" s="58">
        <v>0.38030000000000003</v>
      </c>
      <c r="R30" s="58">
        <v>0.8861</v>
      </c>
      <c r="S30" s="87">
        <v>1.42</v>
      </c>
      <c r="U30" s="42">
        <v>160.80000000000001</v>
      </c>
      <c r="V30" s="43">
        <v>331.79999999999995</v>
      </c>
      <c r="W30" s="43">
        <v>645.59999999999991</v>
      </c>
      <c r="X30" s="43">
        <v>715.8</v>
      </c>
      <c r="Y30" s="57">
        <v>3.3874378109452739</v>
      </c>
      <c r="Z30" s="58">
        <v>2.8483119934824401</v>
      </c>
      <c r="AA30" s="58">
        <v>2.402216224277379</v>
      </c>
      <c r="AB30" s="87">
        <v>2.3147824687557592</v>
      </c>
      <c r="AD30" s="42">
        <v>50.800000000000004</v>
      </c>
      <c r="AE30" s="43">
        <v>64.199999999999989</v>
      </c>
      <c r="AF30" s="43">
        <v>171</v>
      </c>
      <c r="AG30" s="43">
        <v>348.6</v>
      </c>
      <c r="AH30" s="57">
        <v>7.7775590551181111</v>
      </c>
      <c r="AI30" s="58">
        <v>6.6421539806711261</v>
      </c>
      <c r="AJ30" s="58">
        <v>4.9928848076590064</v>
      </c>
      <c r="AK30" s="87">
        <v>4.1435508515774222</v>
      </c>
    </row>
    <row r="31" spans="1:37" ht="18" customHeight="1" x14ac:dyDescent="0.25">
      <c r="A31" s="19"/>
      <c r="B31" s="20" t="s">
        <v>8</v>
      </c>
      <c r="C31" s="42">
        <v>101.66666666666667</v>
      </c>
      <c r="D31" s="43">
        <v>116</v>
      </c>
      <c r="E31" s="43">
        <v>141</v>
      </c>
      <c r="F31" s="43">
        <v>144</v>
      </c>
      <c r="G31" s="57">
        <v>0.36889999999999995</v>
      </c>
      <c r="H31" s="58">
        <v>0.86599999999999999</v>
      </c>
      <c r="I31" s="58">
        <v>1.2589999999999999</v>
      </c>
      <c r="J31" s="87">
        <v>1.1080000000000001</v>
      </c>
      <c r="L31" s="42">
        <v>99.866666666666674</v>
      </c>
      <c r="M31" s="43">
        <v>108</v>
      </c>
      <c r="N31" s="43">
        <v>136</v>
      </c>
      <c r="O31" s="43">
        <v>157</v>
      </c>
      <c r="P31" s="57">
        <v>0.25900000000000001</v>
      </c>
      <c r="Q31" s="58">
        <v>0.53920000000000001</v>
      </c>
      <c r="R31" s="58">
        <v>0.99260000000000004</v>
      </c>
      <c r="S31" s="87">
        <v>1.099</v>
      </c>
      <c r="U31" s="42">
        <v>148.80000000000001</v>
      </c>
      <c r="V31" s="43">
        <v>421.20000000000005</v>
      </c>
      <c r="W31" s="43">
        <v>790.80000000000007</v>
      </c>
      <c r="X31" s="43">
        <v>750</v>
      </c>
      <c r="Y31" s="57">
        <v>2.4791666666666665</v>
      </c>
      <c r="Z31" s="58">
        <v>1.9185641563685543</v>
      </c>
      <c r="AA31" s="58">
        <v>1.5950950236695576</v>
      </c>
      <c r="AB31" s="87">
        <v>1.5499523865672427</v>
      </c>
      <c r="AD31" s="42">
        <v>70.2</v>
      </c>
      <c r="AE31" s="43">
        <v>186.60000000000002</v>
      </c>
      <c r="AF31" s="43">
        <v>424.20000000000005</v>
      </c>
      <c r="AG31" s="43">
        <v>517.20000000000005</v>
      </c>
      <c r="AH31" s="57">
        <v>3.6894586894586894</v>
      </c>
      <c r="AI31" s="58">
        <v>2.8784080431188532</v>
      </c>
      <c r="AJ31" s="58">
        <v>2.31060307461633</v>
      </c>
      <c r="AK31" s="87">
        <v>2.1717027817108479</v>
      </c>
    </row>
    <row r="32" spans="1:37" ht="18" customHeight="1" x14ac:dyDescent="0.25">
      <c r="A32" s="19"/>
      <c r="B32" s="20" t="s">
        <v>7</v>
      </c>
      <c r="C32" s="42">
        <v>103.66666666666667</v>
      </c>
      <c r="D32" s="43">
        <v>119</v>
      </c>
      <c r="E32" s="43">
        <v>149</v>
      </c>
      <c r="F32" s="43">
        <v>165</v>
      </c>
      <c r="G32" s="57">
        <v>0.51660000000000006</v>
      </c>
      <c r="H32" s="58">
        <v>0.76539999999999997</v>
      </c>
      <c r="I32" s="58">
        <v>1.2290000000000001</v>
      </c>
      <c r="J32" s="87">
        <v>1.3180000000000001</v>
      </c>
      <c r="L32" s="42">
        <v>108</v>
      </c>
      <c r="M32" s="43">
        <v>119</v>
      </c>
      <c r="N32" s="43">
        <v>149</v>
      </c>
      <c r="O32" s="43">
        <v>184</v>
      </c>
      <c r="P32" s="57">
        <v>0.51129999999999998</v>
      </c>
      <c r="Q32" s="58">
        <v>0.9718</v>
      </c>
      <c r="R32" s="58">
        <v>1.5289999999999999</v>
      </c>
      <c r="S32" s="87">
        <v>1.7190000000000001</v>
      </c>
      <c r="U32" s="42">
        <v>190</v>
      </c>
      <c r="V32" s="43">
        <v>292.79999999999995</v>
      </c>
      <c r="W32" s="43">
        <v>452.40000000000003</v>
      </c>
      <c r="X32" s="43">
        <v>636.59999999999991</v>
      </c>
      <c r="Y32" s="57">
        <v>2.7189473684210528</v>
      </c>
      <c r="Z32" s="58">
        <v>2.4787581918410142</v>
      </c>
      <c r="AA32" s="58">
        <v>2.4987094450047924</v>
      </c>
      <c r="AB32" s="87">
        <v>2.1985644257827568</v>
      </c>
      <c r="AD32" s="42">
        <v>171.79999999999998</v>
      </c>
      <c r="AE32" s="43">
        <v>364.20000000000005</v>
      </c>
      <c r="AF32" s="43">
        <v>672</v>
      </c>
      <c r="AG32" s="43">
        <v>516.59999999999991</v>
      </c>
      <c r="AH32" s="57">
        <v>2.9761350407450524</v>
      </c>
      <c r="AI32" s="58">
        <v>2.4549858158853404</v>
      </c>
      <c r="AJ32" s="58">
        <v>2.1552505330598657</v>
      </c>
      <c r="AK32" s="87">
        <v>2.8462632074060825</v>
      </c>
    </row>
    <row r="33" spans="1:37" ht="18" customHeight="1" x14ac:dyDescent="0.25">
      <c r="A33" s="19"/>
      <c r="B33" s="20" t="s">
        <v>8</v>
      </c>
      <c r="C33" s="42">
        <v>86.833333333333329</v>
      </c>
      <c r="D33" s="43">
        <v>95.5</v>
      </c>
      <c r="E33" s="43">
        <v>112</v>
      </c>
      <c r="F33" s="43">
        <v>139</v>
      </c>
      <c r="G33" s="57">
        <v>0.3095</v>
      </c>
      <c r="H33" s="58">
        <v>0.84260000000000002</v>
      </c>
      <c r="I33" s="58">
        <v>0.99039999999999995</v>
      </c>
      <c r="J33" s="87">
        <v>1.45</v>
      </c>
      <c r="L33" s="42">
        <v>84.433333333333337</v>
      </c>
      <c r="M33" s="43">
        <v>95.4</v>
      </c>
      <c r="N33" s="43">
        <v>103</v>
      </c>
      <c r="O33" s="43">
        <v>128</v>
      </c>
      <c r="P33" s="57">
        <v>0.30049999999999999</v>
      </c>
      <c r="Q33" s="58">
        <v>0.66830000000000001</v>
      </c>
      <c r="R33" s="58">
        <v>1.1619999999999999</v>
      </c>
      <c r="S33" s="87">
        <v>1.143</v>
      </c>
      <c r="U33" s="42">
        <v>128.4</v>
      </c>
      <c r="V33" s="43">
        <v>457.20000000000005</v>
      </c>
      <c r="W33" s="43">
        <v>658.2</v>
      </c>
      <c r="X33" s="43">
        <v>1056.5999999999999</v>
      </c>
      <c r="Y33" s="57">
        <v>2.4104361370716512</v>
      </c>
      <c r="Z33" s="58">
        <v>1.5892424990819205</v>
      </c>
      <c r="AA33" s="58">
        <v>1.5219929227377675</v>
      </c>
      <c r="AB33" s="87">
        <v>1.2666703598842959</v>
      </c>
      <c r="AD33" s="42">
        <v>59</v>
      </c>
      <c r="AE33" s="43">
        <v>241.20000000000002</v>
      </c>
      <c r="AF33" s="43">
        <v>573.59999999999991</v>
      </c>
      <c r="AG33" s="43">
        <v>735.59999999999991</v>
      </c>
      <c r="AH33" s="57">
        <v>3.6161251504211798</v>
      </c>
      <c r="AI33" s="58">
        <v>2.6736100580662852</v>
      </c>
      <c r="AJ33" s="58">
        <v>1.9837722949640222</v>
      </c>
      <c r="AK33" s="87">
        <v>1.6809821438656631</v>
      </c>
    </row>
    <row r="34" spans="1:37" ht="18" customHeight="1" x14ac:dyDescent="0.25">
      <c r="A34" s="19"/>
      <c r="B34" s="20" t="s">
        <v>8</v>
      </c>
      <c r="C34" s="42">
        <v>104.33333333333333</v>
      </c>
      <c r="D34" s="43">
        <v>113</v>
      </c>
      <c r="E34" s="43">
        <v>142</v>
      </c>
      <c r="F34" s="43">
        <v>183</v>
      </c>
      <c r="G34" s="57">
        <v>0.15290000000000001</v>
      </c>
      <c r="H34" s="58">
        <v>0.34699999999999998</v>
      </c>
      <c r="I34" s="58">
        <v>0.37910000000000005</v>
      </c>
      <c r="J34" s="87">
        <v>0.62820000000000009</v>
      </c>
      <c r="L34" s="42">
        <v>101.66666666666667</v>
      </c>
      <c r="M34" s="43">
        <v>107</v>
      </c>
      <c r="N34" s="43">
        <v>139</v>
      </c>
      <c r="O34" s="43">
        <v>169</v>
      </c>
      <c r="P34" s="57">
        <v>0.18309999999999998</v>
      </c>
      <c r="Q34" s="58">
        <v>0.29260000000000003</v>
      </c>
      <c r="R34" s="58">
        <v>0.54989999999999994</v>
      </c>
      <c r="S34" s="87">
        <v>0.73260000000000003</v>
      </c>
      <c r="U34" s="42">
        <v>37.4</v>
      </c>
      <c r="V34" s="43">
        <v>115.80000000000001</v>
      </c>
      <c r="W34" s="43">
        <v>126.60000000000001</v>
      </c>
      <c r="X34" s="43">
        <v>192</v>
      </c>
      <c r="Y34" s="57">
        <v>4.0882352941176476</v>
      </c>
      <c r="Z34" s="58">
        <v>3.0110715032501094</v>
      </c>
      <c r="AA34" s="58">
        <v>2.9735236109576793</v>
      </c>
      <c r="AB34" s="87">
        <v>3.0605690589522627</v>
      </c>
      <c r="AD34" s="42">
        <v>41.8</v>
      </c>
      <c r="AE34" s="43">
        <v>87</v>
      </c>
      <c r="AF34" s="43">
        <v>178.2</v>
      </c>
      <c r="AG34" s="43">
        <v>236.39999999999998</v>
      </c>
      <c r="AH34" s="57">
        <v>4.3803827751196174</v>
      </c>
      <c r="AI34" s="58">
        <v>3.5172390740603818</v>
      </c>
      <c r="AJ34" s="58">
        <v>3.0042962914776892</v>
      </c>
      <c r="AK34" s="87">
        <v>3.0229076141951765</v>
      </c>
    </row>
    <row r="35" spans="1:37" ht="18" customHeight="1" x14ac:dyDescent="0.25">
      <c r="A35" s="21"/>
      <c r="B35" s="20"/>
      <c r="C35" s="20"/>
      <c r="D35" s="52"/>
      <c r="E35" s="52"/>
      <c r="F35" s="52"/>
      <c r="G35" s="57"/>
      <c r="H35" s="58"/>
      <c r="I35" s="58"/>
      <c r="J35" s="87"/>
      <c r="L35" s="20"/>
      <c r="M35" s="52"/>
      <c r="N35" s="52"/>
      <c r="O35" s="52"/>
      <c r="P35" s="57"/>
      <c r="Q35" s="58"/>
      <c r="R35" s="58"/>
      <c r="S35" s="87"/>
      <c r="U35" s="20"/>
      <c r="V35" s="52"/>
      <c r="W35" s="52"/>
      <c r="X35" s="52"/>
      <c r="Y35" s="57"/>
      <c r="Z35" s="58"/>
      <c r="AA35" s="58"/>
      <c r="AB35" s="87"/>
      <c r="AD35" s="20"/>
      <c r="AE35" s="52"/>
      <c r="AF35" s="52"/>
      <c r="AG35" s="52"/>
      <c r="AH35" s="57"/>
      <c r="AI35" s="58"/>
      <c r="AJ35" s="58"/>
      <c r="AK35" s="87"/>
    </row>
    <row r="36" spans="1:37" ht="18" customHeight="1" x14ac:dyDescent="0.25">
      <c r="A36" s="22" t="s">
        <v>1</v>
      </c>
      <c r="B36" s="23" t="str">
        <f>CONCATENATE("Female n=",COUNTIF(B27:B35,"Female"))</f>
        <v>Female n=6</v>
      </c>
      <c r="C36" s="46">
        <f t="shared" ref="C36:J36" si="12">AVERAGE(C27:C35)</f>
        <v>97.76666666666668</v>
      </c>
      <c r="D36" s="47">
        <f t="shared" si="12"/>
        <v>108.2</v>
      </c>
      <c r="E36" s="47">
        <f t="shared" si="12"/>
        <v>132.375</v>
      </c>
      <c r="F36" s="47">
        <f t="shared" si="12"/>
        <v>152.25</v>
      </c>
      <c r="G36" s="63">
        <f t="shared" si="12"/>
        <v>0.36382499999999995</v>
      </c>
      <c r="H36" s="64">
        <f t="shared" si="12"/>
        <v>0.67092499999999999</v>
      </c>
      <c r="I36" s="64">
        <f t="shared" si="12"/>
        <v>1.0379375</v>
      </c>
      <c r="J36" s="89">
        <f t="shared" si="12"/>
        <v>1.1700874999999997</v>
      </c>
      <c r="L36" s="46">
        <f t="shared" ref="L36:S36" si="13">AVERAGE(L27:L35)</f>
        <v>95.670833333333334</v>
      </c>
      <c r="M36" s="47">
        <f t="shared" si="13"/>
        <v>101.075</v>
      </c>
      <c r="N36" s="47">
        <f t="shared" si="13"/>
        <v>118.8</v>
      </c>
      <c r="O36" s="47">
        <f t="shared" si="13"/>
        <v>140</v>
      </c>
      <c r="P36" s="63">
        <f t="shared" si="13"/>
        <v>0.2966125</v>
      </c>
      <c r="Q36" s="64">
        <f t="shared" si="13"/>
        <v>0.44141250000000004</v>
      </c>
      <c r="R36" s="64">
        <f t="shared" si="13"/>
        <v>0.86636249999999992</v>
      </c>
      <c r="S36" s="89">
        <f t="shared" si="13"/>
        <v>1.0218625000000001</v>
      </c>
      <c r="U36" s="46">
        <f t="shared" ref="U36:AB36" si="14">AVERAGE(U27:U35)</f>
        <v>144.30000000000004</v>
      </c>
      <c r="V36" s="47">
        <f t="shared" si="14"/>
        <v>303.30000000000007</v>
      </c>
      <c r="W36" s="47">
        <f t="shared" si="14"/>
        <v>547.72500000000014</v>
      </c>
      <c r="X36" s="47">
        <f t="shared" si="14"/>
        <v>701.17499999999995</v>
      </c>
      <c r="Y36" s="63">
        <f t="shared" si="14"/>
        <v>2.7031874370808797</v>
      </c>
      <c r="Z36" s="64">
        <f t="shared" si="14"/>
        <v>2.2002050525027541</v>
      </c>
      <c r="AA36" s="64">
        <f t="shared" si="14"/>
        <v>1.9785967450857509</v>
      </c>
      <c r="AB36" s="89">
        <f t="shared" si="14"/>
        <v>1.8732732419421092</v>
      </c>
      <c r="AD36" s="46">
        <f t="shared" ref="AD36:AK36" si="15">AVERAGE(AD27:AD35)</f>
        <v>75.974999999999994</v>
      </c>
      <c r="AE36" s="47">
        <f t="shared" si="15"/>
        <v>143.1</v>
      </c>
      <c r="AF36" s="47">
        <f t="shared" si="15"/>
        <v>336.75</v>
      </c>
      <c r="AG36" s="47">
        <f t="shared" si="15"/>
        <v>410.70000000000005</v>
      </c>
      <c r="AH36" s="63">
        <f t="shared" si="15"/>
        <v>4.0820150123665258</v>
      </c>
      <c r="AI36" s="64">
        <f t="shared" si="15"/>
        <v>3.550648965704355</v>
      </c>
      <c r="AJ36" s="64">
        <f t="shared" si="15"/>
        <v>2.748939233746325</v>
      </c>
      <c r="AK36" s="89">
        <f t="shared" si="15"/>
        <v>2.6062430685889604</v>
      </c>
    </row>
    <row r="37" spans="1:37" ht="18" customHeight="1" x14ac:dyDescent="0.25">
      <c r="A37" s="24" t="s">
        <v>2</v>
      </c>
      <c r="B37" s="25" t="str">
        <f>CONCATENATE("Male n=",COUNTIF(B27:B35,"Male"))</f>
        <v>Male n=2</v>
      </c>
      <c r="C37" s="48">
        <f t="shared" ref="C37:J37" si="16">STDEV(C27:C35)</f>
        <v>6.0032795270056445</v>
      </c>
      <c r="D37" s="49">
        <f t="shared" si="16"/>
        <v>8.9405976150526829</v>
      </c>
      <c r="E37" s="49">
        <f t="shared" si="16"/>
        <v>14.61835929820541</v>
      </c>
      <c r="F37" s="49">
        <f t="shared" si="16"/>
        <v>18.28152853878159</v>
      </c>
      <c r="G37" s="65">
        <f t="shared" si="16"/>
        <v>0.12636530660860126</v>
      </c>
      <c r="H37" s="66">
        <f t="shared" si="16"/>
        <v>0.2709109961908947</v>
      </c>
      <c r="I37" s="66">
        <f t="shared" si="16"/>
        <v>0.43389012084200063</v>
      </c>
      <c r="J37" s="90">
        <f t="shared" si="16"/>
        <v>0.38318774002718747</v>
      </c>
      <c r="L37" s="48">
        <f t="shared" ref="L37:S37" si="17">STDEV(L27:L35)</f>
        <v>8.0061372787995673</v>
      </c>
      <c r="M37" s="49">
        <f t="shared" si="17"/>
        <v>9.780556513526502</v>
      </c>
      <c r="N37" s="49">
        <f t="shared" si="17"/>
        <v>19.457793150450467</v>
      </c>
      <c r="O37" s="49">
        <f t="shared" si="17"/>
        <v>27.145112688238058</v>
      </c>
      <c r="P37" s="65">
        <f t="shared" si="17"/>
        <v>0.10807172799977401</v>
      </c>
      <c r="Q37" s="66">
        <f t="shared" si="17"/>
        <v>0.26998484315923044</v>
      </c>
      <c r="R37" s="66">
        <f t="shared" si="17"/>
        <v>0.35205809965929552</v>
      </c>
      <c r="S37" s="90">
        <f t="shared" si="17"/>
        <v>0.39944029747885978</v>
      </c>
      <c r="U37" s="48">
        <f t="shared" ref="U37:AB37" si="18">STDEV(U27:U35)</f>
        <v>53.525748143166602</v>
      </c>
      <c r="V37" s="49">
        <f t="shared" si="18"/>
        <v>134.62825006025176</v>
      </c>
      <c r="W37" s="49">
        <f t="shared" si="18"/>
        <v>275.88508865623209</v>
      </c>
      <c r="X37" s="49">
        <f t="shared" si="18"/>
        <v>333.61633117785374</v>
      </c>
      <c r="Y37" s="65">
        <f t="shared" si="18"/>
        <v>0.74534467187139231</v>
      </c>
      <c r="Z37" s="66">
        <f t="shared" si="18"/>
        <v>0.57141199896262462</v>
      </c>
      <c r="AA37" s="66">
        <f t="shared" si="18"/>
        <v>0.58786466745347843</v>
      </c>
      <c r="AB37" s="90">
        <f t="shared" si="18"/>
        <v>0.61750296165375906</v>
      </c>
      <c r="AD37" s="48">
        <f t="shared" ref="AD37:AK37" si="19">STDEV(AD27:AD35)</f>
        <v>40.693760490487257</v>
      </c>
      <c r="AE37" s="49">
        <f t="shared" si="19"/>
        <v>111.73816332326729</v>
      </c>
      <c r="AF37" s="49">
        <f t="shared" si="19"/>
        <v>195.80543550021423</v>
      </c>
      <c r="AG37" s="49">
        <f t="shared" si="19"/>
        <v>170.8912436108329</v>
      </c>
      <c r="AH37" s="65">
        <f t="shared" si="19"/>
        <v>1.5697773596206119</v>
      </c>
      <c r="AI37" s="66">
        <f t="shared" si="19"/>
        <v>1.3361503461800996</v>
      </c>
      <c r="AJ37" s="66">
        <f t="shared" si="19"/>
        <v>0.95598938684185419</v>
      </c>
      <c r="AK37" s="90">
        <f t="shared" si="19"/>
        <v>0.74964203286319731</v>
      </c>
    </row>
    <row r="38" spans="1:37" ht="18" customHeight="1" x14ac:dyDescent="0.25">
      <c r="A38" s="26" t="s">
        <v>3</v>
      </c>
      <c r="B38" s="27" t="s">
        <v>0</v>
      </c>
      <c r="C38" s="50">
        <f t="shared" ref="C38:J38" si="20">C37/SQRT(COUNT(C27:C35))</f>
        <v>2.1224798314520301</v>
      </c>
      <c r="D38" s="51">
        <f t="shared" si="20"/>
        <v>3.1609786007320126</v>
      </c>
      <c r="E38" s="51">
        <f t="shared" si="20"/>
        <v>5.1683704947912323</v>
      </c>
      <c r="F38" s="51">
        <f t="shared" si="20"/>
        <v>6.4634964001139279</v>
      </c>
      <c r="G38" s="67">
        <f t="shared" si="20"/>
        <v>4.4676882604829597E-2</v>
      </c>
      <c r="H38" s="68">
        <f t="shared" si="20"/>
        <v>9.5781501252292289E-2</v>
      </c>
      <c r="I38" s="68">
        <f t="shared" si="20"/>
        <v>0.15340332336861459</v>
      </c>
      <c r="J38" s="91">
        <f t="shared" si="20"/>
        <v>0.13547732472038604</v>
      </c>
      <c r="L38" s="50">
        <f t="shared" ref="L38:S38" si="21">L37/SQRT(COUNT(L27:L35))</f>
        <v>2.8305969804747932</v>
      </c>
      <c r="M38" s="51">
        <f t="shared" si="21"/>
        <v>3.4579489172464228</v>
      </c>
      <c r="N38" s="51">
        <f t="shared" si="21"/>
        <v>6.8793687418043401</v>
      </c>
      <c r="O38" s="51">
        <f t="shared" si="21"/>
        <v>9.5972466289630614</v>
      </c>
      <c r="P38" s="67">
        <f t="shared" si="21"/>
        <v>3.820912586159414E-2</v>
      </c>
      <c r="Q38" s="68">
        <f t="shared" si="21"/>
        <v>9.5454056707739154E-2</v>
      </c>
      <c r="R38" s="68">
        <f t="shared" si="21"/>
        <v>0.1244713348203686</v>
      </c>
      <c r="S38" s="91">
        <f t="shared" si="21"/>
        <v>0.14122347151323678</v>
      </c>
      <c r="U38" s="50">
        <f t="shared" ref="U38:AB38" si="22">U37/SQRT(COUNT(U27:U35))</f>
        <v>18.924209740058178</v>
      </c>
      <c r="V38" s="51">
        <f t="shared" si="22"/>
        <v>47.598274278441117</v>
      </c>
      <c r="W38" s="51">
        <f t="shared" si="22"/>
        <v>97.540108508536775</v>
      </c>
      <c r="X38" s="51">
        <f t="shared" si="22"/>
        <v>117.95118504521869</v>
      </c>
      <c r="Y38" s="67">
        <f t="shared" si="22"/>
        <v>0.26351913590076181</v>
      </c>
      <c r="Z38" s="68">
        <f t="shared" si="22"/>
        <v>0.20202464965891614</v>
      </c>
      <c r="AA38" s="68">
        <f t="shared" si="22"/>
        <v>0.20784154638816463</v>
      </c>
      <c r="AB38" s="91">
        <f t="shared" si="22"/>
        <v>0.21832026579407482</v>
      </c>
      <c r="AD38" s="50">
        <f t="shared" ref="AD38:AK38" si="23">AD37/SQRT(COUNT(AD27:AD35))</f>
        <v>14.387416997402372</v>
      </c>
      <c r="AE38" s="51">
        <f t="shared" si="23"/>
        <v>39.505406501606132</v>
      </c>
      <c r="AF38" s="51">
        <f t="shared" si="23"/>
        <v>69.227675617693308</v>
      </c>
      <c r="AG38" s="51">
        <f t="shared" si="23"/>
        <v>60.419178601311103</v>
      </c>
      <c r="AH38" s="67">
        <f t="shared" si="23"/>
        <v>0.55500010797042409</v>
      </c>
      <c r="AI38" s="68">
        <f t="shared" si="23"/>
        <v>0.47240048523435069</v>
      </c>
      <c r="AJ38" s="68">
        <f t="shared" si="23"/>
        <v>0.33799328908912235</v>
      </c>
      <c r="AK38" s="91">
        <f t="shared" si="23"/>
        <v>0.26503848245001776</v>
      </c>
    </row>
    <row r="42" spans="1:37" ht="15" x14ac:dyDescent="0.25">
      <c r="C42" s="69"/>
      <c r="D42" s="69"/>
      <c r="E42" s="69"/>
      <c r="F42" s="69"/>
      <c r="G42" s="70"/>
      <c r="H42" s="70"/>
      <c r="I42" s="70"/>
      <c r="J42" s="70"/>
      <c r="L42" s="69"/>
      <c r="M42" s="69"/>
      <c r="N42" s="69"/>
      <c r="O42" s="69"/>
      <c r="P42" s="70"/>
      <c r="Q42" s="70"/>
      <c r="R42" s="70"/>
      <c r="S42" s="70"/>
    </row>
    <row r="43" spans="1:37" ht="15" x14ac:dyDescent="0.25">
      <c r="C43" s="69"/>
      <c r="D43" s="69"/>
      <c r="E43" s="69"/>
      <c r="F43" s="69"/>
      <c r="G43" s="70"/>
      <c r="H43" s="70"/>
      <c r="I43" s="70"/>
      <c r="J43" s="70"/>
      <c r="L43" s="69"/>
      <c r="M43" s="69"/>
      <c r="N43" s="69"/>
      <c r="O43" s="69"/>
      <c r="P43" s="70"/>
      <c r="Q43" s="70"/>
      <c r="R43" s="70"/>
      <c r="S43" s="70"/>
    </row>
    <row r="46" spans="1:37" x14ac:dyDescent="0.25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</row>
    <row r="47" spans="1:37" ht="15.75" x14ac:dyDescent="0.25">
      <c r="B47" s="32"/>
      <c r="C47" s="71"/>
      <c r="D47" s="71"/>
      <c r="E47" s="71"/>
      <c r="F47" s="71"/>
      <c r="G47" s="71"/>
      <c r="H47" s="71"/>
      <c r="I47" s="71"/>
      <c r="J47" s="71"/>
      <c r="L47" s="71"/>
      <c r="M47" s="71"/>
      <c r="N47" s="71"/>
      <c r="O47" s="71"/>
      <c r="P47" s="71"/>
      <c r="Q47" s="71"/>
      <c r="R47" s="71"/>
      <c r="S47" s="71"/>
    </row>
    <row r="48" spans="1:37" ht="15.75" x14ac:dyDescent="0.25">
      <c r="B48" s="32"/>
      <c r="C48" s="72"/>
      <c r="D48" s="72"/>
      <c r="E48" s="72"/>
      <c r="F48" s="72"/>
      <c r="G48" s="72"/>
      <c r="H48" s="72"/>
      <c r="I48" s="72"/>
      <c r="J48" s="72"/>
      <c r="L48" s="72"/>
      <c r="M48" s="72"/>
      <c r="N48" s="72"/>
      <c r="O48" s="72"/>
      <c r="P48" s="72"/>
      <c r="Q48" s="72"/>
      <c r="R48" s="72"/>
      <c r="S48" s="72"/>
    </row>
    <row r="49" spans="2:19" ht="15.75" x14ac:dyDescent="0.25">
      <c r="B49" s="32"/>
      <c r="C49" s="72"/>
      <c r="D49" s="72"/>
      <c r="E49" s="72"/>
      <c r="F49" s="72"/>
      <c r="G49" s="72"/>
      <c r="H49" s="72"/>
      <c r="I49" s="72"/>
      <c r="J49" s="72"/>
      <c r="L49" s="72"/>
      <c r="M49" s="72"/>
      <c r="N49" s="72"/>
      <c r="O49" s="72"/>
      <c r="P49" s="72"/>
      <c r="Q49" s="72"/>
      <c r="R49" s="72"/>
      <c r="S49" s="72"/>
    </row>
    <row r="50" spans="2:19" ht="15.75" x14ac:dyDescent="0.25">
      <c r="B50" s="32"/>
      <c r="G50" s="71"/>
      <c r="H50" s="71"/>
      <c r="I50" s="71"/>
      <c r="J50" s="71"/>
      <c r="P50" s="71"/>
      <c r="Q50" s="71"/>
      <c r="R50" s="71"/>
      <c r="S50" s="71"/>
    </row>
    <row r="51" spans="2:19" ht="15.75" x14ac:dyDescent="0.25">
      <c r="B51" s="32"/>
      <c r="G51" s="71"/>
      <c r="H51" s="71"/>
      <c r="I51" s="71"/>
      <c r="J51" s="71"/>
      <c r="P51" s="71"/>
      <c r="Q51" s="71"/>
      <c r="R51" s="71"/>
      <c r="S51" s="71"/>
    </row>
    <row r="52" spans="2:19" ht="15.75" x14ac:dyDescent="0.25">
      <c r="B52" s="32"/>
      <c r="G52" s="71"/>
      <c r="H52" s="71"/>
      <c r="I52" s="71"/>
      <c r="J52" s="71"/>
      <c r="P52" s="71"/>
      <c r="Q52" s="71"/>
      <c r="R52" s="71"/>
      <c r="S52" s="71"/>
    </row>
    <row r="53" spans="2:19" ht="15.75" x14ac:dyDescent="0.25">
      <c r="B53" s="32"/>
      <c r="G53" s="71"/>
      <c r="H53" s="71"/>
      <c r="I53" s="71"/>
      <c r="J53" s="71"/>
      <c r="P53" s="71"/>
      <c r="Q53" s="71"/>
      <c r="R53" s="71"/>
      <c r="S53" s="71"/>
    </row>
    <row r="54" spans="2:19" ht="15.75" x14ac:dyDescent="0.25">
      <c r="B54" s="32"/>
      <c r="G54" s="71"/>
      <c r="H54" s="71"/>
      <c r="I54" s="71"/>
      <c r="J54" s="71"/>
      <c r="P54" s="71"/>
      <c r="Q54" s="71"/>
      <c r="R54" s="71"/>
      <c r="S54" s="71"/>
    </row>
    <row r="55" spans="2:19" ht="15.75" x14ac:dyDescent="0.25">
      <c r="B55" s="32"/>
    </row>
    <row r="56" spans="2:19" ht="15.75" x14ac:dyDescent="0.25">
      <c r="B56" s="32"/>
    </row>
    <row r="57" spans="2:19" ht="15.75" x14ac:dyDescent="0.25">
      <c r="B57" s="32"/>
    </row>
    <row r="58" spans="2:19" ht="15.75" x14ac:dyDescent="0.25">
      <c r="B58" s="32"/>
    </row>
    <row r="59" spans="2:19" ht="15.75" x14ac:dyDescent="0.25">
      <c r="B59" s="32"/>
    </row>
    <row r="60" spans="2:19" ht="15.75" x14ac:dyDescent="0.25">
      <c r="B60" s="32"/>
    </row>
    <row r="61" spans="2:19" ht="15.75" x14ac:dyDescent="0.25">
      <c r="B61" s="32"/>
    </row>
    <row r="62" spans="2:19" ht="15.75" x14ac:dyDescent="0.25">
      <c r="B62" s="32"/>
    </row>
    <row r="63" spans="2:19" ht="15.75" x14ac:dyDescent="0.25">
      <c r="B63" s="32"/>
    </row>
    <row r="64" spans="2:19" ht="15.75" x14ac:dyDescent="0.25">
      <c r="B64" s="32"/>
    </row>
    <row r="65" spans="2:2" ht="15.75" x14ac:dyDescent="0.25">
      <c r="B65" s="32"/>
    </row>
    <row r="66" spans="2:2" ht="15.75" x14ac:dyDescent="0.25">
      <c r="B66" s="32"/>
    </row>
    <row r="67" spans="2:2" ht="15.75" x14ac:dyDescent="0.25">
      <c r="B67" s="32"/>
    </row>
    <row r="68" spans="2:2" ht="15.75" x14ac:dyDescent="0.25">
      <c r="B68" s="32"/>
    </row>
    <row r="69" spans="2:2" ht="15.75" x14ac:dyDescent="0.25">
      <c r="B69" s="33"/>
    </row>
    <row r="70" spans="2:2" ht="15.75" x14ac:dyDescent="0.25">
      <c r="B70"/>
    </row>
    <row r="71" spans="2:2" ht="15.75" x14ac:dyDescent="0.25">
      <c r="B71"/>
    </row>
    <row r="72" spans="2:2" ht="15.75" x14ac:dyDescent="0.25">
      <c r="B72"/>
    </row>
    <row r="73" spans="2:2" ht="15.75" x14ac:dyDescent="0.25">
      <c r="B73"/>
    </row>
    <row r="74" spans="2:2" ht="15.75" x14ac:dyDescent="0.25">
      <c r="B74"/>
    </row>
    <row r="75" spans="2:2" ht="15.75" x14ac:dyDescent="0.25">
      <c r="B75"/>
    </row>
    <row r="76" spans="2:2" ht="15.75" x14ac:dyDescent="0.25">
      <c r="B76"/>
    </row>
    <row r="77" spans="2:2" ht="15.75" x14ac:dyDescent="0.25">
      <c r="B77"/>
    </row>
    <row r="78" spans="2:2" ht="15.75" x14ac:dyDescent="0.25">
      <c r="B78"/>
    </row>
    <row r="79" spans="2:2" ht="15.75" x14ac:dyDescent="0.25">
      <c r="B79"/>
    </row>
    <row r="80" spans="2:2" ht="15.75" x14ac:dyDescent="0.25">
      <c r="B80"/>
    </row>
    <row r="81" spans="2:2" ht="15.75" x14ac:dyDescent="0.25">
      <c r="B81"/>
    </row>
    <row r="82" spans="2:2" ht="15.75" x14ac:dyDescent="0.25">
      <c r="B82"/>
    </row>
    <row r="83" spans="2:2" ht="15.75" x14ac:dyDescent="0.25">
      <c r="B83"/>
    </row>
    <row r="84" spans="2:2" ht="15.75" x14ac:dyDescent="0.25">
      <c r="B84"/>
    </row>
    <row r="85" spans="2:2" ht="15.75" x14ac:dyDescent="0.25">
      <c r="B85"/>
    </row>
    <row r="86" spans="2:2" ht="15.75" x14ac:dyDescent="0.25">
      <c r="B86"/>
    </row>
    <row r="87" spans="2:2" ht="15.75" x14ac:dyDescent="0.25">
      <c r="B87"/>
    </row>
    <row r="88" spans="2:2" ht="15.75" x14ac:dyDescent="0.25">
      <c r="B88"/>
    </row>
    <row r="89" spans="2:2" ht="15.75" x14ac:dyDescent="0.25">
      <c r="B89"/>
    </row>
    <row r="90" spans="2:2" ht="15.75" x14ac:dyDescent="0.25">
      <c r="B90"/>
    </row>
    <row r="91" spans="2:2" ht="15.75" x14ac:dyDescent="0.25">
      <c r="B91"/>
    </row>
    <row r="92" spans="2:2" ht="15.75" x14ac:dyDescent="0.25">
      <c r="B92" s="34"/>
    </row>
    <row r="93" spans="2:2" ht="15.75" x14ac:dyDescent="0.25">
      <c r="B93"/>
    </row>
    <row r="95" spans="2:2" ht="15.75" x14ac:dyDescent="0.25">
      <c r="B95" s="31"/>
    </row>
    <row r="96" spans="2:2" ht="15.75" x14ac:dyDescent="0.25">
      <c r="B96" s="31"/>
    </row>
    <row r="97" spans="2:2" ht="15.75" x14ac:dyDescent="0.25">
      <c r="B97" s="32"/>
    </row>
    <row r="98" spans="2:2" ht="15.75" x14ac:dyDescent="0.25">
      <c r="B98" s="32"/>
    </row>
    <row r="99" spans="2:2" ht="15.75" x14ac:dyDescent="0.25">
      <c r="B99" s="32"/>
    </row>
    <row r="100" spans="2:2" ht="15.75" x14ac:dyDescent="0.25">
      <c r="B100" s="32"/>
    </row>
    <row r="101" spans="2:2" ht="15.75" x14ac:dyDescent="0.25">
      <c r="B101" s="32"/>
    </row>
    <row r="102" spans="2:2" ht="15.75" x14ac:dyDescent="0.25">
      <c r="B102" s="32"/>
    </row>
    <row r="103" spans="2:2" ht="15.75" x14ac:dyDescent="0.25">
      <c r="B103" s="32"/>
    </row>
    <row r="104" spans="2:2" ht="15.75" x14ac:dyDescent="0.25">
      <c r="B104" s="32"/>
    </row>
    <row r="105" spans="2:2" ht="15.75" x14ac:dyDescent="0.25">
      <c r="B105" s="32"/>
    </row>
    <row r="106" spans="2:2" ht="15.75" x14ac:dyDescent="0.25">
      <c r="B106" s="32"/>
    </row>
    <row r="107" spans="2:2" ht="15.75" x14ac:dyDescent="0.25">
      <c r="B107" s="32"/>
    </row>
    <row r="108" spans="2:2" ht="15.75" x14ac:dyDescent="0.25">
      <c r="B108" s="32"/>
    </row>
    <row r="109" spans="2:2" ht="15.75" x14ac:dyDescent="0.25">
      <c r="B109" s="32"/>
    </row>
    <row r="110" spans="2:2" ht="15.75" x14ac:dyDescent="0.25">
      <c r="B110" s="32"/>
    </row>
    <row r="111" spans="2:2" ht="15.75" x14ac:dyDescent="0.25">
      <c r="B111" s="32"/>
    </row>
    <row r="112" spans="2:2" ht="15.75" x14ac:dyDescent="0.25">
      <c r="B112" s="32"/>
    </row>
    <row r="113" spans="2:2" ht="15.75" x14ac:dyDescent="0.25">
      <c r="B113" s="32"/>
    </row>
    <row r="114" spans="2:2" ht="15.75" x14ac:dyDescent="0.25">
      <c r="B114" s="32"/>
    </row>
    <row r="115" spans="2:2" ht="15.75" x14ac:dyDescent="0.25">
      <c r="B115" s="32"/>
    </row>
    <row r="116" spans="2:2" ht="15.75" x14ac:dyDescent="0.25">
      <c r="B116" s="32"/>
    </row>
    <row r="117" spans="2:2" ht="15.75" x14ac:dyDescent="0.25">
      <c r="B117" s="32"/>
    </row>
    <row r="118" spans="2:2" ht="15.75" x14ac:dyDescent="0.25">
      <c r="B118" s="32"/>
    </row>
    <row r="119" spans="2:2" ht="15.75" x14ac:dyDescent="0.25">
      <c r="B119" s="32"/>
    </row>
    <row r="120" spans="2:2" ht="15.75" x14ac:dyDescent="0.25">
      <c r="B120" s="32"/>
    </row>
    <row r="121" spans="2:2" ht="15.75" x14ac:dyDescent="0.25">
      <c r="B121" s="33"/>
    </row>
    <row r="122" spans="2:2" ht="15.75" x14ac:dyDescent="0.25">
      <c r="B122"/>
    </row>
    <row r="123" spans="2:2" ht="15.75" x14ac:dyDescent="0.25">
      <c r="B123"/>
    </row>
    <row r="124" spans="2:2" ht="15.75" x14ac:dyDescent="0.25">
      <c r="B124"/>
    </row>
    <row r="125" spans="2:2" ht="15.75" x14ac:dyDescent="0.25">
      <c r="B125"/>
    </row>
    <row r="126" spans="2:2" ht="15.75" x14ac:dyDescent="0.25">
      <c r="B126"/>
    </row>
    <row r="127" spans="2:2" ht="15.75" x14ac:dyDescent="0.25">
      <c r="B127"/>
    </row>
    <row r="128" spans="2:2" ht="15.75" x14ac:dyDescent="0.25">
      <c r="B128"/>
    </row>
    <row r="129" spans="2:2" ht="15.75" x14ac:dyDescent="0.25">
      <c r="B129"/>
    </row>
    <row r="130" spans="2:2" ht="15.75" x14ac:dyDescent="0.25">
      <c r="B130"/>
    </row>
    <row r="131" spans="2:2" ht="15.75" x14ac:dyDescent="0.25">
      <c r="B131"/>
    </row>
    <row r="132" spans="2:2" ht="15.75" x14ac:dyDescent="0.25">
      <c r="B132"/>
    </row>
    <row r="133" spans="2:2" ht="15.75" x14ac:dyDescent="0.25">
      <c r="B133"/>
    </row>
    <row r="134" spans="2:2" ht="15.75" x14ac:dyDescent="0.25">
      <c r="B134"/>
    </row>
    <row r="135" spans="2:2" ht="15.75" x14ac:dyDescent="0.25">
      <c r="B135"/>
    </row>
    <row r="136" spans="2:2" ht="15.75" x14ac:dyDescent="0.25">
      <c r="B136"/>
    </row>
    <row r="137" spans="2:2" ht="15.75" x14ac:dyDescent="0.25">
      <c r="B137"/>
    </row>
    <row r="138" spans="2:2" ht="15.75" x14ac:dyDescent="0.25">
      <c r="B138"/>
    </row>
    <row r="139" spans="2:2" ht="15.75" x14ac:dyDescent="0.25">
      <c r="B139"/>
    </row>
    <row r="140" spans="2:2" ht="15.75" x14ac:dyDescent="0.25">
      <c r="B140"/>
    </row>
    <row r="141" spans="2:2" ht="15.75" x14ac:dyDescent="0.25">
      <c r="B141"/>
    </row>
    <row r="142" spans="2:2" ht="15.75" x14ac:dyDescent="0.25">
      <c r="B142"/>
    </row>
    <row r="143" spans="2:2" ht="15.75" x14ac:dyDescent="0.25">
      <c r="B143"/>
    </row>
    <row r="144" spans="2:2" ht="15.75" x14ac:dyDescent="0.25">
      <c r="B144" s="34"/>
    </row>
    <row r="145" spans="2:2" ht="15.75" x14ac:dyDescent="0.25">
      <c r="B145"/>
    </row>
  </sheetData>
  <sortState ref="B43:D91">
    <sortCondition ref="B43"/>
  </sortState>
  <mergeCells count="36">
    <mergeCell ref="U5:X5"/>
    <mergeCell ref="Y5:AB5"/>
    <mergeCell ref="AD5:AG5"/>
    <mergeCell ref="AH5:AK5"/>
    <mergeCell ref="C22:S22"/>
    <mergeCell ref="U22:AK22"/>
    <mergeCell ref="C5:F5"/>
    <mergeCell ref="G5:J5"/>
    <mergeCell ref="L5:O5"/>
    <mergeCell ref="P5:S5"/>
    <mergeCell ref="U3:AK3"/>
    <mergeCell ref="U4:X4"/>
    <mergeCell ref="Y4:AB4"/>
    <mergeCell ref="AD4:AG4"/>
    <mergeCell ref="AH4:AK4"/>
    <mergeCell ref="Y23:AB23"/>
    <mergeCell ref="AD23:AG23"/>
    <mergeCell ref="AH23:AK23"/>
    <mergeCell ref="C24:F24"/>
    <mergeCell ref="G24:J24"/>
    <mergeCell ref="L24:O24"/>
    <mergeCell ref="C23:F23"/>
    <mergeCell ref="G23:J23"/>
    <mergeCell ref="L23:O23"/>
    <mergeCell ref="P23:S23"/>
    <mergeCell ref="U23:X23"/>
    <mergeCell ref="P24:S24"/>
    <mergeCell ref="U24:X24"/>
    <mergeCell ref="Y24:AB24"/>
    <mergeCell ref="AD24:AG24"/>
    <mergeCell ref="AH24:AK24"/>
    <mergeCell ref="C3:S3"/>
    <mergeCell ref="C4:F4"/>
    <mergeCell ref="G4:J4"/>
    <mergeCell ref="L4:O4"/>
    <mergeCell ref="P4:S4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myoshino</dc:creator>
  <cp:lastModifiedBy>Gordon Smith</cp:lastModifiedBy>
  <dcterms:created xsi:type="dcterms:W3CDTF">2018-05-22T13:33:08Z</dcterms:created>
  <dcterms:modified xsi:type="dcterms:W3CDTF">2023-04-13T22:38:15Z</dcterms:modified>
</cp:coreProperties>
</file>