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zhang\Dropbox\T1D coupling 2023\Final submission\all data file for final submission\"/>
    </mc:Choice>
  </mc:AlternateContent>
  <bookViews>
    <workbookView xWindow="0" yWindow="495" windowWidth="31560" windowHeight="9525" activeTab="1"/>
  </bookViews>
  <sheets>
    <sheet name="Fig S4e gene expression postCC " sheetId="1" r:id="rId1"/>
    <sheet name="Fig S4f post CC hormone content" sheetId="2" r:id="rId2"/>
    <sheet name="Fig S4g insulin CC effect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2" l="1"/>
  <c r="D35" i="3" l="1"/>
  <c r="S7" i="1"/>
  <c r="C7" i="1"/>
  <c r="D7" i="1"/>
  <c r="E7" i="1"/>
  <c r="G7" i="1"/>
  <c r="H7" i="1"/>
  <c r="I7" i="1"/>
  <c r="J7" i="1"/>
  <c r="K7" i="1"/>
  <c r="L7" i="1"/>
  <c r="M7" i="1"/>
  <c r="N7" i="1"/>
  <c r="P7" i="1"/>
  <c r="Q7" i="1"/>
  <c r="R7" i="1"/>
  <c r="B7" i="1"/>
  <c r="D22" i="3"/>
  <c r="D18" i="3"/>
  <c r="D31" i="3"/>
  <c r="D30" i="3"/>
  <c r="D29" i="3"/>
  <c r="D28" i="3"/>
  <c r="D27" i="3"/>
  <c r="D32" i="3"/>
  <c r="D21" i="3"/>
  <c r="D20" i="3"/>
  <c r="D19" i="3"/>
  <c r="D34" i="3"/>
  <c r="D33" i="3"/>
  <c r="D25" i="3"/>
  <c r="D24" i="3"/>
  <c r="D23" i="3"/>
  <c r="E21" i="2"/>
  <c r="G21" i="2"/>
  <c r="C18" i="2"/>
  <c r="D18" i="2"/>
  <c r="E18" i="2"/>
  <c r="F18" i="2"/>
  <c r="G18" i="2"/>
  <c r="C20" i="2"/>
  <c r="C19" i="2"/>
  <c r="D20" i="2"/>
  <c r="D19" i="2"/>
  <c r="E20" i="2"/>
  <c r="E19" i="2"/>
  <c r="F20" i="2"/>
  <c r="F19" i="2"/>
  <c r="G20" i="2"/>
  <c r="G19" i="2"/>
  <c r="B20" i="2"/>
  <c r="B19" i="2"/>
  <c r="B18" i="2"/>
  <c r="C6" i="1"/>
  <c r="D6" i="1"/>
  <c r="E6" i="1"/>
  <c r="G6" i="1"/>
  <c r="H6" i="1"/>
  <c r="I6" i="1"/>
  <c r="J6" i="1"/>
  <c r="K6" i="1"/>
  <c r="L6" i="1"/>
  <c r="M6" i="1"/>
  <c r="N6" i="1"/>
  <c r="P6" i="1"/>
  <c r="Q6" i="1"/>
  <c r="R6" i="1"/>
  <c r="S6" i="1"/>
  <c r="B6" i="1"/>
</calcChain>
</file>

<file path=xl/sharedStrings.xml><?xml version="1.0" encoding="utf-8"?>
<sst xmlns="http://schemas.openxmlformats.org/spreadsheetml/2006/main" count="119" uniqueCount="69">
  <si>
    <t>pdx1</t>
  </si>
  <si>
    <t>ins1</t>
  </si>
  <si>
    <t>sst</t>
  </si>
  <si>
    <t>gcg</t>
  </si>
  <si>
    <t>ccl2</t>
  </si>
  <si>
    <t>ccl3</t>
  </si>
  <si>
    <t>IL1b</t>
  </si>
  <si>
    <t>IL6</t>
  </si>
  <si>
    <t>IL10</t>
  </si>
  <si>
    <t>cd206</t>
  </si>
  <si>
    <t>cd163</t>
  </si>
  <si>
    <t>cd68</t>
  </si>
  <si>
    <t>bip</t>
  </si>
  <si>
    <t>atf4</t>
  </si>
  <si>
    <t>chop1</t>
  </si>
  <si>
    <t>casp1</t>
  </si>
  <si>
    <t>Gene</t>
  </si>
  <si>
    <t>replicate 1 (relative to control)</t>
  </si>
  <si>
    <t>replicate 2 (relative to control)</t>
  </si>
  <si>
    <t>mean</t>
  </si>
  <si>
    <t>Hormone</t>
  </si>
  <si>
    <t>control</t>
  </si>
  <si>
    <t>CC</t>
  </si>
  <si>
    <t xml:space="preserve">control </t>
  </si>
  <si>
    <t>Insulin (pg/islet)</t>
  </si>
  <si>
    <t>Glucagon (pg/islet)</t>
  </si>
  <si>
    <t>somatostatin (pg/islet)</t>
  </si>
  <si>
    <t>Replicate 1</t>
  </si>
  <si>
    <t>Replicate 8</t>
  </si>
  <si>
    <t>Replicate 7</t>
  </si>
  <si>
    <t>Replicate 9</t>
  </si>
  <si>
    <t>Replicate 2</t>
  </si>
  <si>
    <t>Replicate 3</t>
  </si>
  <si>
    <t>Replicate 4</t>
  </si>
  <si>
    <t>Replicate 5</t>
  </si>
  <si>
    <t>Replicate 6</t>
  </si>
  <si>
    <t>Replicate 10</t>
  </si>
  <si>
    <t>Replicate 11</t>
  </si>
  <si>
    <t>Replicate 12</t>
  </si>
  <si>
    <t>Replicate 13</t>
  </si>
  <si>
    <t>Replicate 14</t>
  </si>
  <si>
    <t>se</t>
  </si>
  <si>
    <t>n</t>
  </si>
  <si>
    <t>p</t>
  </si>
  <si>
    <t>function</t>
  </si>
  <si>
    <t>cell ID</t>
  </si>
  <si>
    <t xml:space="preserve">inflammation </t>
  </si>
  <si>
    <t>apoptosis</t>
  </si>
  <si>
    <t>Supernatant</t>
  </si>
  <si>
    <t>Content</t>
  </si>
  <si>
    <t>glucose (mM)</t>
  </si>
  <si>
    <t>Control/CC</t>
  </si>
  <si>
    <t>Ctrl 1G-1</t>
  </si>
  <si>
    <t>Ctrl 1G-2</t>
  </si>
  <si>
    <t>Ctrl 1G-3</t>
  </si>
  <si>
    <t>Ctrl 1G-4</t>
  </si>
  <si>
    <t>Ctrl 1G-5</t>
  </si>
  <si>
    <t>Cytokine 1G-1</t>
  </si>
  <si>
    <t>Cytokine 1G-2</t>
  </si>
  <si>
    <t>Cytokine 1G-3</t>
  </si>
  <si>
    <t>Cytokine 1G-4</t>
  </si>
  <si>
    <t>Cytokine 1G-5</t>
  </si>
  <si>
    <t>% of content</t>
  </si>
  <si>
    <t>Ctrl 1G-1</t>
    <phoneticPr fontId="6" type="noConversion"/>
  </si>
  <si>
    <t>sem</t>
  </si>
  <si>
    <t>Cytokine 1G-1</t>
    <phoneticPr fontId="6" type="noConversion"/>
  </si>
  <si>
    <t>Insulin (ng/islet/hr)</t>
  </si>
  <si>
    <t>Insulin (ng/islet)</t>
    <phoneticPr fontId="0" type="noConversion"/>
  </si>
  <si>
    <t>Insulin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</si>
</sst>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7" fillId="2" borderId="1" applyNumberFormat="0" applyFont="0" applyAlignment="0" applyProtection="0"/>
    <xf numFmtId="0" fontId="8" fillId="0" borderId="0">
      <alignment vertical="center"/>
    </xf>
  </cellStyleXfs>
  <cellXfs count="1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0" fillId="3" borderId="0" xfId="0" applyFill="1"/>
    <xf numFmtId="0" fontId="0" fillId="4" borderId="0" xfId="1" applyFont="1" applyFill="1" applyBorder="1" applyAlignment="1"/>
    <xf numFmtId="0" fontId="2" fillId="3" borderId="0" xfId="0" applyFont="1" applyFill="1" applyAlignment="1">
      <alignment horizontal="center"/>
    </xf>
    <xf numFmtId="0" fontId="0" fillId="0" borderId="0" xfId="1" applyFont="1" applyFill="1" applyBorder="1" applyAlignment="1"/>
    <xf numFmtId="0" fontId="0" fillId="0" borderId="0" xfId="0" applyAlignment="1">
      <alignment vertical="center"/>
    </xf>
    <xf numFmtId="0" fontId="8" fillId="0" borderId="0" xfId="2">
      <alignment vertical="center"/>
    </xf>
    <xf numFmtId="0" fontId="2" fillId="0" borderId="0" xfId="0" applyFont="1" applyAlignment="1">
      <alignment vertical="center"/>
    </xf>
    <xf numFmtId="0" fontId="2" fillId="0" borderId="0" xfId="2" applyFont="1">
      <alignment vertical="center"/>
    </xf>
    <xf numFmtId="0" fontId="9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te" xfId="1" builtinId="10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selection activeCell="F10" sqref="F10"/>
    </sheetView>
  </sheetViews>
  <sheetFormatPr defaultColWidth="8.85546875" defaultRowHeight="15"/>
  <cols>
    <col min="1" max="1" width="25.85546875" bestFit="1" customWidth="1"/>
  </cols>
  <sheetData>
    <row r="1" spans="1:21">
      <c r="A1" s="4" t="s">
        <v>16</v>
      </c>
      <c r="B1" s="2" t="s">
        <v>0</v>
      </c>
      <c r="C1" s="2" t="s">
        <v>1</v>
      </c>
      <c r="D1" s="2" t="s">
        <v>2</v>
      </c>
      <c r="E1" s="2" t="s">
        <v>3</v>
      </c>
      <c r="F1" s="2"/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/>
      <c r="P1" s="2" t="s">
        <v>12</v>
      </c>
      <c r="Q1" s="2" t="s">
        <v>13</v>
      </c>
      <c r="R1" s="2" t="s">
        <v>14</v>
      </c>
      <c r="S1" s="2" t="s">
        <v>15</v>
      </c>
      <c r="T1" s="3"/>
      <c r="U1" s="3"/>
    </row>
    <row r="2" spans="1:21">
      <c r="A2" t="s">
        <v>44</v>
      </c>
      <c r="B2" s="16" t="s">
        <v>45</v>
      </c>
      <c r="C2" s="16"/>
      <c r="D2" s="16"/>
      <c r="E2" s="16"/>
      <c r="G2" s="16" t="s">
        <v>46</v>
      </c>
      <c r="H2" s="16"/>
      <c r="I2" s="16"/>
      <c r="J2" s="16"/>
      <c r="K2" s="16"/>
      <c r="L2" s="16"/>
      <c r="M2" s="16"/>
      <c r="N2" s="16"/>
      <c r="P2" s="16" t="s">
        <v>47</v>
      </c>
      <c r="Q2" s="16"/>
      <c r="R2" s="16"/>
      <c r="S2" s="16"/>
    </row>
    <row r="3" spans="1:21">
      <c r="A3" s="1" t="s">
        <v>17</v>
      </c>
      <c r="B3" s="1">
        <v>0.52400400000000003</v>
      </c>
      <c r="C3" s="1">
        <v>1.03</v>
      </c>
      <c r="D3" s="1">
        <v>1.505398</v>
      </c>
      <c r="E3" s="1">
        <v>0.66377299999999995</v>
      </c>
      <c r="F3" s="1"/>
      <c r="G3" s="1">
        <v>30.187999999999999</v>
      </c>
      <c r="H3" s="1">
        <v>2.5756160000000001</v>
      </c>
      <c r="I3" s="1">
        <v>2.250623</v>
      </c>
      <c r="J3" s="1">
        <v>5.4078840000000001</v>
      </c>
      <c r="K3" s="1">
        <v>1.664202</v>
      </c>
      <c r="L3" s="1">
        <v>1.4017459999999999</v>
      </c>
      <c r="M3" s="1">
        <v>0.154672</v>
      </c>
      <c r="N3" s="1">
        <v>1.6009040000000001</v>
      </c>
      <c r="O3" s="1"/>
      <c r="P3" s="1">
        <v>2.360106</v>
      </c>
      <c r="Q3" s="1">
        <v>0.49996800000000002</v>
      </c>
      <c r="R3" s="1">
        <v>0.940585</v>
      </c>
      <c r="S3" s="1">
        <v>6.9491519999999998</v>
      </c>
    </row>
    <row r="4" spans="1:21">
      <c r="A4" s="1" t="s">
        <v>18</v>
      </c>
      <c r="B4" s="1">
        <v>0.39910699999999999</v>
      </c>
      <c r="C4" s="1">
        <v>1.04348</v>
      </c>
      <c r="D4" s="1">
        <v>0.449243</v>
      </c>
      <c r="E4" s="1">
        <v>0.68540999999999996</v>
      </c>
      <c r="F4" s="1"/>
      <c r="G4" s="1">
        <v>28.307390000000002</v>
      </c>
      <c r="H4" s="1">
        <v>2.203573</v>
      </c>
      <c r="I4" s="1">
        <v>4.8200900000000004</v>
      </c>
      <c r="J4" s="1">
        <v>5.523701</v>
      </c>
      <c r="K4" s="1">
        <v>1.9236260000000001</v>
      </c>
      <c r="L4" s="1">
        <v>2.2060740000000001</v>
      </c>
      <c r="M4" s="1">
        <v>0.18274000000000001</v>
      </c>
      <c r="N4" s="1">
        <v>1.3757189999999999</v>
      </c>
      <c r="O4" s="1"/>
      <c r="P4" s="1">
        <v>1.0962639999999999</v>
      </c>
      <c r="Q4" s="1">
        <v>0.28720600000000002</v>
      </c>
      <c r="R4" s="1">
        <v>2.8484850000000002</v>
      </c>
      <c r="S4" s="1">
        <v>3.3877790000000001</v>
      </c>
    </row>
    <row r="6" spans="1:21">
      <c r="A6" t="s">
        <v>19</v>
      </c>
      <c r="B6">
        <f>AVERAGE(B3:B4)</f>
        <v>0.46155550000000001</v>
      </c>
      <c r="C6">
        <f t="shared" ref="C6:S6" si="0">AVERAGE(C3:C4)</f>
        <v>1.03674</v>
      </c>
      <c r="D6">
        <f t="shared" si="0"/>
        <v>0.97732050000000004</v>
      </c>
      <c r="E6">
        <f t="shared" si="0"/>
        <v>0.67459150000000001</v>
      </c>
      <c r="G6">
        <f t="shared" si="0"/>
        <v>29.247695</v>
      </c>
      <c r="H6">
        <f t="shared" si="0"/>
        <v>2.3895945000000003</v>
      </c>
      <c r="I6">
        <f t="shared" si="0"/>
        <v>3.5353565000000002</v>
      </c>
      <c r="J6">
        <f t="shared" si="0"/>
        <v>5.4657925000000001</v>
      </c>
      <c r="K6">
        <f t="shared" si="0"/>
        <v>1.793914</v>
      </c>
      <c r="L6">
        <f t="shared" si="0"/>
        <v>1.8039100000000001</v>
      </c>
      <c r="M6">
        <f t="shared" si="0"/>
        <v>0.16870600000000002</v>
      </c>
      <c r="N6">
        <f t="shared" si="0"/>
        <v>1.4883115</v>
      </c>
      <c r="P6">
        <f t="shared" si="0"/>
        <v>1.7281849999999999</v>
      </c>
      <c r="Q6">
        <f t="shared" si="0"/>
        <v>0.39358700000000002</v>
      </c>
      <c r="R6">
        <f t="shared" si="0"/>
        <v>1.8945350000000001</v>
      </c>
      <c r="S6">
        <f t="shared" si="0"/>
        <v>5.1684654999999999</v>
      </c>
    </row>
    <row r="7" spans="1:21">
      <c r="A7" t="s">
        <v>64</v>
      </c>
      <c r="B7">
        <f>STDEV(B3:B4)/SQRT(B8)</f>
        <v>6.2448499999999921E-2</v>
      </c>
      <c r="C7">
        <f t="shared" ref="C7:R7" si="1">STDEV(C3:C4)/SQRT(C8)</f>
        <v>6.7399999999999682E-3</v>
      </c>
      <c r="D7">
        <f t="shared" si="1"/>
        <v>0.52807749999999976</v>
      </c>
      <c r="E7">
        <f t="shared" si="1"/>
        <v>1.0818500000000009E-2</v>
      </c>
      <c r="G7">
        <f t="shared" si="1"/>
        <v>0.94030499999999861</v>
      </c>
      <c r="H7">
        <f t="shared" si="1"/>
        <v>0.18602150000000006</v>
      </c>
      <c r="I7">
        <f t="shared" si="1"/>
        <v>1.2847334999999998</v>
      </c>
      <c r="J7">
        <f t="shared" si="1"/>
        <v>5.7908499999999918E-2</v>
      </c>
      <c r="K7">
        <f t="shared" si="1"/>
        <v>0.12971200000000005</v>
      </c>
      <c r="L7">
        <f t="shared" si="1"/>
        <v>0.40216399999999891</v>
      </c>
      <c r="M7">
        <f t="shared" si="1"/>
        <v>1.4034000000000003E-2</v>
      </c>
      <c r="N7">
        <f t="shared" si="1"/>
        <v>0.11259250000000008</v>
      </c>
      <c r="P7">
        <f t="shared" si="1"/>
        <v>0.6319210000000004</v>
      </c>
      <c r="Q7">
        <f t="shared" si="1"/>
        <v>0.106381</v>
      </c>
      <c r="R7">
        <f t="shared" si="1"/>
        <v>0.95394999999999996</v>
      </c>
      <c r="S7">
        <f>STDEV(S3:S4)/SQRT(S8)</f>
        <v>1.7806864999999998</v>
      </c>
    </row>
    <row r="8" spans="1:21">
      <c r="A8" t="s">
        <v>42</v>
      </c>
      <c r="B8">
        <v>2</v>
      </c>
      <c r="C8">
        <v>2</v>
      </c>
      <c r="D8">
        <v>2</v>
      </c>
      <c r="E8">
        <v>2</v>
      </c>
      <c r="G8">
        <v>2</v>
      </c>
      <c r="H8">
        <v>2</v>
      </c>
      <c r="I8">
        <v>2</v>
      </c>
      <c r="J8">
        <v>2</v>
      </c>
      <c r="K8">
        <v>2</v>
      </c>
      <c r="L8">
        <v>2</v>
      </c>
      <c r="M8">
        <v>2</v>
      </c>
      <c r="N8">
        <v>2</v>
      </c>
      <c r="P8">
        <v>2</v>
      </c>
      <c r="Q8">
        <v>2</v>
      </c>
      <c r="R8">
        <v>2</v>
      </c>
      <c r="S8">
        <v>2</v>
      </c>
    </row>
  </sheetData>
  <mergeCells count="3">
    <mergeCell ref="B2:E2"/>
    <mergeCell ref="G2:N2"/>
    <mergeCell ref="P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C22" sqref="C22"/>
    </sheetView>
  </sheetViews>
  <sheetFormatPr defaultColWidth="8.85546875" defaultRowHeight="15"/>
  <cols>
    <col min="1" max="1" width="11.7109375" bestFit="1" customWidth="1"/>
    <col min="2" max="7" width="12.42578125" customWidth="1"/>
  </cols>
  <sheetData>
    <row r="1" spans="1:7">
      <c r="A1" s="5" t="s">
        <v>20</v>
      </c>
      <c r="B1" s="17" t="s">
        <v>24</v>
      </c>
      <c r="C1" s="17"/>
      <c r="D1" s="17" t="s">
        <v>25</v>
      </c>
      <c r="E1" s="17"/>
      <c r="F1" s="17" t="s">
        <v>26</v>
      </c>
      <c r="G1" s="17"/>
    </row>
    <row r="2" spans="1:7">
      <c r="A2" s="5"/>
      <c r="B2" s="5" t="s">
        <v>21</v>
      </c>
      <c r="C2" s="5" t="s">
        <v>22</v>
      </c>
      <c r="D2" s="5" t="s">
        <v>21</v>
      </c>
      <c r="E2" s="5" t="s">
        <v>22</v>
      </c>
      <c r="F2" s="5" t="s">
        <v>23</v>
      </c>
      <c r="G2" s="5" t="s">
        <v>22</v>
      </c>
    </row>
    <row r="3" spans="1:7">
      <c r="A3" s="5" t="s">
        <v>27</v>
      </c>
      <c r="B3" s="1">
        <v>61610.51</v>
      </c>
      <c r="C3" s="1">
        <v>45294.688580000002</v>
      </c>
      <c r="D3" s="1">
        <v>928.87530000000004</v>
      </c>
      <c r="E3" s="1">
        <v>1201.922</v>
      </c>
      <c r="F3" s="1">
        <v>195.34209999999999</v>
      </c>
      <c r="G3" s="1">
        <v>261.13130000000001</v>
      </c>
    </row>
    <row r="4" spans="1:7">
      <c r="A4" s="5" t="s">
        <v>31</v>
      </c>
      <c r="B4" s="1">
        <v>58188.61</v>
      </c>
      <c r="C4" s="1">
        <v>42896.302259999997</v>
      </c>
      <c r="D4" s="1">
        <v>1023.803</v>
      </c>
      <c r="E4" s="1">
        <v>889.77829999999994</v>
      </c>
      <c r="F4" s="1">
        <v>165.9075</v>
      </c>
      <c r="G4" s="1">
        <v>200.2193</v>
      </c>
    </row>
    <row r="5" spans="1:7">
      <c r="A5" s="5" t="s">
        <v>32</v>
      </c>
      <c r="B5" s="1">
        <v>55838.73</v>
      </c>
      <c r="C5" s="1">
        <v>47809.133900000001</v>
      </c>
      <c r="D5" s="1">
        <v>939.80359999999996</v>
      </c>
      <c r="E5" s="1">
        <v>1095.5899999999999</v>
      </c>
      <c r="F5" s="1">
        <v>156.26689999999999</v>
      </c>
      <c r="G5" s="1">
        <v>169.3262</v>
      </c>
    </row>
    <row r="6" spans="1:7">
      <c r="A6" s="5" t="s">
        <v>33</v>
      </c>
      <c r="B6" s="1">
        <v>55191.42</v>
      </c>
      <c r="C6" s="1">
        <v>45064.13366</v>
      </c>
      <c r="D6" s="1">
        <v>1338.375</v>
      </c>
      <c r="E6" s="1">
        <v>1058.2560000000001</v>
      </c>
      <c r="F6" s="1">
        <v>248.37</v>
      </c>
      <c r="G6" s="1">
        <v>240.49340000000001</v>
      </c>
    </row>
    <row r="7" spans="1:7">
      <c r="A7" s="5" t="s">
        <v>34</v>
      </c>
      <c r="B7" s="1">
        <v>61403.29</v>
      </c>
      <c r="C7" s="1">
        <v>48939.04322</v>
      </c>
      <c r="D7" s="1">
        <v>1028.702</v>
      </c>
      <c r="E7" s="1">
        <v>759.13660000000004</v>
      </c>
      <c r="F7" s="1">
        <v>220.43109999999999</v>
      </c>
      <c r="G7" s="1">
        <v>287.13659999999999</v>
      </c>
    </row>
    <row r="8" spans="1:7">
      <c r="A8" s="5" t="s">
        <v>35</v>
      </c>
      <c r="B8" s="1">
        <v>63802.66</v>
      </c>
      <c r="C8" s="1">
        <v>38552.855750000002</v>
      </c>
      <c r="D8" s="1">
        <v>960.82389999999998</v>
      </c>
      <c r="E8" s="1">
        <v>1187.481</v>
      </c>
      <c r="F8" s="1">
        <v>164.68109999999999</v>
      </c>
      <c r="G8" s="1">
        <v>210.26650000000001</v>
      </c>
    </row>
    <row r="9" spans="1:7">
      <c r="A9" s="5" t="s">
        <v>29</v>
      </c>
      <c r="B9" s="1">
        <v>54251.5</v>
      </c>
      <c r="C9" s="1">
        <v>41487.330240000003</v>
      </c>
      <c r="D9" s="1">
        <v>774.78470000000004</v>
      </c>
      <c r="E9" s="1">
        <v>935.04719999999998</v>
      </c>
      <c r="F9" s="1">
        <v>171.67930000000001</v>
      </c>
      <c r="G9" s="1">
        <v>117.5671</v>
      </c>
    </row>
    <row r="10" spans="1:7">
      <c r="A10" s="5" t="s">
        <v>28</v>
      </c>
      <c r="B10" s="1">
        <v>71412.600000000006</v>
      </c>
      <c r="C10" s="1">
        <v>49762.520199999999</v>
      </c>
      <c r="D10" s="1">
        <v>685.34320000000002</v>
      </c>
      <c r="E10" s="1">
        <v>1388.6369999999999</v>
      </c>
      <c r="F10" s="1">
        <v>154.30269999999999</v>
      </c>
      <c r="G10" s="1">
        <v>222.7013</v>
      </c>
    </row>
    <row r="11" spans="1:7">
      <c r="A11" s="5" t="s">
        <v>30</v>
      </c>
      <c r="B11" s="1">
        <v>56768.85</v>
      </c>
      <c r="C11" s="1">
        <v>44602.032760000002</v>
      </c>
      <c r="D11" s="1">
        <v>1229.423</v>
      </c>
      <c r="E11" s="1">
        <v>1436.8119999999999</v>
      </c>
      <c r="F11" s="1">
        <v>179.97200000000001</v>
      </c>
      <c r="G11" s="1">
        <v>209.809</v>
      </c>
    </row>
    <row r="12" spans="1:7">
      <c r="A12" s="5" t="s">
        <v>36</v>
      </c>
      <c r="B12" s="1">
        <v>65290.6</v>
      </c>
      <c r="C12" s="1">
        <v>36702.470240000002</v>
      </c>
      <c r="D12" s="1">
        <v>1005.745</v>
      </c>
      <c r="E12" s="1">
        <v>874.38170000000002</v>
      </c>
      <c r="F12" s="1">
        <v>242.86240000000001</v>
      </c>
      <c r="G12" s="1">
        <v>234.78440000000001</v>
      </c>
    </row>
    <row r="13" spans="1:7">
      <c r="A13" s="5" t="s">
        <v>37</v>
      </c>
      <c r="B13" s="1">
        <v>57125.06</v>
      </c>
      <c r="C13" s="1">
        <v>39669.288630000003</v>
      </c>
      <c r="D13" s="1">
        <v>1114.1690000000001</v>
      </c>
      <c r="E13" s="1">
        <v>1395.7159999999999</v>
      </c>
      <c r="F13" s="1">
        <v>126.97110000000001</v>
      </c>
      <c r="G13" s="1">
        <v>207.351</v>
      </c>
    </row>
    <row r="14" spans="1:7">
      <c r="A14" s="5" t="s">
        <v>38</v>
      </c>
      <c r="B14" s="1">
        <v>71412.600000000006</v>
      </c>
      <c r="C14" s="1">
        <v>42271.585449999999</v>
      </c>
      <c r="D14" s="1">
        <v>1153.171</v>
      </c>
      <c r="E14" s="1">
        <v>1280.317</v>
      </c>
      <c r="F14" s="1">
        <v>274.85910000000001</v>
      </c>
      <c r="G14" s="1">
        <v>195.70230000000001</v>
      </c>
    </row>
    <row r="15" spans="1:7">
      <c r="A15" s="5" t="s">
        <v>39</v>
      </c>
      <c r="B15" s="1">
        <v>58611.91</v>
      </c>
      <c r="C15" s="1">
        <v>51544.271589999997</v>
      </c>
      <c r="D15" s="1">
        <v>1499.55</v>
      </c>
      <c r="E15" s="1">
        <v>1279.26</v>
      </c>
      <c r="F15" s="1">
        <v>163.71680000000001</v>
      </c>
      <c r="G15" s="1">
        <v>222.04249999999999</v>
      </c>
    </row>
    <row r="16" spans="1:7">
      <c r="A16" s="5" t="s">
        <v>40</v>
      </c>
      <c r="B16" s="1">
        <v>65693.72</v>
      </c>
      <c r="C16" s="1">
        <v>41958.332090000004</v>
      </c>
      <c r="D16" s="1">
        <v>1515.249</v>
      </c>
      <c r="E16" s="1">
        <v>1363.152</v>
      </c>
      <c r="F16" s="1">
        <v>139.67080000000001</v>
      </c>
      <c r="G16" s="1">
        <v>207.65520000000001</v>
      </c>
    </row>
    <row r="17" spans="1:7">
      <c r="A17" s="5"/>
    </row>
    <row r="18" spans="1:7">
      <c r="A18" s="5" t="s">
        <v>19</v>
      </c>
      <c r="B18">
        <f>AVERAGE(B3:B16)</f>
        <v>61185.861428571414</v>
      </c>
      <c r="C18">
        <f t="shared" ref="C18:G18" si="0">AVERAGE(C3:C16)</f>
        <v>44039.570612142859</v>
      </c>
      <c r="D18">
        <f t="shared" si="0"/>
        <v>1085.5584071428573</v>
      </c>
      <c r="E18">
        <f t="shared" si="0"/>
        <v>1153.2490571428571</v>
      </c>
      <c r="F18">
        <f t="shared" si="0"/>
        <v>186.07377857142856</v>
      </c>
      <c r="G18">
        <f t="shared" si="0"/>
        <v>213.29900714285714</v>
      </c>
    </row>
    <row r="19" spans="1:7">
      <c r="A19" s="5" t="s">
        <v>41</v>
      </c>
      <c r="B19">
        <f>STDEV(B3:B16)/SQRT(B20)</f>
        <v>1514.828933284293</v>
      </c>
      <c r="C19">
        <f t="shared" ref="C19:G19" si="1">STDEV(C3:C16)/SQRT(C20)</f>
        <v>1168.5985487537087</v>
      </c>
      <c r="D19">
        <f t="shared" si="1"/>
        <v>65.362394315956976</v>
      </c>
      <c r="E19">
        <f t="shared" si="1"/>
        <v>59.146844683926105</v>
      </c>
      <c r="F19">
        <f t="shared" si="1"/>
        <v>11.815368674693191</v>
      </c>
      <c r="G19">
        <f t="shared" si="1"/>
        <v>10.683628097745171</v>
      </c>
    </row>
    <row r="20" spans="1:7">
      <c r="A20" s="5" t="s">
        <v>42</v>
      </c>
      <c r="B20">
        <f>COUNT(B3:B16)</f>
        <v>14</v>
      </c>
      <c r="C20">
        <f t="shared" ref="C20:G20" si="2">COUNT(C3:C16)</f>
        <v>14</v>
      </c>
      <c r="D20">
        <f t="shared" si="2"/>
        <v>14</v>
      </c>
      <c r="E20">
        <f t="shared" si="2"/>
        <v>14</v>
      </c>
      <c r="F20">
        <f t="shared" si="2"/>
        <v>14</v>
      </c>
      <c r="G20">
        <f t="shared" si="2"/>
        <v>14</v>
      </c>
    </row>
    <row r="21" spans="1:7">
      <c r="A21" s="5" t="s">
        <v>43</v>
      </c>
      <c r="C21" s="6">
        <f>TTEST(C3:C16,B3:B16,2,2)</f>
        <v>1.9723055118348138E-9</v>
      </c>
      <c r="E21">
        <f t="shared" ref="E21:G21" si="3">TTEST(E3:E16,D3:D16,2,2)</f>
        <v>0.44946810988838359</v>
      </c>
      <c r="G21">
        <f t="shared" si="3"/>
        <v>9.9339222553939621E-2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7" workbookViewId="0">
      <selection activeCell="D35" sqref="D35"/>
    </sheetView>
  </sheetViews>
  <sheetFormatPr defaultColWidth="8.85546875" defaultRowHeight="15"/>
  <cols>
    <col min="1" max="1" width="13.42578125" bestFit="1" customWidth="1"/>
    <col min="2" max="2" width="13.140625" bestFit="1" customWidth="1"/>
    <col min="3" max="3" width="10.7109375" bestFit="1" customWidth="1"/>
    <col min="4" max="4" width="20.85546875" bestFit="1" customWidth="1"/>
    <col min="5" max="5" width="13.42578125" bestFit="1" customWidth="1"/>
    <col min="6" max="6" width="18.140625" bestFit="1" customWidth="1"/>
  </cols>
  <sheetData>
    <row r="1" spans="1:6">
      <c r="A1" t="s">
        <v>48</v>
      </c>
      <c r="E1" t="s">
        <v>49</v>
      </c>
    </row>
    <row r="2" spans="1:6">
      <c r="B2" t="s">
        <v>50</v>
      </c>
      <c r="C2" t="s">
        <v>51</v>
      </c>
      <c r="D2" t="s">
        <v>66</v>
      </c>
      <c r="F2" s="5" t="s">
        <v>67</v>
      </c>
    </row>
    <row r="3" spans="1:6">
      <c r="A3" t="s">
        <v>52</v>
      </c>
      <c r="B3">
        <v>1</v>
      </c>
      <c r="C3" t="s">
        <v>21</v>
      </c>
      <c r="D3">
        <v>8.0230850354062522E-2</v>
      </c>
      <c r="E3" t="s">
        <v>52</v>
      </c>
      <c r="F3">
        <v>61.610514853861865</v>
      </c>
    </row>
    <row r="4" spans="1:6">
      <c r="A4" t="s">
        <v>53</v>
      </c>
      <c r="B4">
        <v>1</v>
      </c>
      <c r="C4" t="s">
        <v>21</v>
      </c>
      <c r="D4">
        <v>5.5098966042172494E-2</v>
      </c>
      <c r="E4" t="s">
        <v>53</v>
      </c>
      <c r="F4">
        <v>58.188611182079995</v>
      </c>
    </row>
    <row r="5" spans="1:6">
      <c r="A5" t="s">
        <v>54</v>
      </c>
      <c r="B5">
        <v>1</v>
      </c>
      <c r="C5" t="s">
        <v>21</v>
      </c>
      <c r="D5">
        <v>5.0473953256522507E-2</v>
      </c>
      <c r="E5" t="s">
        <v>54</v>
      </c>
      <c r="F5">
        <v>55.838728596748133</v>
      </c>
    </row>
    <row r="6" spans="1:6">
      <c r="A6" t="s">
        <v>55</v>
      </c>
      <c r="B6">
        <v>1</v>
      </c>
      <c r="C6" t="s">
        <v>21</v>
      </c>
      <c r="D6">
        <v>5.2218756087195936E-2</v>
      </c>
      <c r="E6" t="s">
        <v>55</v>
      </c>
      <c r="F6">
        <v>55.191419196284997</v>
      </c>
    </row>
    <row r="7" spans="1:6">
      <c r="A7" t="s">
        <v>56</v>
      </c>
      <c r="B7">
        <v>1</v>
      </c>
      <c r="C7" t="s">
        <v>21</v>
      </c>
      <c r="D7">
        <v>8.8751717243789066E-2</v>
      </c>
      <c r="E7" t="s">
        <v>56</v>
      </c>
      <c r="F7">
        <v>61.403291015624994</v>
      </c>
    </row>
    <row r="9" spans="1:6">
      <c r="A9" t="s">
        <v>57</v>
      </c>
      <c r="B9">
        <v>1</v>
      </c>
      <c r="C9" t="s">
        <v>22</v>
      </c>
      <c r="D9">
        <v>3.65495591575275E-2</v>
      </c>
      <c r="E9" t="s">
        <v>57</v>
      </c>
      <c r="F9">
        <v>45.294688579001871</v>
      </c>
    </row>
    <row r="10" spans="1:6">
      <c r="A10" t="s">
        <v>58</v>
      </c>
      <c r="B10">
        <v>1</v>
      </c>
      <c r="C10" t="s">
        <v>22</v>
      </c>
      <c r="D10">
        <v>3.9615972758129059E-2</v>
      </c>
      <c r="E10" t="s">
        <v>58</v>
      </c>
      <c r="F10">
        <v>42.896302260615002</v>
      </c>
    </row>
    <row r="11" spans="1:6">
      <c r="A11" t="s">
        <v>59</v>
      </c>
      <c r="B11">
        <v>1</v>
      </c>
      <c r="C11" t="s">
        <v>22</v>
      </c>
      <c r="D11">
        <v>2.7129126565097812E-2</v>
      </c>
      <c r="E11" t="s">
        <v>59</v>
      </c>
      <c r="F11">
        <v>47.809133898534995</v>
      </c>
    </row>
    <row r="12" spans="1:6">
      <c r="A12" t="s">
        <v>60</v>
      </c>
      <c r="B12">
        <v>1</v>
      </c>
      <c r="C12" t="s">
        <v>22</v>
      </c>
      <c r="D12">
        <v>4.5163638925377191E-2</v>
      </c>
      <c r="E12" t="s">
        <v>60</v>
      </c>
      <c r="F12">
        <v>45.064133656345</v>
      </c>
    </row>
    <row r="13" spans="1:6">
      <c r="A13" t="s">
        <v>61</v>
      </c>
      <c r="B13">
        <v>1</v>
      </c>
      <c r="C13" t="s">
        <v>22</v>
      </c>
      <c r="D13">
        <v>3.6179134840390315E-2</v>
      </c>
      <c r="E13" t="s">
        <v>61</v>
      </c>
      <c r="F13">
        <v>48.939043215431866</v>
      </c>
    </row>
    <row r="15" spans="1:6">
      <c r="A15" s="7" t="s">
        <v>62</v>
      </c>
      <c r="B15" s="7"/>
      <c r="C15" s="7"/>
      <c r="D15" s="7"/>
    </row>
    <row r="16" spans="1:6">
      <c r="A16" s="8"/>
      <c r="B16" s="8"/>
      <c r="C16" s="8"/>
      <c r="D16" s="9"/>
    </row>
    <row r="17" spans="1:4">
      <c r="A17" s="10"/>
      <c r="B17" s="10"/>
      <c r="C17" s="10"/>
      <c r="D17" s="5" t="s">
        <v>68</v>
      </c>
    </row>
    <row r="18" spans="1:4">
      <c r="A18" s="11" t="s">
        <v>63</v>
      </c>
      <c r="B18">
        <v>1</v>
      </c>
      <c r="C18" t="s">
        <v>21</v>
      </c>
      <c r="D18" s="12">
        <f>D3/F3*100</f>
        <v>0.13022265849322553</v>
      </c>
    </row>
    <row r="19" spans="1:4">
      <c r="A19" s="11" t="s">
        <v>53</v>
      </c>
      <c r="B19">
        <v>1</v>
      </c>
      <c r="C19" t="s">
        <v>21</v>
      </c>
      <c r="D19" s="12">
        <f>D4/F4*100</f>
        <v>9.4690292349065369E-2</v>
      </c>
    </row>
    <row r="20" spans="1:4">
      <c r="A20" s="11" t="s">
        <v>54</v>
      </c>
      <c r="B20">
        <v>1</v>
      </c>
      <c r="C20" t="s">
        <v>21</v>
      </c>
      <c r="D20" s="12">
        <f>D5/F5*100</f>
        <v>9.039237555179927E-2</v>
      </c>
    </row>
    <row r="21" spans="1:4">
      <c r="A21" s="11" t="s">
        <v>55</v>
      </c>
      <c r="B21">
        <v>1</v>
      </c>
      <c r="C21" t="s">
        <v>21</v>
      </c>
      <c r="D21" s="12">
        <f>D6/F6*100</f>
        <v>9.4613903479240202E-2</v>
      </c>
    </row>
    <row r="22" spans="1:4">
      <c r="A22" s="11" t="s">
        <v>56</v>
      </c>
      <c r="B22">
        <v>1</v>
      </c>
      <c r="C22" t="s">
        <v>21</v>
      </c>
      <c r="D22" s="12">
        <f>D7/F7*100</f>
        <v>0.14453902352107617</v>
      </c>
    </row>
    <row r="23" spans="1:4">
      <c r="A23" s="13" t="s">
        <v>19</v>
      </c>
      <c r="B23" s="13"/>
      <c r="C23" s="5"/>
      <c r="D23" s="14">
        <f>AVERAGE(D18:D22)</f>
        <v>0.11089165067888129</v>
      </c>
    </row>
    <row r="24" spans="1:4">
      <c r="A24" s="13" t="s">
        <v>64</v>
      </c>
      <c r="B24" s="13"/>
      <c r="C24" s="5"/>
      <c r="D24" s="14">
        <f>STDEV(D18:D22)/SQRT(D25)</f>
        <v>1.1075881248601063E-2</v>
      </c>
    </row>
    <row r="25" spans="1:4">
      <c r="A25" s="13" t="s">
        <v>42</v>
      </c>
      <c r="B25" s="13"/>
      <c r="C25" s="5"/>
      <c r="D25" s="14">
        <f>COUNT(D18:D22)</f>
        <v>5</v>
      </c>
    </row>
    <row r="26" spans="1:4">
      <c r="A26" s="11"/>
      <c r="B26" s="11"/>
      <c r="D26" s="12"/>
    </row>
    <row r="27" spans="1:4">
      <c r="A27" s="11" t="s">
        <v>65</v>
      </c>
      <c r="B27">
        <v>1</v>
      </c>
      <c r="C27" t="s">
        <v>22</v>
      </c>
      <c r="D27" s="12">
        <f>D9/F9*100</f>
        <v>8.069281477402955E-2</v>
      </c>
    </row>
    <row r="28" spans="1:4">
      <c r="A28" s="11" t="s">
        <v>58</v>
      </c>
      <c r="B28">
        <v>1</v>
      </c>
      <c r="C28" t="s">
        <v>22</v>
      </c>
      <c r="D28" s="12">
        <f>D10/F10*100</f>
        <v>9.2352885144839719E-2</v>
      </c>
    </row>
    <row r="29" spans="1:4">
      <c r="A29" s="11" t="s">
        <v>59</v>
      </c>
      <c r="B29">
        <v>1</v>
      </c>
      <c r="C29" t="s">
        <v>22</v>
      </c>
      <c r="D29" s="12">
        <f>D11/F11*100</f>
        <v>5.6744651812086315E-2</v>
      </c>
    </row>
    <row r="30" spans="1:4">
      <c r="A30" s="11" t="s">
        <v>60</v>
      </c>
      <c r="B30">
        <v>1</v>
      </c>
      <c r="C30" t="s">
        <v>22</v>
      </c>
      <c r="D30" s="12">
        <f>D12/F12*100</f>
        <v>0.10022080812601659</v>
      </c>
    </row>
    <row r="31" spans="1:4">
      <c r="A31" s="11" t="s">
        <v>61</v>
      </c>
      <c r="B31">
        <v>1</v>
      </c>
      <c r="C31" t="s">
        <v>22</v>
      </c>
      <c r="D31" s="12">
        <f>D13/F13*100</f>
        <v>7.3926935353288648E-2</v>
      </c>
    </row>
    <row r="32" spans="1:4">
      <c r="A32" s="13" t="s">
        <v>19</v>
      </c>
      <c r="B32" s="11"/>
      <c r="C32" s="11"/>
      <c r="D32" s="14">
        <f>AVERAGE(D27:D31)</f>
        <v>8.0787619042052158E-2</v>
      </c>
    </row>
    <row r="33" spans="1:4">
      <c r="A33" s="13" t="s">
        <v>64</v>
      </c>
      <c r="D33" s="14">
        <f>STDEV(D27:D31)/SQRT(D34)</f>
        <v>7.5383899466302572E-3</v>
      </c>
    </row>
    <row r="34" spans="1:4">
      <c r="A34" s="13" t="s">
        <v>42</v>
      </c>
      <c r="D34" s="14">
        <f>COUNT(D27:D31)</f>
        <v>5</v>
      </c>
    </row>
    <row r="35" spans="1:4">
      <c r="A35" s="13" t="s">
        <v>43</v>
      </c>
      <c r="D35" s="15">
        <f>TTEST(D27:D31,D18:D22,2,2)</f>
        <v>5.4829383740260189E-2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S4e gene expression postCC </vt:lpstr>
      <vt:lpstr>Fig S4f post CC hormone content</vt:lpstr>
      <vt:lpstr>Fig S4g insulin CC effect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 Zhang</dc:creator>
  <cp:lastModifiedBy>Quan Zhang</cp:lastModifiedBy>
  <dcterms:created xsi:type="dcterms:W3CDTF">2023-02-26T20:55:52Z</dcterms:created>
  <dcterms:modified xsi:type="dcterms:W3CDTF">2024-08-09T12:25:29Z</dcterms:modified>
</cp:coreProperties>
</file>