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31560" windowHeight="9510" activeTab="3"/>
  </bookViews>
  <sheets>
    <sheet name="Fig S6a MFQ effect Insulin" sheetId="1" r:id="rId1"/>
    <sheet name="Fig S6c MFQ KATP" sheetId="2" r:id="rId2"/>
    <sheet name="Fig S6d-f ins sst secretion CBX" sheetId="3" r:id="rId3"/>
    <sheet name="Fig S6g Ins at CC with MFQ CBX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C12" i="2"/>
  <c r="B12" i="2"/>
  <c r="C10" i="2"/>
  <c r="C11" i="2"/>
  <c r="B10" i="2"/>
  <c r="B11" i="2"/>
  <c r="C9" i="2"/>
  <c r="B9" i="2"/>
  <c r="D53" i="1"/>
  <c r="D52" i="1"/>
  <c r="D51" i="1"/>
  <c r="D50" i="1"/>
  <c r="D40" i="1"/>
  <c r="D39" i="1"/>
  <c r="D38" i="1"/>
  <c r="D48" i="1"/>
  <c r="D47" i="1"/>
  <c r="D46" i="1"/>
  <c r="D45" i="1"/>
  <c r="D44" i="1"/>
  <c r="D43" i="1"/>
  <c r="D42" i="1"/>
  <c r="D36" i="1"/>
  <c r="D35" i="1"/>
  <c r="D34" i="1"/>
  <c r="D33" i="1"/>
  <c r="D32" i="1"/>
  <c r="D31" i="1"/>
  <c r="D30" i="1"/>
</calcChain>
</file>

<file path=xl/sharedStrings.xml><?xml version="1.0" encoding="utf-8"?>
<sst xmlns="http://schemas.openxmlformats.org/spreadsheetml/2006/main" count="105" uniqueCount="61">
  <si>
    <t>Supernatant</t>
  </si>
  <si>
    <t>CONTENT</t>
  </si>
  <si>
    <t>1G-2</t>
  </si>
  <si>
    <t>1G-3</t>
  </si>
  <si>
    <t>1G-4</t>
  </si>
  <si>
    <t>1G-5</t>
  </si>
  <si>
    <t>1G-6</t>
  </si>
  <si>
    <t>1G-7</t>
  </si>
  <si>
    <t>1G+1 uM mefloquine-2</t>
  </si>
  <si>
    <t>1G+1 uM mefloquine-3</t>
  </si>
  <si>
    <t>1G+1 uM mefloquine-4</t>
  </si>
  <si>
    <t>1G+1 uM mefloquine-5</t>
  </si>
  <si>
    <t>1G+1 uM mefloquine-6</t>
  </si>
  <si>
    <t>1G+1 uM mefloquine-7</t>
  </si>
  <si>
    <t>% of content</t>
  </si>
  <si>
    <t>Insulin</t>
    <phoneticPr fontId="0" type="noConversion"/>
  </si>
  <si>
    <t>Insulin (ng/islet/hr)</t>
  </si>
  <si>
    <t>Insulin (ng/islet)</t>
  </si>
  <si>
    <t>1G-1</t>
  </si>
  <si>
    <t>1G+1 uM mefloquine-1</t>
  </si>
  <si>
    <t>Glucose (mM)</t>
  </si>
  <si>
    <r>
      <t>mefloquine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M)</t>
    </r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</si>
  <si>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</si>
  <si>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</si>
  <si>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</si>
  <si>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</si>
  <si>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</si>
  <si>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</si>
  <si>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</si>
  <si>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mean</t>
  </si>
  <si>
    <t>se</t>
  </si>
  <si>
    <t>n</t>
  </si>
  <si>
    <t>p vs 1G</t>
  </si>
  <si>
    <t>cell ID</t>
  </si>
  <si>
    <t>20220310-cell2</t>
  </si>
  <si>
    <t>20220311-cell4</t>
  </si>
  <si>
    <t>20220314-cell3</t>
  </si>
  <si>
    <t>20220315-cell4</t>
  </si>
  <si>
    <t>20220321-cell1</t>
  </si>
  <si>
    <t>std</t>
  </si>
  <si>
    <t>p</t>
  </si>
  <si>
    <t>KATP conductance (nS)</t>
  </si>
  <si>
    <t>control (I mM glucose)</t>
  </si>
  <si>
    <r>
      <t>1 mM glucose and 1</t>
    </r>
    <r>
      <rPr>
        <sz val="11"/>
        <color theme="1"/>
        <rFont val="Calibri"/>
        <family val="2"/>
      </rPr>
      <t>μ</t>
    </r>
    <r>
      <rPr>
        <sz val="11"/>
        <color theme="1"/>
        <rFont val="Calibri"/>
        <family val="2"/>
        <scheme val="minor"/>
      </rPr>
      <t>M mefloquine</t>
    </r>
  </si>
  <si>
    <t>replicate1</t>
  </si>
  <si>
    <t>replicate2</t>
  </si>
  <si>
    <t>replicate3</t>
  </si>
  <si>
    <t>replicate4</t>
  </si>
  <si>
    <t>replicate5</t>
  </si>
  <si>
    <t>replicate6</t>
  </si>
  <si>
    <t>replicate7</t>
  </si>
  <si>
    <t>replicate8</t>
  </si>
  <si>
    <t>insulin secretion at 1G (% of content)</t>
  </si>
  <si>
    <t>insulin secretion at 1G + 100 μM CBX (% of content)</t>
  </si>
  <si>
    <t>insulin secretion at 20G (% of content)</t>
  </si>
  <si>
    <t>insulin secretion at 20G + 100 μM CBX (% of content)</t>
  </si>
  <si>
    <t>SST secretion at 20G (% of content)</t>
  </si>
  <si>
    <t>SST secretion at 20G + 100 μM CBX (% of content)</t>
  </si>
  <si>
    <t>insulin secretion at 1G + CC (% of content)</t>
  </si>
  <si>
    <t>insulin secretion at 1G + CC+CBX (% of content)</t>
  </si>
  <si>
    <t>insulin secretion at 1G + CC+MFQ (% of content)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</si>
</sst>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4" fillId="0" borderId="0">
      <alignment vertical="center"/>
    </xf>
  </cellStyleXfs>
  <cellXfs count="17">
    <xf numFmtId="0" fontId="0" fillId="0" borderId="0" xfId="0"/>
    <xf numFmtId="0" fontId="0" fillId="0" borderId="0" xfId="1" applyFont="1" applyFill="1" applyBorder="1" applyAlignment="1"/>
    <xf numFmtId="0" fontId="3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2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2" xfId="0" applyFill="1" applyBorder="1"/>
    <xf numFmtId="0" fontId="0" fillId="0" borderId="2" xfId="0" applyBorder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Normal" xfId="0" builtinId="0"/>
    <cellStyle name="Note" xfId="1" builtinId="1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selection activeCell="I25" sqref="I25"/>
    </sheetView>
  </sheetViews>
  <sheetFormatPr defaultRowHeight="15"/>
  <cols>
    <col min="1" max="2" width="13" customWidth="1"/>
    <col min="3" max="3" width="21.5703125" bestFit="1" customWidth="1"/>
    <col min="4" max="4" width="18.7109375" bestFit="1" customWidth="1"/>
    <col min="5" max="5" width="21.5703125" bestFit="1" customWidth="1"/>
    <col min="6" max="6" width="15.85546875" bestFit="1" customWidth="1"/>
  </cols>
  <sheetData>
    <row r="1" spans="1:6">
      <c r="C1" t="s">
        <v>0</v>
      </c>
      <c r="E1" t="s">
        <v>1</v>
      </c>
    </row>
    <row r="2" spans="1:6">
      <c r="A2" t="s">
        <v>20</v>
      </c>
      <c r="B2" t="s">
        <v>21</v>
      </c>
      <c r="C2" s="1"/>
      <c r="D2" t="s">
        <v>16</v>
      </c>
      <c r="F2" t="s">
        <v>17</v>
      </c>
    </row>
    <row r="3" spans="1:6">
      <c r="A3">
        <v>1</v>
      </c>
      <c r="B3">
        <v>0</v>
      </c>
      <c r="C3" s="3" t="s">
        <v>22</v>
      </c>
      <c r="D3">
        <v>5.4829236102749992E-2</v>
      </c>
      <c r="E3" t="s">
        <v>18</v>
      </c>
      <c r="F3">
        <v>87.306687613200012</v>
      </c>
    </row>
    <row r="4" spans="1:6">
      <c r="A4">
        <v>1</v>
      </c>
      <c r="B4">
        <v>0</v>
      </c>
      <c r="C4" s="3" t="s">
        <v>23</v>
      </c>
      <c r="D4">
        <v>5.2373651475000005E-2</v>
      </c>
      <c r="E4" t="s">
        <v>2</v>
      </c>
      <c r="F4">
        <v>63.545381517200006</v>
      </c>
    </row>
    <row r="5" spans="1:6">
      <c r="A5">
        <v>1</v>
      </c>
      <c r="B5">
        <v>0</v>
      </c>
      <c r="C5" s="3" t="s">
        <v>24</v>
      </c>
      <c r="D5">
        <v>4.3934395368750004E-2</v>
      </c>
      <c r="E5" t="s">
        <v>3</v>
      </c>
      <c r="F5">
        <v>58.296754919999998</v>
      </c>
    </row>
    <row r="6" spans="1:6">
      <c r="A6">
        <v>1</v>
      </c>
      <c r="B6">
        <v>0</v>
      </c>
      <c r="C6" s="3" t="s">
        <v>25</v>
      </c>
      <c r="D6">
        <v>2.6633007599999994E-2</v>
      </c>
      <c r="E6" t="s">
        <v>4</v>
      </c>
      <c r="F6">
        <v>48.085700000000003</v>
      </c>
    </row>
    <row r="7" spans="1:6">
      <c r="A7">
        <v>1</v>
      </c>
      <c r="B7">
        <v>0</v>
      </c>
      <c r="C7" s="3" t="s">
        <v>26</v>
      </c>
      <c r="D7">
        <v>5.105135650275E-2</v>
      </c>
      <c r="E7" t="s">
        <v>5</v>
      </c>
      <c r="F7">
        <v>62.449714919999998</v>
      </c>
    </row>
    <row r="8" spans="1:6">
      <c r="A8">
        <v>1</v>
      </c>
      <c r="B8">
        <v>0</v>
      </c>
      <c r="C8" s="3" t="s">
        <v>27</v>
      </c>
      <c r="D8">
        <v>3.2689010259E-2</v>
      </c>
      <c r="E8" t="s">
        <v>6</v>
      </c>
      <c r="F8">
        <v>57.727816027200006</v>
      </c>
    </row>
    <row r="9" spans="1:6">
      <c r="A9">
        <v>1</v>
      </c>
      <c r="B9">
        <v>0</v>
      </c>
      <c r="C9" s="3" t="s">
        <v>28</v>
      </c>
      <c r="D9">
        <v>3.8392695024000001E-2</v>
      </c>
      <c r="E9" t="s">
        <v>7</v>
      </c>
      <c r="F9">
        <v>56.6995164868</v>
      </c>
    </row>
    <row r="11" spans="1:6">
      <c r="A11">
        <v>1</v>
      </c>
      <c r="B11">
        <v>1</v>
      </c>
      <c r="C11" s="3" t="s">
        <v>22</v>
      </c>
      <c r="D11">
        <v>3.76702971E-2</v>
      </c>
      <c r="E11" t="s">
        <v>19</v>
      </c>
      <c r="F11">
        <v>74.215656886800019</v>
      </c>
    </row>
    <row r="12" spans="1:6">
      <c r="A12">
        <v>1</v>
      </c>
      <c r="B12">
        <v>1</v>
      </c>
      <c r="C12" s="3" t="s">
        <v>23</v>
      </c>
      <c r="D12">
        <v>3.2689010259E-2</v>
      </c>
      <c r="E12" t="s">
        <v>8</v>
      </c>
      <c r="F12">
        <v>75.269335190800021</v>
      </c>
    </row>
    <row r="13" spans="1:6">
      <c r="A13">
        <v>1</v>
      </c>
      <c r="B13">
        <v>1</v>
      </c>
      <c r="C13" s="3" t="s">
        <v>24</v>
      </c>
      <c r="D13">
        <v>3.9473146275000003E-2</v>
      </c>
      <c r="E13" t="s">
        <v>9</v>
      </c>
      <c r="F13">
        <v>60.973258250000001</v>
      </c>
    </row>
    <row r="14" spans="1:6">
      <c r="A14">
        <v>1</v>
      </c>
      <c r="B14">
        <v>1</v>
      </c>
      <c r="C14" s="3" t="s">
        <v>25</v>
      </c>
      <c r="D14">
        <v>4.2395250384749998E-2</v>
      </c>
      <c r="E14" t="s">
        <v>10</v>
      </c>
      <c r="F14">
        <v>60.028452659199999</v>
      </c>
    </row>
    <row r="15" spans="1:6">
      <c r="A15">
        <v>1</v>
      </c>
      <c r="B15">
        <v>1</v>
      </c>
      <c r="C15" s="3" t="s">
        <v>26</v>
      </c>
      <c r="D15">
        <v>4.3816279212749998E-2</v>
      </c>
      <c r="E15" t="s">
        <v>11</v>
      </c>
      <c r="F15">
        <v>83.611008000000012</v>
      </c>
    </row>
    <row r="16" spans="1:6">
      <c r="A16">
        <v>1</v>
      </c>
      <c r="B16">
        <v>1</v>
      </c>
      <c r="C16" s="3" t="s">
        <v>27</v>
      </c>
      <c r="D16">
        <v>3.8332559274749996E-2</v>
      </c>
      <c r="E16" t="s">
        <v>12</v>
      </c>
      <c r="F16">
        <v>70.070519771200011</v>
      </c>
    </row>
    <row r="17" spans="1:6">
      <c r="A17">
        <v>1</v>
      </c>
      <c r="B17">
        <v>1</v>
      </c>
      <c r="C17" s="3" t="s">
        <v>28</v>
      </c>
      <c r="D17">
        <v>4.0011956364750002E-2</v>
      </c>
      <c r="E17" t="s">
        <v>13</v>
      </c>
      <c r="F17">
        <v>56.819676492799999</v>
      </c>
    </row>
    <row r="19" spans="1:6">
      <c r="C19" s="3"/>
    </row>
    <row r="20" spans="1:6">
      <c r="C20" s="3"/>
    </row>
    <row r="21" spans="1:6">
      <c r="C21" s="3"/>
    </row>
    <row r="22" spans="1:6">
      <c r="C22" s="3"/>
    </row>
    <row r="23" spans="1:6">
      <c r="C23" s="3"/>
    </row>
    <row r="24" spans="1:6">
      <c r="C24" s="3"/>
    </row>
    <row r="25" spans="1:6">
      <c r="C25" s="3"/>
    </row>
    <row r="27" spans="1:6">
      <c r="C27" s="12" t="s">
        <v>14</v>
      </c>
      <c r="D27" s="12"/>
    </row>
    <row r="28" spans="1:6">
      <c r="C28" s="1"/>
      <c r="D28" s="13"/>
    </row>
    <row r="29" spans="1:6">
      <c r="A29" t="s">
        <v>20</v>
      </c>
      <c r="B29" t="s">
        <v>21</v>
      </c>
      <c r="C29" s="1"/>
      <c r="D29" s="2" t="s">
        <v>15</v>
      </c>
    </row>
    <row r="30" spans="1:6">
      <c r="A30">
        <v>1</v>
      </c>
      <c r="B30">
        <v>0</v>
      </c>
      <c r="C30" s="3" t="s">
        <v>22</v>
      </c>
      <c r="D30">
        <f t="shared" ref="D30:D36" si="0">D3/F3*100</f>
        <v>6.2800728789142946E-2</v>
      </c>
    </row>
    <row r="31" spans="1:6">
      <c r="A31">
        <v>1</v>
      </c>
      <c r="B31">
        <v>0</v>
      </c>
      <c r="C31" s="3" t="s">
        <v>23</v>
      </c>
      <c r="D31">
        <f t="shared" si="0"/>
        <v>8.2419288742209967E-2</v>
      </c>
    </row>
    <row r="32" spans="1:6">
      <c r="A32">
        <v>1</v>
      </c>
      <c r="B32">
        <v>0</v>
      </c>
      <c r="C32" s="3" t="s">
        <v>24</v>
      </c>
      <c r="D32">
        <f t="shared" si="0"/>
        <v>7.5363363585229909E-2</v>
      </c>
    </row>
    <row r="33" spans="1:4">
      <c r="A33">
        <v>1</v>
      </c>
      <c r="B33">
        <v>0</v>
      </c>
      <c r="C33" s="3" t="s">
        <v>25</v>
      </c>
      <c r="D33">
        <f t="shared" si="0"/>
        <v>5.5386544440446932E-2</v>
      </c>
    </row>
    <row r="34" spans="1:4">
      <c r="A34">
        <v>1</v>
      </c>
      <c r="B34">
        <v>0</v>
      </c>
      <c r="C34" s="3" t="s">
        <v>26</v>
      </c>
      <c r="D34">
        <f t="shared" si="0"/>
        <v>8.174794163295758E-2</v>
      </c>
    </row>
    <row r="35" spans="1:4">
      <c r="A35">
        <v>1</v>
      </c>
      <c r="B35">
        <v>0</v>
      </c>
      <c r="C35" s="3" t="s">
        <v>27</v>
      </c>
      <c r="D35">
        <f t="shared" si="0"/>
        <v>5.6626099008487862E-2</v>
      </c>
    </row>
    <row r="36" spans="1:4">
      <c r="A36">
        <v>1</v>
      </c>
      <c r="B36">
        <v>0</v>
      </c>
      <c r="C36" s="3" t="s">
        <v>28</v>
      </c>
      <c r="D36">
        <f t="shared" si="0"/>
        <v>6.7712561592898346E-2</v>
      </c>
    </row>
    <row r="38" spans="1:4">
      <c r="A38" t="s">
        <v>29</v>
      </c>
      <c r="D38">
        <f>AVERAGE(D30:D36)</f>
        <v>6.8865218255910507E-2</v>
      </c>
    </row>
    <row r="39" spans="1:4">
      <c r="A39" t="s">
        <v>30</v>
      </c>
      <c r="D39">
        <f>STDEV(D30:D36)/SQRT(D40)</f>
        <v>4.2579914187483693E-3</v>
      </c>
    </row>
    <row r="40" spans="1:4">
      <c r="A40" t="s">
        <v>31</v>
      </c>
      <c r="D40">
        <f>COUNT(D30:D36)</f>
        <v>7</v>
      </c>
    </row>
    <row r="42" spans="1:4" ht="15.75" customHeight="1">
      <c r="A42">
        <v>1</v>
      </c>
      <c r="B42">
        <v>1</v>
      </c>
      <c r="C42" s="3" t="s">
        <v>22</v>
      </c>
      <c r="D42">
        <f t="shared" ref="D42:D48" si="1">D11/F11*100</f>
        <v>5.0757884091032053E-2</v>
      </c>
    </row>
    <row r="43" spans="1:4">
      <c r="A43">
        <v>1</v>
      </c>
      <c r="B43">
        <v>1</v>
      </c>
      <c r="C43" s="3" t="s">
        <v>23</v>
      </c>
      <c r="D43">
        <f t="shared" si="1"/>
        <v>4.3429386185139966E-2</v>
      </c>
    </row>
    <row r="44" spans="1:4">
      <c r="A44">
        <v>1</v>
      </c>
      <c r="B44">
        <v>1</v>
      </c>
      <c r="C44" s="3" t="s">
        <v>24</v>
      </c>
      <c r="D44">
        <f t="shared" si="1"/>
        <v>6.473845651015378E-2</v>
      </c>
    </row>
    <row r="45" spans="1:4">
      <c r="A45">
        <v>1</v>
      </c>
      <c r="B45">
        <v>1</v>
      </c>
      <c r="C45" s="3" t="s">
        <v>25</v>
      </c>
      <c r="D45">
        <f t="shared" si="1"/>
        <v>7.0625259367321835E-2</v>
      </c>
    </row>
    <row r="46" spans="1:4">
      <c r="A46">
        <v>1</v>
      </c>
      <c r="B46">
        <v>1</v>
      </c>
      <c r="C46" s="3" t="s">
        <v>26</v>
      </c>
      <c r="D46">
        <f t="shared" si="1"/>
        <v>5.2404916841512057E-2</v>
      </c>
    </row>
    <row r="47" spans="1:4">
      <c r="A47">
        <v>1</v>
      </c>
      <c r="B47">
        <v>1</v>
      </c>
      <c r="C47" s="3" t="s">
        <v>27</v>
      </c>
      <c r="D47">
        <f t="shared" si="1"/>
        <v>5.4705687070563482E-2</v>
      </c>
    </row>
    <row r="48" spans="1:4">
      <c r="A48">
        <v>1</v>
      </c>
      <c r="B48">
        <v>1</v>
      </c>
      <c r="C48" s="3" t="s">
        <v>28</v>
      </c>
      <c r="D48">
        <f t="shared" si="1"/>
        <v>7.041919073548436E-2</v>
      </c>
    </row>
    <row r="50" spans="1:4">
      <c r="A50" t="s">
        <v>29</v>
      </c>
      <c r="D50">
        <f>AVERAGE(D42:D48)</f>
        <v>5.8154397257315367E-2</v>
      </c>
    </row>
    <row r="51" spans="1:4">
      <c r="A51" t="s">
        <v>30</v>
      </c>
      <c r="D51">
        <f>STDEV(D42:D48)/SQRT(D52)</f>
        <v>3.9814506873165848E-3</v>
      </c>
    </row>
    <row r="52" spans="1:4">
      <c r="A52" t="s">
        <v>31</v>
      </c>
      <c r="D52">
        <f>COUNT(D42:D48)</f>
        <v>7</v>
      </c>
    </row>
    <row r="53" spans="1:4">
      <c r="A53" t="s">
        <v>32</v>
      </c>
      <c r="D53">
        <f>TTEST(D42:D48,$D$30:$D$36,2,2)</f>
        <v>9.1032026443912256E-2</v>
      </c>
    </row>
    <row r="55" spans="1:4">
      <c r="C55" s="3"/>
    </row>
    <row r="56" spans="1:4">
      <c r="C56" s="3"/>
    </row>
    <row r="57" spans="1:4">
      <c r="C57" s="3"/>
    </row>
    <row r="58" spans="1:4">
      <c r="C58" s="3"/>
    </row>
    <row r="59" spans="1:4">
      <c r="C59" s="3"/>
    </row>
    <row r="60" spans="1:4">
      <c r="C60" s="3"/>
    </row>
    <row r="61" spans="1:4">
      <c r="C61" s="3"/>
    </row>
    <row r="66" spans="4:4">
      <c r="D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38" sqref="B38"/>
    </sheetView>
  </sheetViews>
  <sheetFormatPr defaultRowHeight="15"/>
  <cols>
    <col min="1" max="1" width="14" bestFit="1" customWidth="1"/>
    <col min="2" max="2" width="29.28515625" customWidth="1"/>
    <col min="3" max="3" width="32.5703125" bestFit="1" customWidth="1"/>
  </cols>
  <sheetData>
    <row r="1" spans="1:5">
      <c r="A1" s="5" t="s">
        <v>33</v>
      </c>
      <c r="B1" s="11" t="s">
        <v>41</v>
      </c>
      <c r="C1" s="11"/>
      <c r="D1" s="8"/>
      <c r="E1" s="8"/>
    </row>
    <row r="2" spans="1:5">
      <c r="A2" s="5"/>
      <c r="B2" s="7" t="s">
        <v>42</v>
      </c>
      <c r="C2" s="7" t="s">
        <v>43</v>
      </c>
      <c r="D2" s="9"/>
      <c r="E2" s="9"/>
    </row>
    <row r="3" spans="1:5">
      <c r="A3" s="5" t="s">
        <v>34</v>
      </c>
      <c r="B3" s="6">
        <v>2.0449999999999999</v>
      </c>
      <c r="C3" s="6">
        <v>2.6116666666666664</v>
      </c>
      <c r="D3" s="9"/>
      <c r="E3" s="9"/>
    </row>
    <row r="4" spans="1:5">
      <c r="A4" s="5" t="s">
        <v>35</v>
      </c>
      <c r="B4" s="6">
        <v>1.75</v>
      </c>
      <c r="C4" s="6">
        <v>2.166666666666667</v>
      </c>
      <c r="D4" s="9"/>
      <c r="E4" s="9"/>
    </row>
    <row r="5" spans="1:5">
      <c r="A5" s="5" t="s">
        <v>36</v>
      </c>
      <c r="B5" s="6">
        <v>1.64</v>
      </c>
      <c r="C5" s="6">
        <v>1.9400000000000002</v>
      </c>
      <c r="D5" s="9"/>
      <c r="E5" s="9"/>
    </row>
    <row r="6" spans="1:5">
      <c r="A6" s="5" t="s">
        <v>37</v>
      </c>
      <c r="B6" s="6">
        <v>1.5966666666666669</v>
      </c>
      <c r="C6" s="6">
        <v>1.845</v>
      </c>
      <c r="D6" s="9"/>
      <c r="E6" s="9"/>
    </row>
    <row r="7" spans="1:5">
      <c r="A7" s="5" t="s">
        <v>38</v>
      </c>
      <c r="B7" s="6">
        <v>1.4950000000000001</v>
      </c>
      <c r="C7" s="6">
        <v>1.3166666666666667</v>
      </c>
      <c r="D7" s="9"/>
      <c r="E7" s="9"/>
    </row>
    <row r="8" spans="1:5">
      <c r="A8" s="5"/>
      <c r="B8" s="6"/>
      <c r="C8" s="6"/>
      <c r="D8" s="9"/>
      <c r="E8" s="9"/>
    </row>
    <row r="9" spans="1:5">
      <c r="A9" s="5" t="s">
        <v>29</v>
      </c>
      <c r="B9" s="6">
        <f>AVERAGE(B3:B7)</f>
        <v>1.7053333333333334</v>
      </c>
      <c r="C9" s="6">
        <f>AVERAGE(C3:C7)</f>
        <v>1.9760000000000002</v>
      </c>
      <c r="D9" s="9"/>
      <c r="E9" s="9"/>
    </row>
    <row r="10" spans="1:5">
      <c r="A10" s="5" t="s">
        <v>39</v>
      </c>
      <c r="B10" s="5">
        <f>_xlfn.STDEV.P(B3:B7)</f>
        <v>0.1885128937529488</v>
      </c>
      <c r="C10" s="5">
        <f>_xlfn.STDEV.P(C3:C7)</f>
        <v>0.42275367138165187</v>
      </c>
      <c r="D10" s="9"/>
      <c r="E10" s="9"/>
    </row>
    <row r="11" spans="1:5">
      <c r="A11" s="5" t="s">
        <v>30</v>
      </c>
      <c r="B11" s="5">
        <f>B10/SQRT(COUNT(B3:B7)-1)</f>
        <v>9.4256446876474401E-2</v>
      </c>
      <c r="C11" s="5">
        <f>C10/SQRT(COUNT(C3:C7)-1)</f>
        <v>0.21137683569082594</v>
      </c>
      <c r="D11" s="9"/>
      <c r="E11" s="9"/>
    </row>
    <row r="12" spans="1:5">
      <c r="A12" s="10" t="s">
        <v>31</v>
      </c>
      <c r="B12" s="5">
        <f>COUNT(B3:B7)</f>
        <v>5</v>
      </c>
      <c r="C12" s="5">
        <f>COUNT(C3:C7)</f>
        <v>5</v>
      </c>
    </row>
    <row r="13" spans="1:5">
      <c r="A13" s="10" t="s">
        <v>40</v>
      </c>
      <c r="B13" s="5"/>
      <c r="C13" s="5">
        <f>TTEST(C3:C7,B3:B7,2,1)</f>
        <v>9.6084836644895519E-2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2" sqref="A2:A7"/>
    </sheetView>
  </sheetViews>
  <sheetFormatPr defaultRowHeight="15"/>
  <cols>
    <col min="2" max="2" width="34.7109375" bestFit="1" customWidth="1"/>
    <col min="3" max="3" width="48.140625" bestFit="1" customWidth="1"/>
    <col min="4" max="4" width="34.7109375" bestFit="1" customWidth="1"/>
    <col min="5" max="5" width="49.140625" bestFit="1" customWidth="1"/>
  </cols>
  <sheetData>
    <row r="1" spans="1:6">
      <c r="B1" s="16" t="s">
        <v>52</v>
      </c>
      <c r="C1" s="16" t="s">
        <v>53</v>
      </c>
      <c r="D1" s="16" t="s">
        <v>54</v>
      </c>
      <c r="E1" s="16" t="s">
        <v>55</v>
      </c>
      <c r="F1" s="16"/>
    </row>
    <row r="2" spans="1:6">
      <c r="A2" t="s">
        <v>44</v>
      </c>
      <c r="B2" s="14">
        <v>4.1786966000000002E-2</v>
      </c>
      <c r="C2" s="14">
        <v>2.8043655000000001E-2</v>
      </c>
      <c r="D2" s="14">
        <v>0.33491618499999998</v>
      </c>
      <c r="E2" s="14">
        <v>0.16183172000000001</v>
      </c>
    </row>
    <row r="3" spans="1:6">
      <c r="A3" t="s">
        <v>45</v>
      </c>
      <c r="B3" s="14">
        <v>5.1629610999999999E-2</v>
      </c>
      <c r="C3" s="14">
        <v>4.3508918000000001E-2</v>
      </c>
      <c r="D3" s="14">
        <v>0.47682089900000002</v>
      </c>
      <c r="E3" s="14">
        <v>0.24021415300000001</v>
      </c>
    </row>
    <row r="4" spans="1:6">
      <c r="A4" t="s">
        <v>46</v>
      </c>
      <c r="B4" s="14">
        <v>3.0040944E-2</v>
      </c>
      <c r="C4" s="14">
        <v>4.2871512000000001E-2</v>
      </c>
      <c r="D4" s="14">
        <v>0.47699639199999999</v>
      </c>
      <c r="E4" s="14">
        <v>0.15476213799999999</v>
      </c>
    </row>
    <row r="5" spans="1:6">
      <c r="A5" t="s">
        <v>47</v>
      </c>
      <c r="B5" s="14">
        <v>2.8926413000000002E-2</v>
      </c>
      <c r="C5" s="14">
        <v>3.9443454000000003E-2</v>
      </c>
      <c r="D5" s="14">
        <v>0.42482588799999998</v>
      </c>
      <c r="E5" s="14">
        <v>0.247171695</v>
      </c>
    </row>
    <row r="6" spans="1:6">
      <c r="A6" t="s">
        <v>48</v>
      </c>
      <c r="B6" s="14">
        <v>3.9723565000000002E-2</v>
      </c>
      <c r="C6" s="14">
        <v>4.2030126000000001E-2</v>
      </c>
      <c r="D6" s="14">
        <v>0.41525624100000003</v>
      </c>
      <c r="E6" s="14">
        <v>0.161037713</v>
      </c>
    </row>
    <row r="7" spans="1:6">
      <c r="A7" t="s">
        <v>49</v>
      </c>
      <c r="B7" s="14">
        <v>4.6491079999999997E-2</v>
      </c>
      <c r="C7" s="14">
        <v>3.8828521999999997E-2</v>
      </c>
      <c r="D7" s="14">
        <v>0.26566910700000002</v>
      </c>
      <c r="E7" s="14">
        <v>0.18806462600000001</v>
      </c>
    </row>
    <row r="8" spans="1:6">
      <c r="A8" t="s">
        <v>50</v>
      </c>
      <c r="B8" s="14">
        <v>5.4982165E-2</v>
      </c>
      <c r="C8" s="14">
        <v>3.2771902999999998E-2</v>
      </c>
      <c r="D8" s="14">
        <v>0.37841968799999998</v>
      </c>
      <c r="E8" s="14">
        <v>0.11538939600000001</v>
      </c>
    </row>
    <row r="9" spans="1:6">
      <c r="A9" t="s">
        <v>51</v>
      </c>
      <c r="B9" s="14">
        <v>2.7959814999999999E-2</v>
      </c>
      <c r="C9" s="14">
        <v>3.1724137999999999E-2</v>
      </c>
      <c r="D9" s="14">
        <v>0.33612057200000001</v>
      </c>
      <c r="E9" s="14">
        <v>0.12291606400000001</v>
      </c>
    </row>
    <row r="10" spans="1:6">
      <c r="B10" s="14"/>
      <c r="C10" s="14"/>
      <c r="D10" s="14"/>
      <c r="E10" s="14"/>
    </row>
    <row r="11" spans="1:6">
      <c r="B11" s="14"/>
      <c r="C11" s="14"/>
      <c r="D11" s="14"/>
      <c r="E11" s="14"/>
    </row>
    <row r="12" spans="1:6">
      <c r="B12" s="14"/>
      <c r="C12" s="14"/>
      <c r="D12" s="14"/>
      <c r="E12" s="14"/>
    </row>
    <row r="13" spans="1:6">
      <c r="B13" s="16" t="s">
        <v>56</v>
      </c>
      <c r="C13" s="16" t="s">
        <v>57</v>
      </c>
    </row>
    <row r="14" spans="1:6">
      <c r="A14" t="s">
        <v>44</v>
      </c>
      <c r="B14" s="14">
        <v>0.73503292099999995</v>
      </c>
      <c r="C14" s="14">
        <v>0.58430241400000005</v>
      </c>
      <c r="D14" s="14"/>
      <c r="E14" s="14"/>
    </row>
    <row r="15" spans="1:6">
      <c r="A15" t="s">
        <v>45</v>
      </c>
      <c r="B15" s="14">
        <v>0.65412747900000001</v>
      </c>
      <c r="C15" s="14">
        <v>0.49194095799999998</v>
      </c>
      <c r="D15" s="14"/>
      <c r="E15" s="14"/>
    </row>
    <row r="16" spans="1:6">
      <c r="A16" t="s">
        <v>46</v>
      </c>
      <c r="B16" s="14">
        <v>0.71299865100000004</v>
      </c>
      <c r="C16" s="14">
        <v>0.54568699399999998</v>
      </c>
    </row>
    <row r="17" spans="1:3">
      <c r="A17" t="s">
        <v>47</v>
      </c>
      <c r="B17" s="14">
        <v>0.73419460299999995</v>
      </c>
      <c r="C17" s="14">
        <v>0.50686056199999996</v>
      </c>
    </row>
    <row r="18" spans="1:3">
      <c r="A18" t="s">
        <v>48</v>
      </c>
      <c r="B18" s="14">
        <v>0.66113543799999996</v>
      </c>
      <c r="C18" s="14">
        <v>0.44083692699999999</v>
      </c>
    </row>
    <row r="19" spans="1:3">
      <c r="A19" t="s">
        <v>49</v>
      </c>
      <c r="B19" s="14">
        <v>1.023785137</v>
      </c>
      <c r="C19" s="14">
        <v>0.59235879999999996</v>
      </c>
    </row>
    <row r="20" spans="1:3">
      <c r="A20" t="s">
        <v>50</v>
      </c>
      <c r="B20" s="14">
        <v>0.71500860700000002</v>
      </c>
      <c r="C20" s="14">
        <v>0.33759588200000001</v>
      </c>
    </row>
    <row r="21" spans="1:3">
      <c r="A21" t="s">
        <v>51</v>
      </c>
      <c r="B21" s="14">
        <v>0.91865197600000004</v>
      </c>
      <c r="C21" s="14">
        <v>0.33675211399999999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7" sqref="C17"/>
    </sheetView>
  </sheetViews>
  <sheetFormatPr defaultRowHeight="15"/>
  <cols>
    <col min="2" max="2" width="34.7109375" bestFit="1" customWidth="1"/>
    <col min="3" max="3" width="48.140625" bestFit="1" customWidth="1"/>
    <col min="4" max="4" width="35.7109375" bestFit="1" customWidth="1"/>
    <col min="5" max="5" width="49.140625" bestFit="1" customWidth="1"/>
    <col min="6" max="6" width="12.42578125" bestFit="1" customWidth="1"/>
  </cols>
  <sheetData>
    <row r="1" spans="1:6">
      <c r="B1" s="16" t="s">
        <v>52</v>
      </c>
      <c r="C1" s="16" t="s">
        <v>58</v>
      </c>
      <c r="D1" s="16" t="s">
        <v>59</v>
      </c>
      <c r="E1" s="16" t="s">
        <v>60</v>
      </c>
      <c r="F1" s="15"/>
    </row>
    <row r="2" spans="1:6">
      <c r="A2" t="s">
        <v>44</v>
      </c>
      <c r="B2" s="14">
        <v>4.0375980999999998E-2</v>
      </c>
      <c r="C2" s="14">
        <v>6.0777486999999998E-2</v>
      </c>
      <c r="D2" s="14">
        <v>4.1013626999999997E-2</v>
      </c>
      <c r="E2" s="14">
        <v>5.3189696000000002E-2</v>
      </c>
      <c r="F2" s="14"/>
    </row>
    <row r="3" spans="1:6">
      <c r="A3" t="s">
        <v>45</v>
      </c>
      <c r="B3" s="14">
        <v>8.4807756999999998E-2</v>
      </c>
      <c r="C3" s="14">
        <v>5.7480228000000001E-2</v>
      </c>
      <c r="D3" s="14">
        <v>9.9404581000000006E-2</v>
      </c>
      <c r="E3" s="14">
        <v>3.6077968000000002E-2</v>
      </c>
      <c r="F3" s="14"/>
    </row>
    <row r="4" spans="1:6">
      <c r="A4" t="s">
        <v>46</v>
      </c>
      <c r="B4" s="14">
        <v>4.3824887E-2</v>
      </c>
      <c r="C4" s="14">
        <v>3.8805226999999998E-2</v>
      </c>
      <c r="D4" s="14">
        <v>6.6001466999999994E-2</v>
      </c>
      <c r="E4" s="14">
        <v>6.5231224000000004E-2</v>
      </c>
      <c r="F4" s="14"/>
    </row>
    <row r="5" spans="1:6">
      <c r="A5" t="s">
        <v>47</v>
      </c>
      <c r="B5" s="14">
        <v>4.9943878999999997E-2</v>
      </c>
      <c r="C5" s="14">
        <v>5.2978717000000002E-2</v>
      </c>
      <c r="D5" s="14">
        <v>5.2705551000000003E-2</v>
      </c>
      <c r="E5" s="14">
        <v>4.5769656999999998E-2</v>
      </c>
      <c r="F5" s="14"/>
    </row>
    <row r="6" spans="1:6">
      <c r="A6" t="s">
        <v>48</v>
      </c>
      <c r="B6" s="14">
        <v>6.3525071000000002E-2</v>
      </c>
      <c r="C6" s="14">
        <v>3.6617233999999999E-2</v>
      </c>
      <c r="D6" s="14">
        <v>4.3076863E-2</v>
      </c>
      <c r="E6" s="14">
        <v>5.0016446999999999E-2</v>
      </c>
      <c r="F6" s="14"/>
    </row>
    <row r="7" spans="1:6">
      <c r="A7" t="s">
        <v>49</v>
      </c>
      <c r="B7" s="14">
        <v>7.2694334999999999E-2</v>
      </c>
      <c r="C7" s="14">
        <v>4.2296908000000001E-2</v>
      </c>
      <c r="D7" s="14">
        <v>5.9980078999999999E-2</v>
      </c>
      <c r="E7" s="14">
        <v>3.5614264999999999E-2</v>
      </c>
      <c r="F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S6a MFQ effect Insulin</vt:lpstr>
      <vt:lpstr>Fig S6c MFQ KATP</vt:lpstr>
      <vt:lpstr>Fig S6d-f ins sst secretion CBX</vt:lpstr>
      <vt:lpstr>Fig S6g Ins at CC with MFQ CBX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2023-02-27T10:55:45Z</dcterms:created>
  <dcterms:modified xsi:type="dcterms:W3CDTF">2024-08-08T22:49:34Z</dcterms:modified>
</cp:coreProperties>
</file>