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740" windowHeight="11940"/>
  </bookViews>
  <sheets>
    <sheet name="Fig S10c b cell Vm in V59M" sheetId="1" r:id="rId1"/>
    <sheet name="Fig S10d d cell Vm in V59M" sheetId="2" r:id="rId2"/>
    <sheet name="Fig S10e-f SST secretion V59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/>
  <c r="C12" i="1"/>
  <c r="P10" i="3" l="1"/>
  <c r="P11" i="3"/>
  <c r="O11" i="3"/>
  <c r="N11" i="3"/>
  <c r="M11" i="3"/>
  <c r="L11" i="3" s="1"/>
  <c r="K11" i="3"/>
  <c r="N10" i="3"/>
  <c r="M10" i="3"/>
  <c r="L10" i="3" s="1"/>
  <c r="K10" i="3"/>
  <c r="M9" i="3"/>
  <c r="L9" i="3" s="1"/>
  <c r="K9" i="3"/>
  <c r="L4" i="3"/>
  <c r="K4" i="3"/>
  <c r="J4" i="3"/>
  <c r="I4" i="3" s="1"/>
  <c r="H4" i="3"/>
  <c r="K3" i="3"/>
  <c r="J3" i="3"/>
  <c r="I3" i="3" s="1"/>
  <c r="H3" i="3"/>
  <c r="J2" i="3"/>
  <c r="I2" i="3" s="1"/>
  <c r="H2" i="3"/>
</calcChain>
</file>

<file path=xl/sharedStrings.xml><?xml version="1.0" encoding="utf-8"?>
<sst xmlns="http://schemas.openxmlformats.org/spreadsheetml/2006/main" count="59" uniqueCount="37">
  <si>
    <t>beta cell Vm WT 1G (mV)</t>
  </si>
  <si>
    <t>beta cell Vm WT 20G (mV)</t>
  </si>
  <si>
    <t>beta cell Vm V59M 1G (mV)</t>
  </si>
  <si>
    <t>beta cell Vm V59M 20G (mV)</t>
  </si>
  <si>
    <t>beta cell Vm V59M tolb (mV)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</si>
  <si>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</si>
  <si>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</si>
  <si>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</si>
  <si>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</si>
  <si>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</si>
  <si>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</si>
  <si>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</si>
  <si>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</si>
  <si>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</si>
  <si>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delta cell Vm WT 1G (mV)</t>
  </si>
  <si>
    <t>delta cell Vm WT 20G (mV)</t>
  </si>
  <si>
    <t>delta cell Vm V59M 20G (mV)</t>
  </si>
  <si>
    <t>delta cell Vm V59M 1G (mV)</t>
  </si>
  <si>
    <t>delta cell Vm V59M tolb (mV)</t>
  </si>
  <si>
    <t>glucose (mM)</t>
  </si>
  <si>
    <r>
      <t>tolbutamide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M)</t>
    </r>
  </si>
  <si>
    <t>control/induced</t>
  </si>
  <si>
    <t>replicate1</t>
  </si>
  <si>
    <t>replicate2</t>
  </si>
  <si>
    <t>replicate3</t>
  </si>
  <si>
    <t>replicate4</t>
  </si>
  <si>
    <t>mean</t>
  </si>
  <si>
    <t>se</t>
  </si>
  <si>
    <t>n</t>
  </si>
  <si>
    <t>p vs 1 mM glucose</t>
  </si>
  <si>
    <t>p vs 20 mM glucose</t>
  </si>
  <si>
    <t>control</t>
  </si>
  <si>
    <t>replicate5</t>
  </si>
  <si>
    <t>replicate6</t>
  </si>
  <si>
    <t>replicate7</t>
  </si>
  <si>
    <t>p vs control 20 mM glucose</t>
  </si>
  <si>
    <t>induced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</si>
</sst>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Symbol"/>
      <family val="1"/>
      <charset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13" sqref="F13"/>
    </sheetView>
  </sheetViews>
  <sheetFormatPr defaultRowHeight="15" x14ac:dyDescent="0.25"/>
  <cols>
    <col min="2" max="2" width="22.85546875" bestFit="1" customWidth="1"/>
    <col min="3" max="3" width="23.85546875" bestFit="1" customWidth="1"/>
    <col min="4" max="4" width="26" bestFit="1" customWidth="1"/>
    <col min="5" max="5" width="24.85546875" bestFit="1" customWidth="1"/>
    <col min="6" max="6" width="25.5703125" bestFit="1" customWidth="1"/>
  </cols>
  <sheetData>
    <row r="1" spans="1: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t="s">
        <v>5</v>
      </c>
      <c r="B2" s="1">
        <v>-80</v>
      </c>
      <c r="C2" s="1">
        <v>-51</v>
      </c>
      <c r="D2" s="1">
        <v>-77</v>
      </c>
      <c r="E2" s="1">
        <v>-73</v>
      </c>
      <c r="F2" s="1">
        <v>-42</v>
      </c>
    </row>
    <row r="3" spans="1:6" x14ac:dyDescent="0.25">
      <c r="A3" t="s">
        <v>6</v>
      </c>
      <c r="B3" s="1">
        <v>-87</v>
      </c>
      <c r="C3" s="1">
        <v>-50</v>
      </c>
      <c r="D3" s="1">
        <v>-94</v>
      </c>
      <c r="E3" s="1">
        <v>-94</v>
      </c>
      <c r="F3" s="1">
        <v>-58</v>
      </c>
    </row>
    <row r="4" spans="1:6" x14ac:dyDescent="0.25">
      <c r="A4" t="s">
        <v>7</v>
      </c>
      <c r="B4" s="1">
        <v>-77</v>
      </c>
      <c r="C4" s="1">
        <v>-41</v>
      </c>
      <c r="D4" s="1">
        <v>-83</v>
      </c>
      <c r="E4" s="1">
        <v>-82</v>
      </c>
      <c r="F4" s="1">
        <v>-45</v>
      </c>
    </row>
    <row r="5" spans="1:6" x14ac:dyDescent="0.25">
      <c r="A5" t="s">
        <v>8</v>
      </c>
      <c r="B5" s="1">
        <v>-77</v>
      </c>
      <c r="C5" s="1">
        <v>-41</v>
      </c>
      <c r="D5" s="1"/>
      <c r="E5" s="1"/>
      <c r="F5" s="1"/>
    </row>
    <row r="6" spans="1:6" x14ac:dyDescent="0.25">
      <c r="A6" t="s">
        <v>9</v>
      </c>
      <c r="B6" s="1">
        <v>-78</v>
      </c>
      <c r="C6" s="1">
        <v>-46</v>
      </c>
      <c r="D6" s="1"/>
      <c r="E6" s="1"/>
      <c r="F6" s="1"/>
    </row>
    <row r="7" spans="1:6" x14ac:dyDescent="0.25">
      <c r="A7" t="s">
        <v>10</v>
      </c>
      <c r="B7" s="1">
        <v>-85</v>
      </c>
      <c r="C7" s="1">
        <v>-48</v>
      </c>
      <c r="D7" s="1"/>
      <c r="E7" s="1"/>
      <c r="F7" s="1"/>
    </row>
    <row r="8" spans="1:6" x14ac:dyDescent="0.25">
      <c r="A8" t="s">
        <v>11</v>
      </c>
      <c r="B8" s="1">
        <v>-75</v>
      </c>
      <c r="C8" s="1">
        <v>-50</v>
      </c>
      <c r="D8" s="1"/>
      <c r="E8" s="1"/>
      <c r="F8" s="1"/>
    </row>
    <row r="9" spans="1:6" x14ac:dyDescent="0.25">
      <c r="A9" t="s">
        <v>12</v>
      </c>
      <c r="B9" s="1">
        <v>-75</v>
      </c>
      <c r="C9" s="1">
        <v>-55</v>
      </c>
      <c r="D9" s="1"/>
      <c r="E9" s="1"/>
      <c r="F9" s="1"/>
    </row>
    <row r="10" spans="1:6" x14ac:dyDescent="0.25">
      <c r="A10" t="s">
        <v>13</v>
      </c>
      <c r="B10" s="1">
        <v>-76</v>
      </c>
      <c r="C10" s="1">
        <v>-42</v>
      </c>
      <c r="D10" s="1"/>
      <c r="E10" s="1"/>
      <c r="F10" s="1"/>
    </row>
    <row r="12" spans="1:6" x14ac:dyDescent="0.25">
      <c r="C12">
        <f>TTEST(C2:C10,B2:B10,1,1)</f>
        <v>1.2247382023737873E-7</v>
      </c>
      <c r="E12">
        <f>TTEST(E2:E10,D2:D10,1,1)</f>
        <v>0.14992997899299726</v>
      </c>
      <c r="F12">
        <f>TTEST(F2:F10,D2:D10,1,1)</f>
        <v>2.9432790676453503E-4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2" sqref="E2"/>
    </sheetView>
  </sheetViews>
  <sheetFormatPr defaultRowHeight="15" x14ac:dyDescent="0.25"/>
  <cols>
    <col min="1" max="1" width="8.140625" customWidth="1"/>
    <col min="2" max="2" width="23.28515625" bestFit="1" customWidth="1"/>
    <col min="3" max="3" width="24.28515625" bestFit="1" customWidth="1"/>
    <col min="4" max="4" width="26.42578125" bestFit="1" customWidth="1"/>
    <col min="5" max="5" width="25.28515625" bestFit="1" customWidth="1"/>
    <col min="6" max="6" width="26" bestFit="1" customWidth="1"/>
  </cols>
  <sheetData>
    <row r="1" spans="1:6" x14ac:dyDescent="0.25">
      <c r="B1" s="2" t="s">
        <v>14</v>
      </c>
      <c r="C1" s="2" t="s">
        <v>15</v>
      </c>
      <c r="D1" s="2" t="s">
        <v>17</v>
      </c>
      <c r="E1" s="2" t="s">
        <v>16</v>
      </c>
      <c r="F1" s="2" t="s">
        <v>18</v>
      </c>
    </row>
    <row r="2" spans="1:6" x14ac:dyDescent="0.25">
      <c r="A2" t="s">
        <v>5</v>
      </c>
      <c r="B2" s="1">
        <v>-87.3</v>
      </c>
      <c r="C2" s="1">
        <v>-60.25</v>
      </c>
      <c r="D2" s="1">
        <v>-78.5</v>
      </c>
      <c r="E2" s="1">
        <v>-72.599999999999994</v>
      </c>
      <c r="F2" s="1">
        <v>-44.3</v>
      </c>
    </row>
    <row r="3" spans="1:6" x14ac:dyDescent="0.25">
      <c r="A3" t="s">
        <v>6</v>
      </c>
      <c r="B3" s="1">
        <v>-68</v>
      </c>
      <c r="C3" s="1">
        <v>-58</v>
      </c>
      <c r="D3" s="1">
        <v>-70.5</v>
      </c>
      <c r="E3" s="1">
        <v>-52.5</v>
      </c>
      <c r="F3" s="1">
        <v>-45</v>
      </c>
    </row>
    <row r="4" spans="1:6" x14ac:dyDescent="0.25">
      <c r="A4" t="s">
        <v>7</v>
      </c>
      <c r="B4" s="1">
        <v>-74.5</v>
      </c>
      <c r="C4" s="1">
        <v>-67.5</v>
      </c>
      <c r="D4" s="1">
        <v>-80</v>
      </c>
      <c r="E4" s="1">
        <v>-76</v>
      </c>
      <c r="F4" s="1">
        <v>-64</v>
      </c>
    </row>
    <row r="5" spans="1:6" x14ac:dyDescent="0.25">
      <c r="A5" t="s">
        <v>8</v>
      </c>
      <c r="B5" s="1">
        <v>-71.5</v>
      </c>
      <c r="C5" s="1">
        <v>-47</v>
      </c>
      <c r="D5" s="1">
        <v>-78</v>
      </c>
      <c r="E5" s="1">
        <v>-78</v>
      </c>
      <c r="F5" s="1">
        <v>-57</v>
      </c>
    </row>
    <row r="6" spans="1:6" x14ac:dyDescent="0.25">
      <c r="A6" t="s">
        <v>10</v>
      </c>
      <c r="B6" s="1">
        <v>-80</v>
      </c>
      <c r="C6" s="1">
        <v>-52</v>
      </c>
      <c r="D6" s="1"/>
      <c r="E6" s="1"/>
      <c r="F6" s="1"/>
    </row>
    <row r="7" spans="1:6" x14ac:dyDescent="0.25">
      <c r="A7" t="s">
        <v>11</v>
      </c>
      <c r="B7" s="1">
        <v>-70</v>
      </c>
      <c r="D7" s="1"/>
      <c r="E7" s="1"/>
      <c r="F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K3" sqref="K3"/>
    </sheetView>
  </sheetViews>
  <sheetFormatPr defaultRowHeight="15" x14ac:dyDescent="0.25"/>
  <sheetData>
    <row r="1" spans="1:16" x14ac:dyDescent="0.25">
      <c r="A1" s="3" t="s">
        <v>19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  <c r="J1" s="3" t="s">
        <v>28</v>
      </c>
      <c r="K1" s="3" t="s">
        <v>29</v>
      </c>
      <c r="L1" s="3" t="s">
        <v>30</v>
      </c>
      <c r="M1" s="3"/>
      <c r="N1" s="3"/>
      <c r="O1" s="3"/>
      <c r="P1" s="3"/>
    </row>
    <row r="2" spans="1:16" x14ac:dyDescent="0.25">
      <c r="A2">
        <v>1</v>
      </c>
      <c r="B2">
        <v>0</v>
      </c>
      <c r="C2" t="s">
        <v>31</v>
      </c>
      <c r="D2" s="4">
        <v>8.8734999999999994E-2</v>
      </c>
      <c r="E2" s="4">
        <v>4.7335000000000002E-2</v>
      </c>
      <c r="F2" s="4">
        <v>9.8336999999999994E-2</v>
      </c>
      <c r="G2" s="4">
        <v>8.4085999999999994E-2</v>
      </c>
      <c r="H2">
        <f>AVERAGE(D2:G2)</f>
        <v>7.9623249999999993E-2</v>
      </c>
      <c r="I2">
        <f>STDEV(D2:G2)/SQRT(J2)</f>
        <v>1.1164212364926023E-2</v>
      </c>
      <c r="J2">
        <f>COUNT(D2:G2)</f>
        <v>4</v>
      </c>
    </row>
    <row r="3" spans="1:16" x14ac:dyDescent="0.25">
      <c r="A3">
        <v>20</v>
      </c>
      <c r="B3">
        <v>0</v>
      </c>
      <c r="C3" t="s">
        <v>31</v>
      </c>
      <c r="D3" s="4">
        <v>0.87250700000000003</v>
      </c>
      <c r="E3" s="4">
        <v>0.92877900000000002</v>
      </c>
      <c r="F3" s="4">
        <v>1.1907779999999999</v>
      </c>
      <c r="G3" s="4">
        <v>0.90381900000000004</v>
      </c>
      <c r="H3">
        <f t="shared" ref="H3:H4" si="0">AVERAGE(D3:G3)</f>
        <v>0.97397075</v>
      </c>
      <c r="I3">
        <f t="shared" ref="I3:I4" si="1">STDEV(D3:G3)/SQRT(J3)</f>
        <v>7.3180051079939051E-2</v>
      </c>
      <c r="J3">
        <f t="shared" ref="J3:J4" si="2">COUNT(D3:G3)</f>
        <v>4</v>
      </c>
      <c r="K3">
        <f t="shared" ref="K3:K4" si="3">TTEST(D3:G3,$D$2:$G$2,2,2)</f>
        <v>1.9527627189445972E-5</v>
      </c>
    </row>
    <row r="4" spans="1:16" x14ac:dyDescent="0.25">
      <c r="A4">
        <v>20</v>
      </c>
      <c r="B4">
        <v>200</v>
      </c>
      <c r="C4" t="s">
        <v>31</v>
      </c>
      <c r="D4" s="4">
        <v>0.95333699999999999</v>
      </c>
      <c r="E4" s="4">
        <v>1.1056330000000001</v>
      </c>
      <c r="F4" s="4">
        <v>1.091766</v>
      </c>
      <c r="G4" s="4">
        <v>1.4155819999999999</v>
      </c>
      <c r="H4">
        <f t="shared" si="0"/>
        <v>1.1415795</v>
      </c>
      <c r="I4">
        <f t="shared" si="1"/>
        <v>9.7590190959013237E-2</v>
      </c>
      <c r="J4">
        <f t="shared" si="2"/>
        <v>4</v>
      </c>
      <c r="K4">
        <f t="shared" si="3"/>
        <v>3.7062712687710725E-5</v>
      </c>
      <c r="L4">
        <f>TTEST(D4:G4,D3:G3,2,2)</f>
        <v>0.21854153424166273</v>
      </c>
    </row>
    <row r="8" spans="1:16" x14ac:dyDescent="0.25">
      <c r="A8" s="3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32</v>
      </c>
      <c r="I8" s="3" t="s">
        <v>33</v>
      </c>
      <c r="J8" s="3" t="s">
        <v>34</v>
      </c>
      <c r="K8" s="3" t="s">
        <v>26</v>
      </c>
      <c r="L8" s="3" t="s">
        <v>27</v>
      </c>
      <c r="M8" s="3" t="s">
        <v>28</v>
      </c>
      <c r="N8" s="3" t="s">
        <v>29</v>
      </c>
      <c r="O8" s="3" t="s">
        <v>30</v>
      </c>
      <c r="P8" s="3" t="s">
        <v>35</v>
      </c>
    </row>
    <row r="9" spans="1:16" x14ac:dyDescent="0.25">
      <c r="A9">
        <v>1</v>
      </c>
      <c r="B9">
        <v>0</v>
      </c>
      <c r="C9" t="s">
        <v>36</v>
      </c>
      <c r="D9" s="4">
        <v>3.9835000000000002E-2</v>
      </c>
      <c r="E9" s="4">
        <v>3.4456000000000001E-2</v>
      </c>
      <c r="F9" s="4">
        <v>6.2429999999999999E-2</v>
      </c>
      <c r="G9" s="4">
        <v>0.106213</v>
      </c>
      <c r="H9" s="4">
        <v>1.5176E-2</v>
      </c>
      <c r="I9" s="4">
        <v>1.0612999999999999E-2</v>
      </c>
      <c r="J9" s="4">
        <v>4.3895999999999998E-2</v>
      </c>
      <c r="K9">
        <f>AVERAGE(D9:J9)</f>
        <v>4.465985714285714E-2</v>
      </c>
      <c r="L9">
        <f>STDEV(D9:J9)/SQRT(M9)</f>
        <v>1.2209515327981603E-2</v>
      </c>
      <c r="M9">
        <f>COUNT(D9:J9)</f>
        <v>7</v>
      </c>
    </row>
    <row r="10" spans="1:16" x14ac:dyDescent="0.25">
      <c r="A10">
        <v>20</v>
      </c>
      <c r="B10">
        <v>0</v>
      </c>
      <c r="C10" t="s">
        <v>36</v>
      </c>
      <c r="D10" s="4">
        <v>9.7390000000000004E-2</v>
      </c>
      <c r="E10" s="4">
        <v>0.135495</v>
      </c>
      <c r="F10" s="4">
        <v>0.18651300000000001</v>
      </c>
      <c r="G10" s="4">
        <v>0.209199</v>
      </c>
      <c r="H10" s="4"/>
      <c r="I10" s="4"/>
      <c r="J10" s="4"/>
      <c r="K10">
        <f t="shared" ref="K10:K11" si="4">AVERAGE(D10:J10)</f>
        <v>0.15714925000000002</v>
      </c>
      <c r="L10">
        <f t="shared" ref="L10:L11" si="5">STDEV(D10:J10)/SQRT(M10)</f>
        <v>2.5185115962855862E-2</v>
      </c>
      <c r="M10">
        <f t="shared" ref="M10:M11" si="6">COUNT(D10:J10)</f>
        <v>4</v>
      </c>
      <c r="N10">
        <f>TTEST(D10:J10,$D$9:$J$9,2,2)</f>
        <v>1.3444362270545135E-3</v>
      </c>
      <c r="P10">
        <f>TTEST(D10:G10,D3:G3,2,2)</f>
        <v>4.2548863684221513E-5</v>
      </c>
    </row>
    <row r="11" spans="1:16" x14ac:dyDescent="0.25">
      <c r="A11">
        <v>20</v>
      </c>
      <c r="B11">
        <v>200</v>
      </c>
      <c r="C11" t="s">
        <v>36</v>
      </c>
      <c r="D11" s="4">
        <v>1.194571</v>
      </c>
      <c r="E11" s="4">
        <v>1.059906</v>
      </c>
      <c r="F11" s="4">
        <v>1.460771</v>
      </c>
      <c r="G11" s="4">
        <v>1.445897</v>
      </c>
      <c r="H11" s="4"/>
      <c r="I11" s="4"/>
      <c r="J11" s="4"/>
      <c r="K11">
        <f t="shared" si="4"/>
        <v>1.2902862499999999</v>
      </c>
      <c r="L11">
        <f t="shared" si="5"/>
        <v>9.8113974612332275E-2</v>
      </c>
      <c r="M11">
        <f t="shared" si="6"/>
        <v>4</v>
      </c>
      <c r="N11">
        <f>TTEST(D11:J11,$D$9:$J$9,2,2)</f>
        <v>3.6260041446614776E-8</v>
      </c>
      <c r="O11">
        <f>TTEST(D11:J11,D10:J10,2,2)</f>
        <v>3.045866293791247E-5</v>
      </c>
      <c r="P11">
        <f>TTEST(D11:G11,D4:G4,2,2)</f>
        <v>0.32385967977360308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S10c b cell Vm in V59M</vt:lpstr>
      <vt:lpstr>Fig S10d d cell Vm in V59M</vt:lpstr>
      <vt:lpstr>Fig S10e-f SST secretion V59M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2024-08-08T21:45:00Z</dcterms:created>
  <dcterms:modified xsi:type="dcterms:W3CDTF">2024-08-09T12:54:00Z</dcterms:modified>
</cp:coreProperties>
</file>