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zhang\Dropbox\T1D coupling 2023\Final submission\all data file for final submission\"/>
    </mc:Choice>
  </mc:AlternateContent>
  <bookViews>
    <workbookView xWindow="1995" yWindow="495" windowWidth="33840" windowHeight="19485" tabRatio="773" activeTab="1"/>
  </bookViews>
  <sheets>
    <sheet name="Fig 4a-c ND gcg secretion norm" sheetId="2" r:id="rId1"/>
    <sheet name="Fig 4d T1D human gcg secretion" sheetId="3" r:id="rId2"/>
    <sheet name="Fig 4e ND T1D sst secretion 1G" sheetId="4" r:id="rId3"/>
    <sheet name="Fig 4f-g CC on sst and gcg hu" sheetId="5" r:id="rId4"/>
    <sheet name="Fig 4h-i MFQ effect gcg hu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3" l="1"/>
  <c r="E9" i="3"/>
  <c r="W47" i="2" l="1"/>
  <c r="R7" i="4"/>
  <c r="E8" i="4"/>
  <c r="J7" i="4"/>
  <c r="I7" i="4"/>
  <c r="H7" i="4"/>
  <c r="G7" i="4"/>
  <c r="BL4" i="4"/>
  <c r="AR4" i="3"/>
  <c r="Y30" i="3"/>
  <c r="Z30" i="3"/>
  <c r="AA30" i="3"/>
  <c r="AB30" i="3"/>
  <c r="AC30" i="3"/>
  <c r="AI30" i="3"/>
  <c r="AJ30" i="3"/>
  <c r="AK30" i="3"/>
  <c r="AL30" i="3"/>
  <c r="AM30" i="3"/>
  <c r="AN30" i="3"/>
  <c r="AO3" i="3"/>
  <c r="AO4" i="3"/>
  <c r="Y8" i="3"/>
  <c r="Y34" i="3" s="1"/>
  <c r="Y9" i="3"/>
  <c r="AI8" i="3"/>
  <c r="AI34" i="3" s="1"/>
  <c r="AI9" i="3"/>
  <c r="D8" i="4"/>
  <c r="F8" i="4"/>
  <c r="K7" i="4"/>
  <c r="BK4" i="4"/>
  <c r="BJ4" i="4"/>
  <c r="BI4" i="4"/>
  <c r="BK2" i="4"/>
  <c r="BJ2" i="4"/>
  <c r="BI2" i="4"/>
  <c r="E8" i="3"/>
  <c r="F18" i="3" s="1"/>
  <c r="AQ4" i="3"/>
  <c r="AP4" i="3" s="1"/>
  <c r="AQ3" i="3"/>
  <c r="AP3" i="3" s="1"/>
  <c r="B90" i="6"/>
  <c r="AX27" i="2"/>
  <c r="AN48" i="2"/>
  <c r="C7" i="2"/>
  <c r="BE8" i="2"/>
  <c r="BB17" i="2"/>
  <c r="F64" i="2"/>
  <c r="F65" i="2"/>
  <c r="N65" i="2"/>
  <c r="C60" i="2"/>
  <c r="C64" i="2"/>
  <c r="D60" i="2"/>
  <c r="E60" i="2"/>
  <c r="F60" i="2"/>
  <c r="G60" i="2"/>
  <c r="H60" i="2"/>
  <c r="I60" i="2"/>
  <c r="J60" i="2"/>
  <c r="K60" i="2"/>
  <c r="L60" i="2"/>
  <c r="M60" i="2"/>
  <c r="N60" i="2"/>
  <c r="O60" i="2"/>
  <c r="P60" i="2"/>
  <c r="Q60" i="2"/>
  <c r="C61" i="2"/>
  <c r="D61" i="2"/>
  <c r="E61" i="2"/>
  <c r="F61" i="2"/>
  <c r="G61" i="2"/>
  <c r="H61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V61" i="2"/>
  <c r="W61" i="2"/>
  <c r="X61" i="2"/>
  <c r="Y61" i="2"/>
  <c r="Z61" i="2"/>
  <c r="AA61" i="2"/>
  <c r="AB61" i="2"/>
  <c r="AC61" i="2"/>
  <c r="AD61" i="2"/>
  <c r="AE61" i="2"/>
  <c r="AF61" i="2"/>
  <c r="AG61" i="2"/>
  <c r="AH61" i="2"/>
  <c r="S60" i="2"/>
  <c r="T60" i="2"/>
  <c r="U60" i="2"/>
  <c r="V60" i="2"/>
  <c r="W60" i="2"/>
  <c r="X60" i="2"/>
  <c r="Y60" i="2"/>
  <c r="Z60" i="2"/>
  <c r="AA60" i="2"/>
  <c r="AB60" i="2"/>
  <c r="AC60" i="2"/>
  <c r="AD60" i="2"/>
  <c r="AE60" i="2"/>
  <c r="AF60" i="2"/>
  <c r="AG60" i="2"/>
  <c r="AH60" i="2"/>
  <c r="R60" i="2"/>
  <c r="C65" i="2"/>
  <c r="D64" i="2"/>
  <c r="G65" i="2"/>
  <c r="E64" i="2"/>
  <c r="M64" i="2"/>
  <c r="L64" i="2"/>
  <c r="G64" i="2"/>
  <c r="D65" i="2"/>
  <c r="M65" i="2"/>
  <c r="L65" i="2"/>
  <c r="E65" i="2"/>
  <c r="E79" i="6"/>
  <c r="D79" i="6"/>
  <c r="E78" i="6"/>
  <c r="D78" i="6"/>
  <c r="E68" i="6"/>
  <c r="E69" i="6"/>
  <c r="E70" i="6"/>
  <c r="E67" i="6"/>
  <c r="D72" i="6"/>
  <c r="D73" i="6"/>
  <c r="D71" i="6"/>
  <c r="D45" i="6"/>
  <c r="D44" i="6"/>
  <c r="D43" i="6"/>
  <c r="D52" i="6"/>
  <c r="D51" i="6"/>
  <c r="D50" i="6"/>
  <c r="F60" i="5"/>
  <c r="I43" i="5"/>
  <c r="H43" i="5"/>
  <c r="I42" i="5"/>
  <c r="H42" i="5"/>
  <c r="H37" i="5"/>
  <c r="I37" i="5"/>
  <c r="H38" i="5"/>
  <c r="I38" i="5"/>
  <c r="H39" i="5"/>
  <c r="I39" i="5"/>
  <c r="H40" i="5"/>
  <c r="I40" i="5"/>
  <c r="I36" i="5"/>
  <c r="H36" i="5"/>
  <c r="E11" i="3"/>
  <c r="AR11" i="3" s="1"/>
  <c r="E35" i="3"/>
  <c r="C27" i="2"/>
  <c r="C8" i="2"/>
  <c r="C10" i="2"/>
  <c r="E55" i="5"/>
  <c r="E54" i="5"/>
  <c r="F40" i="5"/>
  <c r="F39" i="5"/>
  <c r="E40" i="5"/>
  <c r="E39" i="5"/>
  <c r="F55" i="5"/>
  <c r="F54" i="5"/>
  <c r="F38" i="5"/>
  <c r="E38" i="5"/>
  <c r="W48" i="2"/>
  <c r="AN45" i="2"/>
  <c r="AK45" i="2"/>
  <c r="AM45" i="2"/>
  <c r="AL45" i="2"/>
  <c r="AM44" i="2"/>
  <c r="AL44" i="2"/>
  <c r="AK44" i="2"/>
  <c r="E53" i="5"/>
  <c r="F53" i="5"/>
  <c r="C8" i="4"/>
  <c r="E7" i="4"/>
  <c r="D7" i="4"/>
  <c r="C7" i="4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E32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E31" i="3"/>
  <c r="AO31" i="3" s="1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E30" i="3"/>
  <c r="AO30" i="3" s="1"/>
  <c r="K64" i="2"/>
  <c r="K65" i="2"/>
  <c r="W55" i="2"/>
  <c r="W57" i="2"/>
  <c r="D58" i="6"/>
  <c r="S56" i="2"/>
  <c r="T56" i="2"/>
  <c r="V56" i="2"/>
  <c r="U56" i="2"/>
  <c r="R56" i="2"/>
  <c r="F7" i="4"/>
  <c r="J9" i="3"/>
  <c r="O9" i="3"/>
  <c r="T9" i="3"/>
  <c r="J10" i="3"/>
  <c r="AO10" i="3" s="1"/>
  <c r="O10" i="3"/>
  <c r="T10" i="3"/>
  <c r="J11" i="3"/>
  <c r="O11" i="3"/>
  <c r="T11" i="3"/>
  <c r="C48" i="2"/>
  <c r="H48" i="2"/>
  <c r="M48" i="2"/>
  <c r="H27" i="2"/>
  <c r="M27" i="2"/>
  <c r="R27" i="2"/>
  <c r="X27" i="2"/>
  <c r="AC27" i="2"/>
  <c r="AG27" i="2"/>
  <c r="AM27" i="2"/>
  <c r="C18" i="2"/>
  <c r="H7" i="2"/>
  <c r="M7" i="2"/>
  <c r="R7" i="2"/>
  <c r="W7" i="2"/>
  <c r="AB7" i="2"/>
  <c r="AG7" i="2"/>
  <c r="AL7" i="2"/>
  <c r="AQ7" i="2"/>
  <c r="AV7" i="2"/>
  <c r="AK48" i="2"/>
  <c r="AM48" i="2"/>
  <c r="AL48" i="2"/>
  <c r="AU27" i="2"/>
  <c r="AW27" i="2"/>
  <c r="AV27" i="2"/>
  <c r="BB7" i="2"/>
  <c r="BD7" i="2"/>
  <c r="BC7" i="2"/>
  <c r="AM26" i="2"/>
  <c r="AO29" i="2"/>
  <c r="AM37" i="2"/>
  <c r="AM29" i="2"/>
  <c r="AS29" i="2"/>
  <c r="AR29" i="2"/>
  <c r="AQ29" i="2"/>
  <c r="AP29" i="2"/>
  <c r="AN29" i="2"/>
  <c r="AM33" i="2"/>
  <c r="C26" i="2"/>
  <c r="C37" i="2"/>
  <c r="AG26" i="2"/>
  <c r="AC26" i="2"/>
  <c r="X26" i="2"/>
  <c r="R26" i="2"/>
  <c r="M26" i="2"/>
  <c r="H26" i="2"/>
  <c r="AX25" i="2"/>
  <c r="AW25" i="2"/>
  <c r="AV25" i="2"/>
  <c r="AU25" i="2"/>
  <c r="AW24" i="2"/>
  <c r="AV24" i="2"/>
  <c r="AU24" i="2"/>
  <c r="N30" i="2"/>
  <c r="M37" i="2"/>
  <c r="U30" i="2"/>
  <c r="R37" i="2"/>
  <c r="X30" i="2"/>
  <c r="X37" i="2"/>
  <c r="AC30" i="2"/>
  <c r="AC37" i="2"/>
  <c r="AU37" i="2"/>
  <c r="K29" i="2"/>
  <c r="H37" i="2"/>
  <c r="AJ29" i="2"/>
  <c r="AG37" i="2"/>
  <c r="G30" i="2"/>
  <c r="AW26" i="2"/>
  <c r="AV26" i="2"/>
  <c r="AU26" i="2"/>
  <c r="D29" i="2"/>
  <c r="C29" i="2"/>
  <c r="Q29" i="2"/>
  <c r="F30" i="2"/>
  <c r="AF30" i="2"/>
  <c r="D30" i="2"/>
  <c r="AI29" i="2"/>
  <c r="E30" i="2"/>
  <c r="H29" i="2"/>
  <c r="J29" i="2"/>
  <c r="G29" i="2"/>
  <c r="AO30" i="2"/>
  <c r="AO36" i="2"/>
  <c r="I29" i="2"/>
  <c r="F29" i="2"/>
  <c r="E29" i="2"/>
  <c r="AL30" i="2"/>
  <c r="AA30" i="2"/>
  <c r="C30" i="2"/>
  <c r="T30" i="2"/>
  <c r="P29" i="2"/>
  <c r="S30" i="2"/>
  <c r="Z30" i="2"/>
  <c r="AE30" i="2"/>
  <c r="AK30" i="2"/>
  <c r="AH29" i="2"/>
  <c r="AN30" i="2"/>
  <c r="AN36" i="2"/>
  <c r="L30" i="2"/>
  <c r="M29" i="2"/>
  <c r="O29" i="2"/>
  <c r="V29" i="2"/>
  <c r="Y30" i="2"/>
  <c r="AD30" i="2"/>
  <c r="AJ30" i="2"/>
  <c r="K30" i="2"/>
  <c r="M30" i="2"/>
  <c r="N29" i="2"/>
  <c r="U29" i="2"/>
  <c r="AA29" i="2"/>
  <c r="AF29" i="2"/>
  <c r="AI30" i="2"/>
  <c r="AM30" i="2"/>
  <c r="AM36" i="2"/>
  <c r="J30" i="2"/>
  <c r="J36" i="2"/>
  <c r="Q30" i="2"/>
  <c r="R29" i="2"/>
  <c r="T29" i="2"/>
  <c r="Z29" i="2"/>
  <c r="AE29" i="2"/>
  <c r="AH30" i="2"/>
  <c r="AS30" i="2"/>
  <c r="AS36" i="2"/>
  <c r="I30" i="2"/>
  <c r="P30" i="2"/>
  <c r="R30" i="2"/>
  <c r="S29" i="2"/>
  <c r="Y29" i="2"/>
  <c r="AD29" i="2"/>
  <c r="AL29" i="2"/>
  <c r="AR30" i="2"/>
  <c r="AR36" i="2"/>
  <c r="H30" i="2"/>
  <c r="L29" i="2"/>
  <c r="O30" i="2"/>
  <c r="V30" i="2"/>
  <c r="X29" i="2"/>
  <c r="AC29" i="2"/>
  <c r="AG29" i="2"/>
  <c r="AK29" i="2"/>
  <c r="AQ30" i="2"/>
  <c r="AQ36" i="2"/>
  <c r="AG30" i="2"/>
  <c r="AP30" i="2"/>
  <c r="AP36" i="2"/>
  <c r="U36" i="2"/>
  <c r="N36" i="2"/>
  <c r="H36" i="2"/>
  <c r="K36" i="2"/>
  <c r="AJ36" i="2"/>
  <c r="AW37" i="2"/>
  <c r="AV37" i="2"/>
  <c r="G36" i="2"/>
  <c r="R36" i="2"/>
  <c r="C36" i="2"/>
  <c r="AB33" i="2"/>
  <c r="W33" i="2"/>
  <c r="Y36" i="2"/>
  <c r="P36" i="2"/>
  <c r="V36" i="2"/>
  <c r="I36" i="2"/>
  <c r="AA36" i="2"/>
  <c r="AH36" i="2"/>
  <c r="AI36" i="2"/>
  <c r="AD36" i="2"/>
  <c r="AK36" i="2"/>
  <c r="AL36" i="2"/>
  <c r="AE36" i="2"/>
  <c r="Z36" i="2"/>
  <c r="S36" i="2"/>
  <c r="D36" i="2"/>
  <c r="AC36" i="2"/>
  <c r="O36" i="2"/>
  <c r="AF36" i="2"/>
  <c r="X36" i="2"/>
  <c r="E36" i="2"/>
  <c r="AG34" i="2"/>
  <c r="AG36" i="2"/>
  <c r="Q36" i="2"/>
  <c r="M36" i="2"/>
  <c r="L36" i="2"/>
  <c r="T36" i="2"/>
  <c r="F36" i="2"/>
  <c r="AB34" i="2"/>
  <c r="H34" i="2"/>
  <c r="W34" i="2"/>
  <c r="C33" i="2"/>
  <c r="M33" i="2"/>
  <c r="M34" i="2"/>
  <c r="C34" i="2"/>
  <c r="AG33" i="2"/>
  <c r="H33" i="2"/>
  <c r="R34" i="2"/>
  <c r="AM34" i="2"/>
  <c r="R33" i="2"/>
  <c r="AW30" i="2"/>
  <c r="AV30" i="2"/>
  <c r="AX30" i="2"/>
  <c r="AW29" i="2"/>
  <c r="AV29" i="2"/>
  <c r="AU29" i="2"/>
  <c r="AU30" i="2"/>
  <c r="C79" i="6"/>
  <c r="B79" i="6"/>
  <c r="C78" i="6"/>
  <c r="B78" i="6"/>
  <c r="C77" i="6"/>
  <c r="B77" i="6"/>
  <c r="C76" i="6"/>
  <c r="B76" i="6"/>
  <c r="C75" i="6"/>
  <c r="B75" i="6"/>
  <c r="C74" i="6"/>
  <c r="B74" i="6"/>
  <c r="C73" i="6"/>
  <c r="B73" i="6"/>
  <c r="C72" i="6"/>
  <c r="B72" i="6"/>
  <c r="C71" i="6"/>
  <c r="B71" i="6"/>
  <c r="C70" i="6"/>
  <c r="B70" i="6"/>
  <c r="C69" i="6"/>
  <c r="B69" i="6"/>
  <c r="C68" i="6"/>
  <c r="C67" i="6"/>
  <c r="C66" i="6"/>
  <c r="C65" i="6"/>
  <c r="C53" i="6"/>
  <c r="B53" i="6"/>
  <c r="C52" i="6"/>
  <c r="B52" i="6"/>
  <c r="C51" i="6"/>
  <c r="B51" i="6"/>
  <c r="C50" i="6"/>
  <c r="B50" i="6"/>
  <c r="C49" i="6"/>
  <c r="B49" i="6"/>
  <c r="C48" i="6"/>
  <c r="B48" i="6"/>
  <c r="C47" i="6"/>
  <c r="B47" i="6"/>
  <c r="C46" i="6"/>
  <c r="B46" i="6"/>
  <c r="C45" i="6"/>
  <c r="B45" i="6"/>
  <c r="C44" i="6"/>
  <c r="B44" i="6"/>
  <c r="C43" i="6"/>
  <c r="B43" i="6"/>
  <c r="C42" i="6"/>
  <c r="C41" i="6"/>
  <c r="C40" i="6"/>
  <c r="C39" i="6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AR5" i="3"/>
  <c r="AR6" i="3"/>
  <c r="AQ6" i="3"/>
  <c r="AP6" i="3" s="1"/>
  <c r="AQ5" i="3"/>
  <c r="AP5" i="3" s="1"/>
  <c r="J8" i="3"/>
  <c r="J34" i="3" s="1"/>
  <c r="L16" i="3"/>
  <c r="O8" i="3"/>
  <c r="R15" i="3" s="1"/>
  <c r="O16" i="3"/>
  <c r="T8" i="3"/>
  <c r="V16" i="3" s="1"/>
  <c r="T15" i="3"/>
  <c r="AO6" i="3"/>
  <c r="AO5" i="3"/>
  <c r="BD4" i="2"/>
  <c r="BC4" i="2"/>
  <c r="BD3" i="2"/>
  <c r="BC3" i="2"/>
  <c r="BB4" i="2"/>
  <c r="BB3" i="2"/>
  <c r="BE4" i="2"/>
  <c r="H47" i="2"/>
  <c r="M47" i="2"/>
  <c r="C47" i="2"/>
  <c r="C11" i="2"/>
  <c r="D11" i="2"/>
  <c r="E11" i="2"/>
  <c r="F11" i="2"/>
  <c r="G11" i="2"/>
  <c r="H8" i="2"/>
  <c r="H18" i="2"/>
  <c r="M8" i="2"/>
  <c r="R8" i="2"/>
  <c r="W8" i="2"/>
  <c r="AB8" i="2"/>
  <c r="AG8" i="2"/>
  <c r="AL8" i="2"/>
  <c r="AQ8" i="2"/>
  <c r="AV8" i="2"/>
  <c r="D10" i="2"/>
  <c r="E10" i="2"/>
  <c r="F10" i="2"/>
  <c r="G10" i="2"/>
  <c r="P50" i="2"/>
  <c r="M57" i="2"/>
  <c r="AK47" i="2"/>
  <c r="AM47" i="2"/>
  <c r="AL47" i="2"/>
  <c r="C57" i="2"/>
  <c r="I50" i="2"/>
  <c r="H57" i="2"/>
  <c r="AS11" i="2"/>
  <c r="AQ18" i="2"/>
  <c r="AL11" i="2"/>
  <c r="AL18" i="2"/>
  <c r="AH11" i="2"/>
  <c r="AG18" i="2"/>
  <c r="AZ11" i="2"/>
  <c r="AV18" i="2"/>
  <c r="Y11" i="2"/>
  <c r="W18" i="2"/>
  <c r="R11" i="2"/>
  <c r="R18" i="2"/>
  <c r="N11" i="2"/>
  <c r="M18" i="2"/>
  <c r="AF11" i="2"/>
  <c r="AB18" i="2"/>
  <c r="C17" i="2"/>
  <c r="C15" i="2"/>
  <c r="B92" i="5"/>
  <c r="B91" i="5"/>
  <c r="B90" i="5"/>
  <c r="C90" i="5"/>
  <c r="C92" i="5"/>
  <c r="C91" i="5"/>
  <c r="B141" i="5"/>
  <c r="B144" i="5"/>
  <c r="B143" i="5"/>
  <c r="B142" i="5"/>
  <c r="C144" i="5"/>
  <c r="C141" i="5"/>
  <c r="C143" i="5"/>
  <c r="C142" i="5"/>
  <c r="AU36" i="2"/>
  <c r="AW36" i="2"/>
  <c r="AV36" i="2"/>
  <c r="C90" i="6"/>
  <c r="C89" i="6"/>
  <c r="C88" i="6"/>
  <c r="C87" i="6"/>
  <c r="F73" i="6"/>
  <c r="F79" i="6"/>
  <c r="F36" i="5"/>
  <c r="E52" i="5"/>
  <c r="G79" i="6"/>
  <c r="S15" i="3"/>
  <c r="B63" i="6"/>
  <c r="B62" i="6"/>
  <c r="B61" i="6"/>
  <c r="F43" i="6"/>
  <c r="F69" i="6"/>
  <c r="F74" i="6"/>
  <c r="G50" i="2"/>
  <c r="C50" i="2"/>
  <c r="E37" i="5"/>
  <c r="F52" i="5"/>
  <c r="F44" i="6"/>
  <c r="F50" i="6"/>
  <c r="B89" i="6"/>
  <c r="B88" i="6"/>
  <c r="B87" i="6"/>
  <c r="E42" i="6"/>
  <c r="G50" i="6"/>
  <c r="G69" i="6"/>
  <c r="H11" i="2"/>
  <c r="BD8" i="2"/>
  <c r="BC8" i="2"/>
  <c r="BB8" i="2"/>
  <c r="F45" i="6"/>
  <c r="F51" i="6"/>
  <c r="F70" i="6"/>
  <c r="F37" i="5"/>
  <c r="E51" i="5"/>
  <c r="G51" i="6"/>
  <c r="G70" i="6"/>
  <c r="E49" i="6"/>
  <c r="F46" i="6"/>
  <c r="F47" i="6"/>
  <c r="F52" i="6"/>
  <c r="F71" i="6"/>
  <c r="F77" i="6"/>
  <c r="E36" i="5"/>
  <c r="F51" i="5"/>
  <c r="G71" i="6"/>
  <c r="G77" i="6"/>
  <c r="E41" i="6"/>
  <c r="G49" i="6"/>
  <c r="E16" i="3"/>
  <c r="C63" i="6"/>
  <c r="C62" i="6"/>
  <c r="C61" i="6"/>
  <c r="G53" i="6"/>
  <c r="E46" i="6"/>
  <c r="E40" i="6"/>
  <c r="G44" i="6"/>
  <c r="E48" i="6"/>
  <c r="G45" i="6"/>
  <c r="E47" i="6"/>
  <c r="E39" i="6"/>
  <c r="G41" i="6"/>
  <c r="W17" i="3"/>
  <c r="M18" i="3"/>
  <c r="G18" i="3"/>
  <c r="T16" i="3"/>
  <c r="E17" i="3"/>
  <c r="I16" i="3"/>
  <c r="E15" i="3"/>
  <c r="H16" i="3"/>
  <c r="F15" i="3"/>
  <c r="I18" i="3"/>
  <c r="F16" i="3"/>
  <c r="L15" i="3"/>
  <c r="U17" i="3"/>
  <c r="Q18" i="3"/>
  <c r="F17" i="3"/>
  <c r="K11" i="2"/>
  <c r="I11" i="2"/>
  <c r="L10" i="2"/>
  <c r="O18" i="3"/>
  <c r="S16" i="3"/>
  <c r="P15" i="3"/>
  <c r="R16" i="3"/>
  <c r="X15" i="3"/>
  <c r="V18" i="3"/>
  <c r="O15" i="3"/>
  <c r="U18" i="3"/>
  <c r="X16" i="3"/>
  <c r="U15" i="3"/>
  <c r="S18" i="3"/>
  <c r="Q17" i="3"/>
  <c r="W16" i="3"/>
  <c r="X17" i="3"/>
  <c r="P17" i="3"/>
  <c r="C14" i="2"/>
  <c r="AY11" i="2"/>
  <c r="AI10" i="2"/>
  <c r="AV10" i="2"/>
  <c r="Q10" i="2"/>
  <c r="P10" i="2"/>
  <c r="Q11" i="2"/>
  <c r="O10" i="2"/>
  <c r="AQ11" i="2"/>
  <c r="P11" i="2"/>
  <c r="W10" i="2"/>
  <c r="AH10" i="2"/>
  <c r="AD10" i="2"/>
  <c r="AG11" i="2"/>
  <c r="M11" i="2"/>
  <c r="AB10" i="2"/>
  <c r="AD11" i="2"/>
  <c r="AN10" i="2"/>
  <c r="J11" i="2"/>
  <c r="AF10" i="2"/>
  <c r="N10" i="2"/>
  <c r="AX11" i="2"/>
  <c r="O11" i="2"/>
  <c r="L51" i="2"/>
  <c r="AE10" i="2"/>
  <c r="M10" i="2"/>
  <c r="AW11" i="2"/>
  <c r="AE11" i="2"/>
  <c r="J51" i="2"/>
  <c r="M50" i="2"/>
  <c r="AZ10" i="2"/>
  <c r="AR11" i="2"/>
  <c r="O50" i="2"/>
  <c r="M51" i="2"/>
  <c r="Q51" i="2"/>
  <c r="AG10" i="2"/>
  <c r="AT10" i="2"/>
  <c r="AK11" i="2"/>
  <c r="AC11" i="2"/>
  <c r="E51" i="2"/>
  <c r="O51" i="2"/>
  <c r="AU10" i="2"/>
  <c r="AJ11" i="2"/>
  <c r="D51" i="2"/>
  <c r="N51" i="2"/>
  <c r="AK10" i="2"/>
  <c r="AI11" i="2"/>
  <c r="X11" i="2"/>
  <c r="AJ10" i="2"/>
  <c r="X10" i="2"/>
  <c r="H10" i="2"/>
  <c r="W11" i="2"/>
  <c r="K51" i="2"/>
  <c r="N50" i="2"/>
  <c r="AS10" i="2"/>
  <c r="AC10" i="2"/>
  <c r="U10" i="2"/>
  <c r="AV11" i="2"/>
  <c r="AP11" i="2"/>
  <c r="AB11" i="2"/>
  <c r="V11" i="2"/>
  <c r="F50" i="2"/>
  <c r="I51" i="2"/>
  <c r="P51" i="2"/>
  <c r="P56" i="2"/>
  <c r="AL10" i="2"/>
  <c r="AR10" i="2"/>
  <c r="AY10" i="2"/>
  <c r="S10" i="2"/>
  <c r="K10" i="2"/>
  <c r="AU11" i="2"/>
  <c r="AN11" i="2"/>
  <c r="AA11" i="2"/>
  <c r="G17" i="2"/>
  <c r="D50" i="2"/>
  <c r="R10" i="2"/>
  <c r="J10" i="2"/>
  <c r="AT11" i="2"/>
  <c r="AM11" i="2"/>
  <c r="Z11" i="2"/>
  <c r="S11" i="2"/>
  <c r="F17" i="2"/>
  <c r="G51" i="2"/>
  <c r="H50" i="2"/>
  <c r="J50" i="2"/>
  <c r="Q50" i="2"/>
  <c r="AM10" i="2"/>
  <c r="V10" i="2"/>
  <c r="T10" i="2"/>
  <c r="AO11" i="2"/>
  <c r="U11" i="2"/>
  <c r="E50" i="2"/>
  <c r="L50" i="2"/>
  <c r="AQ10" i="2"/>
  <c r="AA10" i="2"/>
  <c r="T11" i="2"/>
  <c r="C51" i="2"/>
  <c r="K50" i="2"/>
  <c r="AX10" i="2"/>
  <c r="AP10" i="2"/>
  <c r="Z10" i="2"/>
  <c r="AW10" i="2"/>
  <c r="AO10" i="2"/>
  <c r="Y10" i="2"/>
  <c r="I10" i="2"/>
  <c r="L11" i="2"/>
  <c r="F51" i="2"/>
  <c r="H51" i="2"/>
  <c r="E17" i="2"/>
  <c r="D17" i="2"/>
  <c r="I56" i="2"/>
  <c r="AZ17" i="2"/>
  <c r="AS17" i="2"/>
  <c r="AM57" i="2"/>
  <c r="AL57" i="2"/>
  <c r="AK57" i="2"/>
  <c r="BB18" i="2"/>
  <c r="N17" i="2"/>
  <c r="AF17" i="2"/>
  <c r="AH17" i="2"/>
  <c r="E57" i="5"/>
  <c r="E58" i="5"/>
  <c r="F58" i="5"/>
  <c r="F57" i="5"/>
  <c r="E43" i="5"/>
  <c r="E42" i="5"/>
  <c r="F43" i="5"/>
  <c r="F42" i="5"/>
  <c r="AV15" i="2"/>
  <c r="BD18" i="2"/>
  <c r="BC18" i="2"/>
  <c r="Y17" i="2"/>
  <c r="E60" i="5"/>
  <c r="G56" i="2"/>
  <c r="AM51" i="2"/>
  <c r="AL51" i="2"/>
  <c r="AK51" i="2"/>
  <c r="AM50" i="2"/>
  <c r="AL50" i="2"/>
  <c r="AK50" i="2"/>
  <c r="F56" i="2"/>
  <c r="AD17" i="2"/>
  <c r="G81" i="6"/>
  <c r="G58" i="6"/>
  <c r="G80" i="6"/>
  <c r="G59" i="6"/>
  <c r="G54" i="6"/>
  <c r="G82" i="6"/>
  <c r="G83" i="6"/>
  <c r="G55" i="6"/>
  <c r="G56" i="6"/>
  <c r="G57" i="6"/>
  <c r="G84" i="6"/>
  <c r="G85" i="6"/>
  <c r="F84" i="6"/>
  <c r="F56" i="6"/>
  <c r="F57" i="6"/>
  <c r="F80" i="6"/>
  <c r="F85" i="6"/>
  <c r="F54" i="6"/>
  <c r="F55" i="6"/>
  <c r="F81" i="6"/>
  <c r="F83" i="6"/>
  <c r="F82" i="6"/>
  <c r="F49" i="6"/>
  <c r="G73" i="6"/>
  <c r="G75" i="6"/>
  <c r="G47" i="6"/>
  <c r="G46" i="6"/>
  <c r="G66" i="6"/>
  <c r="G65" i="6"/>
  <c r="I17" i="2"/>
  <c r="G67" i="6"/>
  <c r="G43" i="6"/>
  <c r="F78" i="6"/>
  <c r="F48" i="6"/>
  <c r="F63" i="6"/>
  <c r="F62" i="6"/>
  <c r="AR17" i="2"/>
  <c r="O56" i="2"/>
  <c r="G52" i="6"/>
  <c r="G42" i="6"/>
  <c r="F72" i="6"/>
  <c r="E58" i="6"/>
  <c r="F53" i="6"/>
  <c r="F75" i="6"/>
  <c r="G74" i="6"/>
  <c r="G48" i="6"/>
  <c r="AN51" i="2"/>
  <c r="G78" i="6"/>
  <c r="G76" i="6"/>
  <c r="F76" i="6"/>
  <c r="G68" i="6"/>
  <c r="L17" i="2"/>
  <c r="G72" i="6"/>
  <c r="G39" i="6"/>
  <c r="AP17" i="2"/>
  <c r="AC17" i="2"/>
  <c r="K17" i="2"/>
  <c r="AX17" i="2"/>
  <c r="R15" i="2"/>
  <c r="G40" i="6"/>
  <c r="H54" i="2"/>
  <c r="AQ15" i="2"/>
  <c r="AL15" i="2"/>
  <c r="AV14" i="2"/>
  <c r="H15" i="2"/>
  <c r="AV17" i="2"/>
  <c r="AI17" i="2"/>
  <c r="J17" i="2"/>
  <c r="C56" i="2"/>
  <c r="C55" i="2"/>
  <c r="M15" i="2"/>
  <c r="AL17" i="2"/>
  <c r="AL14" i="2"/>
  <c r="M54" i="2"/>
  <c r="AG15" i="2"/>
  <c r="M17" i="2"/>
  <c r="M14" i="2"/>
  <c r="H55" i="2"/>
  <c r="R14" i="2"/>
  <c r="AQ14" i="2"/>
  <c r="C54" i="2"/>
  <c r="AB17" i="2"/>
  <c r="AB15" i="2"/>
  <c r="W17" i="2"/>
  <c r="W15" i="2"/>
  <c r="AG14" i="2"/>
  <c r="M56" i="2"/>
  <c r="M55" i="2"/>
  <c r="AB14" i="2"/>
  <c r="H17" i="2"/>
  <c r="H14" i="2"/>
  <c r="W14" i="2"/>
  <c r="AQ17" i="2"/>
  <c r="O17" i="2"/>
  <c r="Q17" i="2"/>
  <c r="P17" i="2"/>
  <c r="AE17" i="2"/>
  <c r="AY17" i="2"/>
  <c r="X17" i="2"/>
  <c r="AU17" i="2"/>
  <c r="E56" i="2"/>
  <c r="N56" i="2"/>
  <c r="AK17" i="2"/>
  <c r="L56" i="2"/>
  <c r="K56" i="2"/>
  <c r="D56" i="2"/>
  <c r="AW17" i="2"/>
  <c r="AG17" i="2"/>
  <c r="H56" i="2"/>
  <c r="AN17" i="2"/>
  <c r="Q56" i="2"/>
  <c r="J56" i="2"/>
  <c r="U17" i="2"/>
  <c r="Z17" i="2"/>
  <c r="AT17" i="2"/>
  <c r="AJ17" i="2"/>
  <c r="T17" i="2"/>
  <c r="BB10" i="2"/>
  <c r="S17" i="2"/>
  <c r="AA17" i="2"/>
  <c r="BD10" i="2"/>
  <c r="BC10" i="2"/>
  <c r="BE11" i="2"/>
  <c r="R17" i="2"/>
  <c r="AO17" i="2"/>
  <c r="AM17" i="2"/>
  <c r="BD11" i="2"/>
  <c r="BC11" i="2"/>
  <c r="V17" i="2"/>
  <c r="BB11" i="2"/>
  <c r="AN55" i="2"/>
  <c r="F61" i="6"/>
  <c r="AM55" i="2"/>
  <c r="AL55" i="2"/>
  <c r="AK55" i="2"/>
  <c r="AK56" i="2"/>
  <c r="AM56" i="2"/>
  <c r="AL56" i="2"/>
  <c r="G128" i="5"/>
  <c r="H127" i="5"/>
  <c r="H126" i="5"/>
  <c r="H125" i="5"/>
  <c r="F87" i="6"/>
  <c r="H128" i="5"/>
  <c r="G127" i="5"/>
  <c r="G126" i="5"/>
  <c r="F90" i="6"/>
  <c r="G90" i="6"/>
  <c r="G63" i="6"/>
  <c r="G62" i="6"/>
  <c r="G61" i="6"/>
  <c r="G125" i="5"/>
  <c r="G87" i="6"/>
  <c r="G89" i="6"/>
  <c r="G88" i="6"/>
  <c r="F89" i="6"/>
  <c r="F88" i="6"/>
  <c r="BB15" i="2"/>
  <c r="BB14" i="2"/>
  <c r="BE15" i="2"/>
  <c r="BD15" i="2"/>
  <c r="BC15" i="2"/>
  <c r="BD14" i="2"/>
  <c r="BC14" i="2"/>
  <c r="BD17" i="2"/>
  <c r="BC17" i="2"/>
  <c r="AO32" i="3" l="1"/>
  <c r="T17" i="3"/>
  <c r="M17" i="3"/>
  <c r="AQ30" i="3"/>
  <c r="AP30" i="3" s="1"/>
  <c r="AQ32" i="3"/>
  <c r="AP32" i="3" s="1"/>
  <c r="O34" i="3"/>
  <c r="J35" i="3"/>
  <c r="AO35" i="3" s="1"/>
  <c r="N17" i="3"/>
  <c r="W18" i="3"/>
  <c r="T36" i="3"/>
  <c r="AQ9" i="3"/>
  <c r="AP9" i="3" s="1"/>
  <c r="E34" i="3"/>
  <c r="AO8" i="3"/>
  <c r="AQ11" i="3"/>
  <c r="AP11" i="3" s="1"/>
  <c r="J15" i="3"/>
  <c r="AQ8" i="3"/>
  <c r="AP8" i="3" s="1"/>
  <c r="AO11" i="3"/>
  <c r="T35" i="3"/>
  <c r="L18" i="3"/>
  <c r="J18" i="3"/>
  <c r="K17" i="3"/>
  <c r="O35" i="3"/>
  <c r="AQ31" i="3"/>
  <c r="AP31" i="3" s="1"/>
  <c r="O26" i="3"/>
  <c r="W15" i="3"/>
  <c r="H18" i="3"/>
  <c r="X18" i="3"/>
  <c r="K15" i="3"/>
  <c r="H15" i="3"/>
  <c r="M15" i="3"/>
  <c r="N15" i="3"/>
  <c r="J36" i="3"/>
  <c r="AR10" i="3"/>
  <c r="R18" i="3"/>
  <c r="R17" i="3"/>
  <c r="Q15" i="3"/>
  <c r="O24" i="3" s="1"/>
  <c r="G16" i="3"/>
  <c r="M16" i="3"/>
  <c r="I17" i="3"/>
  <c r="E18" i="3"/>
  <c r="J17" i="3"/>
  <c r="I15" i="3"/>
  <c r="AO9" i="3"/>
  <c r="AQ10" i="3"/>
  <c r="AP10" i="3" s="1"/>
  <c r="O36" i="3"/>
  <c r="T18" i="3"/>
  <c r="Q16" i="3"/>
  <c r="N16" i="3"/>
  <c r="G17" i="3"/>
  <c r="V17" i="3"/>
  <c r="T25" i="3" s="1"/>
  <c r="G15" i="3"/>
  <c r="E24" i="3" s="1"/>
  <c r="N18" i="3"/>
  <c r="U16" i="3"/>
  <c r="T23" i="3" s="1"/>
  <c r="E36" i="3"/>
  <c r="T34" i="3"/>
  <c r="AO34" i="3" s="1"/>
  <c r="AR9" i="3"/>
  <c r="E25" i="3"/>
  <c r="P16" i="3"/>
  <c r="O23" i="3" s="1"/>
  <c r="V15" i="3"/>
  <c r="S17" i="3"/>
  <c r="H17" i="3"/>
  <c r="O17" i="3"/>
  <c r="K18" i="3"/>
  <c r="J26" i="3" s="1"/>
  <c r="L17" i="3"/>
  <c r="P18" i="3"/>
  <c r="J16" i="3"/>
  <c r="K16" i="3"/>
  <c r="AO17" i="3" l="1"/>
  <c r="T24" i="3"/>
  <c r="AQ35" i="3"/>
  <c r="AP35" i="3" s="1"/>
  <c r="AR17" i="3"/>
  <c r="AQ16" i="3"/>
  <c r="AP16" i="3" s="1"/>
  <c r="AR16" i="3"/>
  <c r="AO16" i="3"/>
  <c r="AO15" i="3"/>
  <c r="AQ15" i="3"/>
  <c r="AP15" i="3" s="1"/>
  <c r="J24" i="3"/>
  <c r="O25" i="3"/>
  <c r="AQ17" i="3"/>
  <c r="AP17" i="3" s="1"/>
  <c r="AQ36" i="3"/>
  <c r="AP36" i="3" s="1"/>
  <c r="AO36" i="3"/>
  <c r="T26" i="3"/>
  <c r="J25" i="3"/>
  <c r="E26" i="3"/>
  <c r="AR18" i="3"/>
  <c r="AO18" i="3"/>
  <c r="AQ18" i="3"/>
  <c r="AP18" i="3" s="1"/>
  <c r="AQ34" i="3"/>
  <c r="AP34" i="3" s="1"/>
  <c r="J23" i="3"/>
  <c r="E23" i="3"/>
  <c r="P7" i="4" l="1"/>
  <c r="O7" i="4"/>
  <c r="Q7" i="4"/>
  <c r="P8" i="4"/>
  <c r="Q8" i="4"/>
  <c r="O8" i="4"/>
</calcChain>
</file>

<file path=xl/sharedStrings.xml><?xml version="1.0" encoding="utf-8"?>
<sst xmlns="http://schemas.openxmlformats.org/spreadsheetml/2006/main" count="482" uniqueCount="270">
  <si>
    <t>Fig 4a</t>
  </si>
  <si>
    <t>donor ID</t>
  </si>
  <si>
    <t>H2539</t>
  </si>
  <si>
    <t>H2543</t>
  </si>
  <si>
    <t>H2545</t>
  </si>
  <si>
    <t>H2510</t>
  </si>
  <si>
    <t>H2516</t>
  </si>
  <si>
    <t>R390</t>
  </si>
  <si>
    <t>R392</t>
  </si>
  <si>
    <t>H2530</t>
  </si>
  <si>
    <t>R396</t>
  </si>
  <si>
    <t>H2573</t>
  </si>
  <si>
    <t>Glucose (mM)</t>
  </si>
  <si>
    <t>fraction of the content</t>
  </si>
  <si>
    <t>mean</t>
  </si>
  <si>
    <t>se</t>
  </si>
  <si>
    <t>n</t>
  </si>
  <si>
    <t>p</t>
  </si>
  <si>
    <t>mean/donor</t>
  </si>
  <si>
    <t>normalise to mean @1G</t>
  </si>
  <si>
    <t>mean value for each donor</t>
  </si>
  <si>
    <t>% increase from 6 to 1G</t>
  </si>
  <si>
    <t>Fig 4b</t>
  </si>
  <si>
    <t>HP2211</t>
  </si>
  <si>
    <t>HP2212</t>
  </si>
  <si>
    <t>Hp2228</t>
  </si>
  <si>
    <t>G1703 22461 386R</t>
  </si>
  <si>
    <t>CYN (nM)</t>
  </si>
  <si>
    <t>Fig 4c</t>
  </si>
  <si>
    <t>R2539</t>
  </si>
  <si>
    <t>H2610</t>
  </si>
  <si>
    <t>amino acids (mM)</t>
  </si>
  <si>
    <t>Donor ID</t>
  </si>
  <si>
    <t>exp4</t>
  </si>
  <si>
    <t>fraction of content</t>
  </si>
  <si>
    <t>exp3</t>
  </si>
  <si>
    <t>h2532</t>
  </si>
  <si>
    <t>r429</t>
  </si>
  <si>
    <t>Amino acids (mM)</t>
  </si>
  <si>
    <t>sem</t>
  </si>
  <si>
    <t>p vs 1G</t>
  </si>
  <si>
    <t>1mM</t>
  </si>
  <si>
    <t xml:space="preserve"> 6mM </t>
  </si>
  <si>
    <t xml:space="preserve">1mM + 6mM AA </t>
  </si>
  <si>
    <t>1mM +100nM CYN</t>
  </si>
  <si>
    <t>6G</t>
  </si>
  <si>
    <t>1G</t>
  </si>
  <si>
    <t>fold changes</t>
  </si>
  <si>
    <t>(1G-6G)/6G</t>
  </si>
  <si>
    <t>(AA-1G)/1G</t>
  </si>
  <si>
    <t>(CYN-1G)/1G</t>
  </si>
  <si>
    <t>glucose (mM)</t>
  </si>
  <si>
    <t>Donor ID ND/T1D</t>
  </si>
  <si>
    <t>1G-1 (HP2211) ND</t>
  </si>
  <si>
    <t>1G-5 (R441) ND</t>
  </si>
  <si>
    <t>1G-8 (R446) ND</t>
  </si>
  <si>
    <t>1G-12 (HP2215) ND</t>
  </si>
  <si>
    <t>P4 Uppsala T1D</t>
  </si>
  <si>
    <t>H2532 T1D</t>
  </si>
  <si>
    <t>R429 T1D</t>
  </si>
  <si>
    <t>ND mean per donor</t>
  </si>
  <si>
    <t>T1D mean per donor</t>
  </si>
  <si>
    <t>Supernatant</t>
  </si>
  <si>
    <t>Content</t>
  </si>
  <si>
    <t>Glucagon (pg/islet/hr)</t>
  </si>
  <si>
    <t>Somatostatin (fmol/islet/hr)</t>
  </si>
  <si>
    <t>Glucagon (pg/islet)</t>
  </si>
  <si>
    <t>Somatostatin (fmol/islet)</t>
  </si>
  <si>
    <t>Ctrl 1G-1 (HP2228)</t>
  </si>
  <si>
    <t>Ctrl 1G-2 (HP2228)</t>
  </si>
  <si>
    <t>Ctrl 1G-3 (HP2228)</t>
  </si>
  <si>
    <t>Ctrl 1G-4 (HP2228)</t>
  </si>
  <si>
    <t>Ctrl 1G-5 (HP2228)</t>
  </si>
  <si>
    <t>Ctrl 1G-6 (HP2228)</t>
  </si>
  <si>
    <t>Ctrl 1G-1 (G1703 22461 386R)</t>
  </si>
  <si>
    <t>Ctrl 1G-2 (G1703 22461 386R)</t>
  </si>
  <si>
    <t>Ctrl 1G-3 (G1703 22461 386R)</t>
  </si>
  <si>
    <t>Ctrl 1G-4 (G1703 22461 386R)</t>
  </si>
  <si>
    <t>Ctrl 1G-5 (G1703 22461 386R)</t>
  </si>
  <si>
    <t>Ctrl 1G-6 (G1703 22461 386R)</t>
  </si>
  <si>
    <t>Ctrl 1G-7 (G1703 22461 386R)</t>
  </si>
  <si>
    <t>Cytokine 1G-1 (HP2228)</t>
  </si>
  <si>
    <t>Cytokine 1G-2 (HP2228)</t>
  </si>
  <si>
    <t>Cytokine 1G-3 (HP2228)</t>
  </si>
  <si>
    <t>Cytokine 1G-4 (HP2228)</t>
  </si>
  <si>
    <t>Cytokine 1G-5 (HP2228)</t>
  </si>
  <si>
    <t>Cytokine 1G-6 (HP2228)</t>
  </si>
  <si>
    <t>Cytokine 1G-1 (G1703 22461 386R)</t>
  </si>
  <si>
    <t>Cytokine 1G-2 (G1703 22461 386R)</t>
  </si>
  <si>
    <t>Cytokine 1G-3 (G1703 22461 386R)</t>
  </si>
  <si>
    <t>Cytokine 1G-4 (G1703 22461 386R)</t>
  </si>
  <si>
    <t>Cytokine 1G-5 (G1703 22461 386R)</t>
  </si>
  <si>
    <t>Cytokine 1G-6 (G1703 22461 386R)</t>
  </si>
  <si>
    <t>Cytokine 1G-7 (G1703 22461 386R)</t>
  </si>
  <si>
    <t>% of content</t>
  </si>
  <si>
    <t>mean per donor</t>
  </si>
  <si>
    <t>normalised</t>
  </si>
  <si>
    <t>Glucagon (%)</t>
    <phoneticPr fontId="0" type="noConversion"/>
  </si>
  <si>
    <t>Somatostatin (%)</t>
    <phoneticPr fontId="0" type="noConversion"/>
  </si>
  <si>
    <t>gcg</t>
  </si>
  <si>
    <t>sst</t>
  </si>
  <si>
    <t>Ctrl 1G-1 (HP2228)</t>
    <phoneticPr fontId="0" type="noConversion"/>
  </si>
  <si>
    <t>Ctrl 1G-2 (HP2228)</t>
    <phoneticPr fontId="0" type="noConversion"/>
  </si>
  <si>
    <t>Ctrl 1G-3 (HP2228)</t>
    <phoneticPr fontId="0" type="noConversion"/>
  </si>
  <si>
    <t>Ctrl 1G-4 (HP2228)</t>
    <phoneticPr fontId="0" type="noConversion"/>
  </si>
  <si>
    <t>Ctrl 1G-5 (HP2228)</t>
    <phoneticPr fontId="0" type="noConversion"/>
  </si>
  <si>
    <t>Ctrl 1G-6 (HP2228)</t>
    <phoneticPr fontId="0" type="noConversion"/>
  </si>
  <si>
    <t>Ctrl 1G-2 (G1703 22461 386R)</t>
    <phoneticPr fontId="0" type="noConversion"/>
  </si>
  <si>
    <t>Ctrl 1G-3 (G1703 22461 386R)</t>
    <phoneticPr fontId="0" type="noConversion"/>
  </si>
  <si>
    <t>Ctrl 1G-4 (G1703 22461 386R)</t>
    <phoneticPr fontId="0" type="noConversion"/>
  </si>
  <si>
    <t>Ctrl 1G-5 (G1703 22461 386R)</t>
    <phoneticPr fontId="0" type="noConversion"/>
  </si>
  <si>
    <t>Ctrl 1G-6 (G1703 22461 386R)</t>
    <phoneticPr fontId="0" type="noConversion"/>
  </si>
  <si>
    <t>Ctrl 1G-7 (G1703 22461 386R)</t>
    <phoneticPr fontId="0" type="noConversion"/>
  </si>
  <si>
    <t>Cytokine 1G-1 (HP2228)</t>
    <phoneticPr fontId="0" type="noConversion"/>
  </si>
  <si>
    <t>Cytokine 1G-2 (HP2228)</t>
    <phoneticPr fontId="0" type="noConversion"/>
  </si>
  <si>
    <t>Cytokine 1G-3 (HP2228)</t>
    <phoneticPr fontId="0" type="noConversion"/>
  </si>
  <si>
    <t>Cytokine 1G-4 (HP2228)</t>
    <phoneticPr fontId="0" type="noConversion"/>
  </si>
  <si>
    <t>Cytokine 1G-5 (HP2228)</t>
    <phoneticPr fontId="0" type="noConversion"/>
  </si>
  <si>
    <t>Cytokine 1G-6 (HP2228)</t>
    <phoneticPr fontId="0" type="noConversion"/>
  </si>
  <si>
    <t>Cytokine 1G-1 (G1703 22461 386R)</t>
    <phoneticPr fontId="0" type="noConversion"/>
  </si>
  <si>
    <t>Cytokine 1G-2 (G1703 22461 386R)</t>
    <phoneticPr fontId="0" type="noConversion"/>
  </si>
  <si>
    <t>Cytokine 1G-3 (G1703 22461 386R)</t>
    <phoneticPr fontId="0" type="noConversion"/>
  </si>
  <si>
    <t>Cytokine 1G-4 (G1703 22461 386R)</t>
    <phoneticPr fontId="0" type="noConversion"/>
  </si>
  <si>
    <t>Cytokine 1G-5 (G1703 22461 386R)</t>
    <phoneticPr fontId="0" type="noConversion"/>
  </si>
  <si>
    <t>Cytokine 1G-6 (G1703 22461 386R)</t>
    <phoneticPr fontId="0" type="noConversion"/>
  </si>
  <si>
    <t>Cytokine 1G-7 (G1703 22461 386R)</t>
    <phoneticPr fontId="0" type="noConversion"/>
  </si>
  <si>
    <t>CONTENT</t>
  </si>
  <si>
    <t>1G-1 (HP2211)</t>
  </si>
  <si>
    <t>1G-2 (HP2211)</t>
  </si>
  <si>
    <t>1G-3 (HP2211)</t>
  </si>
  <si>
    <t>1G-4 (HP2211)</t>
  </si>
  <si>
    <t>1G-5 (R441)</t>
  </si>
  <si>
    <t>1G-6 (R441)</t>
  </si>
  <si>
    <t>1G-7 (R441)</t>
  </si>
  <si>
    <t>1G-8 (R446)</t>
  </si>
  <si>
    <t>1G-9 (R446)</t>
  </si>
  <si>
    <t>1G-10 (R446)</t>
  </si>
  <si>
    <t>1G-11 (R446)</t>
  </si>
  <si>
    <t>1G-12 (HP2215)</t>
  </si>
  <si>
    <t>1G-13 (HP2215)</t>
  </si>
  <si>
    <t>1G-14 (HP2215)</t>
  </si>
  <si>
    <t>1G-15 (HP2215)</t>
  </si>
  <si>
    <t>1G+1 uM mefloquine-1 (HP2211)</t>
  </si>
  <si>
    <t>1G+1 uM mefloquine-2 (HP2211)</t>
  </si>
  <si>
    <t>1G+1 uM mefloquine-3 (HP2211)</t>
  </si>
  <si>
    <t>1G+1 uM mefloquine-4 (HP2211)</t>
  </si>
  <si>
    <t>1G+1 uM mefloquine-5 (R441)</t>
  </si>
  <si>
    <t>1G+1 uM mefloquine-6 (R441)</t>
  </si>
  <si>
    <t>1G+1 uM mefloquine-7 (R441)</t>
  </si>
  <si>
    <t>1G+1 uM mefloquine-8 (R446)</t>
  </si>
  <si>
    <t>1G+1 uM mefloquine-9 (R446)</t>
  </si>
  <si>
    <t>1G+1 uM mefloquine-10 (R446)</t>
  </si>
  <si>
    <t>1G+1 uM mefloquine-11 (R446)</t>
  </si>
  <si>
    <t>1G+1 uM mefloquine-12 (HP2215)</t>
  </si>
  <si>
    <t>1G+1 uM mefloquine-13 (HP2215)</t>
  </si>
  <si>
    <t>1G+1 uM mefloquine-14 (HP2215)</t>
  </si>
  <si>
    <t>1G+1 uM mefloquine-15 (HP2215)</t>
  </si>
  <si>
    <t>Glucagon</t>
    <phoneticPr fontId="10" type="noConversion"/>
  </si>
  <si>
    <t>Somatostatin</t>
    <phoneticPr fontId="10" type="noConversion"/>
  </si>
  <si>
    <t>1G-1 (HP2211)</t>
    <phoneticPr fontId="10" type="noConversion"/>
  </si>
  <si>
    <t>1G-2 (HP2211)</t>
    <phoneticPr fontId="10" type="noConversion"/>
  </si>
  <si>
    <t>1G-3 (HP2211)</t>
    <phoneticPr fontId="10" type="noConversion"/>
  </si>
  <si>
    <t>1G-4 (HP2211)</t>
    <phoneticPr fontId="10" type="noConversion"/>
  </si>
  <si>
    <t>1G-5 (R441)</t>
    <phoneticPr fontId="10" type="noConversion"/>
  </si>
  <si>
    <t>1G-6 (R441)</t>
    <phoneticPr fontId="10" type="noConversion"/>
  </si>
  <si>
    <t>1G-7 (R441)</t>
    <phoneticPr fontId="10" type="noConversion"/>
  </si>
  <si>
    <t>1G-8 (R446)</t>
    <phoneticPr fontId="10" type="noConversion"/>
  </si>
  <si>
    <t>1G-9 (R446)</t>
    <phoneticPr fontId="10" type="noConversion"/>
  </si>
  <si>
    <t>1G-10 (R446)</t>
    <phoneticPr fontId="10" type="noConversion"/>
  </si>
  <si>
    <t>1G-11 (R446)</t>
    <phoneticPr fontId="10" type="noConversion"/>
  </si>
  <si>
    <t>1G-12 (HP2215)</t>
    <phoneticPr fontId="10" type="noConversion"/>
  </si>
  <si>
    <t>1G-13 (HP2215)</t>
    <phoneticPr fontId="10" type="noConversion"/>
  </si>
  <si>
    <t>1G-14 (HP2215)</t>
    <phoneticPr fontId="10" type="noConversion"/>
  </si>
  <si>
    <t>1G-15 (HP2215)</t>
    <phoneticPr fontId="10" type="noConversion"/>
  </si>
  <si>
    <t>1G-16 (HP2215)</t>
  </si>
  <si>
    <t>1G-17 (HP2215)</t>
  </si>
  <si>
    <t>1G-18 (HP2215)</t>
  </si>
  <si>
    <t>1G-19 (HP2215)</t>
  </si>
  <si>
    <t>1G-20 (HP2215)</t>
  </si>
  <si>
    <t>1G-21 (HP2215)</t>
  </si>
  <si>
    <t>1G+1 uM mefloquine-1 (HP2211)</t>
    <phoneticPr fontId="10" type="noConversion"/>
  </si>
  <si>
    <t>1G+1 uM mefloquine-2 (HP2211)</t>
    <phoneticPr fontId="10" type="noConversion"/>
  </si>
  <si>
    <t>1G+1 uM mefloquine-3 (HP2211)</t>
    <phoneticPr fontId="10" type="noConversion"/>
  </si>
  <si>
    <t>1G+1 uM mefloquine-4 (HP2211)</t>
    <phoneticPr fontId="10" type="noConversion"/>
  </si>
  <si>
    <t>1G+1 uM mefloquine-5 (R441)</t>
    <phoneticPr fontId="10" type="noConversion"/>
  </si>
  <si>
    <t>1G+1 uM mefloquine-6 (R441)</t>
    <phoneticPr fontId="10" type="noConversion"/>
  </si>
  <si>
    <t>1G+1 uM mefloquine-7 (R441)</t>
    <phoneticPr fontId="10" type="noConversion"/>
  </si>
  <si>
    <t>1G+1 uM mefloquine-8 (R446)</t>
    <phoneticPr fontId="10" type="noConversion"/>
  </si>
  <si>
    <t>1G+1 uM mefloquine-9 (R446)</t>
    <phoneticPr fontId="10" type="noConversion"/>
  </si>
  <si>
    <t>1G+1 uM mefloquine-10 (R446)</t>
    <phoneticPr fontId="10" type="noConversion"/>
  </si>
  <si>
    <t>1G+1 uM mefloquine-11 (R446)</t>
    <phoneticPr fontId="10" type="noConversion"/>
  </si>
  <si>
    <t>1G+1 uM mefloquine-12 (HP2215)</t>
    <phoneticPr fontId="10" type="noConversion"/>
  </si>
  <si>
    <t>p values</t>
  </si>
  <si>
    <t>1G+1 uM mefloquine-13 (HP2215)</t>
    <phoneticPr fontId="10" type="noConversion"/>
  </si>
  <si>
    <t>1G+1 uM mefloquine-14 (HP2215)</t>
    <phoneticPr fontId="10" type="noConversion"/>
  </si>
  <si>
    <t>1G+1 uM mefloquine-15 (HP2215)</t>
    <phoneticPr fontId="10" type="noConversion"/>
  </si>
  <si>
    <t>1G+1 uM mefloquine-16 (HP2215)</t>
  </si>
  <si>
    <t>1G+1 uM mefloquine-17 (HP2215)</t>
  </si>
  <si>
    <t>1G+1 uM mefloquine-18 (HP2215)</t>
  </si>
  <si>
    <t>1G+1 uM mefloquine-19 (HP2215)</t>
  </si>
  <si>
    <t>1G+1 uM mefloquine-20 (HP2215)</t>
  </si>
  <si>
    <t>1G+1 uM mefloquine-21 (HP2215)</t>
  </si>
  <si>
    <t>CTRL 1G-1 (R532)</t>
  </si>
  <si>
    <t>CTRL 1G-2 (R532)</t>
  </si>
  <si>
    <t>CTRL 1G-3 (R532)</t>
  </si>
  <si>
    <t>CTRL 1G-4 (R532)</t>
  </si>
  <si>
    <t>CTRL 1G-5 (R532)</t>
  </si>
  <si>
    <t>CTRL 1G-6 (R532)</t>
  </si>
  <si>
    <t>CTRL 1G-7 (R532)</t>
  </si>
  <si>
    <t>CTRL 1G-8 (R532)</t>
  </si>
  <si>
    <t>CTRL 1G-9 (R532)</t>
  </si>
  <si>
    <t>CTRL 1G-10 (R532)</t>
  </si>
  <si>
    <t>CTRL 1G-11 (R532)</t>
  </si>
  <si>
    <t>CTRL 1G-12 (R532)</t>
  </si>
  <si>
    <t>CC 1G-1 (R532)</t>
  </si>
  <si>
    <t>CC 1G-2 (R532)</t>
  </si>
  <si>
    <t>CC 1G-3 (R532)</t>
  </si>
  <si>
    <t>CC 1G-4 (R532)</t>
  </si>
  <si>
    <t>CC 1G-5 (R532)</t>
  </si>
  <si>
    <t>CC 1G-6 (R532)</t>
  </si>
  <si>
    <t>CC 1G-7 (R532)</t>
  </si>
  <si>
    <t>CC 1G-8 (R532)</t>
  </si>
  <si>
    <t>CC 1G-9 (R532)</t>
  </si>
  <si>
    <t>CC 1G-10 (R532)</t>
  </si>
  <si>
    <t>CC 1G-11 (R532)</t>
  </si>
  <si>
    <t>CC 1G-12 (R532)</t>
  </si>
  <si>
    <t>r532</t>
  </si>
  <si>
    <t>CTRL 1G-1 (R533)</t>
  </si>
  <si>
    <t>CTRL 1G-2 (R533)</t>
  </si>
  <si>
    <t>CTRL 1G-3 (R533)</t>
  </si>
  <si>
    <t>CTRL 1G-4 (R533)</t>
  </si>
  <si>
    <t>CTRL 1G-5 (R533)</t>
  </si>
  <si>
    <t>CTRL 1G-6 (R533)</t>
  </si>
  <si>
    <t>CTRL 1G-7 (R533)</t>
  </si>
  <si>
    <t>CTRL 1G-8 (R533)</t>
  </si>
  <si>
    <t>CTRL 1G-1 (R535)</t>
  </si>
  <si>
    <t>CTRL 1G-2 (R535)</t>
  </si>
  <si>
    <t>CTRL 1G-3 (R535)</t>
  </si>
  <si>
    <t>CTRL 1G-4 (R535)</t>
  </si>
  <si>
    <t>CTRL 1G-5 (R535)</t>
  </si>
  <si>
    <t>CTRL 1G-6 (R535)</t>
  </si>
  <si>
    <t>CTRL 1G-7 (R535)</t>
  </si>
  <si>
    <t>CTRL 1G-8 (R535)</t>
  </si>
  <si>
    <t>CC 1G-1 (R533)</t>
  </si>
  <si>
    <t>CC 1G-2 (R533)</t>
  </si>
  <si>
    <t>CC 1G-3 (R533)</t>
  </si>
  <si>
    <t>CC 1G-4 (R533)</t>
  </si>
  <si>
    <t>CC 1G-5 (R533)</t>
  </si>
  <si>
    <t>CC 1G-6 (R533)</t>
  </si>
  <si>
    <t>CC 1G-7 (R533)</t>
  </si>
  <si>
    <t>CC 1G-8 (R533)</t>
  </si>
  <si>
    <t>CC 1G-1 (R535)</t>
  </si>
  <si>
    <t>CC 1G-2 (R535)</t>
  </si>
  <si>
    <t>CC 1G-3 (R535)</t>
  </si>
  <si>
    <t>CC 1G-4 (R535)</t>
  </si>
  <si>
    <t>CC 1G-5 (R535)</t>
  </si>
  <si>
    <t>CC 1G-6 (R535)</t>
  </si>
  <si>
    <t>CC 1G-7 (R535)</t>
  </si>
  <si>
    <t>CC 1G-8 (R535)</t>
  </si>
  <si>
    <t>HP2228</t>
  </si>
  <si>
    <t>R532</t>
  </si>
  <si>
    <t>R533</t>
  </si>
  <si>
    <t>R535</t>
  </si>
  <si>
    <t>p paired test</t>
  </si>
  <si>
    <t>% increase from 6 to 1G per donor</t>
  </si>
  <si>
    <t xml:space="preserve">fold change per donor </t>
  </si>
  <si>
    <t>R539</t>
  </si>
  <si>
    <t>uppsala april 22</t>
  </si>
  <si>
    <t>G1703</t>
  </si>
  <si>
    <t>H2685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</si>
</sst>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Calibri"/>
      <family val="2"/>
      <charset val="134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1"/>
      <color theme="0"/>
      <name val="Calibri"/>
      <family val="2"/>
      <charset val="134"/>
      <scheme val="minor"/>
    </font>
    <font>
      <sz val="8"/>
      <name val="Calibri"/>
      <family val="2"/>
      <scheme val="minor"/>
    </font>
    <font>
      <sz val="11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53DE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6" fillId="6" borderId="1" applyNumberFormat="0" applyFont="0" applyAlignment="0" applyProtection="0"/>
    <xf numFmtId="0" fontId="7" fillId="0" borderId="0"/>
    <xf numFmtId="0" fontId="9" fillId="0" borderId="0">
      <alignment vertical="center"/>
    </xf>
  </cellStyleXfs>
  <cellXfs count="91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2" fillId="3" borderId="0" xfId="0" applyFont="1" applyFill="1"/>
    <xf numFmtId="0" fontId="0" fillId="3" borderId="0" xfId="0" applyFill="1"/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5" borderId="0" xfId="0" applyFill="1"/>
    <xf numFmtId="0" fontId="2" fillId="5" borderId="0" xfId="0" applyFont="1" applyFill="1"/>
    <xf numFmtId="0" fontId="4" fillId="5" borderId="0" xfId="0" applyFont="1" applyFill="1" applyAlignment="1">
      <alignment horizontal="center"/>
    </xf>
    <xf numFmtId="0" fontId="3" fillId="5" borderId="0" xfId="0" applyFont="1" applyFill="1"/>
    <xf numFmtId="0" fontId="5" fillId="5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/>
    <xf numFmtId="0" fontId="0" fillId="7" borderId="0" xfId="0" applyFill="1"/>
    <xf numFmtId="0" fontId="1" fillId="7" borderId="0" xfId="0" applyFont="1" applyFill="1"/>
    <xf numFmtId="0" fontId="0" fillId="0" borderId="0" xfId="2" applyFont="1"/>
    <xf numFmtId="0" fontId="1" fillId="0" borderId="0" xfId="0" applyFont="1"/>
    <xf numFmtId="0" fontId="0" fillId="8" borderId="0" xfId="1" applyFont="1" applyFill="1" applyBorder="1" applyAlignment="1"/>
    <xf numFmtId="0" fontId="0" fillId="0" borderId="0" xfId="0" applyAlignment="1">
      <alignment vertical="center"/>
    </xf>
    <xf numFmtId="0" fontId="0" fillId="9" borderId="0" xfId="0" applyFill="1"/>
    <xf numFmtId="0" fontId="9" fillId="0" borderId="0" xfId="3">
      <alignment vertical="center"/>
    </xf>
    <xf numFmtId="0" fontId="0" fillId="4" borderId="0" xfId="1" applyFont="1" applyFill="1" applyBorder="1" applyAlignment="1"/>
    <xf numFmtId="0" fontId="2" fillId="4" borderId="0" xfId="0" applyFont="1" applyFill="1"/>
    <xf numFmtId="0" fontId="0" fillId="4" borderId="0" xfId="0" applyFill="1" applyAlignment="1">
      <alignment vertical="center"/>
    </xf>
    <xf numFmtId="0" fontId="9" fillId="4" borderId="0" xfId="3" applyFill="1">
      <alignment vertical="center"/>
    </xf>
    <xf numFmtId="0" fontId="0" fillId="10" borderId="0" xfId="0" applyFill="1" applyAlignment="1">
      <alignment vertical="center"/>
    </xf>
    <xf numFmtId="0" fontId="9" fillId="10" borderId="0" xfId="3" applyFill="1">
      <alignment vertical="center"/>
    </xf>
    <xf numFmtId="0" fontId="1" fillId="10" borderId="0" xfId="0" applyFont="1" applyFill="1"/>
    <xf numFmtId="0" fontId="2" fillId="10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0" fillId="10" borderId="0" xfId="0" applyFill="1"/>
    <xf numFmtId="0" fontId="0" fillId="4" borderId="0" xfId="0" applyFill="1"/>
    <xf numFmtId="0" fontId="2" fillId="0" borderId="0" xfId="0" applyFont="1" applyAlignment="1">
      <alignment horizontal="center"/>
    </xf>
    <xf numFmtId="0" fontId="0" fillId="11" borderId="0" xfId="0" applyFill="1"/>
    <xf numFmtId="0" fontId="11" fillId="12" borderId="0" xfId="0" applyFont="1" applyFill="1"/>
    <xf numFmtId="0" fontId="0" fillId="13" borderId="0" xfId="0" applyFill="1"/>
    <xf numFmtId="0" fontId="11" fillId="14" borderId="0" xfId="0" applyFont="1" applyFill="1"/>
    <xf numFmtId="0" fontId="0" fillId="16" borderId="0" xfId="0" applyFill="1"/>
    <xf numFmtId="0" fontId="11" fillId="18" borderId="0" xfId="0" applyFont="1" applyFill="1"/>
    <xf numFmtId="0" fontId="0" fillId="19" borderId="0" xfId="0" applyFill="1"/>
    <xf numFmtId="0" fontId="11" fillId="20" borderId="0" xfId="0" applyFont="1" applyFill="1"/>
    <xf numFmtId="0" fontId="0" fillId="21" borderId="0" xfId="0" applyFill="1"/>
    <xf numFmtId="0" fontId="0" fillId="17" borderId="0" xfId="0" applyFill="1"/>
    <xf numFmtId="0" fontId="0" fillId="11" borderId="0" xfId="3" applyFont="1" applyFill="1">
      <alignment vertical="center"/>
    </xf>
    <xf numFmtId="0" fontId="11" fillId="20" borderId="0" xfId="3" applyFont="1" applyFill="1">
      <alignment vertical="center"/>
    </xf>
    <xf numFmtId="0" fontId="0" fillId="22" borderId="0" xfId="0" applyFill="1"/>
    <xf numFmtId="0" fontId="11" fillId="15" borderId="0" xfId="0" applyFont="1" applyFill="1"/>
    <xf numFmtId="0" fontId="3" fillId="0" borderId="0" xfId="0" applyFont="1"/>
    <xf numFmtId="0" fontId="0" fillId="2" borderId="0" xfId="0" applyFill="1" applyAlignment="1">
      <alignment vertical="center"/>
    </xf>
    <xf numFmtId="0" fontId="9" fillId="2" borderId="0" xfId="3" applyFill="1">
      <alignment vertical="center"/>
    </xf>
    <xf numFmtId="0" fontId="14" fillId="12" borderId="0" xfId="3" applyFont="1" applyFill="1">
      <alignment vertical="center"/>
    </xf>
    <xf numFmtId="0" fontId="9" fillId="11" borderId="0" xfId="3" applyFill="1">
      <alignment vertical="center"/>
    </xf>
    <xf numFmtId="0" fontId="11" fillId="12" borderId="0" xfId="3" applyFont="1" applyFill="1">
      <alignment vertical="center"/>
    </xf>
    <xf numFmtId="0" fontId="9" fillId="18" borderId="0" xfId="3" applyFill="1">
      <alignment vertical="center"/>
    </xf>
    <xf numFmtId="0" fontId="3" fillId="24" borderId="0" xfId="0" applyFont="1" applyFill="1"/>
    <xf numFmtId="0" fontId="9" fillId="24" borderId="0" xfId="3" applyFill="1">
      <alignment vertical="center"/>
    </xf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9" fillId="21" borderId="0" xfId="3" applyFill="1">
      <alignment vertical="center"/>
    </xf>
    <xf numFmtId="0" fontId="0" fillId="28" borderId="0" xfId="0" applyFill="1"/>
    <xf numFmtId="0" fontId="2" fillId="3" borderId="0" xfId="0" applyFont="1" applyFill="1"/>
    <xf numFmtId="0" fontId="4" fillId="3" borderId="0" xfId="0" applyFont="1" applyFill="1" applyAlignment="1">
      <alignment horizontal="center"/>
    </xf>
    <xf numFmtId="0" fontId="1" fillId="3" borderId="0" xfId="0" applyFont="1" applyFill="1"/>
    <xf numFmtId="0" fontId="2" fillId="21" borderId="0" xfId="0" applyFont="1" applyFill="1" applyAlignment="1">
      <alignment horizontal="center"/>
    </xf>
    <xf numFmtId="0" fontId="0" fillId="0" borderId="0" xfId="0" applyFill="1"/>
    <xf numFmtId="0" fontId="8" fillId="0" borderId="0" xfId="0" applyFont="1" applyFill="1" applyAlignment="1">
      <alignment horizontal="center"/>
    </xf>
    <xf numFmtId="0" fontId="0" fillId="0" borderId="0" xfId="2" applyFont="1" applyFill="1"/>
    <xf numFmtId="0" fontId="16" fillId="0" borderId="0" xfId="0" applyFont="1" applyFill="1" applyAlignment="1">
      <alignment horizontal="center"/>
    </xf>
    <xf numFmtId="0" fontId="0" fillId="0" borderId="0" xfId="0" applyAlignment="1"/>
    <xf numFmtId="0" fontId="5" fillId="21" borderId="0" xfId="0" applyFont="1" applyFill="1"/>
    <xf numFmtId="0" fontId="3" fillId="16" borderId="0" xfId="0" applyFont="1" applyFill="1"/>
    <xf numFmtId="0" fontId="12" fillId="12" borderId="0" xfId="0" applyFont="1" applyFill="1" applyAlignment="1">
      <alignment horizontal="center"/>
    </xf>
    <xf numFmtId="0" fontId="2" fillId="23" borderId="0" xfId="0" applyFont="1" applyFill="1" applyAlignment="1">
      <alignment horizontal="center"/>
    </xf>
    <xf numFmtId="0" fontId="2" fillId="11" borderId="0" xfId="0" applyFont="1" applyFill="1" applyAlignment="1">
      <alignment horizontal="center"/>
    </xf>
    <xf numFmtId="0" fontId="2" fillId="21" borderId="0" xfId="0" applyFont="1" applyFill="1" applyAlignment="1">
      <alignment horizontal="center"/>
    </xf>
    <xf numFmtId="0" fontId="13" fillId="12" borderId="0" xfId="0" applyFont="1" applyFill="1" applyAlignment="1">
      <alignment horizontal="center"/>
    </xf>
    <xf numFmtId="0" fontId="8" fillId="23" borderId="0" xfId="0" applyFont="1" applyFill="1" applyAlignment="1">
      <alignment horizontal="center"/>
    </xf>
    <xf numFmtId="0" fontId="8" fillId="11" borderId="0" xfId="0" applyFont="1" applyFill="1" applyAlignment="1">
      <alignment horizontal="center"/>
    </xf>
    <xf numFmtId="0" fontId="2" fillId="22" borderId="0" xfId="0" applyFont="1" applyFill="1" applyAlignment="1">
      <alignment horizontal="center"/>
    </xf>
    <xf numFmtId="0" fontId="2" fillId="30" borderId="0" xfId="0" applyFont="1" applyFill="1" applyAlignment="1">
      <alignment horizontal="center"/>
    </xf>
    <xf numFmtId="0" fontId="8" fillId="16" borderId="0" xfId="0" applyFon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2" fillId="15" borderId="0" xfId="0" applyFont="1" applyFill="1" applyAlignment="1">
      <alignment horizontal="center"/>
    </xf>
    <xf numFmtId="0" fontId="2" fillId="29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</cellXfs>
  <cellStyles count="4">
    <cellStyle name="Normal" xfId="0" builtinId="0"/>
    <cellStyle name="Normal 2" xfId="2"/>
    <cellStyle name="Note" xfId="1" builtinId="10"/>
    <cellStyle name="常规 3" xfId="3"/>
  </cellStyles>
  <dxfs count="0"/>
  <tableStyles count="0" defaultTableStyle="TableStyleMedium2" defaultPivotStyle="PivotStyleLight16"/>
  <colors>
    <mruColors>
      <color rgb="FFFFCCFF"/>
      <color rgb="FFF53D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4"/>
  <sheetViews>
    <sheetView topLeftCell="L1" zoomScale="55" zoomScaleNormal="55" workbookViewId="0">
      <selection activeCell="AL2" sqref="AL2"/>
    </sheetView>
  </sheetViews>
  <sheetFormatPr defaultColWidth="8.85546875" defaultRowHeight="15"/>
  <cols>
    <col min="1" max="1" width="21.85546875" bestFit="1" customWidth="1"/>
    <col min="2" max="2" width="21.140625" bestFit="1" customWidth="1"/>
    <col min="3" max="3" width="25.28515625" bestFit="1" customWidth="1"/>
    <col min="5" max="5" width="25.140625" bestFit="1" customWidth="1"/>
    <col min="6" max="6" width="16" bestFit="1" customWidth="1"/>
    <col min="22" max="22" width="25" customWidth="1"/>
    <col min="40" max="40" width="16" bestFit="1" customWidth="1"/>
    <col min="49" max="49" width="11.85546875" bestFit="1" customWidth="1"/>
    <col min="50" max="50" width="14.85546875" bestFit="1" customWidth="1"/>
    <col min="57" max="57" width="15.7109375" bestFit="1" customWidth="1"/>
    <col min="61" max="61" width="13.28515625" customWidth="1"/>
  </cols>
  <sheetData>
    <row r="1" spans="1:57" s="3" customFormat="1">
      <c r="A1" s="2" t="s">
        <v>0</v>
      </c>
      <c r="B1" s="2" t="s">
        <v>1</v>
      </c>
      <c r="C1" s="2" t="s">
        <v>2</v>
      </c>
      <c r="D1" s="2"/>
      <c r="E1" s="2"/>
      <c r="F1" s="2"/>
      <c r="G1" s="2"/>
      <c r="H1" s="2" t="s">
        <v>3</v>
      </c>
      <c r="I1" s="2"/>
      <c r="J1" s="2"/>
      <c r="K1" s="2"/>
      <c r="L1" s="2"/>
      <c r="M1" s="2" t="s">
        <v>4</v>
      </c>
      <c r="N1" s="2"/>
      <c r="O1" s="2"/>
      <c r="P1" s="2"/>
      <c r="Q1" s="2"/>
      <c r="R1" s="2" t="s">
        <v>5</v>
      </c>
      <c r="S1" s="2"/>
      <c r="T1" s="2"/>
      <c r="U1" s="2"/>
      <c r="V1" s="2"/>
      <c r="W1" s="2" t="s">
        <v>6</v>
      </c>
      <c r="X1" s="2"/>
      <c r="Y1" s="2"/>
      <c r="Z1" s="2"/>
      <c r="AA1" s="2"/>
      <c r="AB1" s="2" t="s">
        <v>7</v>
      </c>
      <c r="AC1" s="2"/>
      <c r="AD1" s="2"/>
      <c r="AE1" s="2"/>
      <c r="AF1" s="2"/>
      <c r="AG1" s="2" t="s">
        <v>8</v>
      </c>
      <c r="AH1" s="2"/>
      <c r="AI1" s="2"/>
      <c r="AJ1" s="2"/>
      <c r="AK1" s="2"/>
      <c r="AL1" s="2" t="s">
        <v>9</v>
      </c>
      <c r="AM1" s="2"/>
      <c r="AN1" s="2"/>
      <c r="AO1" s="2"/>
      <c r="AP1" s="2"/>
      <c r="AQ1" s="2"/>
      <c r="AR1" s="2"/>
      <c r="AS1" s="2"/>
      <c r="AT1" s="2"/>
      <c r="AU1" s="2" t="s">
        <v>10</v>
      </c>
      <c r="AV1" s="2"/>
      <c r="AW1" s="2"/>
      <c r="AX1" s="2"/>
      <c r="AY1" s="2"/>
      <c r="AZ1" s="2" t="s">
        <v>11</v>
      </c>
      <c r="BA1" s="2"/>
      <c r="BB1" s="2"/>
      <c r="BC1" s="2"/>
      <c r="BD1" s="2"/>
    </row>
    <row r="2" spans="1:57" s="3" customFormat="1">
      <c r="A2" s="2" t="s">
        <v>12</v>
      </c>
      <c r="B2" s="2" t="s">
        <v>13</v>
      </c>
      <c r="BB2" s="2" t="s">
        <v>14</v>
      </c>
      <c r="BC2" s="2" t="s">
        <v>15</v>
      </c>
      <c r="BD2" s="2" t="s">
        <v>16</v>
      </c>
      <c r="BE2" s="2" t="s">
        <v>17</v>
      </c>
    </row>
    <row r="3" spans="1:57" s="3" customFormat="1">
      <c r="A3" s="14">
        <v>6</v>
      </c>
      <c r="B3" s="2"/>
      <c r="C3" s="38">
        <v>0.34319060425245823</v>
      </c>
      <c r="D3" s="38">
        <v>0.30581308852078309</v>
      </c>
      <c r="E3" s="38">
        <v>0.33828465604382879</v>
      </c>
      <c r="F3" s="38">
        <v>0.40564706953039692</v>
      </c>
      <c r="G3" s="38">
        <v>0.35721117487432713</v>
      </c>
      <c r="H3" s="39">
        <v>0.38976233353869488</v>
      </c>
      <c r="I3" s="39">
        <v>0.43847547190368535</v>
      </c>
      <c r="J3" s="39">
        <v>0.37789398678759911</v>
      </c>
      <c r="K3" s="39">
        <v>0.35440582645081797</v>
      </c>
      <c r="L3" s="39">
        <v>0.36175736934257546</v>
      </c>
      <c r="M3" s="40">
        <v>0.40559935495430932</v>
      </c>
      <c r="N3" s="40">
        <v>0.34275520960025946</v>
      </c>
      <c r="O3" s="40">
        <v>0.25093073043288944</v>
      </c>
      <c r="P3" s="40">
        <v>0.26280119985496259</v>
      </c>
      <c r="Q3" s="40">
        <v>0.27050976348520978</v>
      </c>
      <c r="R3" s="42">
        <v>0.25712385759105172</v>
      </c>
      <c r="S3" s="42">
        <v>0.38685678536051304</v>
      </c>
      <c r="T3" s="42">
        <v>0.2796673168218452</v>
      </c>
      <c r="U3" s="42">
        <v>0.2532882092420824</v>
      </c>
      <c r="V3" s="42">
        <v>0.26319878718969109</v>
      </c>
      <c r="W3" s="43">
        <v>0.42585271674174857</v>
      </c>
      <c r="X3" s="43">
        <v>0.28341485104490893</v>
      </c>
      <c r="Y3" s="43">
        <v>0.28310604645370191</v>
      </c>
      <c r="Z3" s="43">
        <v>0.45532950022114116</v>
      </c>
      <c r="AA3" s="43">
        <v>0.39644238205723115</v>
      </c>
      <c r="AB3" s="41">
        <v>4.4626766047391263E-2</v>
      </c>
      <c r="AC3" s="41">
        <v>7.2593431483578705E-2</v>
      </c>
      <c r="AD3" s="41">
        <v>0.14312491632079261</v>
      </c>
      <c r="AE3" s="41">
        <v>5.0120760264622498E-2</v>
      </c>
      <c r="AF3" s="41">
        <v>0.11681734538763103</v>
      </c>
      <c r="AG3" s="44">
        <v>8.8784472158791483E-2</v>
      </c>
      <c r="AH3" s="44">
        <v>9.8961996596710164E-2</v>
      </c>
      <c r="AI3" s="44">
        <v>9.5617654740141056E-2</v>
      </c>
      <c r="AJ3" s="44">
        <v>9.2903083942609002E-2</v>
      </c>
      <c r="AK3" s="44">
        <v>8.0999999999999989E-2</v>
      </c>
      <c r="AL3" s="37">
        <v>0.74395918367346947</v>
      </c>
      <c r="AM3" s="37">
        <v>0.79442614644033438</v>
      </c>
      <c r="AN3" s="37">
        <v>0.46243219597550306</v>
      </c>
      <c r="AO3" s="37">
        <v>0.65599381283836045</v>
      </c>
      <c r="AP3" s="37">
        <v>0.84315105576610716</v>
      </c>
      <c r="AQ3" s="45">
        <v>0.47734528583785479</v>
      </c>
      <c r="AR3" s="45">
        <v>0.42335737807746587</v>
      </c>
      <c r="AS3" s="45">
        <v>0.38367745326225688</v>
      </c>
      <c r="AT3" s="45">
        <v>0.45759157748194557</v>
      </c>
      <c r="AU3" s="45">
        <v>0.58771431691602061</v>
      </c>
      <c r="AV3" s="46">
        <v>0.21251862053458501</v>
      </c>
      <c r="AW3" s="46">
        <v>0.16464867227625393</v>
      </c>
      <c r="AX3" s="46">
        <v>0.15020428794069332</v>
      </c>
      <c r="AY3" s="46">
        <v>0.13146424675656229</v>
      </c>
      <c r="AZ3" s="46">
        <v>0.13093754991215462</v>
      </c>
      <c r="BB3" s="4">
        <f>AVERAGE(C3:AZ3)</f>
        <v>0.3198658100585709</v>
      </c>
      <c r="BC3" s="3">
        <f>STDEV(C3:AZ3)/SQRT(BD3)</f>
        <v>2.6576769560087581E-2</v>
      </c>
      <c r="BD3" s="3">
        <f>COUNT(C3:AZ3)</f>
        <v>50</v>
      </c>
    </row>
    <row r="4" spans="1:57" s="3" customFormat="1">
      <c r="A4" s="14">
        <v>1</v>
      </c>
      <c r="B4" s="2"/>
      <c r="C4" s="38">
        <v>0.50496235455167682</v>
      </c>
      <c r="D4" s="38">
        <v>0.42155293175905539</v>
      </c>
      <c r="E4" s="38">
        <v>0.51994057444701225</v>
      </c>
      <c r="F4" s="38">
        <v>0.50964400523871878</v>
      </c>
      <c r="G4" s="38">
        <v>0.52001958998504971</v>
      </c>
      <c r="H4" s="39">
        <v>0.82555911049163699</v>
      </c>
      <c r="I4" s="39">
        <v>0.8868591532619543</v>
      </c>
      <c r="J4" s="39">
        <v>0.89225916453537935</v>
      </c>
      <c r="K4" s="39">
        <v>0.66287310890009543</v>
      </c>
      <c r="L4" s="39">
        <v>0.65684688068887798</v>
      </c>
      <c r="M4" s="40">
        <v>0.53537239324726915</v>
      </c>
      <c r="N4" s="40">
        <v>0.49520089749449447</v>
      </c>
      <c r="O4" s="40">
        <v>0.58493591237473797</v>
      </c>
      <c r="P4" s="40">
        <v>0.57681064368031498</v>
      </c>
      <c r="Q4" s="40">
        <v>0.58583854573885841</v>
      </c>
      <c r="R4" s="42">
        <v>0.58822269999999999</v>
      </c>
      <c r="S4" s="42">
        <v>0.70721149999999999</v>
      </c>
      <c r="T4" s="42">
        <v>0.53403199999999995</v>
      </c>
      <c r="U4" s="42">
        <v>0.84248980000000007</v>
      </c>
      <c r="V4" s="42">
        <v>0.49279290000000003</v>
      </c>
      <c r="W4" s="43">
        <v>0.5606024266365689</v>
      </c>
      <c r="X4" s="43">
        <v>0.25447413581760236</v>
      </c>
      <c r="Y4" s="43">
        <v>0.62249192051158619</v>
      </c>
      <c r="Z4" s="43">
        <v>0.35825348908430671</v>
      </c>
      <c r="AA4" s="43">
        <v>0.52695581930031687</v>
      </c>
      <c r="AB4" s="41">
        <v>0.85187709999999994</v>
      </c>
      <c r="AC4" s="41">
        <v>0.14071820000000002</v>
      </c>
      <c r="AD4" s="41">
        <v>0.75662699999999994</v>
      </c>
      <c r="AE4" s="41">
        <v>0.41287489999999999</v>
      </c>
      <c r="AF4" s="41">
        <v>0.30469619999999997</v>
      </c>
      <c r="AG4" s="44">
        <v>0.2656334596643205</v>
      </c>
      <c r="AH4" s="44">
        <v>0.39710895721925143</v>
      </c>
      <c r="AI4" s="44">
        <v>0.52586641461877759</v>
      </c>
      <c r="AJ4" s="44">
        <v>0.22201569333676358</v>
      </c>
      <c r="AK4" s="44">
        <v>0.31950502152080346</v>
      </c>
      <c r="AL4" s="37">
        <v>0.74912444693712199</v>
      </c>
      <c r="AM4" s="37">
        <v>0.68065913772284958</v>
      </c>
      <c r="AN4" s="37">
        <v>1.0739544182327068</v>
      </c>
      <c r="AO4" s="37">
        <v>0.7068273092369477</v>
      </c>
      <c r="AP4" s="37">
        <v>0.69542575650950034</v>
      </c>
      <c r="AQ4" s="45">
        <v>0.88479847100536757</v>
      </c>
      <c r="AR4" s="45">
        <v>1.1593730094513401</v>
      </c>
      <c r="AS4" s="45">
        <v>0.93855442498622188</v>
      </c>
      <c r="AT4" s="45">
        <v>0.99047908085844372</v>
      </c>
      <c r="AU4" s="45">
        <v>0.92002571577028402</v>
      </c>
      <c r="AV4" s="46">
        <v>0.36004411533007696</v>
      </c>
      <c r="AW4" s="46">
        <v>0.60689191460749703</v>
      </c>
      <c r="AX4" s="46">
        <v>0.42476984683978042</v>
      </c>
      <c r="AY4" s="46">
        <v>0.57530649676609702</v>
      </c>
      <c r="AZ4" s="46">
        <v>0.59056261343012706</v>
      </c>
      <c r="BB4" s="4">
        <f>AVERAGE(C4:AZ4)</f>
        <v>0.60439843323579567</v>
      </c>
      <c r="BC4" s="3">
        <f>STDEV(C4:AZ4)/SQRT(BD4)</f>
        <v>3.1955707627627866E-2</v>
      </c>
      <c r="BD4" s="3">
        <f>COUNT(C4:AZ4)</f>
        <v>50</v>
      </c>
      <c r="BE4" s="15">
        <f>TTEST(C4:AZ4,C3:AZ3,2,2)</f>
        <v>6.6756600903153085E-10</v>
      </c>
    </row>
    <row r="5" spans="1:57" s="3" customFormat="1">
      <c r="A5" s="14"/>
      <c r="B5" s="2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B5" s="4"/>
      <c r="BE5" s="15"/>
    </row>
    <row r="6" spans="1:57" s="3" customFormat="1">
      <c r="A6" s="14"/>
      <c r="B6" s="2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B6" s="4"/>
      <c r="BE6" s="15"/>
    </row>
    <row r="7" spans="1:57" s="3" customFormat="1">
      <c r="C7" s="3">
        <f>AVERAGE(C3:G3)</f>
        <v>0.35002931864435882</v>
      </c>
      <c r="H7" s="3">
        <f>AVERAGE(H3:L3)</f>
        <v>0.38445899760467456</v>
      </c>
      <c r="M7" s="3">
        <f>AVERAGE(M3:Q3)</f>
        <v>0.30651925166552613</v>
      </c>
      <c r="R7" s="3">
        <f>AVERAGE(R3:V3)</f>
        <v>0.28802699124103665</v>
      </c>
      <c r="W7" s="3">
        <f>AVERAGE(W3:AA3)</f>
        <v>0.3688290993037463</v>
      </c>
      <c r="AB7" s="3">
        <f>AVERAGE(AB3:AF3)</f>
        <v>8.5456643900803209E-2</v>
      </c>
      <c r="AG7" s="3">
        <f>AVERAGE(AG3:AK3)</f>
        <v>9.1453441487650333E-2</v>
      </c>
      <c r="AL7" s="3">
        <f>AVERAGE(AL3:AP3)</f>
        <v>0.69999247893875494</v>
      </c>
      <c r="AQ7" s="3">
        <f>AVERAGE(AQ3:AU3)</f>
        <v>0.46593720231510877</v>
      </c>
      <c r="AV7" s="3">
        <f>AVERAGE(AV3:AZ3)</f>
        <v>0.15795467548404982</v>
      </c>
      <c r="BB7" s="4">
        <f>AVERAGE(C7:AZ7)</f>
        <v>0.31986581005857095</v>
      </c>
      <c r="BC7" s="3">
        <f>STDEV(C7:AZ7)/SQRT(BD7)</f>
        <v>5.8484526030375225E-2</v>
      </c>
      <c r="BD7" s="3">
        <f>COUNT(C7:AZ7)</f>
        <v>10</v>
      </c>
    </row>
    <row r="8" spans="1:57" s="3" customFormat="1">
      <c r="B8" s="2" t="s">
        <v>18</v>
      </c>
      <c r="C8" s="3">
        <f>AVERAGE(C4:G4)</f>
        <v>0.49522389119630256</v>
      </c>
      <c r="H8" s="3">
        <f>AVERAGE(H4:L4)</f>
        <v>0.78487948357558879</v>
      </c>
      <c r="M8" s="3">
        <f>AVERAGE(M4:Q4)</f>
        <v>0.55563167850713502</v>
      </c>
      <c r="R8" s="3">
        <f>AVERAGE(R4:V4)</f>
        <v>0.63294977999999991</v>
      </c>
      <c r="W8" s="3">
        <f>AVERAGE(W4:AA4)</f>
        <v>0.46455555827007622</v>
      </c>
      <c r="AB8" s="3">
        <f>AVERAGE(AB4:AF4)</f>
        <v>0.49335867999999994</v>
      </c>
      <c r="AG8" s="3">
        <f>AVERAGE(AG4:AK4)</f>
        <v>0.34602590927198335</v>
      </c>
      <c r="AL8" s="3">
        <f>AVERAGE(AL4:AP4)</f>
        <v>0.78119821372782527</v>
      </c>
      <c r="AQ8" s="3">
        <f>AVERAGE(AQ4:AU4)</f>
        <v>0.97864614041433151</v>
      </c>
      <c r="AV8" s="3">
        <f>AVERAGE(AV4:AZ4)</f>
        <v>0.51151499739471573</v>
      </c>
      <c r="BB8" s="4">
        <f>AVERAGE(C8:AZ8)</f>
        <v>0.60439843323579578</v>
      </c>
      <c r="BC8" s="3">
        <f>STDEV(C8:AZ8)/SQRT(BD8)</f>
        <v>6.0210272740246894E-2</v>
      </c>
      <c r="BD8" s="3">
        <f>COUNT(C8:AZ8)</f>
        <v>10</v>
      </c>
      <c r="BE8" s="15">
        <f>TTEST(C8:AZ8,C7:AZ7,1,1)</f>
        <v>7.655820738116375E-5</v>
      </c>
    </row>
    <row r="9" spans="1:57" s="3" customFormat="1">
      <c r="A9" s="2" t="s">
        <v>12</v>
      </c>
      <c r="B9" s="2" t="s">
        <v>19</v>
      </c>
      <c r="BB9" s="2" t="s">
        <v>14</v>
      </c>
      <c r="BC9" s="2" t="s">
        <v>15</v>
      </c>
      <c r="BD9" s="2" t="s">
        <v>16</v>
      </c>
      <c r="BE9" s="2" t="s">
        <v>17</v>
      </c>
    </row>
    <row r="10" spans="1:57" s="3" customFormat="1">
      <c r="A10" s="14">
        <v>6</v>
      </c>
      <c r="C10" s="3">
        <f>C3/$C$8</f>
        <v>0.69300090394148695</v>
      </c>
      <c r="D10" s="3">
        <f t="shared" ref="C10:G11" si="0">D3/$C$8</f>
        <v>0.61752490935369952</v>
      </c>
      <c r="E10" s="3">
        <f t="shared" si="0"/>
        <v>0.6830943782349459</v>
      </c>
      <c r="F10" s="3">
        <f t="shared" si="0"/>
        <v>0.81911853757798991</v>
      </c>
      <c r="G10" s="3">
        <f t="shared" si="0"/>
        <v>0.72131248355449729</v>
      </c>
      <c r="H10" s="3">
        <f>H3/$H$8</f>
        <v>0.49658876514786404</v>
      </c>
      <c r="I10" s="3">
        <f t="shared" ref="I10:L10" si="1">I3/$H$8</f>
        <v>0.55865324687322837</v>
      </c>
      <c r="J10" s="3">
        <f t="shared" si="1"/>
        <v>0.48146753061510694</v>
      </c>
      <c r="K10" s="3">
        <f t="shared" si="1"/>
        <v>0.45154171292169659</v>
      </c>
      <c r="L10" s="3">
        <f t="shared" si="1"/>
        <v>0.46090817369127468</v>
      </c>
      <c r="M10" s="3">
        <f>M3/$M$8</f>
        <v>0.729978816262005</v>
      </c>
      <c r="N10" s="3">
        <f t="shared" ref="N10:Q10" si="2">N3/$M$8</f>
        <v>0.61687485227834804</v>
      </c>
      <c r="O10" s="3">
        <f t="shared" si="2"/>
        <v>0.4516134341135612</v>
      </c>
      <c r="P10" s="3">
        <f t="shared" si="2"/>
        <v>0.47297735176124933</v>
      </c>
      <c r="Q10" s="3">
        <f t="shared" si="2"/>
        <v>0.48685086532865152</v>
      </c>
      <c r="R10" s="3">
        <f>R3/$R$8</f>
        <v>0.40623105610535443</v>
      </c>
      <c r="S10" s="3">
        <f t="shared" ref="S10:V10" si="3">S3/$R$8</f>
        <v>0.61119665032589643</v>
      </c>
      <c r="T10" s="3">
        <f t="shared" si="3"/>
        <v>0.44184756146347859</v>
      </c>
      <c r="U10" s="3">
        <f t="shared" si="3"/>
        <v>0.40017109926490918</v>
      </c>
      <c r="V10" s="3">
        <f t="shared" si="3"/>
        <v>0.41582886274119746</v>
      </c>
      <c r="W10" s="3">
        <f>W3/$W$8</f>
        <v>0.91668845450380521</v>
      </c>
      <c r="X10" s="3">
        <f t="shared" ref="X10:AA10" si="4">X3/$W$8</f>
        <v>0.61007740839501812</v>
      </c>
      <c r="Y10" s="3">
        <f t="shared" si="4"/>
        <v>0.60941267715736602</v>
      </c>
      <c r="Z10" s="3">
        <f t="shared" si="4"/>
        <v>0.98014003301716746</v>
      </c>
      <c r="AA10" s="3">
        <f t="shared" si="4"/>
        <v>0.85337991333805874</v>
      </c>
      <c r="AB10" s="3">
        <f>AB3/$AB$8</f>
        <v>9.0455013474965651E-2</v>
      </c>
      <c r="AC10" s="3">
        <f t="shared" ref="AC10:AF10" si="5">AC3/$AB$8</f>
        <v>0.14714128772109314</v>
      </c>
      <c r="AD10" s="3">
        <f t="shared" si="5"/>
        <v>0.29010316859286356</v>
      </c>
      <c r="AE10" s="3">
        <f t="shared" si="5"/>
        <v>0.10159091609500517</v>
      </c>
      <c r="AF10" s="3">
        <f t="shared" si="5"/>
        <v>0.23677975096664164</v>
      </c>
      <c r="AG10" s="3">
        <f>AG3/$AG$8</f>
        <v>0.25658330714479849</v>
      </c>
      <c r="AH10" s="3">
        <f t="shared" ref="AH10:AK10" si="6">AH3/$AG$8</f>
        <v>0.28599591517560047</v>
      </c>
      <c r="AI10" s="3">
        <f t="shared" si="6"/>
        <v>0.27633091100407642</v>
      </c>
      <c r="AJ10" s="3">
        <f t="shared" si="6"/>
        <v>0.26848591811541289</v>
      </c>
      <c r="AK10" s="3">
        <f t="shared" si="6"/>
        <v>0.23408651730854163</v>
      </c>
      <c r="AL10" s="3">
        <f>AL3/$AL$8</f>
        <v>0.95233088171482927</v>
      </c>
      <c r="AM10" s="3">
        <f t="shared" ref="AM10:AP10" si="7">AM3/$AL$8</f>
        <v>1.0169328762919032</v>
      </c>
      <c r="AN10" s="3">
        <f t="shared" si="7"/>
        <v>0.59195244926227841</v>
      </c>
      <c r="AO10" s="3">
        <f t="shared" si="7"/>
        <v>0.83972774298599862</v>
      </c>
      <c r="AP10" s="3">
        <f t="shared" si="7"/>
        <v>1.0793048946472203</v>
      </c>
      <c r="AQ10" s="3">
        <f t="shared" ref="AQ10:AU11" si="8">AQ3/$AQ$8</f>
        <v>0.48776086281376441</v>
      </c>
      <c r="AR10" s="3">
        <f t="shared" si="8"/>
        <v>0.43259494989499286</v>
      </c>
      <c r="AS10" s="3">
        <f t="shared" si="8"/>
        <v>0.39204921719695185</v>
      </c>
      <c r="AT10" s="3">
        <f t="shared" si="8"/>
        <v>0.46757613256229064</v>
      </c>
      <c r="AU10" s="3">
        <f t="shared" si="8"/>
        <v>0.60053812368503157</v>
      </c>
      <c r="AV10" s="3">
        <f t="shared" ref="AV10:AZ11" si="9">AV3/$AV$8</f>
        <v>0.41546899234040024</v>
      </c>
      <c r="AW10" s="3">
        <f t="shared" si="9"/>
        <v>0.32188434965710522</v>
      </c>
      <c r="AX10" s="3">
        <f t="shared" si="9"/>
        <v>0.29364591205678114</v>
      </c>
      <c r="AY10" s="3">
        <f t="shared" si="9"/>
        <v>0.25700956458001284</v>
      </c>
      <c r="AZ10" s="3">
        <f t="shared" si="9"/>
        <v>0.2559798844199192</v>
      </c>
      <c r="BB10" s="4">
        <f>AVERAGE(C10:AZ10)</f>
        <v>0.5115757843535268</v>
      </c>
      <c r="BC10" s="3">
        <f>STDEV(C10:AZ10)/SQRT(BD10)</f>
        <v>3.4424809945061002E-2</v>
      </c>
      <c r="BD10" s="3">
        <f>COUNT(C10:AZ10)</f>
        <v>50</v>
      </c>
    </row>
    <row r="11" spans="1:57" s="3" customFormat="1">
      <c r="A11" s="14">
        <v>1</v>
      </c>
      <c r="C11" s="3">
        <f t="shared" si="0"/>
        <v>1.0196647688621185</v>
      </c>
      <c r="D11" s="3">
        <f t="shared" si="0"/>
        <v>0.851237065200385</v>
      </c>
      <c r="E11" s="3">
        <f t="shared" si="0"/>
        <v>1.049910118817172</v>
      </c>
      <c r="F11" s="3">
        <f t="shared" si="0"/>
        <v>1.0291183731212601</v>
      </c>
      <c r="G11" s="3">
        <f t="shared" si="0"/>
        <v>1.0500696739990647</v>
      </c>
      <c r="H11" s="3">
        <f>H4/$H$8</f>
        <v>1.0518291378069007</v>
      </c>
      <c r="I11" s="3">
        <f t="shared" ref="I11:L11" si="10">I4/$H$8</f>
        <v>1.1299303546855219</v>
      </c>
      <c r="J11" s="3">
        <f t="shared" si="10"/>
        <v>1.1368104061920599</v>
      </c>
      <c r="K11" s="3">
        <f t="shared" si="10"/>
        <v>0.84455400194730235</v>
      </c>
      <c r="L11" s="3">
        <f t="shared" si="10"/>
        <v>0.83687609936821539</v>
      </c>
      <c r="M11" s="3">
        <f>M4/$M$8</f>
        <v>0.96353828256463292</v>
      </c>
      <c r="N11" s="3">
        <f t="shared" ref="N11:Q11" si="11">N4/$M$8</f>
        <v>0.89123949668419677</v>
      </c>
      <c r="O11" s="3">
        <f t="shared" si="11"/>
        <v>1.0527403944036042</v>
      </c>
      <c r="P11" s="3">
        <f t="shared" si="11"/>
        <v>1.0381169144820601</v>
      </c>
      <c r="Q11" s="3">
        <f t="shared" si="11"/>
        <v>1.0543649118655056</v>
      </c>
      <c r="R11" s="3">
        <f>R4/$R$8</f>
        <v>0.92933549957154593</v>
      </c>
      <c r="S11" s="3">
        <f t="shared" ref="S11:V11" si="12">S4/$R$8</f>
        <v>1.1173264014721676</v>
      </c>
      <c r="T11" s="3">
        <f t="shared" si="12"/>
        <v>0.84371938639428867</v>
      </c>
      <c r="U11" s="3">
        <f t="shared" si="12"/>
        <v>1.3310531524317777</v>
      </c>
      <c r="V11" s="3">
        <f t="shared" si="12"/>
        <v>0.77856556013022093</v>
      </c>
      <c r="W11" s="3">
        <f>W4/$W$8</f>
        <v>1.2067500144098038</v>
      </c>
      <c r="X11" s="3">
        <f t="shared" ref="X11:AA11" si="13">X4/$W$8</f>
        <v>0.54777976775311787</v>
      </c>
      <c r="Y11" s="3">
        <f t="shared" si="13"/>
        <v>1.3399730332140194</v>
      </c>
      <c r="Z11" s="3">
        <f t="shared" si="13"/>
        <v>0.77117469096350966</v>
      </c>
      <c r="AA11" s="3">
        <f t="shared" si="13"/>
        <v>1.1343224936595493</v>
      </c>
      <c r="AB11" s="3">
        <f>AB4/$AB$8</f>
        <v>1.7266891909148128</v>
      </c>
      <c r="AC11" s="3">
        <f t="shared" ref="AC11:AF11" si="14">AC4/$AB$8</f>
        <v>0.28522494019969413</v>
      </c>
      <c r="AD11" s="3">
        <f t="shared" si="14"/>
        <v>1.5336245832342505</v>
      </c>
      <c r="AE11" s="3">
        <f t="shared" si="14"/>
        <v>0.83686558428443991</v>
      </c>
      <c r="AF11" s="3">
        <f t="shared" si="14"/>
        <v>0.61759570136680275</v>
      </c>
      <c r="AG11" s="3">
        <f>AG4/$AG$8</f>
        <v>0.76766927720296008</v>
      </c>
      <c r="AH11" s="3">
        <f t="shared" ref="AH11:AK11" si="15">AH4/$AG$8</f>
        <v>1.1476278121911263</v>
      </c>
      <c r="AI11" s="3">
        <f t="shared" si="15"/>
        <v>1.519731327995546</v>
      </c>
      <c r="AJ11" s="3">
        <f t="shared" si="15"/>
        <v>0.64161580791412576</v>
      </c>
      <c r="AK11" s="3">
        <f t="shared" si="15"/>
        <v>0.92335577469624119</v>
      </c>
      <c r="AL11" s="3">
        <f>AL4/$AL$8</f>
        <v>0.95894285697652915</v>
      </c>
      <c r="AM11" s="3">
        <f t="shared" ref="AM11:AP11" si="16">AM4/$AL$8</f>
        <v>0.87130145174652918</v>
      </c>
      <c r="AN11" s="3">
        <f t="shared" si="16"/>
        <v>1.3747527827897463</v>
      </c>
      <c r="AO11" s="3">
        <f t="shared" si="16"/>
        <v>0.90479893171288162</v>
      </c>
      <c r="AP11" s="3">
        <f t="shared" si="16"/>
        <v>0.89020397677431373</v>
      </c>
      <c r="AQ11" s="3">
        <f t="shared" si="8"/>
        <v>0.90410459354672212</v>
      </c>
      <c r="AR11" s="3">
        <f t="shared" si="8"/>
        <v>1.1846702925334114</v>
      </c>
      <c r="AS11" s="3">
        <f t="shared" si="8"/>
        <v>0.95903349150170258</v>
      </c>
      <c r="AT11" s="3">
        <f t="shared" si="8"/>
        <v>1.0120911327960711</v>
      </c>
      <c r="AU11" s="3">
        <f t="shared" si="8"/>
        <v>0.94010048962209236</v>
      </c>
      <c r="AV11" s="3">
        <f t="shared" si="9"/>
        <v>0.70387792569891217</v>
      </c>
      <c r="AW11" s="3">
        <f t="shared" si="9"/>
        <v>1.1864596692150997</v>
      </c>
      <c r="AX11" s="3">
        <f t="shared" si="9"/>
        <v>0.83041523514119464</v>
      </c>
      <c r="AY11" s="3">
        <f t="shared" si="9"/>
        <v>1.1247109071997667</v>
      </c>
      <c r="AZ11" s="3">
        <f t="shared" si="9"/>
        <v>1.1545362627450264</v>
      </c>
      <c r="BB11" s="4">
        <f>AVERAGE(C11:AZ11)</f>
        <v>0.99999999999999989</v>
      </c>
      <c r="BC11" s="3">
        <f>STDEV(C11:AZ11)/SQRT(BD11)</f>
        <v>3.5963530092917445E-2</v>
      </c>
      <c r="BD11" s="3">
        <f>COUNT(C11:AZ11)</f>
        <v>50</v>
      </c>
      <c r="BE11" s="15">
        <f>TTEST(C11:AZ11,C10:AZ10,2,2)</f>
        <v>3.1146506298755116E-16</v>
      </c>
    </row>
    <row r="12" spans="1:57" s="3" customFormat="1">
      <c r="A12" s="14"/>
      <c r="BB12" s="4"/>
      <c r="BE12" s="15"/>
    </row>
    <row r="13" spans="1:57" s="3" customFormat="1">
      <c r="A13" s="14" t="s">
        <v>20</v>
      </c>
      <c r="H13" s="39"/>
      <c r="BB13" s="2" t="s">
        <v>14</v>
      </c>
      <c r="BC13" s="2" t="s">
        <v>15</v>
      </c>
      <c r="BD13" s="2" t="s">
        <v>16</v>
      </c>
      <c r="BE13" s="2" t="s">
        <v>17</v>
      </c>
    </row>
    <row r="14" spans="1:57" s="3" customFormat="1">
      <c r="A14" s="14">
        <v>6</v>
      </c>
      <c r="C14" s="38">
        <f>AVERAGE(C10:G10)</f>
        <v>0.706810242532524</v>
      </c>
      <c r="H14" s="39">
        <f>AVERAGE(H10:L10)</f>
        <v>0.48983188584983406</v>
      </c>
      <c r="M14" s="40">
        <f>AVERAGE(M10:Q10)</f>
        <v>0.55165906394876296</v>
      </c>
      <c r="R14" s="42">
        <f>AVERAGE(R10:V10)</f>
        <v>0.45505504598016716</v>
      </c>
      <c r="W14" s="43">
        <f>AVERAGE(W10:AA10)</f>
        <v>0.79393969728228309</v>
      </c>
      <c r="AB14" s="41">
        <f>AVERAGE(AB10:AF10)</f>
        <v>0.17321402737011382</v>
      </c>
      <c r="AG14" s="44">
        <f>AVERAGE(AG10:AK10)</f>
        <v>0.26429651374968594</v>
      </c>
      <c r="AL14" s="37">
        <f>AVERAGE(AL10:AP10)</f>
        <v>0.89604976898044586</v>
      </c>
      <c r="AQ14" s="45">
        <f>AVERAGE(AQ10:AU10)</f>
        <v>0.47610385723060633</v>
      </c>
      <c r="AV14" s="46">
        <f>AVERAGE(AV10:AZ10)</f>
        <v>0.3087977406108437</v>
      </c>
      <c r="BB14" s="4">
        <f>AVERAGE(C14:AZ14)</f>
        <v>0.51157578435352669</v>
      </c>
      <c r="BC14" s="3">
        <f>STDEV(C14:AZ14)/SQRT(BD14)</f>
        <v>7.3707612077006088E-2</v>
      </c>
      <c r="BD14" s="3">
        <f>COUNT(C14:AZ14)</f>
        <v>10</v>
      </c>
    </row>
    <row r="15" spans="1:57" s="3" customFormat="1">
      <c r="A15" s="14">
        <v>1</v>
      </c>
      <c r="C15" s="38">
        <f>AVERAGE(C11:G11)</f>
        <v>1</v>
      </c>
      <c r="H15" s="39">
        <f>AVERAGE(H11:L11)</f>
        <v>1</v>
      </c>
      <c r="M15" s="40">
        <f>AVERAGE(M11:Q11)</f>
        <v>1</v>
      </c>
      <c r="R15" s="42">
        <f>AVERAGE(R11:V11)</f>
        <v>1.0000000000000002</v>
      </c>
      <c r="W15" s="43">
        <f>AVERAGE(W11:AA11)</f>
        <v>1</v>
      </c>
      <c r="AB15" s="41">
        <f>AVERAGE(AB11:AF11)</f>
        <v>1</v>
      </c>
      <c r="AG15" s="44">
        <f>AVERAGE(AG11:AK11)</f>
        <v>0.99999999999999978</v>
      </c>
      <c r="AL15" s="37">
        <f>AVERAGE(AL11:AP11)</f>
        <v>1</v>
      </c>
      <c r="AQ15" s="45">
        <f>AVERAGE(AQ11:AU11)</f>
        <v>1</v>
      </c>
      <c r="AV15" s="46">
        <f>AVERAGE(AV11:AZ11)</f>
        <v>1</v>
      </c>
      <c r="BB15" s="4">
        <f>AVERAGE(C15:AZ15)</f>
        <v>1</v>
      </c>
      <c r="BC15" s="3">
        <f>STDEV(C15:AZ15)/SQRT(BD15)</f>
        <v>3.3100455376630302E-17</v>
      </c>
      <c r="BD15" s="3">
        <f>COUNT(C15:AZ15)</f>
        <v>10</v>
      </c>
      <c r="BE15" s="15">
        <f>TTEST(C15:AZ15,C14:AZ14,2,2)</f>
        <v>3.2056264464098888E-6</v>
      </c>
    </row>
    <row r="17" spans="1:61">
      <c r="A17" t="s">
        <v>21</v>
      </c>
      <c r="C17">
        <f>(C11-C10)/C10</f>
        <v>0.47137581359953495</v>
      </c>
      <c r="D17">
        <f t="shared" ref="D17:AO17" si="17">(D11-D10)/D10</f>
        <v>0.378465957091979</v>
      </c>
      <c r="E17">
        <f t="shared" si="17"/>
        <v>0.5369913035004692</v>
      </c>
      <c r="F17">
        <f t="shared" si="17"/>
        <v>0.25637294959067591</v>
      </c>
      <c r="G17">
        <f t="shared" si="17"/>
        <v>0.45577637700724588</v>
      </c>
      <c r="H17">
        <f t="shared" si="17"/>
        <v>1.1181090101660045</v>
      </c>
      <c r="I17">
        <f t="shared" si="17"/>
        <v>1.0225969525993461</v>
      </c>
      <c r="J17">
        <f t="shared" si="17"/>
        <v>1.3611361803353772</v>
      </c>
      <c r="K17">
        <f t="shared" si="17"/>
        <v>0.87037869986058047</v>
      </c>
      <c r="L17">
        <f t="shared" si="17"/>
        <v>0.81571112672167834</v>
      </c>
      <c r="M17">
        <f t="shared" si="17"/>
        <v>0.31995375906743906</v>
      </c>
      <c r="N17">
        <f t="shared" si="17"/>
        <v>0.44476548750936784</v>
      </c>
      <c r="O17">
        <f t="shared" si="17"/>
        <v>1.331065275925529</v>
      </c>
      <c r="P17">
        <f t="shared" si="17"/>
        <v>1.1948554420552537</v>
      </c>
      <c r="Q17">
        <f t="shared" si="17"/>
        <v>1.1656835531220642</v>
      </c>
      <c r="R17">
        <f t="shared" si="17"/>
        <v>1.2877017539755171</v>
      </c>
      <c r="S17">
        <f t="shared" si="17"/>
        <v>0.82809640870315215</v>
      </c>
      <c r="T17">
        <f t="shared" si="17"/>
        <v>0.90952595415427517</v>
      </c>
      <c r="U17">
        <f t="shared" si="17"/>
        <v>2.3262101008214842</v>
      </c>
      <c r="V17">
        <f t="shared" si="17"/>
        <v>0.87232207739938117</v>
      </c>
      <c r="W17">
        <f t="shared" si="17"/>
        <v>0.31642327170249585</v>
      </c>
      <c r="X17">
        <f t="shared" si="17"/>
        <v>-0.1021143215346916</v>
      </c>
      <c r="Y17">
        <f t="shared" si="17"/>
        <v>1.1987941561445461</v>
      </c>
      <c r="Z17">
        <f t="shared" si="17"/>
        <v>-0.21319947662008998</v>
      </c>
      <c r="AA17">
        <f t="shared" si="17"/>
        <v>0.32921161598772913</v>
      </c>
      <c r="AB17">
        <f t="shared" si="17"/>
        <v>18.088927463293029</v>
      </c>
      <c r="AC17">
        <f t="shared" si="17"/>
        <v>0.93844259906396277</v>
      </c>
      <c r="AD17">
        <f t="shared" si="17"/>
        <v>4.2864799466791386</v>
      </c>
      <c r="AE17">
        <f t="shared" si="17"/>
        <v>7.237602498847683</v>
      </c>
      <c r="AF17">
        <f t="shared" si="17"/>
        <v>1.608312994863365</v>
      </c>
      <c r="AG17">
        <f t="shared" si="17"/>
        <v>1.991890960271</v>
      </c>
      <c r="AH17">
        <f t="shared" si="17"/>
        <v>3.012741970410616</v>
      </c>
      <c r="AI17">
        <f t="shared" si="17"/>
        <v>4.4996790712752617</v>
      </c>
      <c r="AJ17">
        <f t="shared" si="17"/>
        <v>1.3897559038396834</v>
      </c>
      <c r="AK17">
        <f t="shared" si="17"/>
        <v>2.9445064385284381</v>
      </c>
      <c r="AL17">
        <f t="shared" si="17"/>
        <v>6.9429390442468071E-3</v>
      </c>
      <c r="AM17">
        <f t="shared" si="17"/>
        <v>-0.14320652615381824</v>
      </c>
      <c r="AN17">
        <f t="shared" si="17"/>
        <v>1.3224040790827607</v>
      </c>
      <c r="AO17">
        <f t="shared" si="17"/>
        <v>7.7490816839628912E-2</v>
      </c>
      <c r="AP17">
        <f t="shared" ref="AP17:AZ17" si="18">(AP11-AP10)/AP10</f>
        <v>-0.17520620800549208</v>
      </c>
      <c r="AQ17">
        <f t="shared" si="18"/>
        <v>0.85358166772786981</v>
      </c>
      <c r="AR17">
        <f t="shared" si="18"/>
        <v>1.738520856105638</v>
      </c>
      <c r="AS17">
        <f t="shared" si="18"/>
        <v>1.4462068776939239</v>
      </c>
      <c r="AT17">
        <f t="shared" si="18"/>
        <v>1.1645483212538441</v>
      </c>
      <c r="AU17">
        <f t="shared" si="18"/>
        <v>0.56543015762834969</v>
      </c>
      <c r="AV17">
        <f t="shared" si="18"/>
        <v>0.694176794599906</v>
      </c>
      <c r="AW17">
        <f t="shared" si="18"/>
        <v>2.6859812242471666</v>
      </c>
      <c r="AX17">
        <f t="shared" si="18"/>
        <v>1.8279475417339388</v>
      </c>
      <c r="AY17">
        <f t="shared" si="18"/>
        <v>3.3761441681662361</v>
      </c>
      <c r="AZ17">
        <f t="shared" si="18"/>
        <v>3.5102616768553614</v>
      </c>
      <c r="BB17" s="4">
        <f>AVERAGE(C17:AZ17)</f>
        <v>1.6889154732555622</v>
      </c>
      <c r="BC17" s="3">
        <f>STDEV(C17:AZ17)/SQRT(BD17)</f>
        <v>0.38818736845062801</v>
      </c>
      <c r="BD17" s="3">
        <f>COUNT(C17:AZ17)</f>
        <v>50</v>
      </c>
    </row>
    <row r="18" spans="1:61">
      <c r="A18" t="s">
        <v>264</v>
      </c>
      <c r="C18">
        <f>(C8-C7)/C7</f>
        <v>0.41480688850372027</v>
      </c>
      <c r="H18">
        <f>(H8-H7)/H7</f>
        <v>1.0415167507216265</v>
      </c>
      <c r="M18">
        <f>(M8-M7)/M7</f>
        <v>0.81271380341695609</v>
      </c>
      <c r="R18">
        <f>(R8-R7)/R7</f>
        <v>1.1975363394686616</v>
      </c>
      <c r="W18">
        <f>(W8-W7)/W7</f>
        <v>0.25954150349589189</v>
      </c>
      <c r="AB18">
        <f>(AB8-AB7)/AB7</f>
        <v>4.7732044868586616</v>
      </c>
      <c r="AG18">
        <f>(AG8-AG7)/AG7</f>
        <v>2.7836291739629053</v>
      </c>
      <c r="AL18">
        <f>(AL8-AL7)/AL7</f>
        <v>0.116009439004523</v>
      </c>
      <c r="AQ18">
        <f>(AQ8-AQ7)/AQ7</f>
        <v>1.1003820591095077</v>
      </c>
      <c r="AV18">
        <f>(AV8-AV7)/AV7</f>
        <v>2.2383656629801263</v>
      </c>
      <c r="BB18" s="4">
        <f>AVERAGE(C18:AZ18)</f>
        <v>1.4737706107522581</v>
      </c>
      <c r="BC18" s="3">
        <f>STDEV(C18:AZ18)/SQRT(BD18)</f>
        <v>0.45295860403112309</v>
      </c>
      <c r="BD18" s="3">
        <f>COUNT(C18:AZ18)</f>
        <v>10</v>
      </c>
    </row>
    <row r="22" spans="1:61" s="10" customFormat="1">
      <c r="A22" s="10" t="s">
        <v>22</v>
      </c>
      <c r="B22" s="10" t="s">
        <v>1</v>
      </c>
      <c r="C22" s="10">
        <v>2510</v>
      </c>
      <c r="H22" s="10">
        <v>2516</v>
      </c>
      <c r="M22" s="10">
        <v>390</v>
      </c>
      <c r="R22" s="10">
        <v>392</v>
      </c>
      <c r="X22" s="10" t="s">
        <v>23</v>
      </c>
      <c r="AC22" s="10" t="s">
        <v>24</v>
      </c>
      <c r="AG22" s="10" t="s">
        <v>25</v>
      </c>
      <c r="AM22" s="10" t="s">
        <v>26</v>
      </c>
    </row>
    <row r="23" spans="1:61" s="9" customFormat="1">
      <c r="A23" s="10" t="s">
        <v>12</v>
      </c>
      <c r="B23" s="10" t="s">
        <v>27</v>
      </c>
      <c r="AU23" s="10" t="s">
        <v>14</v>
      </c>
      <c r="AV23" s="10" t="s">
        <v>15</v>
      </c>
      <c r="AW23" s="10" t="s">
        <v>16</v>
      </c>
      <c r="AX23" s="10" t="s">
        <v>17</v>
      </c>
    </row>
    <row r="24" spans="1:61" s="9" customFormat="1">
      <c r="A24" s="11">
        <v>1</v>
      </c>
      <c r="B24" s="10">
        <v>0</v>
      </c>
      <c r="C24" s="38">
        <v>0.58822269999999999</v>
      </c>
      <c r="D24" s="38">
        <v>0.70721149999999999</v>
      </c>
      <c r="E24" s="38">
        <v>0.53403199999999995</v>
      </c>
      <c r="F24" s="38">
        <v>0.84248980000000007</v>
      </c>
      <c r="G24" s="38">
        <v>0.49279290000000003</v>
      </c>
      <c r="H24" s="49">
        <v>0.5606024266365689</v>
      </c>
      <c r="I24" s="49">
        <v>0.25447413581760236</v>
      </c>
      <c r="J24" s="49">
        <v>0.62249192051158619</v>
      </c>
      <c r="K24" s="49">
        <v>0.35825348908430671</v>
      </c>
      <c r="L24" s="49">
        <v>0.52695581930031687</v>
      </c>
      <c r="M24" s="40">
        <v>0.85187709999999994</v>
      </c>
      <c r="N24" s="40">
        <v>0.14071820000000002</v>
      </c>
      <c r="O24" s="40">
        <v>0.75662699999999994</v>
      </c>
      <c r="P24" s="40">
        <v>0.41287489999999999</v>
      </c>
      <c r="Q24" s="40">
        <v>0.30469619999999997</v>
      </c>
      <c r="R24" s="42">
        <v>0.2656334596643205</v>
      </c>
      <c r="S24" s="42">
        <v>0.39710895721925143</v>
      </c>
      <c r="T24" s="42">
        <v>0.52586641461877759</v>
      </c>
      <c r="U24" s="42">
        <v>0.22201569333676358</v>
      </c>
      <c r="V24" s="42">
        <v>0.31950502152080346</v>
      </c>
      <c r="X24" s="43">
        <v>0.17662063516776055</v>
      </c>
      <c r="Y24" s="43">
        <v>0.12442518282054615</v>
      </c>
      <c r="Z24" s="43">
        <v>0.12900011619718832</v>
      </c>
      <c r="AA24" s="43">
        <v>0.19332099298958488</v>
      </c>
      <c r="AC24" s="41">
        <v>0.10927982816473249</v>
      </c>
      <c r="AD24" s="41">
        <v>9.3431827376637813E-2</v>
      </c>
      <c r="AE24" s="41">
        <v>0.10431210829521906</v>
      </c>
      <c r="AF24" s="41">
        <v>0.10131627696059689</v>
      </c>
      <c r="AG24" s="44">
        <v>0.26102755722624743</v>
      </c>
      <c r="AH24" s="44">
        <v>0.23389686561874193</v>
      </c>
      <c r="AI24" s="44">
        <v>0.34782985670868571</v>
      </c>
      <c r="AJ24" s="44">
        <v>0.39137414636930423</v>
      </c>
      <c r="AK24" s="44">
        <v>0.24489595156535823</v>
      </c>
      <c r="AL24" s="44">
        <v>0.27030123506059189</v>
      </c>
      <c r="AM24" s="37">
        <v>0.42988856516737894</v>
      </c>
      <c r="AN24" s="37">
        <v>0.41693219893104877</v>
      </c>
      <c r="AO24" s="37">
        <v>0.48617331559777766</v>
      </c>
      <c r="AP24" s="37">
        <v>0.36951544617291104</v>
      </c>
      <c r="AQ24" s="37">
        <v>0.35916773353803472</v>
      </c>
      <c r="AR24" s="37">
        <v>0.39763512319362698</v>
      </c>
      <c r="AS24" s="37">
        <v>0.40921811185071916</v>
      </c>
      <c r="AU24" s="12">
        <f>AVERAGE(C24:AS24)</f>
        <v>0.37400031006543882</v>
      </c>
      <c r="AV24" s="9">
        <f>STDEV(C24:AS24)/SQRT(AW24)</f>
        <v>3.14073005810784E-2</v>
      </c>
      <c r="AW24" s="9">
        <f>COUNT(C24:AS24)</f>
        <v>41</v>
      </c>
    </row>
    <row r="25" spans="1:61" s="9" customFormat="1">
      <c r="A25" s="11">
        <v>1</v>
      </c>
      <c r="B25" s="10">
        <v>100</v>
      </c>
      <c r="C25" s="38">
        <v>0.22361377239594654</v>
      </c>
      <c r="D25" s="38">
        <v>0.23080079996666805</v>
      </c>
      <c r="E25" s="38">
        <v>0.30538975766981019</v>
      </c>
      <c r="F25" s="38">
        <v>0.28182811610700054</v>
      </c>
      <c r="G25" s="38">
        <v>0.26384312582009034</v>
      </c>
      <c r="H25" s="49">
        <v>0.24742763019555616</v>
      </c>
      <c r="I25" s="49">
        <v>0.24801343602619341</v>
      </c>
      <c r="J25" s="49">
        <v>0.22782129387873512</v>
      </c>
      <c r="K25" s="49">
        <v>0.18372900697080202</v>
      </c>
      <c r="L25" s="49">
        <v>0.43201838598941067</v>
      </c>
      <c r="M25" s="40">
        <v>9.7603599999999999E-2</v>
      </c>
      <c r="N25" s="40">
        <v>0.12191680000000001</v>
      </c>
      <c r="O25" s="40">
        <v>7.8826999999999994E-2</v>
      </c>
      <c r="P25" s="40">
        <v>0.1005723</v>
      </c>
      <c r="Q25" s="40">
        <v>0.14056969999999999</v>
      </c>
      <c r="R25" s="42">
        <v>8.8652306384184781E-2</v>
      </c>
      <c r="S25" s="42">
        <v>0.16128902316213495</v>
      </c>
      <c r="T25" s="42">
        <v>0.27271048744460852</v>
      </c>
      <c r="U25" s="42">
        <v>0.17391457321792975</v>
      </c>
      <c r="V25" s="42">
        <v>0.29820179820179821</v>
      </c>
      <c r="X25" s="43">
        <v>0.25988370566040941</v>
      </c>
      <c r="Y25" s="43">
        <v>0.21780884044163062</v>
      </c>
      <c r="Z25" s="43">
        <v>0.26231106738546356</v>
      </c>
      <c r="AA25" s="43">
        <v>0.25599644154891099</v>
      </c>
      <c r="AC25" s="41">
        <v>0.16850840095994155</v>
      </c>
      <c r="AD25" s="41">
        <v>0.20068708830210422</v>
      </c>
      <c r="AE25" s="41">
        <v>0.23172694658240142</v>
      </c>
      <c r="AF25" s="41">
        <v>0.22436753433073969</v>
      </c>
      <c r="AG25" s="44">
        <v>0.37135271181506985</v>
      </c>
      <c r="AH25" s="44">
        <v>0.34350577178325825</v>
      </c>
      <c r="AI25" s="48">
        <v>0.25710885601224526</v>
      </c>
      <c r="AJ25" s="48">
        <v>0.42865470014632606</v>
      </c>
      <c r="AK25" s="48">
        <v>0.2994657227727055</v>
      </c>
      <c r="AL25" s="48">
        <v>0.41266824704826038</v>
      </c>
      <c r="AM25" s="47">
        <v>0.77449901239860641</v>
      </c>
      <c r="AN25" s="47">
        <v>0.6750295609143766</v>
      </c>
      <c r="AO25" s="47">
        <v>0.687319760875576</v>
      </c>
      <c r="AP25" s="47">
        <v>0.65226637265774901</v>
      </c>
      <c r="AQ25" s="47">
        <v>0.57580840405850664</v>
      </c>
      <c r="AR25" s="47">
        <v>0.60616644233887929</v>
      </c>
      <c r="AS25" s="47">
        <v>0.67569164689578753</v>
      </c>
      <c r="AU25" s="12">
        <f>AVERAGE(C25:AS25)</f>
        <v>0.31120902800877609</v>
      </c>
      <c r="AV25" s="9">
        <f>STDEV(C25:AS25)/SQRT(AW25)</f>
        <v>2.8736446940484096E-2</v>
      </c>
      <c r="AW25" s="9">
        <f>COUNT(C25:AS25)</f>
        <v>41</v>
      </c>
      <c r="AX25" s="13">
        <f>TTEST(C25:AS25,C24:AS24,2,2)</f>
        <v>0.14413369130876033</v>
      </c>
    </row>
    <row r="26" spans="1:61" s="9" customFormat="1">
      <c r="B26" s="10" t="s">
        <v>18</v>
      </c>
      <c r="C26" s="9">
        <f>AVERAGE(C24:G24)</f>
        <v>0.63294977999999991</v>
      </c>
      <c r="H26" s="9">
        <f>AVERAGE(H24:L24)</f>
        <v>0.46455555827007622</v>
      </c>
      <c r="M26" s="9">
        <f>AVERAGE(M24:Q24)</f>
        <v>0.49335867999999994</v>
      </c>
      <c r="R26" s="9">
        <f>AVERAGE(R24:V24)</f>
        <v>0.34602590927198335</v>
      </c>
      <c r="X26" s="9">
        <f>AVERAGE(X24:AA24)</f>
        <v>0.15584173179376998</v>
      </c>
      <c r="AC26" s="9">
        <f>AVERAGE(AC24:AF24)</f>
        <v>0.10208501019929656</v>
      </c>
      <c r="AG26" s="9">
        <f>AVERAGE(AG24:AL24)</f>
        <v>0.29155426875815488</v>
      </c>
      <c r="AM26" s="9">
        <f>AVERAGE(AM24:AS24)</f>
        <v>0.40979007063592821</v>
      </c>
      <c r="AU26" s="12">
        <f>AVERAGE(C26:AS26)</f>
        <v>0.36202012611615114</v>
      </c>
      <c r="AV26" s="9">
        <f>STDEV(C26:AS26)/SQRT(AW26)</f>
        <v>6.2499317472567116E-2</v>
      </c>
      <c r="AW26" s="9">
        <f>COUNT(C26:AS26)</f>
        <v>8</v>
      </c>
    </row>
    <row r="27" spans="1:61" s="9" customFormat="1">
      <c r="B27" s="10" t="s">
        <v>19</v>
      </c>
      <c r="C27" s="9">
        <f>AVERAGE(C25:G25)</f>
        <v>0.26109511439190314</v>
      </c>
      <c r="H27" s="9">
        <f>AVERAGE(H25:L25)</f>
        <v>0.26780195061213946</v>
      </c>
      <c r="M27" s="9">
        <f>AVERAGE(M25:Q25)</f>
        <v>0.10789788</v>
      </c>
      <c r="R27" s="9">
        <f>AVERAGE(R25:V25)</f>
        <v>0.1989536376821312</v>
      </c>
      <c r="X27" s="9">
        <f>AVERAGE(X25:AA25)</f>
        <v>0.24900001375910366</v>
      </c>
      <c r="AC27" s="9">
        <f>AVERAGE(AC25:AF25)</f>
        <v>0.2063224925437967</v>
      </c>
      <c r="AG27" s="9">
        <f>AVERAGE(AG25:AL25)</f>
        <v>0.35212600159631086</v>
      </c>
      <c r="AM27" s="9">
        <f>AVERAGE(AM25:AS25)</f>
        <v>0.66382588573421164</v>
      </c>
      <c r="AU27" s="12">
        <f>AVERAGE(C27:AS27)</f>
        <v>0.28837787203994958</v>
      </c>
      <c r="AV27" s="9">
        <f>STDEV(C27:AS27)/SQRT(AW27)</f>
        <v>5.9016670565650527E-2</v>
      </c>
      <c r="AW27" s="9">
        <f>COUNT(C27:AS27)</f>
        <v>8</v>
      </c>
      <c r="AX27" s="13">
        <f>TTEST(C27:AS27,C26:AS26,1,1)</f>
        <v>0.20385255431312727</v>
      </c>
    </row>
    <row r="28" spans="1:61" s="9" customFormat="1">
      <c r="A28" s="10" t="s">
        <v>12</v>
      </c>
      <c r="B28" s="10" t="s">
        <v>27</v>
      </c>
      <c r="AU28" s="10" t="s">
        <v>14</v>
      </c>
      <c r="AV28" s="10" t="s">
        <v>15</v>
      </c>
      <c r="AW28" s="10" t="s">
        <v>16</v>
      </c>
      <c r="AX28" s="10" t="s">
        <v>17</v>
      </c>
    </row>
    <row r="29" spans="1:61" s="9" customFormat="1">
      <c r="A29" s="11">
        <v>1</v>
      </c>
      <c r="B29" s="10">
        <v>0</v>
      </c>
      <c r="C29" s="9">
        <f>C24/$C$26</f>
        <v>0.92933549957154593</v>
      </c>
      <c r="D29" s="9">
        <f t="shared" ref="D29:G29" si="19">D24/$C$26</f>
        <v>1.1173264014721676</v>
      </c>
      <c r="E29" s="9">
        <f t="shared" si="19"/>
        <v>0.84371938639428867</v>
      </c>
      <c r="F29" s="9">
        <f t="shared" si="19"/>
        <v>1.3310531524317777</v>
      </c>
      <c r="G29" s="9">
        <f t="shared" si="19"/>
        <v>0.77856556013022093</v>
      </c>
      <c r="H29" s="9">
        <f>H24/$H$26</f>
        <v>1.2067500144098038</v>
      </c>
      <c r="I29" s="9">
        <f t="shared" ref="I29:L29" si="20">I24/$H$26</f>
        <v>0.54777976775311787</v>
      </c>
      <c r="J29" s="9">
        <f t="shared" si="20"/>
        <v>1.3399730332140194</v>
      </c>
      <c r="K29" s="9">
        <f t="shared" si="20"/>
        <v>0.77117469096350966</v>
      </c>
      <c r="L29" s="9">
        <f t="shared" si="20"/>
        <v>1.1343224936595493</v>
      </c>
      <c r="M29" s="9">
        <f>M24/$M$26</f>
        <v>1.7266891909148128</v>
      </c>
      <c r="N29" s="9">
        <f t="shared" ref="N29:Q29" si="21">N24/$M$26</f>
        <v>0.28522494019969413</v>
      </c>
      <c r="O29" s="9">
        <f t="shared" si="21"/>
        <v>1.5336245832342505</v>
      </c>
      <c r="P29" s="9">
        <f t="shared" si="21"/>
        <v>0.83686558428443991</v>
      </c>
      <c r="Q29" s="9">
        <f t="shared" si="21"/>
        <v>0.61759570136680275</v>
      </c>
      <c r="R29" s="9">
        <f>R24/$R$26</f>
        <v>0.76766927720296008</v>
      </c>
      <c r="S29" s="9">
        <f t="shared" ref="S29:V29" si="22">S24/$R$26</f>
        <v>1.1476278121911263</v>
      </c>
      <c r="T29" s="9">
        <f t="shared" si="22"/>
        <v>1.519731327995546</v>
      </c>
      <c r="U29" s="9">
        <f t="shared" si="22"/>
        <v>0.64161580791412576</v>
      </c>
      <c r="V29" s="9">
        <f t="shared" si="22"/>
        <v>0.92335577469624119</v>
      </c>
      <c r="X29" s="9">
        <f>X24/$X$26</f>
        <v>1.1333333705601265</v>
      </c>
      <c r="Y29" s="9">
        <f t="shared" ref="Y29:AA29" si="23">Y24/$X$26</f>
        <v>0.79840734178443118</v>
      </c>
      <c r="Z29" s="9">
        <f t="shared" si="23"/>
        <v>0.82776362090160827</v>
      </c>
      <c r="AA29" s="9">
        <f t="shared" si="23"/>
        <v>1.240495666753834</v>
      </c>
      <c r="AC29" s="9">
        <f>AC24/$AC$26</f>
        <v>1.0704786917431832</v>
      </c>
      <c r="AD29" s="9">
        <f t="shared" ref="AD29:AF29" si="24">AD24/$AC$26</f>
        <v>0.91523551983033091</v>
      </c>
      <c r="AE29" s="9">
        <f t="shared" si="24"/>
        <v>1.0218161127826175</v>
      </c>
      <c r="AF29" s="9">
        <f t="shared" si="24"/>
        <v>0.99246967564386879</v>
      </c>
      <c r="AG29" s="9">
        <f>AG24/$AG$26</f>
        <v>0.89529664010088827</v>
      </c>
      <c r="AH29" s="9">
        <f t="shared" ref="AH29:AL29" si="25">AH24/$AG$26</f>
        <v>0.80224126580276578</v>
      </c>
      <c r="AI29" s="9">
        <f t="shared" si="25"/>
        <v>1.193019255695452</v>
      </c>
      <c r="AJ29" s="9">
        <f t="shared" si="25"/>
        <v>1.3423715181270428</v>
      </c>
      <c r="AK29" s="9">
        <f t="shared" si="25"/>
        <v>0.83996695575224156</v>
      </c>
      <c r="AL29" s="9">
        <f t="shared" si="25"/>
        <v>0.92710436452161005</v>
      </c>
      <c r="AM29" s="9">
        <f>AM24/$AM$26</f>
        <v>1.0490458309550086</v>
      </c>
      <c r="AN29" s="9">
        <f t="shared" ref="AN29:AR29" si="26">AN24/$AM$26</f>
        <v>1.017428749027611</v>
      </c>
      <c r="AO29" s="9">
        <f t="shared" si="26"/>
        <v>1.1863960364957475</v>
      </c>
      <c r="AP29" s="9">
        <f t="shared" si="26"/>
        <v>0.90171888645198883</v>
      </c>
      <c r="AQ29" s="9">
        <f t="shared" si="26"/>
        <v>0.87646763373418057</v>
      </c>
      <c r="AR29" s="9">
        <f t="shared" si="26"/>
        <v>0.97033859941155065</v>
      </c>
      <c r="AS29" s="9">
        <f>AS24/$AM$26</f>
        <v>0.99860426392391244</v>
      </c>
      <c r="AU29" s="12">
        <f>AVERAGE(C29:AS29)</f>
        <v>1</v>
      </c>
      <c r="AV29" s="9">
        <f>STDEV(C29:AS29)/SQRT(AW29)</f>
        <v>4.3260156043383728E-2</v>
      </c>
      <c r="AW29" s="9">
        <f>COUNT(C29:AS29)</f>
        <v>41</v>
      </c>
    </row>
    <row r="30" spans="1:61" s="9" customFormat="1">
      <c r="A30" s="11">
        <v>1</v>
      </c>
      <c r="B30" s="10">
        <v>100</v>
      </c>
      <c r="C30" s="9">
        <f>C25/$C$26</f>
        <v>0.35328833260033138</v>
      </c>
      <c r="D30" s="9">
        <f t="shared" ref="D30:G30" si="27">D25/$C$26</f>
        <v>0.36464314746529825</v>
      </c>
      <c r="E30" s="9">
        <f t="shared" si="27"/>
        <v>0.48248655315088385</v>
      </c>
      <c r="F30" s="9">
        <f t="shared" si="27"/>
        <v>0.44526141727547575</v>
      </c>
      <c r="G30" s="9">
        <f t="shared" si="27"/>
        <v>0.41684685603349192</v>
      </c>
      <c r="H30" s="9">
        <f>H25/$H$26</f>
        <v>0.53261149455822565</v>
      </c>
      <c r="I30" s="9">
        <f t="shared" ref="I30:L30" si="28">I25/$H$26</f>
        <v>0.53387249729559183</v>
      </c>
      <c r="J30" s="9">
        <f t="shared" si="28"/>
        <v>0.49040699185066655</v>
      </c>
      <c r="K30" s="9">
        <f t="shared" si="28"/>
        <v>0.39549415285219441</v>
      </c>
      <c r="L30" s="9">
        <f t="shared" si="28"/>
        <v>0.92996064367020315</v>
      </c>
      <c r="M30" s="9">
        <f>M25/$M$26</f>
        <v>0.19783497069515429</v>
      </c>
      <c r="N30" s="9">
        <f t="shared" ref="N30:Q30" si="29">N25/$M$26</f>
        <v>0.24711595223175159</v>
      </c>
      <c r="O30" s="9">
        <f t="shared" si="29"/>
        <v>0.15977625041480978</v>
      </c>
      <c r="P30" s="9">
        <f t="shared" si="29"/>
        <v>0.2038522966698387</v>
      </c>
      <c r="Q30" s="9">
        <f t="shared" si="29"/>
        <v>0.28492394215097222</v>
      </c>
      <c r="R30" s="9">
        <f>R25/$R$26</f>
        <v>0.25620135373880998</v>
      </c>
      <c r="S30" s="9">
        <f t="shared" ref="S30:V30" si="30">S25/$R$26</f>
        <v>0.46611834212494913</v>
      </c>
      <c r="T30" s="9">
        <f t="shared" si="30"/>
        <v>0.78812158320275538</v>
      </c>
      <c r="U30" s="9">
        <f t="shared" si="30"/>
        <v>0.50260563893563637</v>
      </c>
      <c r="V30" s="9">
        <f t="shared" si="30"/>
        <v>0.86179037526177149</v>
      </c>
      <c r="X30" s="9">
        <f>X25/$X$26</f>
        <v>1.6676130499134936</v>
      </c>
      <c r="Y30" s="9">
        <f t="shared" ref="Y30:AA30" si="31">Y25/$X$26</f>
        <v>1.397628465332146</v>
      </c>
      <c r="Z30" s="9">
        <f t="shared" si="31"/>
        <v>1.6831888632538274</v>
      </c>
      <c r="AA30" s="9">
        <f t="shared" si="31"/>
        <v>1.6426693838828661</v>
      </c>
      <c r="AC30" s="9">
        <f>AC25/$AC$26</f>
        <v>1.6506674254228826</v>
      </c>
      <c r="AD30" s="9">
        <f t="shared" ref="AD30:AF30" si="32">AD25/$AC$26</f>
        <v>1.9658820419404446</v>
      </c>
      <c r="AE30" s="9">
        <f t="shared" si="32"/>
        <v>2.2699409651819598</v>
      </c>
      <c r="AF30" s="9">
        <f t="shared" si="32"/>
        <v>2.1978499477319517</v>
      </c>
      <c r="AG30" s="9">
        <f>AG25/$AG$26</f>
        <v>1.273700136159241</v>
      </c>
      <c r="AH30" s="9">
        <f t="shared" ref="AH30:AL30" si="33">AH25/$AG$26</f>
        <v>1.1781881062705253</v>
      </c>
      <c r="AI30" s="9">
        <f t="shared" si="33"/>
        <v>0.88185591350582426</v>
      </c>
      <c r="AJ30" s="9">
        <f t="shared" si="33"/>
        <v>1.4702398355274859</v>
      </c>
      <c r="AK30" s="9">
        <f t="shared" si="33"/>
        <v>1.0271354422222958</v>
      </c>
      <c r="AL30" s="9">
        <f t="shared" si="33"/>
        <v>1.4154080089651162</v>
      </c>
      <c r="AM30" s="9">
        <f>AM25/$AM$26</f>
        <v>1.8899896993519356</v>
      </c>
      <c r="AN30" s="9">
        <f t="shared" ref="AN30:AS30" si="34">AN25/$AM$26</f>
        <v>1.6472569964099897</v>
      </c>
      <c r="AO30" s="9">
        <f t="shared" si="34"/>
        <v>1.6772484501856435</v>
      </c>
      <c r="AP30" s="9">
        <f t="shared" si="34"/>
        <v>1.591708582996012</v>
      </c>
      <c r="AQ30" s="9">
        <f t="shared" si="34"/>
        <v>1.4051302003607473</v>
      </c>
      <c r="AR30" s="9">
        <f t="shared" si="34"/>
        <v>1.4792121278053578</v>
      </c>
      <c r="AS30" s="9">
        <f t="shared" si="34"/>
        <v>1.6488726675276024</v>
      </c>
      <c r="AU30" s="12">
        <f>AVERAGE(C30:AS30)</f>
        <v>1.0237707098079554</v>
      </c>
      <c r="AV30" s="9">
        <f>STDEV(C30:AS30)/SQRT(AW30)</f>
        <v>9.9475399513394139E-2</v>
      </c>
      <c r="AW30" s="9">
        <f>COUNT(C30:AS30)</f>
        <v>41</v>
      </c>
      <c r="AX30" s="13">
        <f>TTEST(C30:AS30,C29:AS29,2,2)</f>
        <v>0.82710250724538137</v>
      </c>
    </row>
    <row r="32" spans="1:61" s="3" customFormat="1">
      <c r="A32" s="14" t="s">
        <v>20</v>
      </c>
      <c r="BF32" s="4"/>
      <c r="BI32" s="15"/>
    </row>
    <row r="33" spans="1:61" s="3" customFormat="1">
      <c r="A33" s="14">
        <v>6</v>
      </c>
      <c r="C33" s="38">
        <f>AVERAGE(C29:G29)</f>
        <v>1.0000000000000002</v>
      </c>
      <c r="H33" s="49">
        <f>AVERAGE(H29:L29)</f>
        <v>1</v>
      </c>
      <c r="M33" s="40">
        <f>AVERAGE(M29:Q29)</f>
        <v>1</v>
      </c>
      <c r="R33" s="42">
        <f>AVERAGE(R29:V29)</f>
        <v>0.99999999999999978</v>
      </c>
      <c r="W33" s="43">
        <f>AVERAGE(W29:AA29)</f>
        <v>1</v>
      </c>
      <c r="AB33" s="41">
        <f>AVERAGE(AB29:AF29)</f>
        <v>1</v>
      </c>
      <c r="AG33" s="44">
        <f>AVERAGE(AG29:AL29)</f>
        <v>1</v>
      </c>
      <c r="AM33" s="37">
        <f>AVERAGE(AM29:AS29)</f>
        <v>0.99999999999999989</v>
      </c>
      <c r="BF33" s="4"/>
      <c r="BI33" s="15"/>
    </row>
    <row r="34" spans="1:61" s="3" customFormat="1">
      <c r="A34" s="14">
        <v>1</v>
      </c>
      <c r="C34" s="38">
        <f>AVERAGE(C30:G30)</f>
        <v>0.41250526130509629</v>
      </c>
      <c r="H34" s="49">
        <f>AVERAGE(H30:L30)</f>
        <v>0.5764691560453763</v>
      </c>
      <c r="M34" s="40">
        <f>AVERAGE(M30:Q30)</f>
        <v>0.21870068243250534</v>
      </c>
      <c r="R34" s="42">
        <f>AVERAGE(R30:V30)</f>
        <v>0.57496745865278442</v>
      </c>
      <c r="W34" s="43">
        <f>AVERAGE(W30:AA30)</f>
        <v>1.5977749405955834</v>
      </c>
      <c r="AB34" s="41">
        <f>AVERAGE(AB30:AF30)</f>
        <v>2.0210850950693096</v>
      </c>
      <c r="AG34" s="44">
        <f>AVERAGE(AG30:AL30)</f>
        <v>1.2077545737750814</v>
      </c>
      <c r="AM34" s="37">
        <f>AVERAGE(AM30:AS30)</f>
        <v>1.6199169606624697</v>
      </c>
      <c r="BF34" s="4"/>
      <c r="BI34" s="15"/>
    </row>
    <row r="35" spans="1:61">
      <c r="BB35" s="4"/>
      <c r="BC35" s="3"/>
      <c r="BD35" s="3"/>
    </row>
    <row r="36" spans="1:61">
      <c r="A36" t="s">
        <v>21</v>
      </c>
      <c r="C36">
        <f>(C30-C29)/C29</f>
        <v>-0.61984844788216009</v>
      </c>
      <c r="D36">
        <f t="shared" ref="D36:AO36" si="35">(D30-D29)/D29</f>
        <v>-0.67364670969481122</v>
      </c>
      <c r="E36">
        <f t="shared" si="35"/>
        <v>-0.42814333659816223</v>
      </c>
      <c r="F36">
        <f t="shared" si="35"/>
        <v>-0.66548186564751222</v>
      </c>
      <c r="G36">
        <f t="shared" si="35"/>
        <v>-0.46459633282035856</v>
      </c>
      <c r="H36">
        <f t="shared" si="35"/>
        <v>-0.55863974460467292</v>
      </c>
      <c r="I36">
        <f t="shared" si="35"/>
        <v>-2.5388433958725535E-2</v>
      </c>
      <c r="J36">
        <f t="shared" si="35"/>
        <v>-0.63401726773979095</v>
      </c>
      <c r="K36">
        <f t="shared" si="35"/>
        <v>-0.48715361449678546</v>
      </c>
      <c r="L36">
        <f t="shared" si="35"/>
        <v>-0.18016203604500011</v>
      </c>
      <c r="M36">
        <f t="shared" si="35"/>
        <v>-0.88542525676532446</v>
      </c>
      <c r="N36">
        <f t="shared" si="35"/>
        <v>-0.13361029348016112</v>
      </c>
      <c r="O36">
        <f t="shared" si="35"/>
        <v>-0.89581788648832261</v>
      </c>
      <c r="P36">
        <f t="shared" si="35"/>
        <v>-0.75640975026575841</v>
      </c>
      <c r="Q36">
        <f t="shared" si="35"/>
        <v>-0.53865620903706701</v>
      </c>
      <c r="R36">
        <f t="shared" si="35"/>
        <v>-0.66626076964771619</v>
      </c>
      <c r="S36">
        <f t="shared" si="35"/>
        <v>-0.59384189092193107</v>
      </c>
      <c r="T36">
        <f t="shared" si="35"/>
        <v>-0.48140729306261615</v>
      </c>
      <c r="U36">
        <f t="shared" si="35"/>
        <v>-0.21665639665332964</v>
      </c>
      <c r="V36">
        <f t="shared" si="35"/>
        <v>-6.667570737262464E-2</v>
      </c>
      <c r="X36">
        <f t="shared" si="35"/>
        <v>0.47142323100334582</v>
      </c>
      <c r="Y36">
        <f t="shared" si="35"/>
        <v>0.75052055785016025</v>
      </c>
      <c r="Z36">
        <f t="shared" si="35"/>
        <v>1.0334172954115592</v>
      </c>
      <c r="AA36">
        <f t="shared" si="35"/>
        <v>0.32420404835548694</v>
      </c>
      <c r="AC36">
        <f t="shared" si="35"/>
        <v>0.54198998836203971</v>
      </c>
      <c r="AD36">
        <f t="shared" si="35"/>
        <v>1.1479520837487664</v>
      </c>
      <c r="AE36">
        <f t="shared" si="35"/>
        <v>1.2214769729951107</v>
      </c>
      <c r="AF36">
        <f t="shared" si="35"/>
        <v>1.2145260471621842</v>
      </c>
      <c r="AG36">
        <f t="shared" si="35"/>
        <v>0.42265711621090374</v>
      </c>
      <c r="AH36">
        <f t="shared" si="35"/>
        <v>0.46862067122858214</v>
      </c>
      <c r="AI36">
        <f t="shared" si="35"/>
        <v>-0.2608200502247886</v>
      </c>
      <c r="AJ36">
        <f t="shared" si="35"/>
        <v>9.5255535202991098E-2</v>
      </c>
      <c r="AK36">
        <f t="shared" si="35"/>
        <v>0.22282839246031227</v>
      </c>
      <c r="AL36">
        <f t="shared" si="35"/>
        <v>0.5266976007555233</v>
      </c>
      <c r="AM36">
        <f t="shared" si="35"/>
        <v>0.80162738708123549</v>
      </c>
      <c r="AN36">
        <f t="shared" si="35"/>
        <v>0.61903916906645839</v>
      </c>
      <c r="AO36">
        <f t="shared" si="35"/>
        <v>0.41373403028193223</v>
      </c>
      <c r="AP36">
        <f>(AP30-AP29)/AP29</f>
        <v>0.76519379477448823</v>
      </c>
      <c r="AQ36">
        <f>(AQ30-AQ29)/AQ29</f>
        <v>0.60317408912660675</v>
      </c>
      <c r="AR36">
        <f>(AR30-AR29)/AR29</f>
        <v>0.52442882175604166</v>
      </c>
      <c r="AS36">
        <f>(AS30-AS29)/AS29</f>
        <v>0.65117727521864099</v>
      </c>
      <c r="AU36" s="12">
        <f>AVERAGE(C36:AS36)</f>
        <v>6.3104507674262192E-2</v>
      </c>
      <c r="AV36" s="9">
        <f>STDEV(C36:AS36)/SQRT(AW36)</f>
        <v>9.9488213866969544E-2</v>
      </c>
      <c r="AW36" s="9">
        <f>COUNT(C36:AS36)</f>
        <v>41</v>
      </c>
      <c r="AX36" s="13"/>
    </row>
    <row r="37" spans="1:61">
      <c r="A37" t="s">
        <v>264</v>
      </c>
      <c r="C37">
        <f>(C27-C26)/C26</f>
        <v>-0.58749473869490376</v>
      </c>
      <c r="H37">
        <f>(H27-H26)/H26</f>
        <v>-0.4235308439546237</v>
      </c>
      <c r="M37">
        <f>(M27-M26)/M26</f>
        <v>-0.78129931756749471</v>
      </c>
      <c r="R37">
        <f>(R27-R26)/R26</f>
        <v>-0.42503254134721563</v>
      </c>
      <c r="X37">
        <f>(X27-X26)/X26</f>
        <v>0.59777494059558334</v>
      </c>
      <c r="AC37">
        <f>(AC27-AC26)/AC26</f>
        <v>1.0210850950693093</v>
      </c>
      <c r="AG37">
        <f>(AG27-AG26)/AG26</f>
        <v>0.20775457377508133</v>
      </c>
      <c r="AM37">
        <f>(AM27-AM26)/AM26</f>
        <v>0.61991696066246982</v>
      </c>
      <c r="AU37" s="12">
        <f>AVERAGE(C37:AS37)</f>
        <v>2.8646766067275758E-2</v>
      </c>
      <c r="AV37" s="9">
        <f>STDEV(C37:AS37)/SQRT(AW37)</f>
        <v>0.23666029311848488</v>
      </c>
      <c r="AW37" s="9">
        <f>COUNT(C37:AS37)</f>
        <v>8</v>
      </c>
      <c r="BB37" s="4"/>
      <c r="BC37" s="3"/>
      <c r="BD37" s="3"/>
    </row>
    <row r="38" spans="1:61">
      <c r="AU38" s="12"/>
      <c r="AV38" s="9"/>
      <c r="AW38" s="9"/>
      <c r="AX38" s="13"/>
    </row>
    <row r="39" spans="1:61">
      <c r="AU39" s="12"/>
      <c r="AV39" s="9"/>
      <c r="AW39" s="9"/>
      <c r="AX39" s="13"/>
    </row>
    <row r="40" spans="1:61">
      <c r="AU40" s="12"/>
      <c r="AV40" s="9"/>
      <c r="AW40" s="9"/>
      <c r="AX40" s="13"/>
    </row>
    <row r="41" spans="1:61">
      <c r="AS41" s="12"/>
      <c r="AT41" s="9"/>
      <c r="AU41" s="9"/>
      <c r="AV41" s="13"/>
    </row>
    <row r="42" spans="1:61" s="6" customFormat="1">
      <c r="A42" s="5" t="s">
        <v>28</v>
      </c>
      <c r="B42" s="5" t="s">
        <v>1</v>
      </c>
      <c r="C42" s="5" t="s">
        <v>9</v>
      </c>
      <c r="D42" s="5"/>
      <c r="E42" s="5"/>
      <c r="F42" s="5"/>
      <c r="G42" s="5"/>
      <c r="H42" s="5" t="s">
        <v>10</v>
      </c>
      <c r="I42" s="5"/>
      <c r="J42" s="5"/>
      <c r="K42" s="5"/>
      <c r="L42" s="5"/>
      <c r="M42" s="5" t="s">
        <v>29</v>
      </c>
      <c r="N42" s="5"/>
      <c r="O42" s="5"/>
      <c r="P42" s="5"/>
      <c r="Q42" s="5"/>
      <c r="R42" s="6" t="s">
        <v>30</v>
      </c>
    </row>
    <row r="43" spans="1:61" s="6" customFormat="1">
      <c r="A43" s="5" t="s">
        <v>12</v>
      </c>
      <c r="B43" s="5" t="s">
        <v>31</v>
      </c>
      <c r="W43" s="6" t="s">
        <v>226</v>
      </c>
      <c r="AK43" s="5" t="s">
        <v>14</v>
      </c>
      <c r="AL43" s="5" t="s">
        <v>15</v>
      </c>
      <c r="AM43" s="5" t="s">
        <v>16</v>
      </c>
      <c r="AN43" s="5" t="s">
        <v>17</v>
      </c>
    </row>
    <row r="44" spans="1:61" s="6" customFormat="1">
      <c r="A44" s="7">
        <v>1</v>
      </c>
      <c r="B44" s="5">
        <v>0</v>
      </c>
      <c r="C44" s="38">
        <v>5.0496235455167685E-3</v>
      </c>
      <c r="D44" s="38">
        <v>4.2155293175905537E-3</v>
      </c>
      <c r="E44" s="38">
        <v>5.1994057444701225E-3</v>
      </c>
      <c r="F44" s="38">
        <v>5.0964400523871882E-3</v>
      </c>
      <c r="G44" s="38">
        <v>5.2001958998504974E-3</v>
      </c>
      <c r="H44" s="37">
        <v>8.8479847100536753E-3</v>
      </c>
      <c r="I44" s="37">
        <v>1.1593730094513401E-2</v>
      </c>
      <c r="J44" s="37">
        <v>9.3855442498622186E-3</v>
      </c>
      <c r="K44" s="37">
        <v>9.9047908085844374E-3</v>
      </c>
      <c r="L44" s="37">
        <v>9.2002571577028402E-3</v>
      </c>
      <c r="M44" s="65">
        <v>7.4912444693712218E-3</v>
      </c>
      <c r="N44" s="65">
        <v>6.8065913772284957E-3</v>
      </c>
      <c r="O44" s="65">
        <v>1.0739544182327069E-2</v>
      </c>
      <c r="P44" s="65">
        <v>7.0682730923694774E-3</v>
      </c>
      <c r="Q44" s="65">
        <v>6.9542575650950039E-3</v>
      </c>
      <c r="R44" s="43">
        <v>8.5609882150838184E-4</v>
      </c>
      <c r="S44" s="43">
        <v>8.0665477970781087E-4</v>
      </c>
      <c r="T44" s="43">
        <v>5.3096913537239597E-4</v>
      </c>
      <c r="U44" s="43">
        <v>8.4247270267658709E-4</v>
      </c>
      <c r="V44" s="43">
        <v>8.7404870624048698E-4</v>
      </c>
      <c r="W44" s="45">
        <v>5.2505196785390777E-3</v>
      </c>
      <c r="X44" s="45">
        <v>4.0532701128601295E-3</v>
      </c>
      <c r="Y44" s="45">
        <v>3.9703075737612722E-3</v>
      </c>
      <c r="Z44" s="45">
        <v>5.3182372250565194E-3</v>
      </c>
      <c r="AA44" s="45">
        <v>4.0141685194781881E-3</v>
      </c>
      <c r="AB44" s="45">
        <v>4.2551461057371859E-3</v>
      </c>
      <c r="AC44" s="45">
        <v>4.6115223973812354E-3</v>
      </c>
      <c r="AD44" s="45">
        <v>5.6327910185671286E-3</v>
      </c>
      <c r="AE44" s="45">
        <v>3.3638496184307822E-3</v>
      </c>
      <c r="AF44" s="45">
        <v>4.865753658361437E-3</v>
      </c>
      <c r="AG44" s="45">
        <v>3.9017393873594947E-3</v>
      </c>
      <c r="AH44" s="45">
        <v>5.1256036929038969E-3</v>
      </c>
      <c r="AK44" s="6">
        <f>AVERAGE(C44:AH44)</f>
        <v>5.3445801687770321E-3</v>
      </c>
      <c r="AL44" s="6">
        <f>STDEV(C44:AH44)/SQRT(AM44)</f>
        <v>5.1566738540329959E-4</v>
      </c>
      <c r="AM44" s="6">
        <f>COUNT(C44:AH44)</f>
        <v>32</v>
      </c>
    </row>
    <row r="45" spans="1:61" s="6" customFormat="1">
      <c r="A45" s="7">
        <v>1</v>
      </c>
      <c r="B45" s="5">
        <v>6</v>
      </c>
      <c r="C45" s="38">
        <v>1.0641447368421052E-2</v>
      </c>
      <c r="D45" s="38">
        <v>1.119930803103376E-2</v>
      </c>
      <c r="E45" s="38">
        <v>1.0819907139953356E-2</v>
      </c>
      <c r="F45" s="38">
        <v>1.0889457959880494E-2</v>
      </c>
      <c r="G45" s="38">
        <v>1.2148806022820844E-2</v>
      </c>
      <c r="H45" s="37">
        <v>3.3068237604320087E-2</v>
      </c>
      <c r="I45" s="37">
        <v>3.1521527371907269E-2</v>
      </c>
      <c r="J45" s="37">
        <v>2.8029926548890041E-2</v>
      </c>
      <c r="K45" s="37">
        <v>2.4395807723015701E-2</v>
      </c>
      <c r="L45" s="37">
        <v>1.0770114307802749E-2</v>
      </c>
      <c r="M45" s="65">
        <v>1.0854215811821798E-2</v>
      </c>
      <c r="N45" s="65">
        <v>1.2804029785370128E-2</v>
      </c>
      <c r="O45" s="65">
        <v>1.3589605129935874E-2</v>
      </c>
      <c r="P45" s="65">
        <v>9.406870168167691E-3</v>
      </c>
      <c r="Q45" s="65">
        <v>1.3174892099831116E-2</v>
      </c>
      <c r="R45" s="43">
        <v>4.0833647236086252E-3</v>
      </c>
      <c r="S45" s="43">
        <v>6.1272783070477404E-3</v>
      </c>
      <c r="T45" s="43">
        <v>7.2436393329895123E-3</v>
      </c>
      <c r="U45" s="43">
        <v>7.4840110407970927E-3</v>
      </c>
      <c r="V45" s="43">
        <v>1.1164948592345373E-2</v>
      </c>
      <c r="W45" s="64">
        <v>7.8919573569995443E-3</v>
      </c>
      <c r="X45" s="64">
        <v>8.6631383604595744E-3</v>
      </c>
      <c r="Y45" s="64">
        <v>1.0864251552367626E-2</v>
      </c>
      <c r="Z45" s="64">
        <v>8.5627302520942961E-3</v>
      </c>
      <c r="AA45" s="64">
        <v>9.2347093392892848E-3</v>
      </c>
      <c r="AB45" s="64">
        <v>9.7439563872098265E-3</v>
      </c>
      <c r="AC45" s="64">
        <v>9.8727986724450635E-3</v>
      </c>
      <c r="AD45" s="64">
        <v>8.5347271368880935E-3</v>
      </c>
      <c r="AE45" s="64">
        <v>7.4722186240366896E-3</v>
      </c>
      <c r="AF45" s="64">
        <v>7.4858315837287772E-3</v>
      </c>
      <c r="AG45" s="64">
        <v>7.990106946400545E-3</v>
      </c>
      <c r="AH45" s="64">
        <v>7.6541508676256946E-3</v>
      </c>
      <c r="AK45" s="6">
        <f>AVERAGE(C45:AH45)</f>
        <v>1.1980874129672041E-2</v>
      </c>
      <c r="AL45" s="6">
        <f>STDEV(C45:AH45)/SQRT(AM45)</f>
        <v>1.2467326195899663E-3</v>
      </c>
      <c r="AM45" s="6">
        <f>COUNT(C45:AH45)</f>
        <v>32</v>
      </c>
      <c r="AN45" s="16">
        <f>TTEST(C45:AH45,C44:AH44,2,2)</f>
        <v>6.7323940953587451E-6</v>
      </c>
    </row>
    <row r="46" spans="1:61" s="6" customFormat="1"/>
    <row r="47" spans="1:61" s="6" customFormat="1">
      <c r="B47" s="5" t="s">
        <v>18</v>
      </c>
      <c r="C47" s="6">
        <f>AVERAGE(C44:G44)</f>
        <v>4.9522389119630262E-3</v>
      </c>
      <c r="H47" s="6">
        <f>AVERAGE(H44:L44)</f>
        <v>9.7864614041433158E-3</v>
      </c>
      <c r="M47" s="6">
        <f>AVERAGE(M44:Q44)</f>
        <v>7.8119821372782533E-3</v>
      </c>
      <c r="W47" s="6">
        <f>AVERAGE(W44:AH44)</f>
        <v>4.5302424157030287E-3</v>
      </c>
      <c r="AK47" s="6">
        <f>AVERAGE(C47:X47)</f>
        <v>6.770231217271906E-3</v>
      </c>
      <c r="AL47" s="6">
        <f>STDEV(C47:W47)/SQRT(AM47)</f>
        <v>1.2418244432032479E-3</v>
      </c>
      <c r="AM47" s="6">
        <f>COUNT(C47:W47)</f>
        <v>4</v>
      </c>
    </row>
    <row r="48" spans="1:61" s="6" customFormat="1">
      <c r="B48" s="5" t="s">
        <v>19</v>
      </c>
      <c r="C48" s="6">
        <f>AVERAGE(C45:G45)</f>
        <v>1.11397853044219E-2</v>
      </c>
      <c r="H48" s="6">
        <f>AVERAGE(H45:L45)</f>
        <v>2.555712271118717E-2</v>
      </c>
      <c r="M48" s="6">
        <f>AVERAGE(M45:Q45)</f>
        <v>1.1965922599025323E-2</v>
      </c>
      <c r="W48" s="6">
        <f>AVERAGE(W45:AH45)</f>
        <v>8.6642147566287492E-3</v>
      </c>
      <c r="AK48" s="6">
        <f>AVERAGE(C48:X48)</f>
        <v>1.4331761342815785E-2</v>
      </c>
      <c r="AL48" s="6">
        <f>STDEV(C48:W48)/SQRT(AM48)</f>
        <v>3.8069642996796669E-3</v>
      </c>
      <c r="AM48" s="6">
        <f>COUNT(C48:W48)</f>
        <v>4</v>
      </c>
      <c r="AN48" s="16">
        <f>TTEST(C48:AH48,C47:AH47,1,1)</f>
        <v>3.6229110872182543E-2</v>
      </c>
    </row>
    <row r="49" spans="1:53" s="6" customFormat="1">
      <c r="A49" s="5" t="s">
        <v>12</v>
      </c>
      <c r="B49" s="5" t="s">
        <v>31</v>
      </c>
      <c r="W49" s="24"/>
    </row>
    <row r="50" spans="1:53" s="6" customFormat="1">
      <c r="A50" s="8">
        <v>1</v>
      </c>
      <c r="B50" s="5">
        <v>0</v>
      </c>
      <c r="C50" s="6">
        <f>C44/$C$47</f>
        <v>1.0196647688621185</v>
      </c>
      <c r="D50" s="6">
        <f t="shared" ref="D50:G50" si="36">D44/$C$47</f>
        <v>0.85123706520038489</v>
      </c>
      <c r="E50" s="6">
        <f t="shared" si="36"/>
        <v>1.0499101188171718</v>
      </c>
      <c r="F50" s="6">
        <f t="shared" si="36"/>
        <v>1.0291183731212599</v>
      </c>
      <c r="G50" s="6">
        <f t="shared" si="36"/>
        <v>1.0500696739990647</v>
      </c>
      <c r="H50" s="6">
        <f>H44/$H$47</f>
        <v>0.90410459354672201</v>
      </c>
      <c r="I50" s="6">
        <f t="shared" ref="I50:L50" si="37">I44/$H$47</f>
        <v>1.1846702925334112</v>
      </c>
      <c r="J50" s="6">
        <f t="shared" si="37"/>
        <v>0.95903349150170258</v>
      </c>
      <c r="K50" s="6">
        <f t="shared" si="37"/>
        <v>1.0120911327960711</v>
      </c>
      <c r="L50" s="6">
        <f t="shared" si="37"/>
        <v>0.94010048962209236</v>
      </c>
      <c r="M50" s="6">
        <f>M44/$M$47</f>
        <v>0.95894285697652926</v>
      </c>
      <c r="N50" s="6">
        <f t="shared" ref="N50:Q50" si="38">N44/$M$47</f>
        <v>0.87130145174652918</v>
      </c>
      <c r="O50" s="6">
        <f t="shared" si="38"/>
        <v>1.3747527827897463</v>
      </c>
      <c r="P50" s="6">
        <f t="shared" si="38"/>
        <v>0.90479893171288162</v>
      </c>
      <c r="Q50" s="6">
        <f t="shared" si="38"/>
        <v>0.89020397677431373</v>
      </c>
      <c r="W50" s="24"/>
      <c r="AK50" s="6">
        <f>AVERAGE(C50:V50)</f>
        <v>1.0000000000000002</v>
      </c>
      <c r="AL50" s="6">
        <f>STDEV(C50:V50)/SQRT(AM50)</f>
        <v>3.4974922784471223E-2</v>
      </c>
      <c r="AM50" s="6">
        <f>COUNT(C50:V50)</f>
        <v>15</v>
      </c>
    </row>
    <row r="51" spans="1:53" s="6" customFormat="1">
      <c r="A51" s="8">
        <v>1</v>
      </c>
      <c r="B51" s="5">
        <v>6</v>
      </c>
      <c r="C51" s="6">
        <f>C45/$C$47</f>
        <v>2.1488154262337216</v>
      </c>
      <c r="D51" s="6">
        <f t="shared" ref="D51:G51" si="39">D45/$C$47</f>
        <v>2.2614635986118947</v>
      </c>
      <c r="E51" s="6">
        <f t="shared" si="39"/>
        <v>2.1848516059707701</v>
      </c>
      <c r="F51" s="6">
        <f t="shared" si="39"/>
        <v>2.1988959243414214</v>
      </c>
      <c r="G51" s="6">
        <f t="shared" si="39"/>
        <v>2.4531946537298941</v>
      </c>
      <c r="H51" s="6">
        <f>H45/$H$47</f>
        <v>3.3789779817983971</v>
      </c>
      <c r="I51" s="6">
        <f t="shared" ref="I51:L51" si="40">I45/$H$47</f>
        <v>3.2209320683124476</v>
      </c>
      <c r="J51" s="6">
        <f t="shared" si="40"/>
        <v>2.8641533840845628</v>
      </c>
      <c r="K51" s="6">
        <f t="shared" si="40"/>
        <v>2.4928119281896106</v>
      </c>
      <c r="L51" s="6">
        <f t="shared" si="40"/>
        <v>1.1005116009800011</v>
      </c>
      <c r="M51" s="6">
        <f>M45/$M$47</f>
        <v>1.3894317243796821</v>
      </c>
      <c r="N51" s="6">
        <f t="shared" ref="N51:Q51" si="41">N45/$M$47</f>
        <v>1.6390244576047044</v>
      </c>
      <c r="O51" s="6">
        <f t="shared" si="41"/>
        <v>1.7395847674928995</v>
      </c>
      <c r="P51" s="6">
        <f t="shared" si="41"/>
        <v>1.2041592009380999</v>
      </c>
      <c r="Q51" s="6">
        <f t="shared" si="41"/>
        <v>1.6864979807059999</v>
      </c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K51" s="6">
        <f>AVERAGE(C51:V51)</f>
        <v>2.1308870868916072</v>
      </c>
      <c r="AL51" s="6">
        <f>STDEV(C51:V51)/SQRT(AM51)</f>
        <v>0.17736391814619284</v>
      </c>
      <c r="AM51" s="6">
        <f>COUNT(C51:V51)</f>
        <v>15</v>
      </c>
      <c r="AN51" s="16">
        <f>TTEST(C51:Q51,C50:Q50,2,2)</f>
        <v>9.2251356574705864E-7</v>
      </c>
    </row>
    <row r="52" spans="1:53"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</row>
    <row r="53" spans="1:53" s="3" customFormat="1">
      <c r="A53" s="14" t="s">
        <v>20</v>
      </c>
      <c r="W53" s="24"/>
      <c r="AX53" s="4"/>
      <c r="BA53" s="15"/>
    </row>
    <row r="54" spans="1:53" s="3" customFormat="1">
      <c r="A54" s="14">
        <v>6</v>
      </c>
      <c r="C54" s="38">
        <f>AVERAGE(C50:G50)</f>
        <v>1</v>
      </c>
      <c r="H54" s="50">
        <f>AVERAGE(H50:L50)</f>
        <v>0.99999999999999978</v>
      </c>
      <c r="M54" s="37">
        <f>AVERAGE(M50:Q50)</f>
        <v>1</v>
      </c>
      <c r="R54" s="37"/>
      <c r="W54" s="37">
        <v>1</v>
      </c>
      <c r="AX54" s="4"/>
      <c r="BA54" s="15"/>
    </row>
    <row r="55" spans="1:53" s="3" customFormat="1">
      <c r="A55" s="14">
        <v>1</v>
      </c>
      <c r="C55" s="38">
        <f>AVERAGE(C51:G51)</f>
        <v>2.2494442417775402</v>
      </c>
      <c r="H55" s="50">
        <f>AVERAGE(H51:L51)</f>
        <v>2.6114773926730037</v>
      </c>
      <c r="M55" s="37">
        <f>AVERAGE(M51:Q51)</f>
        <v>1.5317396262242773</v>
      </c>
      <c r="R55" s="37"/>
      <c r="W55" s="37">
        <f>W48/W47</f>
        <v>1.9125278432333488</v>
      </c>
      <c r="AK55" s="6">
        <f>AVERAGE(C55:R55)</f>
        <v>2.1308870868916068</v>
      </c>
      <c r="AL55" s="6">
        <f>STDEV(C55:R55)/SQRT(AM55)</f>
        <v>0.31728024431875573</v>
      </c>
      <c r="AM55" s="6">
        <f>COUNT(C55:R55)</f>
        <v>3</v>
      </c>
      <c r="AN55" s="16">
        <f>TTEST(C55:X55,C54:X54,1,1)</f>
        <v>9.3163814829608314E-3</v>
      </c>
      <c r="AX55" s="4"/>
      <c r="BA55" s="15"/>
    </row>
    <row r="56" spans="1:53">
      <c r="A56" t="s">
        <v>21</v>
      </c>
      <c r="C56">
        <f>(C51-C50)/C50</f>
        <v>1.107374395833705</v>
      </c>
      <c r="D56">
        <f t="shared" ref="D56:Q56" si="42">(D51-D50)/D50</f>
        <v>1.6566789570888063</v>
      </c>
      <c r="E56">
        <f t="shared" si="42"/>
        <v>1.0809891883242566</v>
      </c>
      <c r="F56">
        <f t="shared" si="42"/>
        <v>1.1366792992649526</v>
      </c>
      <c r="G56">
        <f t="shared" si="42"/>
        <v>1.3362208379822986</v>
      </c>
      <c r="H56">
        <f t="shared" si="42"/>
        <v>2.7373750846049418</v>
      </c>
      <c r="I56">
        <f t="shared" si="42"/>
        <v>1.7188426084564856</v>
      </c>
      <c r="J56">
        <f t="shared" si="42"/>
        <v>1.9864998558076716</v>
      </c>
      <c r="K56">
        <f t="shared" si="42"/>
        <v>1.4630310921732914</v>
      </c>
      <c r="L56">
        <f t="shared" si="42"/>
        <v>0.17063187726068715</v>
      </c>
      <c r="M56">
        <f t="shared" si="42"/>
        <v>0.44892025032695909</v>
      </c>
      <c r="N56">
        <f t="shared" si="42"/>
        <v>0.88112214701268965</v>
      </c>
      <c r="O56">
        <f t="shared" si="42"/>
        <v>0.26538006634386296</v>
      </c>
      <c r="P56">
        <f t="shared" si="42"/>
        <v>0.33085833629190647</v>
      </c>
      <c r="Q56">
        <f t="shared" si="42"/>
        <v>0.89450735416515015</v>
      </c>
      <c r="R56" t="e">
        <f>(R51-R50)/R50</f>
        <v>#DIV/0!</v>
      </c>
      <c r="S56" t="e">
        <f>(S51-S50)/S50</f>
        <v>#DIV/0!</v>
      </c>
      <c r="T56" t="e">
        <f>(T51-T50)/T50</f>
        <v>#DIV/0!</v>
      </c>
      <c r="U56" t="e">
        <f>(U51-U50)/U50</f>
        <v>#DIV/0!</v>
      </c>
      <c r="V56" t="e">
        <f>(V51-V50)/V50</f>
        <v>#DIV/0!</v>
      </c>
      <c r="W56" s="24"/>
      <c r="AK56" s="6" t="e">
        <f>AVERAGE(C56:V56)</f>
        <v>#DIV/0!</v>
      </c>
      <c r="AL56" s="6" t="e">
        <f>STDEV(C56:V56)/SQRT(AM56)</f>
        <v>#DIV/0!</v>
      </c>
      <c r="AM56" s="6">
        <f>COUNT(C56:V56)</f>
        <v>15</v>
      </c>
    </row>
    <row r="57" spans="1:53">
      <c r="A57" t="s">
        <v>264</v>
      </c>
      <c r="C57">
        <f>(C48-C47)/C47</f>
        <v>1.2494442417775402</v>
      </c>
      <c r="H57">
        <f>(H48-H47)/H47</f>
        <v>1.6114773926730037</v>
      </c>
      <c r="M57">
        <f>(M48-M47)/M47</f>
        <v>0.53173962622427728</v>
      </c>
      <c r="R57" s="43"/>
      <c r="W57">
        <f>(W48-W47)/W47</f>
        <v>0.91252784323334879</v>
      </c>
      <c r="AK57" s="6">
        <f>AVERAGE(C57:W57)</f>
        <v>1.0762972759770424</v>
      </c>
      <c r="AL57" s="6">
        <f>STDEV(C57:W57)/SQRT(AM57)</f>
        <v>0.23089699905622937</v>
      </c>
      <c r="AM57" s="6">
        <f>COUNT(C57:W57)</f>
        <v>4</v>
      </c>
    </row>
    <row r="58" spans="1:53">
      <c r="W58" s="24"/>
    </row>
    <row r="60" spans="1:53">
      <c r="A60" t="s">
        <v>94</v>
      </c>
      <c r="C60">
        <f t="shared" ref="C60:Q60" si="43">C44*100</f>
        <v>0.50496235455167682</v>
      </c>
      <c r="D60">
        <f t="shared" si="43"/>
        <v>0.42155293175905539</v>
      </c>
      <c r="E60">
        <f t="shared" si="43"/>
        <v>0.51994057444701225</v>
      </c>
      <c r="F60">
        <f t="shared" si="43"/>
        <v>0.50964400523871878</v>
      </c>
      <c r="G60">
        <f t="shared" si="43"/>
        <v>0.52001958998504971</v>
      </c>
      <c r="H60">
        <f t="shared" si="43"/>
        <v>0.88479847100536757</v>
      </c>
      <c r="I60">
        <f t="shared" si="43"/>
        <v>1.1593730094513401</v>
      </c>
      <c r="J60">
        <f t="shared" si="43"/>
        <v>0.93855442498622188</v>
      </c>
      <c r="K60">
        <f t="shared" si="43"/>
        <v>0.99047908085844372</v>
      </c>
      <c r="L60">
        <f t="shared" si="43"/>
        <v>0.92002571577028402</v>
      </c>
      <c r="M60">
        <f t="shared" si="43"/>
        <v>0.74912444693712221</v>
      </c>
      <c r="N60">
        <f t="shared" si="43"/>
        <v>0.68065913772284958</v>
      </c>
      <c r="O60">
        <f t="shared" si="43"/>
        <v>1.0739544182327068</v>
      </c>
      <c r="P60">
        <f t="shared" si="43"/>
        <v>0.7068273092369477</v>
      </c>
      <c r="Q60">
        <f t="shared" si="43"/>
        <v>0.69542575650950034</v>
      </c>
      <c r="R60">
        <f>R44*100</f>
        <v>8.5609882150838187E-2</v>
      </c>
      <c r="S60">
        <f t="shared" ref="S60:AH61" si="44">S44*100</f>
        <v>8.066547797078108E-2</v>
      </c>
      <c r="T60">
        <f t="shared" si="44"/>
        <v>5.3096913537239596E-2</v>
      </c>
      <c r="U60">
        <f t="shared" si="44"/>
        <v>8.4247270267658714E-2</v>
      </c>
      <c r="V60">
        <f t="shared" si="44"/>
        <v>8.7404870624048697E-2</v>
      </c>
      <c r="W60">
        <f t="shared" si="44"/>
        <v>0.52505196785390773</v>
      </c>
      <c r="X60">
        <f t="shared" si="44"/>
        <v>0.40532701128601295</v>
      </c>
      <c r="Y60">
        <f t="shared" si="44"/>
        <v>0.3970307573761272</v>
      </c>
      <c r="Z60">
        <f t="shared" si="44"/>
        <v>0.53182372250565191</v>
      </c>
      <c r="AA60">
        <f t="shared" si="44"/>
        <v>0.40141685194781884</v>
      </c>
      <c r="AB60">
        <f t="shared" si="44"/>
        <v>0.42551461057371859</v>
      </c>
      <c r="AC60">
        <f t="shared" si="44"/>
        <v>0.46115223973812353</v>
      </c>
      <c r="AD60">
        <f t="shared" si="44"/>
        <v>0.56327910185671282</v>
      </c>
      <c r="AE60">
        <f t="shared" si="44"/>
        <v>0.3363849618430782</v>
      </c>
      <c r="AF60">
        <f t="shared" si="44"/>
        <v>0.48657536583614369</v>
      </c>
      <c r="AG60">
        <f t="shared" si="44"/>
        <v>0.39017393873594947</v>
      </c>
      <c r="AH60">
        <f t="shared" si="44"/>
        <v>0.51256036929038973</v>
      </c>
    </row>
    <row r="61" spans="1:53">
      <c r="C61">
        <f t="shared" ref="C61:Q61" si="45">C45*100</f>
        <v>1.0641447368421053</v>
      </c>
      <c r="D61">
        <f t="shared" si="45"/>
        <v>1.1199308031033761</v>
      </c>
      <c r="E61">
        <f t="shared" si="45"/>
        <v>1.0819907139953355</v>
      </c>
      <c r="F61">
        <f t="shared" si="45"/>
        <v>1.0889457959880495</v>
      </c>
      <c r="G61">
        <f t="shared" si="45"/>
        <v>1.2148806022820844</v>
      </c>
      <c r="H61">
        <f t="shared" si="45"/>
        <v>3.3068237604320085</v>
      </c>
      <c r="I61">
        <f t="shared" si="45"/>
        <v>3.1521527371907268</v>
      </c>
      <c r="J61">
        <f t="shared" si="45"/>
        <v>2.8029926548890041</v>
      </c>
      <c r="K61">
        <f t="shared" si="45"/>
        <v>2.4395807723015701</v>
      </c>
      <c r="L61">
        <f t="shared" si="45"/>
        <v>1.0770114307802749</v>
      </c>
      <c r="M61">
        <f t="shared" si="45"/>
        <v>1.0854215811821797</v>
      </c>
      <c r="N61">
        <f t="shared" si="45"/>
        <v>1.2804029785370128</v>
      </c>
      <c r="O61">
        <f t="shared" si="45"/>
        <v>1.3589605129935873</v>
      </c>
      <c r="P61">
        <f t="shared" si="45"/>
        <v>0.94068701681676914</v>
      </c>
      <c r="Q61">
        <f t="shared" si="45"/>
        <v>1.3174892099831117</v>
      </c>
      <c r="R61">
        <f>R45*100</f>
        <v>0.40833647236086251</v>
      </c>
      <c r="S61">
        <f t="shared" si="44"/>
        <v>0.61272783070477399</v>
      </c>
      <c r="T61">
        <f t="shared" si="44"/>
        <v>0.72436393329895121</v>
      </c>
      <c r="U61">
        <f t="shared" si="44"/>
        <v>0.74840110407970928</v>
      </c>
      <c r="V61">
        <f t="shared" si="44"/>
        <v>1.1164948592345374</v>
      </c>
      <c r="W61">
        <f t="shared" si="44"/>
        <v>0.78919573569995438</v>
      </c>
      <c r="X61">
        <f t="shared" si="44"/>
        <v>0.86631383604595746</v>
      </c>
      <c r="Y61">
        <f t="shared" si="44"/>
        <v>1.0864251552367625</v>
      </c>
      <c r="Z61">
        <f t="shared" si="44"/>
        <v>0.85627302520942961</v>
      </c>
      <c r="AA61">
        <f t="shared" si="44"/>
        <v>0.92347093392892843</v>
      </c>
      <c r="AB61">
        <f t="shared" si="44"/>
        <v>0.97439563872098267</v>
      </c>
      <c r="AC61">
        <f t="shared" si="44"/>
        <v>0.98727986724450634</v>
      </c>
      <c r="AD61">
        <f t="shared" si="44"/>
        <v>0.85347271368880939</v>
      </c>
      <c r="AE61">
        <f t="shared" si="44"/>
        <v>0.74722186240366895</v>
      </c>
      <c r="AF61">
        <f t="shared" si="44"/>
        <v>0.7485831583728777</v>
      </c>
      <c r="AG61">
        <f t="shared" si="44"/>
        <v>0.79901069464005448</v>
      </c>
      <c r="AH61">
        <f t="shared" si="44"/>
        <v>0.76541508676256942</v>
      </c>
    </row>
    <row r="62" spans="1:53">
      <c r="B62" s="66" t="s">
        <v>1</v>
      </c>
      <c r="C62" s="66" t="s">
        <v>9</v>
      </c>
      <c r="D62" s="66" t="s">
        <v>10</v>
      </c>
      <c r="E62" s="66" t="s">
        <v>29</v>
      </c>
      <c r="F62" s="66" t="s">
        <v>30</v>
      </c>
      <c r="G62" s="66" t="s">
        <v>226</v>
      </c>
      <c r="N62" s="24"/>
      <c r="Q62" s="24"/>
    </row>
    <row r="63" spans="1:53">
      <c r="A63" s="66" t="s">
        <v>12</v>
      </c>
      <c r="B63" s="66" t="s">
        <v>31</v>
      </c>
    </row>
    <row r="64" spans="1:53">
      <c r="A64" s="67">
        <v>1</v>
      </c>
      <c r="B64" s="66">
        <v>0</v>
      </c>
      <c r="C64" s="6">
        <f>AVERAGE(C60:G60)</f>
        <v>0.49522389119630256</v>
      </c>
      <c r="D64" s="6">
        <f>AVERAGE(H60:L60)</f>
        <v>0.97864614041433151</v>
      </c>
      <c r="E64" s="6">
        <f>AVERAGE(M60:Q60)</f>
        <v>0.78119821372782527</v>
      </c>
      <c r="F64" s="43">
        <f>AVERAGE(R60:V60)</f>
        <v>7.8204882910113252E-2</v>
      </c>
      <c r="G64" s="6">
        <f>AVERAGE(W60:AH60)</f>
        <v>0.45302424157030291</v>
      </c>
      <c r="K64" s="6">
        <f>AVERAGE(C64:F64)</f>
        <v>0.5833182820621432</v>
      </c>
      <c r="L64" s="6">
        <f>STDEV(C64:F64)/SQRT(M64)</f>
        <v>0.19543557136353229</v>
      </c>
      <c r="M64" s="6">
        <f>COUNT(C64:F64)</f>
        <v>4</v>
      </c>
    </row>
    <row r="65" spans="1:25">
      <c r="A65" s="67">
        <v>1</v>
      </c>
      <c r="B65" s="66">
        <v>6</v>
      </c>
      <c r="C65" s="6">
        <f>AVERAGE(C61:G61)</f>
        <v>1.1139785304421903</v>
      </c>
      <c r="D65" s="6">
        <f>AVERAGE(H61:L61)</f>
        <v>2.5557122711187166</v>
      </c>
      <c r="E65" s="6">
        <f>AVERAGE(M61:Q61)</f>
        <v>1.1965922599025323</v>
      </c>
      <c r="F65" s="43">
        <f>AVERAGE(R61:V61)</f>
        <v>0.72206483993576698</v>
      </c>
      <c r="G65" s="6">
        <f>AVERAGE(W61:AH61)</f>
        <v>0.86642147566287508</v>
      </c>
      <c r="K65" s="6">
        <f>AVERAGE(C65:G65)</f>
        <v>1.2909538754124161</v>
      </c>
      <c r="L65" s="6">
        <f>STDEV(C65:G65)/SQRT(M65)</f>
        <v>0.32739125521623186</v>
      </c>
      <c r="M65" s="6">
        <f>COUNT(C65:G65)</f>
        <v>5</v>
      </c>
      <c r="N65" s="68">
        <f>TTEST(C64:G64,C65:G65,1,1)</f>
        <v>1.3756546904931187E-2</v>
      </c>
      <c r="Q65" s="24"/>
    </row>
    <row r="66" spans="1:25">
      <c r="N66" s="24"/>
      <c r="Q66" s="24"/>
    </row>
    <row r="67" spans="1:25">
      <c r="N67" s="24"/>
      <c r="Q67" s="24"/>
    </row>
    <row r="68" spans="1:25">
      <c r="N68" s="24"/>
      <c r="Q68" s="24"/>
    </row>
    <row r="69" spans="1:25">
      <c r="N69" s="24"/>
      <c r="Q69" s="24"/>
    </row>
    <row r="70" spans="1:25">
      <c r="N70" s="24"/>
      <c r="Q70" s="24"/>
    </row>
    <row r="71" spans="1:25">
      <c r="V71" s="24"/>
      <c r="Y71" s="24"/>
    </row>
    <row r="72" spans="1:25">
      <c r="I72" s="1"/>
      <c r="V72" s="24"/>
      <c r="Y72" s="24"/>
    </row>
    <row r="73" spans="1:25">
      <c r="I73" s="1"/>
    </row>
    <row r="74" spans="1:25">
      <c r="I7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2"/>
  <sheetViews>
    <sheetView tabSelected="1" topLeftCell="W1" zoomScale="85" zoomScaleNormal="85" workbookViewId="0">
      <selection activeCell="AR5" sqref="AR5"/>
    </sheetView>
  </sheetViews>
  <sheetFormatPr defaultColWidth="8.85546875" defaultRowHeight="15"/>
  <cols>
    <col min="1" max="1" width="17.7109375" bestFit="1" customWidth="1"/>
    <col min="2" max="2" width="13.7109375" bestFit="1" customWidth="1"/>
    <col min="3" max="3" width="17.42578125" bestFit="1" customWidth="1"/>
    <col min="4" max="4" width="30" bestFit="1" customWidth="1"/>
    <col min="5" max="24" width="9" bestFit="1" customWidth="1"/>
    <col min="25" max="34" width="9" customWidth="1"/>
    <col min="35" max="35" width="16" bestFit="1" customWidth="1"/>
    <col min="40" max="40" width="14.85546875" bestFit="1" customWidth="1"/>
    <col min="41" max="43" width="9" bestFit="1" customWidth="1"/>
    <col min="44" max="44" width="11.85546875" bestFit="1" customWidth="1"/>
  </cols>
  <sheetData>
    <row r="1" spans="1:44">
      <c r="B1" t="s">
        <v>32</v>
      </c>
      <c r="E1" t="s">
        <v>33</v>
      </c>
      <c r="F1" t="s">
        <v>34</v>
      </c>
      <c r="J1" t="s">
        <v>35</v>
      </c>
      <c r="K1" t="s">
        <v>34</v>
      </c>
      <c r="O1" t="s">
        <v>36</v>
      </c>
      <c r="P1" t="s">
        <v>34</v>
      </c>
      <c r="T1" t="s">
        <v>37</v>
      </c>
      <c r="U1" t="s">
        <v>34</v>
      </c>
      <c r="Y1" t="s">
        <v>266</v>
      </c>
      <c r="AI1" t="s">
        <v>269</v>
      </c>
    </row>
    <row r="2" spans="1:44">
      <c r="B2" t="s">
        <v>12</v>
      </c>
      <c r="C2" t="s">
        <v>38</v>
      </c>
      <c r="D2" t="s">
        <v>27</v>
      </c>
      <c r="AO2" t="s">
        <v>14</v>
      </c>
      <c r="AP2" t="s">
        <v>39</v>
      </c>
      <c r="AQ2" t="s">
        <v>16</v>
      </c>
      <c r="AR2" t="s">
        <v>40</v>
      </c>
    </row>
    <row r="3" spans="1:44">
      <c r="A3" t="s">
        <v>41</v>
      </c>
      <c r="B3">
        <v>1</v>
      </c>
      <c r="C3">
        <v>0</v>
      </c>
      <c r="D3">
        <v>0</v>
      </c>
      <c r="E3" s="38">
        <v>0.83132275132275135</v>
      </c>
      <c r="F3" s="38">
        <v>0.8569701478657118</v>
      </c>
      <c r="G3" s="38">
        <v>0.79685587875364772</v>
      </c>
      <c r="H3" s="38">
        <v>0.73312021699118479</v>
      </c>
      <c r="I3" s="38">
        <v>0.8842548709847291</v>
      </c>
      <c r="J3" s="50">
        <v>0.72423605097117405</v>
      </c>
      <c r="K3" s="50">
        <v>0.83917705013039701</v>
      </c>
      <c r="L3" s="50">
        <v>0.7902470741222366</v>
      </c>
      <c r="M3" s="50">
        <v>0.95407266334603014</v>
      </c>
      <c r="N3" s="50">
        <v>0.82778369738945123</v>
      </c>
      <c r="O3" s="42">
        <v>0.75976691112133432</v>
      </c>
      <c r="P3" s="42">
        <v>1.1023974600762518</v>
      </c>
      <c r="Q3" s="42">
        <v>1.2707838817425912</v>
      </c>
      <c r="R3" s="42">
        <v>1.0153521498285414</v>
      </c>
      <c r="S3" s="42">
        <v>0.60334835232794426</v>
      </c>
      <c r="T3" s="37">
        <v>0.73497682674292486</v>
      </c>
      <c r="U3" s="37">
        <v>0.7603390443288407</v>
      </c>
      <c r="V3" s="37">
        <v>0.82119536872848642</v>
      </c>
      <c r="W3" s="37">
        <v>0.81251931038744374</v>
      </c>
      <c r="X3" s="37">
        <v>0.75150622573302983</v>
      </c>
      <c r="Y3" s="75">
        <v>0.25192381239689576</v>
      </c>
      <c r="Z3" s="75">
        <v>0.26514842722553161</v>
      </c>
      <c r="AA3" s="75">
        <v>0.21646832119340398</v>
      </c>
      <c r="AB3" s="75">
        <v>0.21748452251151637</v>
      </c>
      <c r="AC3" s="75">
        <v>0.37760691994976386</v>
      </c>
      <c r="AD3" s="75">
        <v>0.1718725862090647</v>
      </c>
      <c r="AE3" s="75">
        <v>0.1574760958947404</v>
      </c>
      <c r="AF3" s="75">
        <v>0.31162745411580417</v>
      </c>
      <c r="AG3" s="75">
        <v>0.25906568958228016</v>
      </c>
      <c r="AH3" s="75">
        <v>0.25980219777521202</v>
      </c>
      <c r="AI3" s="76">
        <v>0.19250300000000001</v>
      </c>
      <c r="AJ3" s="76">
        <v>0.247808</v>
      </c>
      <c r="AK3" s="76">
        <v>0.34440300000000001</v>
      </c>
      <c r="AL3" s="76">
        <v>0.218552</v>
      </c>
      <c r="AM3" s="76">
        <v>8.7010000000000004E-2</v>
      </c>
      <c r="AN3" s="76">
        <v>0.23987800000000001</v>
      </c>
      <c r="AO3">
        <f>AVERAGE(E3:AN3)</f>
        <v>0.57469044332635866</v>
      </c>
      <c r="AP3">
        <f>STDEV(E3:AN3)/SQRT(AQ3)</f>
        <v>5.4521030591131912E-2</v>
      </c>
      <c r="AQ3">
        <f>COUNT(E3:AN3)</f>
        <v>36</v>
      </c>
    </row>
    <row r="4" spans="1:44">
      <c r="A4" t="s">
        <v>42</v>
      </c>
      <c r="B4">
        <v>6</v>
      </c>
      <c r="C4">
        <v>0</v>
      </c>
      <c r="D4">
        <v>0</v>
      </c>
      <c r="E4" s="38">
        <v>0.60255574390402933</v>
      </c>
      <c r="F4" s="38">
        <v>0.70516811955168113</v>
      </c>
      <c r="G4" s="38">
        <v>0.71339987900786428</v>
      </c>
      <c r="H4" s="38">
        <v>0.67146486028789154</v>
      </c>
      <c r="I4" s="38">
        <v>0.69679875899026933</v>
      </c>
      <c r="J4" s="50">
        <v>0.97730267974813312</v>
      </c>
      <c r="K4" s="50">
        <v>1.0797466298522007</v>
      </c>
      <c r="L4" s="50">
        <v>1.1105499438832773</v>
      </c>
      <c r="M4" s="50">
        <v>1.015244381581015</v>
      </c>
      <c r="N4" s="50">
        <v>1.0579757615460204</v>
      </c>
      <c r="O4" s="42">
        <v>1.1450669942446368</v>
      </c>
      <c r="P4" s="42">
        <v>1.0407419915090699</v>
      </c>
      <c r="Q4" s="42">
        <v>0.47948806641300579</v>
      </c>
      <c r="R4" s="42">
        <v>1.044939355918026</v>
      </c>
      <c r="S4" s="42">
        <v>1.6345671729833355</v>
      </c>
      <c r="T4" s="37">
        <v>0.79484223300970869</v>
      </c>
      <c r="U4" s="37">
        <v>0.72123586452168598</v>
      </c>
      <c r="V4" s="37">
        <v>0.73455312357501146</v>
      </c>
      <c r="W4" s="37">
        <v>0.7279755430788678</v>
      </c>
      <c r="X4" s="37">
        <v>0.62194718211220601</v>
      </c>
      <c r="Y4" s="45">
        <v>0.19420756752336232</v>
      </c>
      <c r="Z4" s="45">
        <v>0.28059468272819221</v>
      </c>
      <c r="AA4" s="45">
        <v>0.16603352631290713</v>
      </c>
      <c r="AB4" s="45">
        <v>0.37736822066857817</v>
      </c>
      <c r="AC4" s="45">
        <v>0.1549006457686663</v>
      </c>
      <c r="AD4" s="45"/>
      <c r="AE4" s="45"/>
      <c r="AF4" s="45"/>
      <c r="AG4" s="45"/>
      <c r="AH4" s="45"/>
      <c r="AI4" s="76">
        <v>0.114898</v>
      </c>
      <c r="AJ4" s="76">
        <v>0.138626</v>
      </c>
      <c r="AK4" s="76">
        <v>0.135572</v>
      </c>
      <c r="AL4" s="76">
        <v>0.13664299999999999</v>
      </c>
      <c r="AM4" s="76">
        <v>0.14380100000000001</v>
      </c>
      <c r="AN4" s="76">
        <v>0.27367200000000003</v>
      </c>
      <c r="AO4">
        <f>AVERAGE(E4:AN4)</f>
        <v>0.63522196544256904</v>
      </c>
      <c r="AP4">
        <f>STDEV(E4:AN4)/SQRT(AQ4)</f>
        <v>7.1639584879975321E-2</v>
      </c>
      <c r="AQ4">
        <f>COUNT(E4:AN4)</f>
        <v>31</v>
      </c>
      <c r="AR4">
        <f>TTEST(E4:AN4,$E$3:$AN$3,2,2)</f>
        <v>0.49739551713731733</v>
      </c>
    </row>
    <row r="5" spans="1:44">
      <c r="A5" t="s">
        <v>43</v>
      </c>
      <c r="B5">
        <v>1</v>
      </c>
      <c r="C5">
        <v>6</v>
      </c>
      <c r="D5">
        <v>0</v>
      </c>
      <c r="E5" s="38">
        <v>1.3771810559709947</v>
      </c>
      <c r="F5" s="38">
        <v>1.3953644608666445</v>
      </c>
      <c r="G5" s="38">
        <v>1.3088703261734291</v>
      </c>
      <c r="H5" s="38">
        <v>1.2609554259921008</v>
      </c>
      <c r="I5" s="38">
        <v>1.3298223215235665</v>
      </c>
      <c r="J5" s="50">
        <v>1.432789104136706</v>
      </c>
      <c r="K5" s="50">
        <v>1.4442232799653829</v>
      </c>
      <c r="L5" s="50">
        <v>1.3411894969946219</v>
      </c>
      <c r="M5" s="50">
        <v>1.4226526315789472</v>
      </c>
      <c r="N5" s="50">
        <v>1.4206559904084952</v>
      </c>
      <c r="O5" s="42">
        <v>1.8680426997006874</v>
      </c>
      <c r="P5" s="42">
        <v>1.6967426654634001</v>
      </c>
      <c r="Q5" s="42">
        <v>1.5582105444467058</v>
      </c>
      <c r="R5" s="42">
        <v>1.3514650527714223</v>
      </c>
      <c r="S5" s="42">
        <v>1.5404832788442222</v>
      </c>
      <c r="T5" s="37">
        <v>1.3263329520842964</v>
      </c>
      <c r="U5" s="37">
        <v>1.3152157456472369</v>
      </c>
      <c r="V5" s="37">
        <v>1.3239619047619049</v>
      </c>
      <c r="W5" s="37">
        <v>1.263747093904781</v>
      </c>
      <c r="X5" s="37">
        <v>1.3904845814977975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J5" s="70"/>
      <c r="AO5">
        <f>AVERAGE(E5:AJ5)</f>
        <v>1.4184195306366671</v>
      </c>
      <c r="AP5">
        <f>STDEV(E5:X5)/SQRT(AQ5)</f>
        <v>3.3444501523338256E-2</v>
      </c>
      <c r="AQ5">
        <f t="shared" ref="AQ5:AQ6" si="0">COUNT(E5:X5)</f>
        <v>20</v>
      </c>
      <c r="AR5">
        <f t="shared" ref="AR5:AR6" si="1">TTEST(E5:X5,$E$3:$X$3,2,2)</f>
        <v>1.0236104929791124E-14</v>
      </c>
    </row>
    <row r="6" spans="1:44">
      <c r="A6" t="s">
        <v>44</v>
      </c>
      <c r="B6">
        <v>1</v>
      </c>
      <c r="C6">
        <v>0</v>
      </c>
      <c r="D6">
        <v>100</v>
      </c>
      <c r="E6" s="38">
        <v>1.1760269894820401</v>
      </c>
      <c r="F6" s="38">
        <v>1.2285827082510858</v>
      </c>
      <c r="G6" s="38">
        <v>0.86887562814070352</v>
      </c>
      <c r="H6" s="38">
        <v>1.141169635941131</v>
      </c>
      <c r="I6" s="38">
        <v>1.2647898816809464</v>
      </c>
      <c r="J6" s="50">
        <v>1.5717527932960897</v>
      </c>
      <c r="K6" s="50">
        <v>1.5911005310382711</v>
      </c>
      <c r="L6" s="50">
        <v>1.7733113069016149</v>
      </c>
      <c r="M6" s="50">
        <v>1.353416149068323</v>
      </c>
      <c r="N6" s="50">
        <v>1.5861950549450547</v>
      </c>
      <c r="O6" s="42">
        <v>2.2006409749149318</v>
      </c>
      <c r="P6" s="42">
        <v>1.5098778340303762</v>
      </c>
      <c r="Q6" s="42">
        <v>1.5931890622378795</v>
      </c>
      <c r="R6" s="42">
        <v>2.3539496875500725</v>
      </c>
      <c r="S6" s="42">
        <v>1.7246179503760937</v>
      </c>
      <c r="T6" s="37">
        <v>1.0162757076901554</v>
      </c>
      <c r="U6" s="37">
        <v>0.95529055600679313</v>
      </c>
      <c r="V6" s="37">
        <v>1.2914640198511167</v>
      </c>
      <c r="W6" s="37">
        <v>1.2417918626421296</v>
      </c>
      <c r="X6" s="37">
        <v>1.1468285739702875</v>
      </c>
      <c r="Y6" s="70"/>
      <c r="Z6" s="70"/>
      <c r="AA6" s="70"/>
      <c r="AB6" s="70"/>
      <c r="AC6" s="70"/>
      <c r="AD6" s="70"/>
      <c r="AE6" s="70"/>
      <c r="AF6" s="70"/>
      <c r="AG6" s="70"/>
      <c r="AH6" s="70"/>
      <c r="AJ6" s="70"/>
      <c r="AO6">
        <f>AVERAGE(E6:AJ6)</f>
        <v>1.4294573454007551</v>
      </c>
      <c r="AP6">
        <f>STDEV(E6:X6)/SQRT(AQ6)</f>
        <v>8.6199187251049941E-2</v>
      </c>
      <c r="AQ6">
        <f t="shared" si="0"/>
        <v>20</v>
      </c>
      <c r="AR6">
        <f t="shared" si="1"/>
        <v>1.9235215639138368E-7</v>
      </c>
    </row>
    <row r="7" spans="1:44">
      <c r="Y7" s="70"/>
      <c r="Z7" s="70"/>
      <c r="AA7" s="70"/>
      <c r="AB7" s="70"/>
      <c r="AC7" s="70"/>
      <c r="AD7" s="70"/>
      <c r="AE7" s="70"/>
      <c r="AF7" s="70"/>
      <c r="AG7" s="70"/>
      <c r="AH7" s="70"/>
      <c r="AJ7" s="70"/>
    </row>
    <row r="8" spans="1:44">
      <c r="A8" t="s">
        <v>41</v>
      </c>
      <c r="D8" s="10" t="s">
        <v>18</v>
      </c>
      <c r="E8" s="9">
        <f>AVERAGE(E3:I3)</f>
        <v>0.82050477318360504</v>
      </c>
      <c r="J8" s="9">
        <f>AVERAGE(J3:N3)</f>
        <v>0.82710330719185765</v>
      </c>
      <c r="O8" s="9">
        <f>AVERAGE(O3:S3)</f>
        <v>0.95032975101933259</v>
      </c>
      <c r="T8" s="9">
        <f>AVERAGE(T3:X3)</f>
        <v>0.77610735518414509</v>
      </c>
      <c r="Y8" s="9">
        <f>AVERAGE(Y3:AH3)</f>
        <v>0.2488476026854213</v>
      </c>
      <c r="Z8" s="70"/>
      <c r="AA8" s="70"/>
      <c r="AB8" s="70"/>
      <c r="AC8" s="70"/>
      <c r="AD8" s="70"/>
      <c r="AE8" s="70"/>
      <c r="AF8" s="70"/>
      <c r="AG8" s="70"/>
      <c r="AH8" s="70"/>
      <c r="AI8" s="9">
        <f>AVERAGE(AI3:AN3)</f>
        <v>0.22169233333333335</v>
      </c>
      <c r="AJ8" s="70"/>
      <c r="AO8">
        <f>AVERAGE(E8:AJ8)</f>
        <v>0.6407641870996158</v>
      </c>
      <c r="AP8">
        <f>STDEV(E8:X8)/SQRT(AQ8)</f>
        <v>3.7363078655108482E-2</v>
      </c>
      <c r="AQ8">
        <f>COUNT(E8:X8)</f>
        <v>4</v>
      </c>
    </row>
    <row r="9" spans="1:44">
      <c r="A9" t="s">
        <v>42</v>
      </c>
      <c r="D9" s="10"/>
      <c r="E9" s="9">
        <f>AVERAGE(E4:I4)</f>
        <v>0.67787747234834705</v>
      </c>
      <c r="J9" s="9">
        <f>AVERAGE(J4:N4)</f>
        <v>1.0481638793221293</v>
      </c>
      <c r="O9" s="9">
        <f>AVERAGE(O4:S4)</f>
        <v>1.0689607162136148</v>
      </c>
      <c r="T9" s="9">
        <f>AVERAGE(T4:X4)</f>
        <v>0.72011078925949601</v>
      </c>
      <c r="Y9" s="9">
        <f>AVERAGE(Y4:AC4)</f>
        <v>0.23462092860034126</v>
      </c>
      <c r="Z9" s="70"/>
      <c r="AA9" s="70"/>
      <c r="AB9" s="70"/>
      <c r="AC9" s="70"/>
      <c r="AD9" s="70"/>
      <c r="AE9" s="70"/>
      <c r="AF9" s="70"/>
      <c r="AG9" s="70"/>
      <c r="AH9" s="70"/>
      <c r="AI9" s="9">
        <f>AVERAGE(AI4:AN4)</f>
        <v>0.15720200000000001</v>
      </c>
      <c r="AJ9" s="70"/>
      <c r="AO9">
        <f>AVERAGE(E9:AJ9)</f>
        <v>0.6511559642906547</v>
      </c>
      <c r="AP9">
        <f>STDEV(E9:X9)/SQRT(AQ9)</f>
        <v>0.10424224488933613</v>
      </c>
      <c r="AQ9">
        <f t="shared" ref="AQ9:AQ11" si="2">COUNT(E9:X9)</f>
        <v>4</v>
      </c>
      <c r="AR9">
        <f>TTEST(E9:AI9,$E$8:$AI$8,1,1)</f>
        <v>0.42854432716893087</v>
      </c>
    </row>
    <row r="10" spans="1:44">
      <c r="A10" t="s">
        <v>43</v>
      </c>
      <c r="D10" s="10"/>
      <c r="E10" s="9">
        <f>AVERAGE(E5:I5)</f>
        <v>1.3344387181053474</v>
      </c>
      <c r="J10" s="9">
        <f>AVERAGE(J5:N5)</f>
        <v>1.4123021006168304</v>
      </c>
      <c r="O10" s="9">
        <f>AVERAGE(O5:S5)</f>
        <v>1.6029888482452876</v>
      </c>
      <c r="T10" s="9">
        <f>AVERAGE(T5:X5)</f>
        <v>1.3239484555792034</v>
      </c>
      <c r="AO10">
        <f>AVERAGE(E10:AJ10)</f>
        <v>1.4184195306366674</v>
      </c>
      <c r="AP10">
        <f>STDEV(E10:X10)/SQRT(AQ10)</f>
        <v>6.4601868425310169E-2</v>
      </c>
      <c r="AQ10">
        <f t="shared" si="2"/>
        <v>4</v>
      </c>
      <c r="AR10">
        <f>TTEST(E10:X10,$E$8:$X$8,1,1)</f>
        <v>1.5092674479694779E-4</v>
      </c>
    </row>
    <row r="11" spans="1:44">
      <c r="A11" t="s">
        <v>44</v>
      </c>
      <c r="D11" s="10"/>
      <c r="E11" s="9">
        <f>AVERAGE(E6:I6)</f>
        <v>1.1358889686991813</v>
      </c>
      <c r="J11" s="9">
        <f>AVERAGE(J6:N6)</f>
        <v>1.5751551670498707</v>
      </c>
      <c r="O11" s="9">
        <f>AVERAGE(O6:S6)</f>
        <v>1.8764551018218705</v>
      </c>
      <c r="T11" s="9">
        <f>AVERAGE(T6:X6)</f>
        <v>1.1303301440320965</v>
      </c>
      <c r="AO11">
        <f>AVERAGE(E11:AJ11)</f>
        <v>1.4294573454007546</v>
      </c>
      <c r="AP11">
        <f>STDEV(E11:X11)/SQRT(AQ11)</f>
        <v>0.18181820679748859</v>
      </c>
      <c r="AQ11">
        <f t="shared" si="2"/>
        <v>4</v>
      </c>
      <c r="AR11">
        <f>TTEST(E11:X11,$E$8:$X$8,1,1)</f>
        <v>1.4818791580051853E-2</v>
      </c>
    </row>
    <row r="12" spans="1:44">
      <c r="D12" s="10"/>
      <c r="E12" s="9"/>
    </row>
    <row r="13" spans="1:44">
      <c r="D13" s="10"/>
      <c r="E13" s="9"/>
    </row>
    <row r="14" spans="1:44" s="17" customFormat="1" ht="31.5" customHeight="1">
      <c r="B14" s="17" t="s">
        <v>12</v>
      </c>
      <c r="C14" s="17" t="s">
        <v>38</v>
      </c>
      <c r="D14" s="17" t="s">
        <v>27</v>
      </c>
      <c r="AO14" s="17" t="s">
        <v>14</v>
      </c>
      <c r="AP14" s="17" t="s">
        <v>39</v>
      </c>
      <c r="AQ14" s="17" t="s">
        <v>16</v>
      </c>
      <c r="AR14" s="17" t="s">
        <v>40</v>
      </c>
    </row>
    <row r="15" spans="1:44" s="17" customFormat="1">
      <c r="A15" s="17" t="s">
        <v>41</v>
      </c>
      <c r="B15" s="17">
        <v>1</v>
      </c>
      <c r="C15" s="17">
        <v>0</v>
      </c>
      <c r="D15" s="17">
        <v>0</v>
      </c>
      <c r="E15" s="17">
        <f>E3/$E$8</f>
        <v>1.0131845401668682</v>
      </c>
      <c r="F15" s="17">
        <f>F3/$E$8</f>
        <v>1.0444426112728376</v>
      </c>
      <c r="G15" s="17">
        <f>G3/$E$8</f>
        <v>0.97117762723280909</v>
      </c>
      <c r="H15" s="17">
        <f>H3/$E$8</f>
        <v>0.89349902761276667</v>
      </c>
      <c r="I15" s="17">
        <f>I3/$E$8</f>
        <v>1.0776961937147178</v>
      </c>
      <c r="J15" s="17">
        <f>J3/$J$8</f>
        <v>0.87562949473635443</v>
      </c>
      <c r="K15" s="17">
        <f>K3/$J$8</f>
        <v>1.0145976238198486</v>
      </c>
      <c r="L15" s="17">
        <f>L3/$J$8</f>
        <v>0.95543938375152482</v>
      </c>
      <c r="M15" s="17">
        <f>M3/$J$8</f>
        <v>1.1535108795360194</v>
      </c>
      <c r="N15" s="17">
        <f>N3/$J$8</f>
        <v>1.0008226181562538</v>
      </c>
      <c r="O15" s="17">
        <f>O3/$O$8</f>
        <v>0.79947713970482481</v>
      </c>
      <c r="P15" s="17">
        <f>P3/$O$8</f>
        <v>1.1600157302176535</v>
      </c>
      <c r="Q15" s="17">
        <f>Q3/$O$8</f>
        <v>1.3372030922735361</v>
      </c>
      <c r="R15" s="17">
        <f>R3/$O$8</f>
        <v>1.0684208810041622</v>
      </c>
      <c r="S15" s="17">
        <f>S3/$O$8</f>
        <v>0.63488315679982366</v>
      </c>
      <c r="T15" s="17">
        <f>T3/$T$8</f>
        <v>0.94700407338433057</v>
      </c>
      <c r="U15" s="17">
        <f>U3/$T$8</f>
        <v>0.97968282255028616</v>
      </c>
      <c r="V15" s="17">
        <f>V3/$T$8</f>
        <v>1.0580950731147798</v>
      </c>
      <c r="W15" s="17">
        <f>W3/$T$8</f>
        <v>1.0469161321047644</v>
      </c>
      <c r="X15" s="17">
        <f>X3/$T$8</f>
        <v>0.96830189884583917</v>
      </c>
      <c r="AO15" s="17">
        <f>AVERAGE(E15:AJ15)</f>
        <v>1.0000000000000004</v>
      </c>
      <c r="AP15" s="17">
        <f>STDEV(E15:X15)/SQRT(AQ15)</f>
        <v>3.1991210992517324E-2</v>
      </c>
      <c r="AQ15" s="17">
        <f>COUNT(E15:X15)</f>
        <v>20</v>
      </c>
    </row>
    <row r="16" spans="1:44" s="17" customFormat="1">
      <c r="A16" s="17" t="s">
        <v>42</v>
      </c>
      <c r="B16" s="17">
        <v>6</v>
      </c>
      <c r="C16" s="17">
        <v>0</v>
      </c>
      <c r="D16" s="17">
        <v>0</v>
      </c>
      <c r="E16" s="17">
        <f>E4/$E$8</f>
        <v>0.73437201537058572</v>
      </c>
      <c r="F16" s="17">
        <f>F4/$E$8</f>
        <v>0.85943207474051475</v>
      </c>
      <c r="G16" s="17">
        <f>G4/$E$8</f>
        <v>0.8694646299738541</v>
      </c>
      <c r="H16" s="17">
        <f>H4/$E$8</f>
        <v>0.81835582464995271</v>
      </c>
      <c r="I16" s="17">
        <f>I4/$E$8</f>
        <v>0.84923181651540014</v>
      </c>
      <c r="J16" s="17">
        <f>J4/$J$8</f>
        <v>1.1815968709715663</v>
      </c>
      <c r="K16" s="17">
        <f>K4/$J$8</f>
        <v>1.3054555827108294</v>
      </c>
      <c r="L16" s="17">
        <f>L4/$J$8</f>
        <v>1.3426979849152876</v>
      </c>
      <c r="M16" s="17">
        <f>M4/$J$8</f>
        <v>1.2274698610841313</v>
      </c>
      <c r="N16" s="17">
        <f>N4/$J$8</f>
        <v>1.2791337579558351</v>
      </c>
      <c r="O16" s="17">
        <f>O4/$O$8</f>
        <v>1.2049154443669969</v>
      </c>
      <c r="P16" s="17">
        <f>P4/$O$8</f>
        <v>1.0951377565447786</v>
      </c>
      <c r="Q16" s="17">
        <f>Q4/$O$8</f>
        <v>0.50454914822849894</v>
      </c>
      <c r="R16" s="17">
        <f>R4/$O$8</f>
        <v>1.0995545017897359</v>
      </c>
      <c r="S16" s="17">
        <f>S4/$O$8</f>
        <v>1.7200000012943755</v>
      </c>
      <c r="T16" s="17">
        <f>T4/$T$8</f>
        <v>1.0241395442272525</v>
      </c>
      <c r="U16" s="17">
        <f>U4/$T$8</f>
        <v>0.9292990972241979</v>
      </c>
      <c r="V16" s="17">
        <f>V4/$T$8</f>
        <v>0.94645813967415093</v>
      </c>
      <c r="W16" s="17">
        <f>W4/$T$8</f>
        <v>0.93798304862881099</v>
      </c>
      <c r="X16" s="17">
        <f>X4/$T$8</f>
        <v>0.80136746283590898</v>
      </c>
      <c r="AO16" s="17">
        <f>AVERAGE(E16:AJ16)</f>
        <v>1.0365307281851333</v>
      </c>
      <c r="AP16" s="17">
        <f>STDEV(E16:X16)/SQRT(AQ16)</f>
        <v>6.040099969919821E-2</v>
      </c>
      <c r="AQ16" s="17">
        <f t="shared" ref="AQ16:AQ18" si="3">COUNT(E16:X16)</f>
        <v>20</v>
      </c>
      <c r="AR16" s="17">
        <f>TTEST(E16:X16,$E$15:$X$15,2,2)</f>
        <v>0.59613270802540663</v>
      </c>
    </row>
    <row r="17" spans="1:72" s="17" customFormat="1">
      <c r="A17" s="17" t="s">
        <v>43</v>
      </c>
      <c r="B17" s="17">
        <v>1</v>
      </c>
      <c r="C17" s="17">
        <v>6</v>
      </c>
      <c r="D17" s="17">
        <v>0</v>
      </c>
      <c r="E17" s="17">
        <f>E5/$E$8</f>
        <v>1.6784558737269184</v>
      </c>
      <c r="F17" s="17">
        <f>F5/$E$8</f>
        <v>1.7006171157939169</v>
      </c>
      <c r="G17" s="17">
        <f>G5/$E$8</f>
        <v>1.5952013552522528</v>
      </c>
      <c r="H17" s="17">
        <f>H5/$E$8</f>
        <v>1.5368044979184243</v>
      </c>
      <c r="I17" s="17">
        <f>I5/$E$8</f>
        <v>1.6207368500292576</v>
      </c>
      <c r="J17" s="17">
        <f>J5/$J$8</f>
        <v>1.7322976364358214</v>
      </c>
      <c r="K17" s="17">
        <f>K5/$J$8</f>
        <v>1.7461219987969121</v>
      </c>
      <c r="L17" s="17">
        <f>L5/$J$8</f>
        <v>1.6215501562291723</v>
      </c>
      <c r="M17" s="17">
        <f>M5/$J$8</f>
        <v>1.7200422476958419</v>
      </c>
      <c r="N17" s="17">
        <f>N5/$J$8</f>
        <v>1.7176282310269557</v>
      </c>
      <c r="O17" s="17">
        <f>O5/$O$8</f>
        <v>1.9656784370867135</v>
      </c>
      <c r="P17" s="17">
        <f>P5/$O$8</f>
        <v>1.7854251786219026</v>
      </c>
      <c r="Q17" s="17">
        <f>Q5/$O$8</f>
        <v>1.6396524919643467</v>
      </c>
      <c r="R17" s="17">
        <f>R5/$O$8</f>
        <v>1.4221011720635159</v>
      </c>
      <c r="S17" s="17">
        <f>S5/$O$8</f>
        <v>1.6209986872365991</v>
      </c>
      <c r="T17" s="17">
        <f>T5/$T$8</f>
        <v>1.7089555242903227</v>
      </c>
      <c r="U17" s="17">
        <f>U5/$T$8</f>
        <v>1.6946312090228535</v>
      </c>
      <c r="V17" s="17">
        <f>V5/$T$8</f>
        <v>1.7059004735856056</v>
      </c>
      <c r="W17" s="17">
        <f>W5/$T$8</f>
        <v>1.6283148013781352</v>
      </c>
      <c r="X17" s="17">
        <f>X5/$T$8</f>
        <v>1.7916137145329343</v>
      </c>
      <c r="AO17" s="17">
        <f>AVERAGE(E17:AJ17)</f>
        <v>1.6816363826344201</v>
      </c>
      <c r="AP17" s="17">
        <f>STDEV(E17:X17)/SQRT(AQ17)</f>
        <v>2.4404724442329575E-2</v>
      </c>
      <c r="AQ17" s="17">
        <f t="shared" si="3"/>
        <v>20</v>
      </c>
      <c r="AR17" s="18">
        <f>TTEST(E17:X17,$E$15:$X$15,2,2)</f>
        <v>2.6631038458063718E-19</v>
      </c>
    </row>
    <row r="18" spans="1:72" s="17" customFormat="1">
      <c r="A18" s="17" t="s">
        <v>44</v>
      </c>
      <c r="B18" s="17">
        <v>1</v>
      </c>
      <c r="C18" s="17">
        <v>0</v>
      </c>
      <c r="D18" s="17">
        <v>100</v>
      </c>
      <c r="E18" s="17">
        <f>E6/$E$8</f>
        <v>1.4332969507526307</v>
      </c>
      <c r="F18" s="17">
        <f>F6/$E$8</f>
        <v>1.4973498612130132</v>
      </c>
      <c r="G18" s="17">
        <f>G6/$E$8</f>
        <v>1.0589525576669307</v>
      </c>
      <c r="H18" s="17">
        <f>H6/$E$8</f>
        <v>1.3908141344666749</v>
      </c>
      <c r="I18" s="17">
        <f>I6/$E$8</f>
        <v>1.5414777866233367</v>
      </c>
      <c r="J18" s="17">
        <f>J6/$J$8</f>
        <v>1.9003101301002303</v>
      </c>
      <c r="K18" s="17">
        <f>K6/$J$8</f>
        <v>1.923702295956597</v>
      </c>
      <c r="L18" s="17">
        <f>L6/$J$8</f>
        <v>2.1440021959557605</v>
      </c>
      <c r="M18" s="17">
        <f>M6/$J$8</f>
        <v>1.6363326531281539</v>
      </c>
      <c r="N18" s="17">
        <f>N6/$J$8</f>
        <v>1.9177713849681364</v>
      </c>
      <c r="O18" s="17">
        <f>O6/$O$8</f>
        <v>2.3156604037225015</v>
      </c>
      <c r="P18" s="17">
        <f>P6/$O$8</f>
        <v>1.5887936081248295</v>
      </c>
      <c r="Q18" s="17">
        <f>Q6/$O$8</f>
        <v>1.6764592085315755</v>
      </c>
      <c r="R18" s="17">
        <f>R6/$O$8</f>
        <v>2.4769820002217169</v>
      </c>
      <c r="S18" s="17">
        <f>S6/$O$8</f>
        <v>1.8147574023924351</v>
      </c>
      <c r="T18" s="17">
        <f>T6/$T$8</f>
        <v>1.3094524886302954</v>
      </c>
      <c r="U18" s="17">
        <f>U6/$T$8</f>
        <v>1.23087424648892</v>
      </c>
      <c r="V18" s="17">
        <f>V6/$T$8</f>
        <v>1.664027548797929</v>
      </c>
      <c r="W18" s="17">
        <f>W6/$T$8</f>
        <v>1.6000258911958034</v>
      </c>
      <c r="X18" s="17">
        <f>X6/$T$8</f>
        <v>1.4776674467905053</v>
      </c>
      <c r="AO18" s="17">
        <f>AVERAGE(E18:AJ18)</f>
        <v>1.6799355097863988</v>
      </c>
      <c r="AP18" s="17">
        <f>STDEV(E18:X18)/SQRT(AQ18)</f>
        <v>7.9748810348770058E-2</v>
      </c>
      <c r="AQ18" s="17">
        <f t="shared" si="3"/>
        <v>20</v>
      </c>
      <c r="AR18" s="18">
        <f t="shared" ref="AR18" si="4">TTEST(E18:X18,$E$15:$X$15,2,2)</f>
        <v>1.4826570659462251E-9</v>
      </c>
    </row>
    <row r="19" spans="1:72" s="17" customFormat="1"/>
    <row r="22" spans="1:72" s="3" customFormat="1">
      <c r="A22" s="14" t="s">
        <v>20</v>
      </c>
      <c r="BQ22" s="4"/>
      <c r="BT22" s="15"/>
    </row>
    <row r="23" spans="1:72" s="3" customFormat="1">
      <c r="A23" s="14" t="s">
        <v>45</v>
      </c>
      <c r="E23" s="38">
        <f>AVERAGE(E16:I16)</f>
        <v>0.82617127225006148</v>
      </c>
      <c r="J23" s="50">
        <f>AVERAGE(J16:N16)</f>
        <v>1.26727081152753</v>
      </c>
      <c r="O23" s="42">
        <f>AVERAGE(O16:S16)</f>
        <v>1.1248313704448771</v>
      </c>
      <c r="T23" s="37">
        <f>AVERAGE(T16:X16)</f>
        <v>0.92784945851806433</v>
      </c>
      <c r="BQ23" s="4"/>
      <c r="BT23" s="15"/>
    </row>
    <row r="24" spans="1:72" s="3" customFormat="1">
      <c r="A24" s="14" t="s">
        <v>46</v>
      </c>
      <c r="E24" s="38">
        <f>AVERAGE(E15:I15)</f>
        <v>0.99999999999999978</v>
      </c>
      <c r="J24" s="50">
        <f>AVERAGE(J15:N15)</f>
        <v>1.0000000000000002</v>
      </c>
      <c r="O24" s="42">
        <f>AVERAGE(O15:S15)</f>
        <v>1</v>
      </c>
      <c r="T24" s="37">
        <f>AVERAGE(T15:X15)</f>
        <v>1</v>
      </c>
      <c r="BQ24" s="4"/>
      <c r="BT24" s="15"/>
    </row>
    <row r="25" spans="1:72">
      <c r="A25" s="17" t="s">
        <v>43</v>
      </c>
      <c r="E25" s="38">
        <f>AVERAGE(E17:I17)</f>
        <v>1.6263631385441542</v>
      </c>
      <c r="J25" s="50">
        <f>AVERAGE(J17:N17)</f>
        <v>1.7075280540369406</v>
      </c>
      <c r="O25" s="42">
        <f>AVERAGE(O17:S17)</f>
        <v>1.6867711933946155</v>
      </c>
      <c r="T25" s="37">
        <f>AVERAGE(T17:X17)</f>
        <v>1.7058831445619702</v>
      </c>
    </row>
    <row r="26" spans="1:72">
      <c r="A26" s="17" t="s">
        <v>44</v>
      </c>
      <c r="E26" s="38">
        <f>AVERAGE(E18:I18)</f>
        <v>1.3843782581445172</v>
      </c>
      <c r="J26" s="50">
        <f>AVERAGE(J18:N18)</f>
        <v>1.9044237320217754</v>
      </c>
      <c r="O26" s="42">
        <f>AVERAGE(O18:S18)</f>
        <v>1.9745305245986118</v>
      </c>
      <c r="T26" s="37">
        <f>AVERAGE(T18:X18)</f>
        <v>1.4564095243806907</v>
      </c>
      <c r="AI26" s="51"/>
    </row>
    <row r="27" spans="1:72">
      <c r="AI27" s="51"/>
    </row>
    <row r="28" spans="1:72">
      <c r="AI28" s="51"/>
    </row>
    <row r="29" spans="1:72">
      <c r="AI29" s="51"/>
    </row>
    <row r="30" spans="1:72">
      <c r="A30" t="s">
        <v>47</v>
      </c>
      <c r="B30" t="s">
        <v>48</v>
      </c>
      <c r="E30">
        <f>(E3-E4)/E4</f>
        <v>0.37966115124305971</v>
      </c>
      <c r="F30">
        <f>(F3-F4)/F4</f>
        <v>0.21527069092479759</v>
      </c>
      <c r="G30">
        <f>(G3-G4)/G4</f>
        <v>0.11698347897373759</v>
      </c>
      <c r="H30">
        <f>(H3-H4)/H4</f>
        <v>9.1822164270604467E-2</v>
      </c>
      <c r="I30">
        <f>(I3-I4)/I4</f>
        <v>0.26902475008150462</v>
      </c>
      <c r="J30">
        <f>(J3-J4)/J4</f>
        <v>-0.25894396282856658</v>
      </c>
      <c r="K30">
        <f>(K3-K4)/K4</f>
        <v>-0.22280188061780165</v>
      </c>
      <c r="L30">
        <f>(L3-L4)/L4</f>
        <v>-0.28841824856704118</v>
      </c>
      <c r="M30">
        <f>(M3-M4)/M4</f>
        <v>-6.0253195530837314E-2</v>
      </c>
      <c r="N30">
        <f>(N3-N4)/N4</f>
        <v>-0.21757782410836082</v>
      </c>
      <c r="O30">
        <f>(O3-O4)/O4</f>
        <v>-0.33648693487796522</v>
      </c>
      <c r="P30">
        <f>(P3-P4)/P4</f>
        <v>5.9241838102238854E-2</v>
      </c>
      <c r="Q30">
        <f>(Q3-Q4)/Q4</f>
        <v>1.65029303283641</v>
      </c>
      <c r="R30">
        <f>(R3-R4)/R4</f>
        <v>-2.8314759054596936E-2</v>
      </c>
      <c r="S30">
        <f>(S3-S4)/S4</f>
        <v>-0.6308818858592754</v>
      </c>
      <c r="T30">
        <f>(T3-T4)/T4</f>
        <v>-7.5317344474891024E-2</v>
      </c>
      <c r="U30">
        <f>(U3-U4)/U4</f>
        <v>5.4216909794256321E-2</v>
      </c>
      <c r="V30">
        <f>(V3-V4)/V4</f>
        <v>0.11795232008788427</v>
      </c>
      <c r="W30">
        <f>(W3-W4)/W4</f>
        <v>0.11613545003312918</v>
      </c>
      <c r="X30">
        <f>(X3-X4)/X4</f>
        <v>0.20831197141343422</v>
      </c>
      <c r="Y30">
        <f>(Y3-Y4)/Y4</f>
        <v>0.29718844435137898</v>
      </c>
      <c r="Z30">
        <f>(Z3-Z4)/Z4</f>
        <v>-5.5048282998374394E-2</v>
      </c>
      <c r="AA30">
        <f>(AA3-AA4)/AA4</f>
        <v>0.30376271588334108</v>
      </c>
      <c r="AB30">
        <f>(AB3-AB4)/AB4</f>
        <v>-0.4236808756015491</v>
      </c>
      <c r="AC30">
        <f>(AC3-AC4)/AC4</f>
        <v>1.4377362539449603</v>
      </c>
      <c r="AI30">
        <f>(AI3-AI4)/AI4</f>
        <v>0.67542515970687056</v>
      </c>
      <c r="AJ30">
        <f>(AJ3-AJ4)/AJ4</f>
        <v>0.78760117149741027</v>
      </c>
      <c r="AK30">
        <f>(AK3-AK4)/AK4</f>
        <v>1.5403696928569321</v>
      </c>
      <c r="AL30">
        <f>(AL3-AL4)/AL4</f>
        <v>0.59943795145012935</v>
      </c>
      <c r="AM30">
        <f>(AM3-AM4)/AM4</f>
        <v>-0.3949277126028331</v>
      </c>
      <c r="AN30">
        <f>(AN3-AN4)/AN4</f>
        <v>-0.12348358619076856</v>
      </c>
      <c r="AO30">
        <f>AVERAGE(E30:AN30)</f>
        <v>0.18723544045610385</v>
      </c>
      <c r="AP30">
        <f>STDEV(E30:AN30)/SQRT(AQ30)</f>
        <v>9.9339119202682916E-2</v>
      </c>
      <c r="AQ30">
        <f>COUNT(E30:AN30)</f>
        <v>31</v>
      </c>
    </row>
    <row r="31" spans="1:72">
      <c r="B31" t="s">
        <v>49</v>
      </c>
      <c r="E31">
        <f>(E5-E3)/E3</f>
        <v>0.65661417756185081</v>
      </c>
      <c r="F31">
        <f>(F5-F3)/F3</f>
        <v>0.6282532878675019</v>
      </c>
      <c r="G31">
        <f>(G5-G3)/G3</f>
        <v>0.64254335203075463</v>
      </c>
      <c r="H31">
        <f>(H5-H3)/H3</f>
        <v>0.7199845220027028</v>
      </c>
      <c r="I31">
        <f>(I5-I3)/I3</f>
        <v>0.50389029810222241</v>
      </c>
      <c r="J31">
        <f>(J5-J3)/J3</f>
        <v>0.97834546100734454</v>
      </c>
      <c r="K31">
        <f>(K5-K3)/K3</f>
        <v>0.72099949556648357</v>
      </c>
      <c r="L31">
        <f>(L5-L3)/L3</f>
        <v>0.69717742831802587</v>
      </c>
      <c r="M31">
        <f>(M5-M3)/M3</f>
        <v>0.49113656248105808</v>
      </c>
      <c r="N31">
        <f>(N5-N3)/N3</f>
        <v>0.71621644022316688</v>
      </c>
      <c r="O31">
        <f>(O5-O3)/O3</f>
        <v>1.4587049953829354</v>
      </c>
      <c r="P31">
        <f>(P5-P3)/P3</f>
        <v>0.53913876520183379</v>
      </c>
      <c r="Q31">
        <f>(Q5-Q3)/Q3</f>
        <v>0.22618060146464428</v>
      </c>
      <c r="R31">
        <f>(R5-R3)/R3</f>
        <v>0.33103086746764554</v>
      </c>
      <c r="S31">
        <f>(S5-S3)/S3</f>
        <v>1.5532236441857508</v>
      </c>
      <c r="T31">
        <f>(T5-T3)/T3</f>
        <v>0.80459152428245462</v>
      </c>
      <c r="U31">
        <f>(U5-U3)/U3</f>
        <v>0.72977536200076598</v>
      </c>
      <c r="V31">
        <f>(V5-V3)/V3</f>
        <v>0.61223742263900816</v>
      </c>
      <c r="W31">
        <f>(W5-W3)/W3</f>
        <v>0.55534407336383518</v>
      </c>
      <c r="X31">
        <f>(X5-X3)/X3</f>
        <v>0.85026355588937286</v>
      </c>
      <c r="AI31" s="51"/>
      <c r="AO31">
        <f t="shared" ref="AO31:AO32" si="5">AVERAGE(E31:AJ31)</f>
        <v>0.72078259185196791</v>
      </c>
      <c r="AP31">
        <f t="shared" ref="AP31:AP32" si="6">STDEV(E31:X31)/SQRT(AQ31)</f>
        <v>7.0999244804783521E-2</v>
      </c>
      <c r="AQ31">
        <f t="shared" ref="AQ31:AQ32" si="7">COUNT(E31:X31)</f>
        <v>20</v>
      </c>
    </row>
    <row r="32" spans="1:72">
      <c r="B32" t="s">
        <v>50</v>
      </c>
      <c r="E32">
        <f>(E6-E3)/E3</f>
        <v>0.41464550033162911</v>
      </c>
      <c r="F32">
        <f>(F6-F3)/F3</f>
        <v>0.43363536210785975</v>
      </c>
      <c r="G32">
        <f>(G6-G3)/G3</f>
        <v>9.0379893412722234E-2</v>
      </c>
      <c r="H32">
        <f>(H6-H3)/H3</f>
        <v>0.55659277904602189</v>
      </c>
      <c r="I32">
        <f>(I6-I3)/I3</f>
        <v>0.43034539382570058</v>
      </c>
      <c r="J32">
        <f>(J6-J3)/J3</f>
        <v>1.1702216993871359</v>
      </c>
      <c r="K32">
        <f>(K6-K3)/K3</f>
        <v>0.89602483860948667</v>
      </c>
      <c r="L32">
        <f>(L6-L3)/L3</f>
        <v>1.2439960424672403</v>
      </c>
      <c r="M32">
        <f>(M6-M3)/M3</f>
        <v>0.41856716062040233</v>
      </c>
      <c r="N32">
        <f>(N6-N3)/N3</f>
        <v>0.91619508809774275</v>
      </c>
      <c r="O32">
        <f>(O6-O3)/O3</f>
        <v>1.8964685651643109</v>
      </c>
      <c r="P32">
        <f>(P6-P3)/P3</f>
        <v>0.36963108924973337</v>
      </c>
      <c r="Q32">
        <f>(Q6-Q3)/Q3</f>
        <v>0.25370575211670371</v>
      </c>
      <c r="R32">
        <f>(R6-R3)/R3</f>
        <v>1.3183579095662277</v>
      </c>
      <c r="S32">
        <f>(S6-S3)/S3</f>
        <v>1.8584116352052191</v>
      </c>
      <c r="T32">
        <f>(T6-T3)/T3</f>
        <v>0.38273163276972449</v>
      </c>
      <c r="U32">
        <f>(U6-U3)/U3</f>
        <v>0.25640076375406734</v>
      </c>
      <c r="V32">
        <f>(V6-V3)/V3</f>
        <v>0.57266354515707962</v>
      </c>
      <c r="W32">
        <f>(W6-W3)/W3</f>
        <v>0.5283228924737684</v>
      </c>
      <c r="X32">
        <f>(X6-X3)/X3</f>
        <v>0.52604001763479025</v>
      </c>
      <c r="AO32">
        <f t="shared" si="5"/>
        <v>0.72666687804987817</v>
      </c>
      <c r="AP32">
        <f t="shared" si="6"/>
        <v>0.11609902545440386</v>
      </c>
      <c r="AQ32">
        <f t="shared" si="7"/>
        <v>20</v>
      </c>
    </row>
    <row r="34" spans="1:43">
      <c r="A34" t="s">
        <v>265</v>
      </c>
      <c r="B34" t="s">
        <v>48</v>
      </c>
      <c r="E34">
        <f>(E8-E9)/E9</f>
        <v>0.21040277432610241</v>
      </c>
      <c r="J34">
        <f>(J8-J9)/J9</f>
        <v>-0.21090268086058869</v>
      </c>
      <c r="O34">
        <f>(O8-O9)/O9</f>
        <v>-0.11097785296964614</v>
      </c>
      <c r="T34">
        <f>(T8-T9)/T9</f>
        <v>7.7761042828189589E-2</v>
      </c>
      <c r="Y34">
        <f>(Y8-Y9)/Y9</f>
        <v>6.0636850130766022E-2</v>
      </c>
      <c r="AI34">
        <f>(AI8-AI9)/AI9</f>
        <v>0.41023863139993982</v>
      </c>
      <c r="AO34">
        <f>AVERAGE(E34:AJ34)</f>
        <v>7.2859794142460507E-2</v>
      </c>
      <c r="AP34">
        <f>STDEV(E34:X34)/SQRT(AQ34)</f>
        <v>9.4352145190209541E-2</v>
      </c>
      <c r="AQ34">
        <f t="shared" ref="AQ34:AQ36" si="8">COUNT(E34:X34)</f>
        <v>4</v>
      </c>
    </row>
    <row r="35" spans="1:43">
      <c r="B35" t="s">
        <v>49</v>
      </c>
      <c r="E35">
        <f>(E10-E8)/E8</f>
        <v>0.62636313854415437</v>
      </c>
      <c r="J35">
        <f>(J10-J8)/J8</f>
        <v>0.7075280540369403</v>
      </c>
      <c r="O35">
        <f>(O10-O8)/O8</f>
        <v>0.68677119339461568</v>
      </c>
      <c r="T35">
        <f>(T10-T8)/T8</f>
        <v>0.70588314456197021</v>
      </c>
      <c r="AO35">
        <f t="shared" ref="AO35:AO36" si="9">AVERAGE(E35:AJ35)</f>
        <v>0.68163638263442006</v>
      </c>
      <c r="AP35">
        <f t="shared" ref="AP35:AP36" si="10">STDEV(E35:X35)/SQRT(AQ35)</f>
        <v>1.9017057925698556E-2</v>
      </c>
      <c r="AQ35">
        <f t="shared" si="8"/>
        <v>4</v>
      </c>
    </row>
    <row r="36" spans="1:43">
      <c r="B36" t="s">
        <v>50</v>
      </c>
      <c r="E36">
        <f>(E11-E8)/E8</f>
        <v>0.3843782581445172</v>
      </c>
      <c r="J36">
        <f>(J11-J8)/J8</f>
        <v>0.90442373202177562</v>
      </c>
      <c r="O36">
        <f>(O11-O8)/O8</f>
        <v>0.97453052459861134</v>
      </c>
      <c r="T36">
        <f>(T11-T8)/T8</f>
        <v>0.45640952438069071</v>
      </c>
      <c r="AO36">
        <f t="shared" si="9"/>
        <v>0.67993550978639872</v>
      </c>
      <c r="AP36">
        <f t="shared" si="10"/>
        <v>0.15124459765126128</v>
      </c>
      <c r="AQ36">
        <f t="shared" si="8"/>
        <v>4</v>
      </c>
    </row>
    <row r="37" spans="1:43">
      <c r="AJ37" s="51"/>
    </row>
    <row r="38" spans="1:43">
      <c r="AJ38" s="51"/>
    </row>
    <row r="39" spans="1:43">
      <c r="AJ39" s="51"/>
    </row>
    <row r="40" spans="1:43">
      <c r="AJ40" s="51"/>
    </row>
    <row r="41" spans="1:43">
      <c r="AJ41" s="51"/>
    </row>
    <row r="42" spans="1:43">
      <c r="AJ42" s="51"/>
    </row>
    <row r="47" spans="1:43">
      <c r="O47" s="70"/>
      <c r="P47" s="70"/>
      <c r="Q47" s="70"/>
      <c r="R47" s="70"/>
      <c r="S47" s="70"/>
      <c r="T47" s="70"/>
      <c r="U47" s="70"/>
    </row>
    <row r="48" spans="1:43">
      <c r="O48" s="70"/>
      <c r="P48" s="70"/>
      <c r="Q48" s="70"/>
      <c r="R48" s="70"/>
      <c r="S48" s="70"/>
      <c r="T48" s="70"/>
      <c r="U48" s="70"/>
    </row>
    <row r="49" spans="15:21">
      <c r="O49" s="70"/>
      <c r="P49" s="70"/>
      <c r="Q49" s="70"/>
      <c r="R49" s="70"/>
      <c r="S49" s="70"/>
      <c r="T49" s="70"/>
      <c r="U49" s="70"/>
    </row>
    <row r="50" spans="15:21">
      <c r="O50" s="70"/>
      <c r="P50" s="70"/>
      <c r="Q50" s="70"/>
      <c r="R50" s="70"/>
      <c r="S50" s="70"/>
      <c r="T50" s="70"/>
      <c r="U50" s="70"/>
    </row>
    <row r="51" spans="15:21">
      <c r="O51" s="70"/>
      <c r="P51" s="70"/>
      <c r="Q51" s="70"/>
      <c r="R51" s="70"/>
      <c r="S51" s="70"/>
      <c r="T51" s="70"/>
      <c r="U51" s="70"/>
    </row>
    <row r="52" spans="15:21">
      <c r="O52" s="70"/>
      <c r="P52" s="70"/>
      <c r="Q52" s="70"/>
      <c r="R52" s="70"/>
      <c r="S52" s="70"/>
      <c r="T52" s="70"/>
      <c r="U52" s="7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1"/>
  <sheetViews>
    <sheetView zoomScale="55" zoomScaleNormal="55" workbookViewId="0">
      <selection activeCell="R7" sqref="R7"/>
    </sheetView>
  </sheetViews>
  <sheetFormatPr defaultColWidth="8.85546875" defaultRowHeight="15"/>
  <cols>
    <col min="1" max="1" width="16.85546875" bestFit="1" customWidth="1"/>
    <col min="2" max="2" width="20" bestFit="1" customWidth="1"/>
    <col min="3" max="6" width="13.42578125" bestFit="1" customWidth="1"/>
    <col min="7" max="7" width="13" bestFit="1" customWidth="1"/>
    <col min="8" max="13" width="12" bestFit="1" customWidth="1"/>
    <col min="14" max="17" width="14.42578125" bestFit="1" customWidth="1"/>
    <col min="18" max="54" width="14.42578125" style="70" customWidth="1"/>
    <col min="64" max="64" width="15.7109375" bestFit="1" customWidth="1"/>
  </cols>
  <sheetData>
    <row r="1" spans="1:64" s="1" customFormat="1">
      <c r="A1" s="1" t="s">
        <v>51</v>
      </c>
      <c r="B1" s="1" t="s">
        <v>52</v>
      </c>
      <c r="C1" s="77" t="s">
        <v>53</v>
      </c>
      <c r="D1" s="77"/>
      <c r="E1" s="77"/>
      <c r="F1" s="77"/>
      <c r="G1" s="78" t="s">
        <v>54</v>
      </c>
      <c r="H1" s="78"/>
      <c r="I1" s="78"/>
      <c r="J1" s="79" t="s">
        <v>55</v>
      </c>
      <c r="K1" s="79"/>
      <c r="L1" s="79"/>
      <c r="M1" s="79"/>
      <c r="N1" s="80" t="s">
        <v>56</v>
      </c>
      <c r="O1" s="80"/>
      <c r="P1" s="80"/>
      <c r="Q1" s="80"/>
      <c r="R1" s="87" t="s">
        <v>259</v>
      </c>
      <c r="S1" s="87"/>
      <c r="T1" s="87"/>
      <c r="U1" s="87"/>
      <c r="V1" s="87"/>
      <c r="W1" s="87"/>
      <c r="X1" s="88" t="s">
        <v>268</v>
      </c>
      <c r="Y1" s="88"/>
      <c r="Z1" s="88"/>
      <c r="AA1" s="88"/>
      <c r="AB1" s="88"/>
      <c r="AC1" s="88"/>
      <c r="AD1" s="88"/>
      <c r="AE1" s="89" t="s">
        <v>260</v>
      </c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4" t="s">
        <v>261</v>
      </c>
      <c r="AR1" s="84"/>
      <c r="AS1" s="84"/>
      <c r="AT1" s="84"/>
      <c r="AU1" s="84"/>
      <c r="AV1" s="84"/>
      <c r="AW1" s="84"/>
      <c r="AX1" s="84"/>
      <c r="AY1" s="85" t="s">
        <v>262</v>
      </c>
      <c r="AZ1" s="85"/>
      <c r="BA1" s="85"/>
      <c r="BB1" s="85"/>
      <c r="BC1" s="85"/>
      <c r="BD1" s="85"/>
      <c r="BE1" s="85"/>
      <c r="BF1" s="85"/>
      <c r="BI1" s="1" t="s">
        <v>14</v>
      </c>
      <c r="BJ1" s="1" t="s">
        <v>15</v>
      </c>
      <c r="BK1" s="1" t="s">
        <v>16</v>
      </c>
      <c r="BL1" s="1" t="s">
        <v>17</v>
      </c>
    </row>
    <row r="2" spans="1:64">
      <c r="A2">
        <v>1</v>
      </c>
      <c r="C2">
        <v>0.16047511950558566</v>
      </c>
      <c r="D2">
        <v>0.18785889438015005</v>
      </c>
      <c r="E2">
        <v>0.1247101527611275</v>
      </c>
      <c r="F2">
        <v>0.14487833365873329</v>
      </c>
      <c r="G2">
        <v>0.3456455704073032</v>
      </c>
      <c r="H2">
        <v>0.26090354811716104</v>
      </c>
      <c r="I2">
        <v>0.21525894378048283</v>
      </c>
      <c r="J2">
        <v>0.20848234826446074</v>
      </c>
      <c r="K2">
        <v>0.24624641032405326</v>
      </c>
      <c r="L2">
        <v>0.33511857155683011</v>
      </c>
      <c r="M2">
        <v>0.26086365952292717</v>
      </c>
      <c r="N2">
        <v>0.11138565401781389</v>
      </c>
      <c r="O2">
        <v>0.4490225451551676</v>
      </c>
      <c r="P2">
        <v>0.14119107844213102</v>
      </c>
      <c r="Q2">
        <v>0.25874317205045311</v>
      </c>
      <c r="R2">
        <v>0.21476047302381637</v>
      </c>
      <c r="S2">
        <v>0.15728163410679122</v>
      </c>
      <c r="T2">
        <v>0.13209573653106441</v>
      </c>
      <c r="U2">
        <v>0.20439919953582247</v>
      </c>
      <c r="V2">
        <v>0.21572113116511368</v>
      </c>
      <c r="W2">
        <v>0.22444262846097063</v>
      </c>
      <c r="X2" s="74">
        <v>0.26565807255596785</v>
      </c>
      <c r="Y2" s="74">
        <v>0.23100319504773184</v>
      </c>
      <c r="Z2" s="74">
        <v>0.26987233931240456</v>
      </c>
      <c r="AA2" s="74">
        <v>0.28702665645396758</v>
      </c>
      <c r="AB2" s="74">
        <v>0.1914933122140165</v>
      </c>
      <c r="AC2" s="74">
        <v>0.27039242087093818</v>
      </c>
      <c r="AD2" s="74">
        <v>0.20719785716436864</v>
      </c>
      <c r="AE2" s="74">
        <v>0.29007502819011194</v>
      </c>
      <c r="AF2" s="74">
        <v>0.35246935211893921</v>
      </c>
      <c r="AG2" s="74">
        <v>0.22982548272441095</v>
      </c>
      <c r="AH2" s="74">
        <v>0.19065680402116147</v>
      </c>
      <c r="AI2" s="74">
        <v>0.23009134391434138</v>
      </c>
      <c r="AJ2" s="74">
        <v>0.16586446554228573</v>
      </c>
      <c r="AK2" s="74">
        <v>0.39036265612192889</v>
      </c>
      <c r="AL2" s="74">
        <v>0.35432872972262031</v>
      </c>
      <c r="AM2" s="74">
        <v>0.23085828817038895</v>
      </c>
      <c r="AN2" s="74">
        <v>0.25887563434327765</v>
      </c>
      <c r="AO2" s="74">
        <v>0.32785653929245445</v>
      </c>
      <c r="AP2" s="74">
        <v>0.23536828380488375</v>
      </c>
      <c r="AQ2" s="74">
        <v>0.2589867346458371</v>
      </c>
      <c r="AR2" s="74">
        <v>0.20198907011477674</v>
      </c>
      <c r="AS2" s="74">
        <v>0.20966948035939897</v>
      </c>
      <c r="AT2" s="74">
        <v>0.31260659826761056</v>
      </c>
      <c r="AU2" s="74">
        <v>0.21158535017578223</v>
      </c>
      <c r="AV2" s="74">
        <v>0.23093301598637134</v>
      </c>
      <c r="AW2" s="74">
        <v>0.24829921455278792</v>
      </c>
      <c r="AX2" s="74">
        <v>0.29256961191577557</v>
      </c>
      <c r="AY2" s="74">
        <v>0.34255558676917119</v>
      </c>
      <c r="AZ2" s="74">
        <v>0.39724399866718896</v>
      </c>
      <c r="BA2" s="74">
        <v>0.52007998070114025</v>
      </c>
      <c r="BB2" s="74">
        <v>0.3612521585441299</v>
      </c>
      <c r="BC2" s="74">
        <v>0.50181023736815822</v>
      </c>
      <c r="BD2" s="74">
        <v>0.264809926495986</v>
      </c>
      <c r="BE2" s="74">
        <v>0.28732172906560077</v>
      </c>
      <c r="BF2" s="74">
        <v>0.44397591869009806</v>
      </c>
      <c r="BI2">
        <f>AVERAGE(C2:BF2)</f>
        <v>0.26186517640489237</v>
      </c>
      <c r="BJ2">
        <f>STDEV(C2:BF2)/SQRT(BK2)</f>
        <v>1.2051883399903481E-2</v>
      </c>
      <c r="BK2">
        <f>COUNT(C2:BF2)</f>
        <v>56</v>
      </c>
    </row>
    <row r="3" spans="1:64" s="1" customFormat="1">
      <c r="B3" s="1" t="s">
        <v>52</v>
      </c>
      <c r="C3" s="81" t="s">
        <v>57</v>
      </c>
      <c r="D3" s="81"/>
      <c r="E3" s="81"/>
      <c r="F3" s="81"/>
      <c r="G3" s="81"/>
      <c r="H3" s="82" t="s">
        <v>58</v>
      </c>
      <c r="I3" s="82"/>
      <c r="J3" s="82"/>
      <c r="K3" s="82"/>
      <c r="L3" s="82"/>
      <c r="M3" s="83" t="s">
        <v>59</v>
      </c>
      <c r="N3" s="83"/>
      <c r="O3" s="83"/>
      <c r="P3" s="83"/>
      <c r="Q3" s="83"/>
      <c r="R3" s="80" t="s">
        <v>266</v>
      </c>
      <c r="S3" s="80"/>
      <c r="T3" s="80"/>
      <c r="U3" s="80"/>
      <c r="V3" s="80"/>
      <c r="W3" s="69"/>
      <c r="X3" s="69"/>
      <c r="Y3" s="69"/>
      <c r="Z3" s="69"/>
      <c r="AA3" s="69"/>
      <c r="AB3" s="86" t="s">
        <v>267</v>
      </c>
      <c r="AC3" s="86"/>
      <c r="AD3" s="86"/>
      <c r="AE3" s="86"/>
      <c r="AF3" s="86"/>
      <c r="AG3" s="86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</row>
    <row r="4" spans="1:64">
      <c r="A4">
        <v>1</v>
      </c>
      <c r="C4" s="19">
        <v>3.8155670000000002</v>
      </c>
      <c r="D4" s="19">
        <v>4.2549520000000003</v>
      </c>
      <c r="E4" s="19">
        <v>3.8664710000000002</v>
      </c>
      <c r="F4" s="19">
        <v>4.62615</v>
      </c>
      <c r="G4" s="19">
        <v>1.27732</v>
      </c>
      <c r="H4" s="19">
        <v>7.1768219999999996</v>
      </c>
      <c r="I4" s="19">
        <v>3.3274530000000002</v>
      </c>
      <c r="J4" s="19">
        <v>4.3345669999999998</v>
      </c>
      <c r="K4" s="19">
        <v>4.6994249999999997</v>
      </c>
      <c r="L4" s="19">
        <v>3.4068649999999998</v>
      </c>
      <c r="M4" s="19">
        <v>14.93479</v>
      </c>
      <c r="N4" s="19">
        <v>12.80233</v>
      </c>
      <c r="O4" s="19">
        <v>28.89526</v>
      </c>
      <c r="P4" s="19">
        <v>10.564450000000001</v>
      </c>
      <c r="Q4" s="19">
        <v>26.824010000000001</v>
      </c>
      <c r="R4" s="73">
        <v>0.89566825704511588</v>
      </c>
      <c r="S4" s="72">
        <v>0.62964867504895516</v>
      </c>
      <c r="T4" s="70">
        <v>0.86358222141086727</v>
      </c>
      <c r="U4" s="70">
        <v>0.58590034009199976</v>
      </c>
      <c r="V4" s="70">
        <v>0.6594543840564081</v>
      </c>
      <c r="W4" s="70">
        <v>0.69611183103259133</v>
      </c>
      <c r="X4" s="70">
        <v>0.56189542930763781</v>
      </c>
      <c r="Y4" s="70">
        <v>0.74907750925206851</v>
      </c>
      <c r="Z4" s="70">
        <v>0.91209156027309968</v>
      </c>
      <c r="AA4" s="70">
        <v>0.7355514111154694</v>
      </c>
      <c r="AB4" s="51">
        <v>0.103004</v>
      </c>
      <c r="AC4" s="51">
        <v>0.12286999999999999</v>
      </c>
      <c r="AD4" s="51">
        <v>0.25392500000000001</v>
      </c>
      <c r="AE4" s="51">
        <v>0.46172800000000003</v>
      </c>
      <c r="AF4" s="51">
        <v>0.59570400000000001</v>
      </c>
      <c r="AG4" s="51">
        <v>0.355294</v>
      </c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I4">
        <f>AVERAGE(C4:AG4)</f>
        <v>4.6447722135043286</v>
      </c>
      <c r="BJ4">
        <f>STDEV(C4:AG4)/SQRT(BK4)</f>
        <v>1.3018486173028812</v>
      </c>
      <c r="BK4">
        <f>COUNT(C4:AG4)</f>
        <v>31</v>
      </c>
      <c r="BL4" s="20">
        <f>TTEST(C4:BF4,C2:BF2,2,2)</f>
        <v>1.7982804550769561E-5</v>
      </c>
    </row>
    <row r="6" spans="1:64">
      <c r="R6" s="71"/>
    </row>
    <row r="7" spans="1:64">
      <c r="B7" t="s">
        <v>60</v>
      </c>
      <c r="C7">
        <f>AVERAGE(C2:F2)</f>
        <v>0.15448062507639912</v>
      </c>
      <c r="D7">
        <f>AVERAGE(G2:I2)</f>
        <v>0.27393602076831569</v>
      </c>
      <c r="E7">
        <f>AVERAGE(J2:M2)</f>
        <v>0.26267774741706784</v>
      </c>
      <c r="F7">
        <f>AVERAGE(N2:Q2)</f>
        <v>0.24008561241639143</v>
      </c>
      <c r="G7">
        <f>AVERAGE(R2:W2)</f>
        <v>0.19145013380392981</v>
      </c>
      <c r="H7">
        <f>AVERAGE(X2:AD2)</f>
        <v>0.24609197908848504</v>
      </c>
      <c r="I7">
        <f>AVERAGE(AE2:AP2)</f>
        <v>0.27138605066390037</v>
      </c>
      <c r="J7">
        <f>AVERAGE(AQ2:AX2)</f>
        <v>0.24582988450229259</v>
      </c>
      <c r="K7">
        <f>AVERAGE(AY2:BF2)</f>
        <v>0.38988119203768418</v>
      </c>
      <c r="O7">
        <f ca="1">AVERAGE(C7:BF7)</f>
        <v>0.25286880508605175</v>
      </c>
      <c r="P7">
        <f ca="1">STDEV(C7:BF7)/SQRT(Q7)</f>
        <v>2.1527338698707609E-2</v>
      </c>
      <c r="Q7">
        <f ca="1">COUNT(C7:BF7)</f>
        <v>9</v>
      </c>
      <c r="R7" s="20">
        <f>TTEST(C8:F8,C7:K7,1,2)</f>
        <v>4.5321788215088275E-3</v>
      </c>
    </row>
    <row r="8" spans="1:64">
      <c r="B8" t="s">
        <v>61</v>
      </c>
      <c r="C8">
        <f>AVERAGE(C4:F4)</f>
        <v>4.1407850000000002</v>
      </c>
      <c r="D8">
        <f>AVERAGE(G4:L4)</f>
        <v>4.0370753333333331</v>
      </c>
      <c r="E8">
        <f>AVERAGE(R4:AA4)</f>
        <v>0.72889816186342138</v>
      </c>
      <c r="F8">
        <f>AVERAGE(AB4:AG4)</f>
        <v>0.31542083333333332</v>
      </c>
      <c r="O8">
        <f ca="1">AVERAGE(C8:BF8)</f>
        <v>2.3055448321325218</v>
      </c>
      <c r="P8">
        <f ca="1">STDEV(C8:BF8)/SQRT(Q8)</f>
        <v>1.033308303613935</v>
      </c>
      <c r="Q8">
        <f ca="1">COUNT(C8:BF8)</f>
        <v>4</v>
      </c>
      <c r="R8"/>
    </row>
    <row r="9" spans="1:64">
      <c r="W9" s="74"/>
    </row>
    <row r="10" spans="1:64">
      <c r="W10" s="74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</row>
    <row r="11" spans="1:64">
      <c r="W11" s="74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</row>
    <row r="12" spans="1:64">
      <c r="W12" s="74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</row>
    <row r="13" spans="1:64">
      <c r="W13" s="74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</row>
    <row r="14" spans="1:64">
      <c r="S14" s="51"/>
      <c r="W14" s="7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</row>
    <row r="15" spans="1:64">
      <c r="S15" s="51"/>
      <c r="W15" s="74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</row>
    <row r="16" spans="1:64">
      <c r="S16" s="51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</row>
    <row r="17" spans="19:54">
      <c r="S17" s="51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9:54">
      <c r="S18" s="51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</row>
    <row r="19" spans="19:54">
      <c r="S19" s="51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9:54"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</row>
    <row r="21" spans="19:54"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</row>
    <row r="22" spans="19:54"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</row>
    <row r="23" spans="19:54"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</row>
    <row r="24" spans="19:54"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</row>
    <row r="25" spans="19:54"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19:54"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</row>
    <row r="27" spans="19:54"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9:54"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</row>
    <row r="29" spans="19:54"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9:54"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</row>
    <row r="31" spans="19:54"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</row>
  </sheetData>
  <mergeCells count="14">
    <mergeCell ref="AQ1:AX1"/>
    <mergeCell ref="AY1:BF1"/>
    <mergeCell ref="R3:V3"/>
    <mergeCell ref="AB3:AG3"/>
    <mergeCell ref="R1:W1"/>
    <mergeCell ref="X1:AD1"/>
    <mergeCell ref="AE1:AP1"/>
    <mergeCell ref="C1:F1"/>
    <mergeCell ref="G1:I1"/>
    <mergeCell ref="J1:M1"/>
    <mergeCell ref="N1:Q1"/>
    <mergeCell ref="C3:G3"/>
    <mergeCell ref="H3:L3"/>
    <mergeCell ref="M3:Q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4"/>
  <sheetViews>
    <sheetView topLeftCell="A34" zoomScale="70" zoomScaleNormal="70" workbookViewId="0">
      <selection activeCell="D51" sqref="D51:D55"/>
    </sheetView>
  </sheetViews>
  <sheetFormatPr defaultColWidth="8.85546875" defaultRowHeight="15"/>
  <cols>
    <col min="1" max="1" width="35.85546875" bestFit="1" customWidth="1"/>
    <col min="2" max="2" width="20.85546875" bestFit="1" customWidth="1"/>
    <col min="3" max="3" width="26.7109375" bestFit="1" customWidth="1"/>
    <col min="4" max="4" width="26.7109375" customWidth="1"/>
    <col min="5" max="5" width="35.85546875" bestFit="1" customWidth="1"/>
    <col min="6" max="6" width="18.140625" bestFit="1" customWidth="1"/>
    <col min="7" max="7" width="23.85546875" bestFit="1" customWidth="1"/>
  </cols>
  <sheetData>
    <row r="1" spans="1:7">
      <c r="A1" t="s">
        <v>62</v>
      </c>
      <c r="E1" t="s">
        <v>63</v>
      </c>
    </row>
    <row r="2" spans="1:7">
      <c r="B2" t="s">
        <v>64</v>
      </c>
      <c r="C2" t="s">
        <v>65</v>
      </c>
      <c r="F2" t="s">
        <v>66</v>
      </c>
      <c r="G2" t="s">
        <v>67</v>
      </c>
    </row>
    <row r="3" spans="1:7">
      <c r="A3" t="s">
        <v>68</v>
      </c>
      <c r="B3">
        <v>1.8193885808370789</v>
      </c>
      <c r="C3">
        <v>0.82207661746080207</v>
      </c>
      <c r="E3" t="s">
        <v>68</v>
      </c>
      <c r="F3">
        <v>697.01015485507196</v>
      </c>
      <c r="G3">
        <v>382.7876731160095</v>
      </c>
    </row>
    <row r="4" spans="1:7">
      <c r="A4" t="s">
        <v>69</v>
      </c>
      <c r="B4">
        <v>1.3033380947367188</v>
      </c>
      <c r="C4">
        <v>0.73536919894616226</v>
      </c>
      <c r="E4" t="s">
        <v>69</v>
      </c>
      <c r="F4">
        <v>557.22768720688816</v>
      </c>
      <c r="G4">
        <v>467.54931249433776</v>
      </c>
    </row>
    <row r="5" spans="1:7">
      <c r="A5" t="s">
        <v>70</v>
      </c>
      <c r="B5">
        <v>1.44944998275006</v>
      </c>
      <c r="C5">
        <v>0.66440580980185993</v>
      </c>
      <c r="E5" t="s">
        <v>70</v>
      </c>
      <c r="F5">
        <v>416.71235369653812</v>
      </c>
      <c r="G5">
        <v>502.97294011878603</v>
      </c>
    </row>
    <row r="6" spans="1:7">
      <c r="A6" t="s">
        <v>71</v>
      </c>
      <c r="B6">
        <v>2.4242620272364688</v>
      </c>
      <c r="C6">
        <v>0.6265735332330814</v>
      </c>
      <c r="E6" t="s">
        <v>71</v>
      </c>
      <c r="F6">
        <v>619.42314016545004</v>
      </c>
      <c r="G6">
        <v>306.54402495508293</v>
      </c>
    </row>
    <row r="7" spans="1:7">
      <c r="A7" t="s">
        <v>72</v>
      </c>
      <c r="B7">
        <v>1.6141566785553154</v>
      </c>
      <c r="C7">
        <v>0.78337058140635096</v>
      </c>
      <c r="E7" t="s">
        <v>72</v>
      </c>
      <c r="F7">
        <v>659.11938038899211</v>
      </c>
      <c r="G7">
        <v>363.14040130206649</v>
      </c>
    </row>
    <row r="8" spans="1:7">
      <c r="A8" t="s">
        <v>73</v>
      </c>
      <c r="B8">
        <v>1.6896217875106088</v>
      </c>
      <c r="C8">
        <v>0.8616045770417422</v>
      </c>
      <c r="E8" t="s">
        <v>73</v>
      </c>
      <c r="F8">
        <v>625.08844516816805</v>
      </c>
      <c r="G8">
        <v>383.88633342510093</v>
      </c>
    </row>
    <row r="9" spans="1:7">
      <c r="A9" t="s">
        <v>74</v>
      </c>
      <c r="B9">
        <v>1.9002228019863838</v>
      </c>
      <c r="C9">
        <v>0.40164356589960359</v>
      </c>
      <c r="E9" t="s">
        <v>74</v>
      </c>
      <c r="F9">
        <v>442.02683112692802</v>
      </c>
      <c r="G9">
        <v>151.18816531162884</v>
      </c>
    </row>
    <row r="10" spans="1:7">
      <c r="A10" t="s">
        <v>75</v>
      </c>
      <c r="B10">
        <v>1.708989280266924</v>
      </c>
      <c r="C10">
        <v>0.43080998911800022</v>
      </c>
      <c r="E10" t="s">
        <v>75</v>
      </c>
      <c r="F10">
        <v>409.89620965915191</v>
      </c>
      <c r="G10">
        <v>186.49525130117036</v>
      </c>
    </row>
    <row r="11" spans="1:7">
      <c r="A11" t="s">
        <v>76</v>
      </c>
      <c r="B11">
        <v>2.5244023681263359</v>
      </c>
      <c r="C11">
        <v>0.50221934590002482</v>
      </c>
      <c r="E11" t="s">
        <v>76</v>
      </c>
      <c r="F11">
        <v>519.23918634292795</v>
      </c>
      <c r="G11">
        <v>186.09515416793238</v>
      </c>
    </row>
    <row r="12" spans="1:7">
      <c r="A12" t="s">
        <v>77</v>
      </c>
      <c r="B12">
        <v>1.7112806801010356</v>
      </c>
      <c r="C12">
        <v>0.48550490361667969</v>
      </c>
      <c r="E12" t="s">
        <v>77</v>
      </c>
      <c r="F12">
        <v>463.11478933420801</v>
      </c>
      <c r="G12">
        <v>169.1497610761262</v>
      </c>
    </row>
    <row r="13" spans="1:7">
      <c r="A13" t="s">
        <v>78</v>
      </c>
      <c r="B13">
        <v>1.5076672570083962</v>
      </c>
      <c r="C13">
        <v>0.42255417334617618</v>
      </c>
      <c r="E13" t="s">
        <v>78</v>
      </c>
      <c r="F13">
        <v>419.76689892404801</v>
      </c>
      <c r="G13">
        <v>220.66262704460496</v>
      </c>
    </row>
    <row r="14" spans="1:7">
      <c r="A14" t="s">
        <v>79</v>
      </c>
      <c r="B14">
        <v>1.8069490424036634</v>
      </c>
      <c r="C14">
        <v>0.69419697820903703</v>
      </c>
      <c r="E14" t="s">
        <v>79</v>
      </c>
      <c r="F14">
        <v>454.42390196596796</v>
      </c>
      <c r="G14">
        <v>256.73684786467675</v>
      </c>
    </row>
    <row r="15" spans="1:7">
      <c r="A15" t="s">
        <v>80</v>
      </c>
      <c r="B15">
        <v>1.7733950545053243</v>
      </c>
      <c r="C15">
        <v>0.49769052843901546</v>
      </c>
      <c r="E15" t="s">
        <v>80</v>
      </c>
      <c r="F15">
        <v>433.36181932051204</v>
      </c>
      <c r="G15">
        <v>240.20061560974591</v>
      </c>
    </row>
    <row r="18" spans="1:7">
      <c r="A18" t="s">
        <v>81</v>
      </c>
      <c r="B18">
        <v>1.4851859554636351</v>
      </c>
      <c r="C18">
        <v>1.0986332685754729</v>
      </c>
      <c r="E18" t="s">
        <v>81</v>
      </c>
      <c r="F18">
        <v>767.32626982981822</v>
      </c>
      <c r="G18">
        <v>325.46096231423417</v>
      </c>
    </row>
    <row r="19" spans="1:7">
      <c r="A19" t="s">
        <v>82</v>
      </c>
      <c r="B19">
        <v>1.2606970073179089</v>
      </c>
      <c r="C19">
        <v>1.1285825382189956</v>
      </c>
      <c r="E19" t="s">
        <v>82</v>
      </c>
      <c r="F19">
        <v>626.97729398076206</v>
      </c>
      <c r="G19">
        <v>398.04802846024813</v>
      </c>
    </row>
    <row r="20" spans="1:7">
      <c r="A20" t="s">
        <v>83</v>
      </c>
      <c r="B20">
        <v>1.7040154914011585</v>
      </c>
      <c r="C20">
        <v>0.80831426959538388</v>
      </c>
      <c r="E20" t="s">
        <v>83</v>
      </c>
      <c r="F20">
        <v>734.98369165875215</v>
      </c>
      <c r="G20">
        <v>406.94319744626409</v>
      </c>
    </row>
    <row r="21" spans="1:7">
      <c r="A21" t="s">
        <v>84</v>
      </c>
      <c r="B21">
        <v>1.0412746760822289</v>
      </c>
      <c r="C21">
        <v>1.0185574686170598</v>
      </c>
      <c r="E21" t="s">
        <v>84</v>
      </c>
      <c r="F21">
        <v>583.58611846963208</v>
      </c>
      <c r="G21">
        <v>395.68305272214184</v>
      </c>
    </row>
    <row r="22" spans="1:7">
      <c r="A22" t="s">
        <v>85</v>
      </c>
      <c r="B22">
        <v>1.367404471948459</v>
      </c>
      <c r="C22">
        <v>1.1317187750179816</v>
      </c>
      <c r="E22" t="s">
        <v>85</v>
      </c>
      <c r="F22">
        <v>568.5191920078081</v>
      </c>
      <c r="G22">
        <v>337.50908692883331</v>
      </c>
    </row>
    <row r="23" spans="1:7">
      <c r="A23" t="s">
        <v>86</v>
      </c>
      <c r="B23">
        <v>1.5352814926035006</v>
      </c>
      <c r="C23">
        <v>0.97202888661088038</v>
      </c>
      <c r="E23" t="s">
        <v>86</v>
      </c>
      <c r="F23">
        <v>731.1826136731919</v>
      </c>
      <c r="G23">
        <v>507.8158352810342</v>
      </c>
    </row>
    <row r="24" spans="1:7">
      <c r="A24" t="s">
        <v>87</v>
      </c>
      <c r="B24">
        <v>1.8081085226882037</v>
      </c>
      <c r="C24">
        <v>0.73614232673212998</v>
      </c>
      <c r="E24" t="s">
        <v>87</v>
      </c>
      <c r="F24">
        <v>550.60966838732804</v>
      </c>
      <c r="G24">
        <v>286.20834502424987</v>
      </c>
    </row>
    <row r="25" spans="1:7">
      <c r="A25" t="s">
        <v>88</v>
      </c>
      <c r="B25">
        <v>1.5873503975796004</v>
      </c>
      <c r="C25">
        <v>0.5175318574011728</v>
      </c>
      <c r="E25" t="s">
        <v>88</v>
      </c>
      <c r="F25">
        <v>519.23918634292795</v>
      </c>
      <c r="G25">
        <v>215.61712175921275</v>
      </c>
    </row>
    <row r="26" spans="1:7">
      <c r="A26" t="s">
        <v>89</v>
      </c>
      <c r="B26">
        <v>1.6735559989088153</v>
      </c>
      <c r="C26">
        <v>0.72909895036375283</v>
      </c>
      <c r="E26" t="s">
        <v>89</v>
      </c>
      <c r="F26">
        <v>608.686437638592</v>
      </c>
      <c r="G26">
        <v>219.66617736982334</v>
      </c>
    </row>
    <row r="27" spans="1:7">
      <c r="A27" t="s">
        <v>90</v>
      </c>
      <c r="B27">
        <v>1.5054345664322</v>
      </c>
      <c r="C27">
        <v>0.53627803305343102</v>
      </c>
      <c r="E27" t="s">
        <v>90</v>
      </c>
      <c r="F27">
        <v>582.11605149172806</v>
      </c>
      <c r="G27">
        <v>214.53239387697249</v>
      </c>
    </row>
    <row r="28" spans="1:7">
      <c r="A28" t="s">
        <v>91</v>
      </c>
      <c r="B28">
        <v>1.3245738014589237</v>
      </c>
      <c r="C28">
        <v>0.48713559442002136</v>
      </c>
      <c r="E28" t="s">
        <v>91</v>
      </c>
      <c r="F28">
        <v>488.00460535852812</v>
      </c>
      <c r="G28">
        <v>207.49385123041702</v>
      </c>
    </row>
    <row r="29" spans="1:7">
      <c r="A29" t="s">
        <v>92</v>
      </c>
      <c r="B29">
        <v>0.81739832271239976</v>
      </c>
      <c r="C29">
        <v>0.75666879062595838</v>
      </c>
      <c r="E29" t="s">
        <v>92</v>
      </c>
      <c r="F29">
        <v>475.54882526156808</v>
      </c>
      <c r="G29">
        <v>288.59902370890086</v>
      </c>
    </row>
    <row r="30" spans="1:7">
      <c r="A30" t="s">
        <v>93</v>
      </c>
      <c r="B30">
        <v>1.8534554571774231</v>
      </c>
      <c r="C30">
        <v>0.70266650176152923</v>
      </c>
      <c r="E30" t="s">
        <v>93</v>
      </c>
      <c r="F30">
        <v>531.77107103348817</v>
      </c>
      <c r="G30">
        <v>217.63179583271994</v>
      </c>
    </row>
    <row r="33" spans="1:9">
      <c r="A33" s="23" t="s">
        <v>94</v>
      </c>
      <c r="B33" s="23"/>
      <c r="C33" s="23"/>
    </row>
    <row r="34" spans="1:9">
      <c r="A34" s="21"/>
      <c r="B34" s="90"/>
      <c r="C34" s="90"/>
      <c r="D34" s="36"/>
      <c r="E34" s="1" t="s">
        <v>95</v>
      </c>
      <c r="F34" s="1"/>
      <c r="G34" s="1"/>
      <c r="H34" s="1" t="s">
        <v>96</v>
      </c>
      <c r="I34" s="1"/>
    </row>
    <row r="35" spans="1:9">
      <c r="A35" s="25"/>
      <c r="B35" s="26" t="s">
        <v>97</v>
      </c>
      <c r="C35" s="26" t="s">
        <v>98</v>
      </c>
      <c r="D35" s="1"/>
      <c r="E35" s="36" t="s">
        <v>99</v>
      </c>
      <c r="F35" s="36" t="s">
        <v>100</v>
      </c>
      <c r="G35" s="36"/>
      <c r="H35" s="36" t="s">
        <v>99</v>
      </c>
      <c r="I35" s="36" t="s">
        <v>100</v>
      </c>
    </row>
    <row r="36" spans="1:9">
      <c r="A36" s="27" t="s">
        <v>101</v>
      </c>
      <c r="B36" s="28">
        <f t="shared" ref="B36:B48" si="0">B3/F3*100</f>
        <v>0.26102755722624743</v>
      </c>
      <c r="C36" s="28">
        <f t="shared" ref="C36:C48" si="1">C3/G3*100</f>
        <v>0.21476047302381637</v>
      </c>
      <c r="D36" s="24" t="s">
        <v>259</v>
      </c>
      <c r="E36">
        <f>AVERAGE(B36:B41)</f>
        <v>0.29155426875815488</v>
      </c>
      <c r="F36">
        <f>AVERAGE(C36:C41)</f>
        <v>0.19145013380392981</v>
      </c>
      <c r="H36">
        <f>(E51-E36)/E36</f>
        <v>-0.28235635450624269</v>
      </c>
      <c r="I36">
        <f>(F51-F36)/F36</f>
        <v>0.39624558667333748</v>
      </c>
    </row>
    <row r="37" spans="1:9">
      <c r="A37" s="27" t="s">
        <v>102</v>
      </c>
      <c r="B37" s="28">
        <f t="shared" si="0"/>
        <v>0.23389686561874193</v>
      </c>
      <c r="C37" s="28">
        <f t="shared" si="1"/>
        <v>0.15728163410679122</v>
      </c>
      <c r="D37" t="s">
        <v>26</v>
      </c>
      <c r="E37">
        <f>AVERAGE(B42:B48)</f>
        <v>0.40979007063592821</v>
      </c>
      <c r="F37">
        <f>AVERAGE(C42:C48)</f>
        <v>0.24609197908848504</v>
      </c>
      <c r="H37">
        <f t="shared" ref="H37:I37" si="2">(E52-E37)/E37</f>
        <v>-0.31689578929949241</v>
      </c>
      <c r="I37">
        <f t="shared" si="2"/>
        <v>0.10234251696348894</v>
      </c>
    </row>
    <row r="38" spans="1:9">
      <c r="A38" s="27" t="s">
        <v>103</v>
      </c>
      <c r="B38" s="28">
        <f t="shared" si="0"/>
        <v>0.34782985670868571</v>
      </c>
      <c r="C38" s="28">
        <f t="shared" si="1"/>
        <v>0.13209573653106441</v>
      </c>
      <c r="D38" s="24" t="s">
        <v>260</v>
      </c>
      <c r="E38">
        <f>AVERAGE(B49:B60)</f>
        <v>0.58995831755817996</v>
      </c>
      <c r="F38">
        <f>AVERAGE(C49:C60)</f>
        <v>0.27138605066390037</v>
      </c>
      <c r="H38">
        <f t="shared" ref="H38:I38" si="3">(E53-E38)/E38</f>
        <v>-0.33975374091908667</v>
      </c>
      <c r="I38">
        <f t="shared" si="3"/>
        <v>0.44290281881035154</v>
      </c>
    </row>
    <row r="39" spans="1:9">
      <c r="A39" s="27" t="s">
        <v>104</v>
      </c>
      <c r="B39" s="28">
        <f t="shared" si="0"/>
        <v>0.39137414636930423</v>
      </c>
      <c r="C39" s="28">
        <f t="shared" si="1"/>
        <v>0.20439919953582247</v>
      </c>
      <c r="D39" s="24" t="s">
        <v>261</v>
      </c>
      <c r="E39">
        <f>AVERAGE(B61:B68)</f>
        <v>0.50650941467764665</v>
      </c>
      <c r="F39">
        <f>AVERAGE(C61:C68)</f>
        <v>0.24582988450229259</v>
      </c>
      <c r="H39">
        <f t="shared" ref="H39:I39" si="4">(E54-E39)/E39</f>
        <v>-0.33805976386294878</v>
      </c>
      <c r="I39">
        <f t="shared" si="4"/>
        <v>0.40909202267678674</v>
      </c>
    </row>
    <row r="40" spans="1:9">
      <c r="A40" s="27" t="s">
        <v>105</v>
      </c>
      <c r="B40" s="28">
        <f t="shared" si="0"/>
        <v>0.24489595156535823</v>
      </c>
      <c r="C40" s="28">
        <f t="shared" si="1"/>
        <v>0.21572113116511368</v>
      </c>
      <c r="D40" s="24" t="s">
        <v>262</v>
      </c>
      <c r="E40">
        <f>AVERAGE(B69:B76)</f>
        <v>0.38988119203768418</v>
      </c>
      <c r="F40">
        <f>AVERAGE(C69:C76)</f>
        <v>0.18841814205974999</v>
      </c>
      <c r="H40">
        <f t="shared" ref="H40:I40" si="5">(E55-E40)/E40</f>
        <v>-0.21233269214610137</v>
      </c>
      <c r="I40">
        <f t="shared" si="5"/>
        <v>0.33914252133853579</v>
      </c>
    </row>
    <row r="41" spans="1:9">
      <c r="A41" s="27" t="s">
        <v>106</v>
      </c>
      <c r="B41" s="28">
        <f t="shared" si="0"/>
        <v>0.27030123506059189</v>
      </c>
      <c r="C41" s="28">
        <f t="shared" si="1"/>
        <v>0.22444262846097063</v>
      </c>
      <c r="D41" s="24"/>
    </row>
    <row r="42" spans="1:9">
      <c r="A42" s="27" t="s">
        <v>74</v>
      </c>
      <c r="B42" s="28">
        <f t="shared" si="0"/>
        <v>0.42988856516737894</v>
      </c>
      <c r="C42" s="28">
        <f t="shared" si="1"/>
        <v>0.26565807255596785</v>
      </c>
      <c r="D42" s="24" t="s">
        <v>14</v>
      </c>
      <c r="E42">
        <f>AVERAGE(E36:E40)</f>
        <v>0.43753865273351877</v>
      </c>
      <c r="F42">
        <f>AVERAGE(F36:F40)</f>
        <v>0.22863523802367153</v>
      </c>
      <c r="H42">
        <f>AVERAGE(H36:H40)</f>
        <v>-0.29787966814677436</v>
      </c>
      <c r="I42">
        <f>AVERAGE(I36:I40)</f>
        <v>0.33794509329250005</v>
      </c>
    </row>
    <row r="43" spans="1:9">
      <c r="A43" s="27" t="s">
        <v>107</v>
      </c>
      <c r="B43" s="28">
        <f t="shared" si="0"/>
        <v>0.41693219893104877</v>
      </c>
      <c r="C43" s="28">
        <f t="shared" si="1"/>
        <v>0.23100319504773184</v>
      </c>
      <c r="D43" s="24" t="s">
        <v>15</v>
      </c>
      <c r="E43">
        <f>STDEV(E36:E40)/SQRT(5)</f>
        <v>5.1157295648560051E-2</v>
      </c>
      <c r="F43">
        <f>STDEV(F36:F40)/SQRT(5)</f>
        <v>1.6474483969358536E-2</v>
      </c>
      <c r="H43">
        <f>STDEV(H36:H40)/SQRT(5)</f>
        <v>2.3757892683525999E-2</v>
      </c>
      <c r="I43">
        <f>STDEV(I36:I40)/SQRT(5)</f>
        <v>6.1231921838994792E-2</v>
      </c>
    </row>
    <row r="44" spans="1:9">
      <c r="A44" s="27" t="s">
        <v>108</v>
      </c>
      <c r="B44" s="28">
        <f t="shared" si="0"/>
        <v>0.48617331559777766</v>
      </c>
      <c r="C44" s="28">
        <f t="shared" si="1"/>
        <v>0.26987233931240456</v>
      </c>
      <c r="D44" s="24"/>
    </row>
    <row r="45" spans="1:9">
      <c r="A45" s="27" t="s">
        <v>109</v>
      </c>
      <c r="B45" s="28">
        <f t="shared" si="0"/>
        <v>0.36951544617291104</v>
      </c>
      <c r="C45" s="28">
        <f t="shared" si="1"/>
        <v>0.28702665645396758</v>
      </c>
      <c r="D45" s="24"/>
    </row>
    <row r="46" spans="1:9">
      <c r="A46" s="27" t="s">
        <v>110</v>
      </c>
      <c r="B46" s="28">
        <f t="shared" si="0"/>
        <v>0.35916773353803472</v>
      </c>
      <c r="C46" s="28">
        <f t="shared" si="1"/>
        <v>0.1914933122140165</v>
      </c>
      <c r="D46" s="24"/>
    </row>
    <row r="47" spans="1:9">
      <c r="A47" s="27" t="s">
        <v>111</v>
      </c>
      <c r="B47" s="28">
        <f t="shared" si="0"/>
        <v>0.39763512319362698</v>
      </c>
      <c r="C47" s="28">
        <f t="shared" si="1"/>
        <v>0.27039242087093818</v>
      </c>
      <c r="D47" s="24"/>
    </row>
    <row r="48" spans="1:9">
      <c r="A48" s="27" t="s">
        <v>112</v>
      </c>
      <c r="B48" s="28">
        <f t="shared" si="0"/>
        <v>0.40921811185071916</v>
      </c>
      <c r="C48" s="28">
        <f t="shared" si="1"/>
        <v>0.20719785716436864</v>
      </c>
      <c r="D48" s="24"/>
    </row>
    <row r="49" spans="1:6">
      <c r="A49" s="27" t="s">
        <v>202</v>
      </c>
      <c r="B49" s="28">
        <v>0.61155998359470232</v>
      </c>
      <c r="C49" s="28">
        <v>0.29007502819011194</v>
      </c>
      <c r="D49" s="24"/>
    </row>
    <row r="50" spans="1:6">
      <c r="A50" s="27" t="s">
        <v>203</v>
      </c>
      <c r="B50" s="28">
        <v>0.82924978100761337</v>
      </c>
      <c r="C50" s="28">
        <v>0.35246935211893921</v>
      </c>
      <c r="D50" s="24"/>
    </row>
    <row r="51" spans="1:6">
      <c r="A51" s="27" t="s">
        <v>204</v>
      </c>
      <c r="B51" s="28">
        <v>0.78618535261510936</v>
      </c>
      <c r="C51" s="28">
        <v>0.22982548272441095</v>
      </c>
      <c r="D51" s="24" t="s">
        <v>259</v>
      </c>
      <c r="E51">
        <f>AVERAGE(B95:B100)</f>
        <v>0.20923206829086893</v>
      </c>
      <c r="F51">
        <f>AVERAGE(C95:C100)</f>
        <v>0.26731140439175693</v>
      </c>
    </row>
    <row r="52" spans="1:6">
      <c r="A52" s="27" t="s">
        <v>205</v>
      </c>
      <c r="B52" s="28">
        <v>0.76867447583148629</v>
      </c>
      <c r="C52" s="28">
        <v>0.19065680402116147</v>
      </c>
      <c r="D52" t="s">
        <v>26</v>
      </c>
      <c r="E52">
        <f>AVERAGE(B101:B107)</f>
        <v>0.27992932275466098</v>
      </c>
      <c r="F52">
        <f>AVERAGE(C101:C107)</f>
        <v>0.27127765163292689</v>
      </c>
    </row>
    <row r="53" spans="1:6">
      <c r="A53" s="27" t="s">
        <v>206</v>
      </c>
      <c r="B53" s="28">
        <v>0.66895398336587453</v>
      </c>
      <c r="C53" s="28">
        <v>0.23009134391434138</v>
      </c>
      <c r="D53" s="24" t="s">
        <v>260</v>
      </c>
      <c r="E53">
        <f>AVERAGE(B108:B119)</f>
        <v>0.38951777218145783</v>
      </c>
      <c r="F53">
        <f>AVERAGE(C108:C119)</f>
        <v>0.39158369748875071</v>
      </c>
    </row>
    <row r="54" spans="1:6">
      <c r="A54" s="27" t="s">
        <v>207</v>
      </c>
      <c r="B54" s="28">
        <v>0.72136350524715376</v>
      </c>
      <c r="C54" s="28">
        <v>0.16586446554228573</v>
      </c>
      <c r="D54" s="24" t="s">
        <v>261</v>
      </c>
      <c r="E54">
        <f>AVERAGE(B120:B127)</f>
        <v>0.33527896155736103</v>
      </c>
      <c r="F54">
        <f>AVERAGE(C120:C127)</f>
        <v>0.34639692918773635</v>
      </c>
    </row>
    <row r="55" spans="1:6">
      <c r="A55" s="27" t="s">
        <v>208</v>
      </c>
      <c r="B55" s="28">
        <v>0.47034548211912713</v>
      </c>
      <c r="C55" s="28">
        <v>0.39036265612192889</v>
      </c>
      <c r="D55" s="24" t="s">
        <v>262</v>
      </c>
      <c r="E55">
        <f>AVERAGE(B128:B135)</f>
        <v>0.30709666891519155</v>
      </c>
      <c r="F55">
        <f>AVERAGE(C128:C135)</f>
        <v>0.25231874582381603</v>
      </c>
    </row>
    <row r="56" spans="1:6">
      <c r="A56" s="27" t="s">
        <v>209</v>
      </c>
      <c r="B56" s="28">
        <v>0.52540685361490391</v>
      </c>
      <c r="C56" s="28">
        <v>0.35432872972262031</v>
      </c>
      <c r="D56" s="24"/>
    </row>
    <row r="57" spans="1:6">
      <c r="A57" s="27" t="s">
        <v>210</v>
      </c>
      <c r="B57" s="28">
        <v>0.60498652124315466</v>
      </c>
      <c r="C57" s="28">
        <v>0.23085828817038895</v>
      </c>
      <c r="D57" s="24" t="s">
        <v>14</v>
      </c>
      <c r="E57">
        <f>AVERAGE(E51:E55)</f>
        <v>0.30421095873990806</v>
      </c>
      <c r="F57">
        <f>AVERAGE(F51:F55)</f>
        <v>0.30577768570499742</v>
      </c>
    </row>
    <row r="58" spans="1:6">
      <c r="A58" s="27" t="s">
        <v>211</v>
      </c>
      <c r="B58" s="28">
        <v>0.27783616840368691</v>
      </c>
      <c r="C58" s="28">
        <v>0.25887563434327765</v>
      </c>
      <c r="D58" s="24" t="s">
        <v>15</v>
      </c>
      <c r="E58">
        <f>STDEV(E51:E55)/SQRT(5)</f>
        <v>2.988426677943009E-2</v>
      </c>
      <c r="F58">
        <f>STDEV(F51:F55)/SQRT(5)</f>
        <v>2.6963271316372894E-2</v>
      </c>
    </row>
    <row r="59" spans="1:6">
      <c r="A59" s="27" t="s">
        <v>212</v>
      </c>
      <c r="B59" s="28">
        <v>0.37413998487851191</v>
      </c>
      <c r="C59" s="28">
        <v>0.32785653929245445</v>
      </c>
      <c r="D59" s="24"/>
    </row>
    <row r="60" spans="1:6">
      <c r="A60" s="27" t="s">
        <v>213</v>
      </c>
      <c r="B60" s="28">
        <v>0.4407977187768341</v>
      </c>
      <c r="C60" s="28">
        <v>0.23536828380488375</v>
      </c>
      <c r="D60" s="24" t="s">
        <v>263</v>
      </c>
      <c r="E60">
        <f>TTEST(E36:E40,E51:E55,1,1)</f>
        <v>2.4058578929124046E-3</v>
      </c>
      <c r="F60">
        <f>TTEST(F36:F40,F51:F55,1,1)</f>
        <v>4.4912016367350364E-3</v>
      </c>
    </row>
    <row r="61" spans="1:6">
      <c r="A61" s="63" t="s">
        <v>227</v>
      </c>
      <c r="B61" s="63">
        <v>0.53635416047887907</v>
      </c>
      <c r="C61" s="63">
        <v>0.2589867346458371</v>
      </c>
      <c r="D61" s="24"/>
    </row>
    <row r="62" spans="1:6">
      <c r="A62" s="63" t="s">
        <v>228</v>
      </c>
      <c r="B62" s="63">
        <v>0.51627747003035174</v>
      </c>
      <c r="C62" s="63">
        <v>0.20198907011477674</v>
      </c>
    </row>
    <row r="63" spans="1:6">
      <c r="A63" s="63" t="s">
        <v>229</v>
      </c>
      <c r="B63" s="63">
        <v>0.77827448305802316</v>
      </c>
      <c r="C63" s="63">
        <v>0.20966948035939897</v>
      </c>
    </row>
    <row r="64" spans="1:6">
      <c r="A64" s="63" t="s">
        <v>230</v>
      </c>
      <c r="B64" s="63">
        <v>0.53678407963249453</v>
      </c>
      <c r="C64" s="63">
        <v>0.31260659826761056</v>
      </c>
    </row>
    <row r="65" spans="1:4">
      <c r="A65" s="63" t="s">
        <v>231</v>
      </c>
      <c r="B65" s="63">
        <v>0.34839024205490593</v>
      </c>
      <c r="C65" s="63">
        <v>0.21158535017578223</v>
      </c>
    </row>
    <row r="66" spans="1:4">
      <c r="A66" s="63" t="s">
        <v>232</v>
      </c>
      <c r="B66" s="63">
        <v>0.32621787126678409</v>
      </c>
      <c r="C66" s="63">
        <v>0.23093301598637134</v>
      </c>
    </row>
    <row r="67" spans="1:4">
      <c r="A67" s="63" t="s">
        <v>233</v>
      </c>
      <c r="B67" s="63">
        <v>0.66252589318113331</v>
      </c>
      <c r="C67" s="63">
        <v>0.24829921455278792</v>
      </c>
    </row>
    <row r="68" spans="1:4">
      <c r="A68" s="63" t="s">
        <v>234</v>
      </c>
      <c r="B68" s="63">
        <v>0.34725111771860112</v>
      </c>
      <c r="C68" s="63">
        <v>0.29256961191577557</v>
      </c>
    </row>
    <row r="69" spans="1:4">
      <c r="A69" s="61" t="s">
        <v>235</v>
      </c>
      <c r="B69" s="61">
        <v>0.34255558676917119</v>
      </c>
      <c r="C69" s="61">
        <v>0.1530593213636762</v>
      </c>
    </row>
    <row r="70" spans="1:4">
      <c r="A70" s="61" t="s">
        <v>236</v>
      </c>
      <c r="B70" s="61">
        <v>0.39724399866718896</v>
      </c>
      <c r="C70" s="61">
        <v>0.15436478847769269</v>
      </c>
    </row>
    <row r="71" spans="1:4">
      <c r="A71" s="61" t="s">
        <v>237</v>
      </c>
      <c r="B71" s="61">
        <v>0.52007998070114025</v>
      </c>
      <c r="C71" s="61">
        <v>0.16610714194322815</v>
      </c>
    </row>
    <row r="72" spans="1:4">
      <c r="A72" s="61" t="s">
        <v>238</v>
      </c>
      <c r="B72" s="61">
        <v>0.3612521585441299</v>
      </c>
      <c r="C72" s="61">
        <v>0.2169456648803828</v>
      </c>
    </row>
    <row r="73" spans="1:4">
      <c r="A73" s="61" t="s">
        <v>239</v>
      </c>
      <c r="B73" s="61">
        <v>0.50181023736815822</v>
      </c>
      <c r="C73" s="61">
        <v>0.23128488734332317</v>
      </c>
    </row>
    <row r="74" spans="1:4">
      <c r="A74" s="61" t="s">
        <v>240</v>
      </c>
      <c r="B74" s="61">
        <v>0.264809926495986</v>
      </c>
      <c r="C74" s="61">
        <v>0.17054042376115144</v>
      </c>
    </row>
    <row r="75" spans="1:4">
      <c r="A75" s="61" t="s">
        <v>241</v>
      </c>
      <c r="B75" s="61">
        <v>0.28732172906560077</v>
      </c>
      <c r="C75" s="61">
        <v>0.19795977811196599</v>
      </c>
    </row>
    <row r="76" spans="1:4">
      <c r="A76" s="61" t="s">
        <v>242</v>
      </c>
      <c r="B76" s="61">
        <v>0.44397591869009806</v>
      </c>
      <c r="C76" s="61">
        <v>0.21708313059657958</v>
      </c>
    </row>
    <row r="77" spans="1:4">
      <c r="A77" s="27"/>
      <c r="B77" s="28"/>
      <c r="C77" s="28"/>
      <c r="D77" s="24"/>
    </row>
    <row r="78" spans="1:4">
      <c r="A78" s="27"/>
      <c r="B78" s="28"/>
      <c r="C78" s="28"/>
      <c r="D78" s="24"/>
    </row>
    <row r="79" spans="1:4">
      <c r="A79" s="27"/>
      <c r="B79" s="28"/>
      <c r="C79" s="28"/>
      <c r="D79" s="24"/>
    </row>
    <row r="80" spans="1:4">
      <c r="A80" s="27"/>
      <c r="B80" s="28"/>
      <c r="C80" s="28"/>
      <c r="D80" s="24"/>
    </row>
    <row r="81" spans="1:8">
      <c r="A81" s="27"/>
      <c r="B81" s="28"/>
      <c r="C81" s="28"/>
      <c r="D81" s="24"/>
    </row>
    <row r="82" spans="1:8">
      <c r="A82" s="27"/>
      <c r="B82" s="28"/>
      <c r="C82" s="28"/>
      <c r="D82" s="24"/>
    </row>
    <row r="83" spans="1:8">
      <c r="A83" s="27"/>
      <c r="B83" s="28"/>
      <c r="C83" s="28"/>
      <c r="D83" s="24"/>
    </row>
    <row r="84" spans="1:8">
      <c r="A84" s="27"/>
      <c r="B84" s="28"/>
      <c r="C84" s="28"/>
      <c r="D84" s="24"/>
    </row>
    <row r="85" spans="1:8">
      <c r="A85" s="27"/>
      <c r="B85" s="28"/>
      <c r="C85" s="28"/>
      <c r="D85" s="24"/>
    </row>
    <row r="86" spans="1:8">
      <c r="A86" s="27"/>
      <c r="B86" s="28"/>
      <c r="C86" s="28"/>
      <c r="D86" s="24"/>
    </row>
    <row r="87" spans="1:8">
      <c r="A87" s="27"/>
      <c r="B87" s="28"/>
      <c r="C87" s="28"/>
      <c r="D87" s="24"/>
    </row>
    <row r="88" spans="1:8">
      <c r="A88" s="27"/>
      <c r="B88" s="28"/>
      <c r="C88" s="28"/>
      <c r="D88" s="24"/>
    </row>
    <row r="89" spans="1:8">
      <c r="A89" s="27"/>
      <c r="B89" s="28"/>
      <c r="C89" s="28"/>
      <c r="D89" s="24"/>
    </row>
    <row r="90" spans="1:8">
      <c r="A90" s="33" t="s">
        <v>14</v>
      </c>
      <c r="B90" s="28">
        <f>AVERAGE(B36:B76)</f>
        <v>0.46020684808344453</v>
      </c>
      <c r="C90" s="28">
        <f>AVERAGE(C36:C76)</f>
        <v>0.23419418236356387</v>
      </c>
      <c r="D90" s="24"/>
      <c r="F90" s="33"/>
      <c r="G90" s="28"/>
      <c r="H90" s="28"/>
    </row>
    <row r="91" spans="1:8">
      <c r="A91" s="33" t="s">
        <v>15</v>
      </c>
      <c r="B91" s="28">
        <f>STDEV(B36:B76)/SQRT(B92)</f>
        <v>2.5412597054175701E-2</v>
      </c>
      <c r="C91" s="28">
        <f>STDEV(C36:C76)/SQRT(C92)</f>
        <v>9.072226734110022E-3</v>
      </c>
      <c r="D91" s="24"/>
      <c r="F91" s="33"/>
      <c r="G91" s="28"/>
      <c r="H91" s="28"/>
    </row>
    <row r="92" spans="1:8">
      <c r="A92" s="33" t="s">
        <v>16</v>
      </c>
      <c r="B92" s="28">
        <f>COUNT(B36:B76)</f>
        <v>41</v>
      </c>
      <c r="C92" s="28">
        <f>COUNT(C36:C76)</f>
        <v>41</v>
      </c>
      <c r="D92" s="24"/>
      <c r="F92" s="33"/>
      <c r="G92" s="28"/>
      <c r="H92" s="28"/>
    </row>
    <row r="93" spans="1:8">
      <c r="A93" s="22"/>
      <c r="B93" s="24"/>
      <c r="C93" s="24"/>
      <c r="D93" s="24"/>
    </row>
    <row r="94" spans="1:8">
      <c r="A94" s="22"/>
      <c r="B94" s="24"/>
      <c r="C94" s="24"/>
      <c r="D94" s="24"/>
    </row>
    <row r="95" spans="1:8">
      <c r="A95" s="29" t="s">
        <v>113</v>
      </c>
      <c r="B95" s="30">
        <f t="shared" ref="B95:B107" si="6">B18/F18*100</f>
        <v>0.1935533832033442</v>
      </c>
      <c r="C95" s="30">
        <f t="shared" ref="C95:C107" si="7">C18/G18*100</f>
        <v>0.33756222582379547</v>
      </c>
    </row>
    <row r="96" spans="1:8">
      <c r="A96" s="29" t="s">
        <v>114</v>
      </c>
      <c r="B96" s="30">
        <f t="shared" si="6"/>
        <v>0.20107538493357174</v>
      </c>
      <c r="C96" s="30">
        <f t="shared" si="7"/>
        <v>0.2835292370583124</v>
      </c>
    </row>
    <row r="97" spans="1:4">
      <c r="A97" s="29" t="s">
        <v>115</v>
      </c>
      <c r="B97" s="30">
        <f t="shared" si="6"/>
        <v>0.23184398657274166</v>
      </c>
      <c r="C97" s="30">
        <f t="shared" si="7"/>
        <v>0.19863073634548714</v>
      </c>
    </row>
    <row r="98" spans="1:4">
      <c r="A98" s="29" t="s">
        <v>116</v>
      </c>
      <c r="B98" s="30">
        <f t="shared" si="6"/>
        <v>0.17842690960724306</v>
      </c>
      <c r="C98" s="30">
        <f t="shared" si="7"/>
        <v>0.25741751172050203</v>
      </c>
    </row>
    <row r="99" spans="1:4">
      <c r="A99" s="29" t="s">
        <v>117</v>
      </c>
      <c r="B99" s="30">
        <f t="shared" si="6"/>
        <v>0.24052037137379154</v>
      </c>
      <c r="C99" s="30">
        <f t="shared" si="7"/>
        <v>0.33531505338598905</v>
      </c>
    </row>
    <row r="100" spans="1:4">
      <c r="A100" s="29" t="s">
        <v>118</v>
      </c>
      <c r="B100" s="30">
        <f t="shared" si="6"/>
        <v>0.2099723740545214</v>
      </c>
      <c r="C100" s="30">
        <f t="shared" si="7"/>
        <v>0.19141366201645574</v>
      </c>
    </row>
    <row r="101" spans="1:4">
      <c r="A101" s="29" t="s">
        <v>119</v>
      </c>
      <c r="B101" s="30">
        <f t="shared" si="6"/>
        <v>0.32838299552275285</v>
      </c>
      <c r="C101" s="30">
        <f t="shared" si="7"/>
        <v>0.25720505342699151</v>
      </c>
    </row>
    <row r="102" spans="1:4">
      <c r="A102" s="29" t="s">
        <v>120</v>
      </c>
      <c r="B102" s="30">
        <f t="shared" si="6"/>
        <v>0.30570697268816027</v>
      </c>
      <c r="C102" s="30">
        <f t="shared" si="7"/>
        <v>0.24002354413167562</v>
      </c>
    </row>
    <row r="103" spans="1:4">
      <c r="A103" s="29" t="s">
        <v>121</v>
      </c>
      <c r="B103" s="30">
        <f t="shared" si="6"/>
        <v>0.27494550484834207</v>
      </c>
      <c r="C103" s="30">
        <f t="shared" si="7"/>
        <v>0.33191224934745595</v>
      </c>
    </row>
    <row r="104" spans="1:4">
      <c r="A104" s="29" t="s">
        <v>122</v>
      </c>
      <c r="B104" s="30">
        <f t="shared" si="6"/>
        <v>0.25861416509206026</v>
      </c>
      <c r="C104" s="30">
        <f t="shared" si="7"/>
        <v>0.24997531764875072</v>
      </c>
    </row>
    <row r="105" spans="1:4" ht="15.95" customHeight="1">
      <c r="A105" s="29" t="s">
        <v>123</v>
      </c>
      <c r="B105" s="30">
        <f t="shared" si="6"/>
        <v>0.27142649616713826</v>
      </c>
      <c r="C105" s="30">
        <f t="shared" si="7"/>
        <v>0.23477109877297944</v>
      </c>
    </row>
    <row r="106" spans="1:4">
      <c r="A106" s="29" t="s">
        <v>124</v>
      </c>
      <c r="B106" s="30">
        <f t="shared" si="6"/>
        <v>0.17188525747336308</v>
      </c>
      <c r="C106" s="30">
        <f t="shared" si="7"/>
        <v>0.26218688507733212</v>
      </c>
      <c r="D106" s="24"/>
    </row>
    <row r="107" spans="1:4">
      <c r="A107" s="29" t="s">
        <v>125</v>
      </c>
      <c r="B107" s="30">
        <f t="shared" si="6"/>
        <v>0.34854386749081023</v>
      </c>
      <c r="C107" s="30">
        <f t="shared" si="7"/>
        <v>0.3228694130253032</v>
      </c>
      <c r="D107" s="24"/>
    </row>
    <row r="108" spans="1:4">
      <c r="A108" s="29" t="s">
        <v>214</v>
      </c>
      <c r="B108" s="30">
        <v>0.40899498693411906</v>
      </c>
      <c r="C108" s="30">
        <v>0.33187260796667162</v>
      </c>
      <c r="D108" s="24"/>
    </row>
    <row r="109" spans="1:4">
      <c r="A109" s="29" t="s">
        <v>215</v>
      </c>
      <c r="B109" s="30">
        <v>0.36771623773854756</v>
      </c>
      <c r="C109" s="30">
        <v>0.39173396151890366</v>
      </c>
      <c r="D109" s="24"/>
    </row>
    <row r="110" spans="1:4">
      <c r="A110" s="29" t="s">
        <v>216</v>
      </c>
      <c r="B110" s="30">
        <v>0.38526723247668049</v>
      </c>
      <c r="C110" s="30">
        <v>0.40913374515631851</v>
      </c>
      <c r="D110" s="24"/>
    </row>
    <row r="111" spans="1:4">
      <c r="A111" s="29" t="s">
        <v>217</v>
      </c>
      <c r="B111" s="30">
        <v>0.32602529291595844</v>
      </c>
      <c r="C111" s="30">
        <v>0.44270123623951685</v>
      </c>
      <c r="D111" s="24"/>
    </row>
    <row r="112" spans="1:4">
      <c r="A112" s="29" t="s">
        <v>218</v>
      </c>
      <c r="B112" s="30">
        <v>0.45048971525229359</v>
      </c>
      <c r="C112" s="30">
        <v>0.27154066766352636</v>
      </c>
      <c r="D112" s="24"/>
    </row>
    <row r="113" spans="1:16">
      <c r="A113" s="29" t="s">
        <v>219</v>
      </c>
      <c r="B113" s="30">
        <v>0.4039130982027771</v>
      </c>
      <c r="C113" s="30">
        <v>0.34777714463965675</v>
      </c>
      <c r="D113" s="24"/>
      <c r="M113" t="s">
        <v>243</v>
      </c>
      <c r="O113">
        <v>0.41068597631539194</v>
      </c>
      <c r="P113">
        <v>0.28241330571245327</v>
      </c>
    </row>
    <row r="114" spans="1:16">
      <c r="A114" s="29" t="s">
        <v>220</v>
      </c>
      <c r="B114" s="30">
        <v>0.24237024179077157</v>
      </c>
      <c r="C114" s="30">
        <v>0.55186277646388993</v>
      </c>
      <c r="D114" s="24"/>
      <c r="M114" t="s">
        <v>244</v>
      </c>
      <c r="O114">
        <v>0.33016442976721505</v>
      </c>
      <c r="P114">
        <v>0.29251578205074275</v>
      </c>
    </row>
    <row r="115" spans="1:16">
      <c r="A115" s="29" t="s">
        <v>221</v>
      </c>
      <c r="B115" s="30">
        <v>0.25396760993975354</v>
      </c>
      <c r="C115" s="30">
        <v>0.28597807205263781</v>
      </c>
      <c r="D115" s="24"/>
      <c r="M115" t="s">
        <v>245</v>
      </c>
      <c r="O115">
        <v>0.2611364113709787</v>
      </c>
      <c r="P115">
        <v>0.42923306816466261</v>
      </c>
    </row>
    <row r="116" spans="1:16">
      <c r="A116" s="29" t="s">
        <v>222</v>
      </c>
      <c r="B116" s="30">
        <v>0.39633135372100936</v>
      </c>
      <c r="C116" s="30">
        <v>0.4726256022954311</v>
      </c>
      <c r="D116" s="24"/>
      <c r="M116" t="s">
        <v>246</v>
      </c>
      <c r="O116">
        <v>0.28245528228037192</v>
      </c>
      <c r="P116">
        <v>0.43443558284979322</v>
      </c>
    </row>
    <row r="117" spans="1:16">
      <c r="A117" s="29" t="s">
        <v>223</v>
      </c>
      <c r="B117" s="30">
        <v>0.51512463893588645</v>
      </c>
      <c r="C117" s="30">
        <v>0.32527818367112687</v>
      </c>
      <c r="D117" s="24"/>
      <c r="M117" t="s">
        <v>247</v>
      </c>
      <c r="O117">
        <v>0.36179330591626307</v>
      </c>
      <c r="P117">
        <v>0.41785653272048956</v>
      </c>
    </row>
    <row r="118" spans="1:16">
      <c r="A118" s="29" t="s">
        <v>224</v>
      </c>
      <c r="B118" s="30">
        <v>0.47556488055578316</v>
      </c>
      <c r="C118" s="30">
        <v>0.28190098808977415</v>
      </c>
      <c r="D118" s="24"/>
      <c r="M118" t="s">
        <v>248</v>
      </c>
      <c r="O118">
        <v>0.22019934582185513</v>
      </c>
      <c r="P118">
        <v>0.32658458049273076</v>
      </c>
    </row>
    <row r="119" spans="1:16">
      <c r="A119" s="29" t="s">
        <v>225</v>
      </c>
      <c r="B119" s="30">
        <v>0.44844797771391426</v>
      </c>
      <c r="C119" s="30">
        <v>0.58659938410755541</v>
      </c>
      <c r="D119" s="24"/>
      <c r="M119" t="s">
        <v>249</v>
      </c>
      <c r="O119">
        <v>0.31957823421510934</v>
      </c>
      <c r="P119">
        <v>0.25993188385849331</v>
      </c>
    </row>
    <row r="120" spans="1:16">
      <c r="A120" s="62" t="s">
        <v>243</v>
      </c>
      <c r="B120" s="62">
        <v>0.41068597631539194</v>
      </c>
      <c r="C120" s="62">
        <v>0.28241330571245327</v>
      </c>
      <c r="M120" t="s">
        <v>250</v>
      </c>
      <c r="O120">
        <v>0.49621870677170321</v>
      </c>
      <c r="P120">
        <v>0.32820469765252491</v>
      </c>
    </row>
    <row r="121" spans="1:16">
      <c r="A121" s="62" t="s">
        <v>244</v>
      </c>
      <c r="B121" s="62">
        <v>0.33016442976721505</v>
      </c>
      <c r="C121" s="62">
        <v>0.29251578205074275</v>
      </c>
      <c r="M121" t="s">
        <v>251</v>
      </c>
      <c r="O121">
        <v>0.28656085812084864</v>
      </c>
      <c r="P121">
        <v>0.30796140923130483</v>
      </c>
    </row>
    <row r="122" spans="1:16">
      <c r="A122" s="62" t="s">
        <v>245</v>
      </c>
      <c r="B122" s="62">
        <v>0.2611364113709787</v>
      </c>
      <c r="C122" s="62">
        <v>0.42923306816466261</v>
      </c>
      <c r="M122" t="s">
        <v>252</v>
      </c>
      <c r="O122">
        <v>0.30121604681097275</v>
      </c>
      <c r="P122">
        <v>0.28080903785088396</v>
      </c>
    </row>
    <row r="123" spans="1:16">
      <c r="A123" s="62" t="s">
        <v>246</v>
      </c>
      <c r="B123" s="62">
        <v>0.28245528228037192</v>
      </c>
      <c r="C123" s="62">
        <v>0.43443558284979322</v>
      </c>
      <c r="M123" t="s">
        <v>253</v>
      </c>
      <c r="O123">
        <v>0.21892688071175054</v>
      </c>
      <c r="P123">
        <v>0.23807810156302303</v>
      </c>
    </row>
    <row r="124" spans="1:16">
      <c r="A124" s="62" t="s">
        <v>247</v>
      </c>
      <c r="B124" s="62">
        <v>0.36179330591626307</v>
      </c>
      <c r="C124" s="62">
        <v>0.41785653272048956</v>
      </c>
      <c r="M124" t="s">
        <v>254</v>
      </c>
      <c r="O124">
        <v>0.2982699741008451</v>
      </c>
      <c r="P124">
        <v>0.19236533363641387</v>
      </c>
    </row>
    <row r="125" spans="1:16">
      <c r="A125" s="62" t="s">
        <v>248</v>
      </c>
      <c r="B125" s="62">
        <v>0.22019934582185513</v>
      </c>
      <c r="C125" s="62">
        <v>0.32658458049273076</v>
      </c>
      <c r="F125" s="32" t="s">
        <v>14</v>
      </c>
      <c r="G125" s="30" t="e">
        <f>AVERAGE(G95:G107)</f>
        <v>#DIV/0!</v>
      </c>
      <c r="H125" s="30" t="e">
        <f>AVERAGE(H95:H107)</f>
        <v>#DIV/0!</v>
      </c>
      <c r="M125" t="s">
        <v>255</v>
      </c>
      <c r="O125">
        <v>0.43225121248255316</v>
      </c>
      <c r="P125">
        <v>0.223516651808537</v>
      </c>
    </row>
    <row r="126" spans="1:16">
      <c r="A126" s="62" t="s">
        <v>249</v>
      </c>
      <c r="B126" s="62">
        <v>0.31957823421510934</v>
      </c>
      <c r="C126" s="62">
        <v>0.25993188385849331</v>
      </c>
      <c r="F126" s="32" t="s">
        <v>15</v>
      </c>
      <c r="G126" s="30" t="e">
        <f>STDEV(G95:G107)/SQRT(G127)</f>
        <v>#DIV/0!</v>
      </c>
      <c r="H126" s="30" t="e">
        <f>STDEV(H95:H107)/SQRT(H127)</f>
        <v>#DIV/0!</v>
      </c>
      <c r="M126" t="s">
        <v>256</v>
      </c>
      <c r="O126">
        <v>0.39863703952034857</v>
      </c>
      <c r="P126">
        <v>0.23839271797597622</v>
      </c>
    </row>
    <row r="127" spans="1:16">
      <c r="A127" s="62" t="s">
        <v>250</v>
      </c>
      <c r="B127" s="62">
        <v>0.49621870677170321</v>
      </c>
      <c r="C127" s="62">
        <v>0.32820469765252491</v>
      </c>
      <c r="F127" s="32" t="s">
        <v>16</v>
      </c>
      <c r="G127" s="30">
        <f>COUNT(G95:G107)</f>
        <v>0</v>
      </c>
      <c r="H127" s="30">
        <f>COUNT(H95:H107)</f>
        <v>0</v>
      </c>
      <c r="M127" t="s">
        <v>257</v>
      </c>
      <c r="O127">
        <v>0.26183200658273242</v>
      </c>
      <c r="P127">
        <v>0.30743386928445976</v>
      </c>
    </row>
    <row r="128" spans="1:16">
      <c r="A128" s="34" t="s">
        <v>251</v>
      </c>
      <c r="B128" s="34">
        <v>0.28656085812084864</v>
      </c>
      <c r="C128" s="34">
        <v>0.30796140923130483</v>
      </c>
      <c r="F128" s="32" t="s">
        <v>17</v>
      </c>
      <c r="G128" s="31" t="e">
        <f>TTEST(G95:G107,H36:H48,2,2)</f>
        <v>#DIV/0!</v>
      </c>
      <c r="H128" s="31" t="e">
        <f>TTEST(H95:H107,I36:I48,2,2)</f>
        <v>#DIV/0!</v>
      </c>
      <c r="M128" t="s">
        <v>258</v>
      </c>
      <c r="O128">
        <v>0.25907933299148095</v>
      </c>
      <c r="P128">
        <v>0.22999284523992952</v>
      </c>
    </row>
    <row r="129" spans="1:4">
      <c r="A129" s="34" t="s">
        <v>252</v>
      </c>
      <c r="B129" s="34">
        <v>0.30121604681097275</v>
      </c>
      <c r="C129" s="34">
        <v>0.28080903785088396</v>
      </c>
    </row>
    <row r="130" spans="1:4">
      <c r="A130" s="34" t="s">
        <v>253</v>
      </c>
      <c r="B130" s="34">
        <v>0.21892688071175054</v>
      </c>
      <c r="C130" s="34">
        <v>0.23807810156302303</v>
      </c>
    </row>
    <row r="131" spans="1:4">
      <c r="A131" s="34" t="s">
        <v>254</v>
      </c>
      <c r="B131" s="34">
        <v>0.2982699741008451</v>
      </c>
      <c r="C131" s="34">
        <v>0.19236533363641387</v>
      </c>
    </row>
    <row r="132" spans="1:4">
      <c r="A132" s="34" t="s">
        <v>255</v>
      </c>
      <c r="B132" s="34">
        <v>0.43225121248255316</v>
      </c>
      <c r="C132" s="34">
        <v>0.223516651808537</v>
      </c>
    </row>
    <row r="133" spans="1:4">
      <c r="A133" s="34" t="s">
        <v>256</v>
      </c>
      <c r="B133" s="34">
        <v>0.39863703952034857</v>
      </c>
      <c r="C133" s="34">
        <v>0.23839271797597622</v>
      </c>
    </row>
    <row r="134" spans="1:4">
      <c r="A134" s="34" t="s">
        <v>257</v>
      </c>
      <c r="B134" s="34">
        <v>0.26183200658273242</v>
      </c>
      <c r="C134" s="34">
        <v>0.30743386928445976</v>
      </c>
    </row>
    <row r="135" spans="1:4">
      <c r="A135" s="34" t="s">
        <v>258</v>
      </c>
      <c r="B135" s="34">
        <v>0.25907933299148095</v>
      </c>
      <c r="C135" s="34">
        <v>0.22999284523992952</v>
      </c>
    </row>
    <row r="136" spans="1:4">
      <c r="A136" s="29"/>
      <c r="B136" s="30"/>
      <c r="C136" s="30"/>
      <c r="D136" s="24"/>
    </row>
    <row r="137" spans="1:4">
      <c r="A137" s="29"/>
      <c r="B137" s="30"/>
      <c r="C137" s="30"/>
      <c r="D137" s="24"/>
    </row>
    <row r="138" spans="1:4">
      <c r="A138" s="29"/>
      <c r="B138" s="30"/>
      <c r="C138" s="30"/>
      <c r="D138" s="24"/>
    </row>
    <row r="139" spans="1:4">
      <c r="A139" s="29"/>
      <c r="B139" s="30"/>
      <c r="C139" s="30"/>
      <c r="D139" s="24"/>
    </row>
    <row r="140" spans="1:4">
      <c r="A140" s="29"/>
      <c r="B140" s="30"/>
      <c r="C140" s="30"/>
      <c r="D140" s="24"/>
    </row>
    <row r="141" spans="1:4">
      <c r="A141" s="32" t="s">
        <v>14</v>
      </c>
      <c r="B141" s="28">
        <f>AVERAGE(B95:B119)</f>
        <v>0.31556443740821344</v>
      </c>
      <c r="C141" s="28">
        <f>AVERAGE(C95:C119)</f>
        <v>0.32807265430584154</v>
      </c>
      <c r="D141" s="24"/>
    </row>
    <row r="142" spans="1:4">
      <c r="A142" s="32" t="s">
        <v>15</v>
      </c>
      <c r="B142" s="28">
        <f>STDEV(B95:B119)/SQRT(B143)</f>
        <v>2.0025416518236739E-2</v>
      </c>
      <c r="C142" s="28">
        <f>STDEV(C95:C119)/SQRT(C143)</f>
        <v>2.0149393007865744E-2</v>
      </c>
      <c r="D142" s="24"/>
    </row>
    <row r="143" spans="1:4">
      <c r="A143" s="32" t="s">
        <v>16</v>
      </c>
      <c r="B143" s="28">
        <f>COUNT(B95:B119)</f>
        <v>25</v>
      </c>
      <c r="C143" s="28">
        <f>COUNT(C95:C119)</f>
        <v>25</v>
      </c>
      <c r="D143" s="24"/>
    </row>
    <row r="144" spans="1:4">
      <c r="A144" s="32" t="s">
        <v>17</v>
      </c>
      <c r="B144" s="31">
        <f>TTEST(B95:B119,B36:B60,2,2)</f>
        <v>4.9501636032207039E-4</v>
      </c>
      <c r="C144" s="31">
        <f>TTEST(C95:C119,C36:C60,2,2)</f>
        <v>1.0545242870163894E-3</v>
      </c>
      <c r="D144" s="20"/>
    </row>
  </sheetData>
  <mergeCells count="1">
    <mergeCell ref="B34:C34"/>
  </mergeCells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topLeftCell="A30" zoomScale="70" zoomScaleNormal="70" workbookViewId="0">
      <selection activeCell="A56" sqref="A56"/>
    </sheetView>
  </sheetViews>
  <sheetFormatPr defaultColWidth="8.85546875" defaultRowHeight="15"/>
  <cols>
    <col min="1" max="1" width="31.140625" bestFit="1" customWidth="1"/>
    <col min="2" max="2" width="20.85546875" bestFit="1" customWidth="1"/>
    <col min="3" max="3" width="26.7109375" bestFit="1" customWidth="1"/>
    <col min="4" max="4" width="31.140625" bestFit="1" customWidth="1"/>
    <col min="5" max="5" width="18.140625" bestFit="1" customWidth="1"/>
    <col min="6" max="6" width="23.85546875" bestFit="1" customWidth="1"/>
  </cols>
  <sheetData>
    <row r="1" spans="1:6">
      <c r="A1" t="s">
        <v>62</v>
      </c>
      <c r="D1" t="s">
        <v>126</v>
      </c>
    </row>
    <row r="2" spans="1:6">
      <c r="B2" t="s">
        <v>64</v>
      </c>
      <c r="C2" t="s">
        <v>65</v>
      </c>
      <c r="E2" t="s">
        <v>66</v>
      </c>
      <c r="F2" t="s">
        <v>67</v>
      </c>
    </row>
    <row r="3" spans="1:6">
      <c r="A3" t="s">
        <v>127</v>
      </c>
      <c r="C3">
        <v>0.81549428281627578</v>
      </c>
      <c r="D3" t="s">
        <v>127</v>
      </c>
      <c r="F3">
        <v>508.17490295615005</v>
      </c>
    </row>
    <row r="4" spans="1:6">
      <c r="A4" t="s">
        <v>128</v>
      </c>
      <c r="C4">
        <v>1.0398183591881249</v>
      </c>
      <c r="D4" t="s">
        <v>128</v>
      </c>
      <c r="F4">
        <v>553.51031561165007</v>
      </c>
    </row>
    <row r="5" spans="1:6">
      <c r="A5" t="s">
        <v>129</v>
      </c>
      <c r="C5">
        <v>0.6304506433512761</v>
      </c>
      <c r="D5" t="s">
        <v>129</v>
      </c>
      <c r="F5">
        <v>505.53273281515004</v>
      </c>
    </row>
    <row r="6" spans="1:6">
      <c r="A6" t="s">
        <v>130</v>
      </c>
      <c r="C6">
        <v>0.84841061682352548</v>
      </c>
      <c r="D6" t="s">
        <v>130</v>
      </c>
      <c r="F6">
        <v>585.60213621865</v>
      </c>
    </row>
    <row r="7" spans="1:6">
      <c r="A7" t="s">
        <v>131</v>
      </c>
      <c r="B7">
        <v>1.1910869100449999</v>
      </c>
      <c r="C7">
        <v>0.50143175264825424</v>
      </c>
      <c r="D7" t="s">
        <v>131</v>
      </c>
      <c r="E7">
        <v>371.58625313680005</v>
      </c>
      <c r="F7">
        <v>145.07107730539553</v>
      </c>
    </row>
    <row r="8" spans="1:6">
      <c r="A8" t="s">
        <v>132</v>
      </c>
      <c r="B8">
        <v>0.6954804885223681</v>
      </c>
      <c r="C8">
        <v>0.52655372330932604</v>
      </c>
      <c r="D8" t="s">
        <v>132</v>
      </c>
      <c r="E8">
        <v>245.60763983180007</v>
      </c>
      <c r="F8">
        <v>201.81930338213431</v>
      </c>
    </row>
    <row r="9" spans="1:6">
      <c r="A9" t="s">
        <v>133</v>
      </c>
      <c r="B9">
        <v>0.66578540533447195</v>
      </c>
      <c r="C9">
        <v>0.38284014731909449</v>
      </c>
      <c r="D9" t="s">
        <v>133</v>
      </c>
      <c r="E9">
        <v>212.77616298379996</v>
      </c>
      <c r="F9">
        <v>177.8509829117753</v>
      </c>
    </row>
    <row r="10" spans="1:6">
      <c r="A10" t="s">
        <v>134</v>
      </c>
      <c r="B10">
        <v>1.7923226318858063</v>
      </c>
      <c r="C10">
        <v>0.50113662371168222</v>
      </c>
      <c r="D10" t="s">
        <v>134</v>
      </c>
      <c r="E10">
        <v>671.13635785179997</v>
      </c>
      <c r="F10">
        <v>240.37364692189112</v>
      </c>
    </row>
    <row r="11" spans="1:6">
      <c r="A11" t="s">
        <v>135</v>
      </c>
      <c r="B11">
        <v>1.5998856051314059</v>
      </c>
      <c r="C11">
        <v>0.60278989998656152</v>
      </c>
      <c r="D11" t="s">
        <v>135</v>
      </c>
      <c r="E11">
        <v>578.67543322879999</v>
      </c>
      <c r="F11">
        <v>244.79134505689126</v>
      </c>
    </row>
    <row r="12" spans="1:6">
      <c r="A12" t="s">
        <v>136</v>
      </c>
      <c r="B12">
        <v>1.3271165148276001</v>
      </c>
      <c r="C12">
        <v>0.60665148313388928</v>
      </c>
      <c r="D12" t="s">
        <v>136</v>
      </c>
      <c r="E12">
        <v>610.86911534780006</v>
      </c>
      <c r="F12">
        <v>181.02592175528298</v>
      </c>
    </row>
    <row r="13" spans="1:6">
      <c r="A13" t="s">
        <v>137</v>
      </c>
      <c r="B13">
        <v>2.0971441743263997</v>
      </c>
      <c r="C13">
        <v>0.53768774237393935</v>
      </c>
      <c r="D13" t="s">
        <v>137</v>
      </c>
      <c r="E13">
        <v>914.45013625180013</v>
      </c>
      <c r="F13">
        <v>206.11830078489038</v>
      </c>
    </row>
    <row r="14" spans="1:6">
      <c r="A14" t="s">
        <v>138</v>
      </c>
      <c r="B14">
        <v>0.90883213179074984</v>
      </c>
      <c r="C14">
        <v>0.35454867873515639</v>
      </c>
      <c r="D14" t="s">
        <v>138</v>
      </c>
      <c r="E14">
        <v>625.47700691875605</v>
      </c>
      <c r="F14">
        <v>318.30730973528557</v>
      </c>
    </row>
    <row r="15" spans="1:6">
      <c r="A15" t="s">
        <v>139</v>
      </c>
      <c r="B15">
        <v>0.91172188164726742</v>
      </c>
      <c r="C15">
        <v>0.560631398573604</v>
      </c>
      <c r="D15" t="s">
        <v>139</v>
      </c>
      <c r="E15">
        <v>558.83057298254391</v>
      </c>
      <c r="F15">
        <v>124.85595759559646</v>
      </c>
    </row>
    <row r="16" spans="1:6">
      <c r="A16" t="s">
        <v>140</v>
      </c>
      <c r="B16">
        <v>0.6784196310187498</v>
      </c>
      <c r="C16">
        <v>0.47870037214395439</v>
      </c>
      <c r="D16" t="s">
        <v>140</v>
      </c>
      <c r="E16">
        <v>262.57374193209995</v>
      </c>
      <c r="F16">
        <v>339.04434857061869</v>
      </c>
    </row>
    <row r="17" spans="1:6">
      <c r="A17" t="s">
        <v>141</v>
      </c>
      <c r="B17">
        <v>1.4181448384666875</v>
      </c>
      <c r="C17">
        <v>0.80295481770785782</v>
      </c>
      <c r="D17" t="s">
        <v>141</v>
      </c>
      <c r="E17">
        <v>989.08786704144381</v>
      </c>
      <c r="F17">
        <v>310.32889152000007</v>
      </c>
    </row>
    <row r="19" spans="1:6">
      <c r="A19" t="s">
        <v>142</v>
      </c>
      <c r="C19">
        <v>0.96685346770267555</v>
      </c>
      <c r="D19" t="s">
        <v>142</v>
      </c>
      <c r="F19">
        <v>605.28852607815008</v>
      </c>
    </row>
    <row r="20" spans="1:6">
      <c r="A20" t="s">
        <v>143</v>
      </c>
      <c r="C20">
        <v>1.2991738580426253</v>
      </c>
      <c r="D20" t="s">
        <v>143</v>
      </c>
      <c r="F20">
        <v>438.57014340175004</v>
      </c>
    </row>
    <row r="21" spans="1:6">
      <c r="A21" t="s">
        <v>144</v>
      </c>
      <c r="C21">
        <v>1.0596873059763756</v>
      </c>
      <c r="D21" t="s">
        <v>144</v>
      </c>
      <c r="F21">
        <v>482.28275470615006</v>
      </c>
    </row>
    <row r="22" spans="1:6">
      <c r="A22" t="s">
        <v>145</v>
      </c>
      <c r="C22">
        <v>0.91153287967117547</v>
      </c>
      <c r="D22" t="s">
        <v>145</v>
      </c>
      <c r="F22">
        <v>549.25144963115008</v>
      </c>
    </row>
    <row r="23" spans="1:6">
      <c r="A23" t="s">
        <v>146</v>
      </c>
      <c r="B23">
        <v>0.55474520491756807</v>
      </c>
      <c r="C23">
        <v>0.58487896120806615</v>
      </c>
      <c r="D23" t="s">
        <v>146</v>
      </c>
      <c r="E23">
        <v>323.2165657438</v>
      </c>
      <c r="F23">
        <v>207.11276329736313</v>
      </c>
    </row>
    <row r="24" spans="1:6">
      <c r="A24" t="s">
        <v>147</v>
      </c>
      <c r="B24">
        <v>0.85655227136579992</v>
      </c>
      <c r="C24">
        <v>0.50987087473886439</v>
      </c>
      <c r="D24" t="s">
        <v>147</v>
      </c>
      <c r="E24">
        <v>336.10078384375004</v>
      </c>
      <c r="F24">
        <v>123.0756255668889</v>
      </c>
    </row>
    <row r="25" spans="1:6">
      <c r="A25" t="s">
        <v>148</v>
      </c>
      <c r="B25">
        <v>0.60100036846019989</v>
      </c>
      <c r="C25">
        <v>0.54290932561576077</v>
      </c>
      <c r="D25" t="s">
        <v>148</v>
      </c>
      <c r="E25">
        <v>323.2165657438</v>
      </c>
      <c r="F25">
        <v>214.61160349942418</v>
      </c>
    </row>
    <row r="26" spans="1:6">
      <c r="A26" t="s">
        <v>149</v>
      </c>
      <c r="B26">
        <v>1.0983501046017563</v>
      </c>
      <c r="C26">
        <v>0.89403400696712698</v>
      </c>
      <c r="D26" t="s">
        <v>149</v>
      </c>
      <c r="E26">
        <v>634.51876041520006</v>
      </c>
      <c r="F26">
        <v>233.09631460984019</v>
      </c>
    </row>
    <row r="27" spans="1:6">
      <c r="A27" t="s">
        <v>150</v>
      </c>
      <c r="B27">
        <v>1.646126809794225</v>
      </c>
      <c r="C27">
        <v>0.86042046153634899</v>
      </c>
      <c r="D27" t="s">
        <v>150</v>
      </c>
      <c r="E27">
        <v>742.45379667520012</v>
      </c>
      <c r="F27">
        <v>131.05099411104084</v>
      </c>
    </row>
    <row r="28" spans="1:6">
      <c r="A28" t="s">
        <v>151</v>
      </c>
      <c r="B28">
        <v>1.760184273980625</v>
      </c>
      <c r="C28">
        <v>0.73001426650445156</v>
      </c>
      <c r="D28" t="s">
        <v>151</v>
      </c>
      <c r="E28">
        <v>1518.0419824952003</v>
      </c>
      <c r="F28">
        <v>193.29305415682938</v>
      </c>
    </row>
    <row r="29" spans="1:6">
      <c r="A29" t="s">
        <v>152</v>
      </c>
      <c r="B29">
        <v>1.1018592340403999</v>
      </c>
      <c r="C29">
        <v>1.0794040982824362</v>
      </c>
      <c r="D29" t="s">
        <v>152</v>
      </c>
      <c r="E29">
        <v>805.38410597180007</v>
      </c>
      <c r="F29">
        <v>194.33262776160745</v>
      </c>
    </row>
    <row r="30" spans="1:6">
      <c r="A30" t="s">
        <v>153</v>
      </c>
      <c r="B30">
        <v>0.7416319399705199</v>
      </c>
      <c r="C30">
        <v>0.84359469613408744</v>
      </c>
      <c r="D30" t="s">
        <v>153</v>
      </c>
      <c r="E30">
        <v>1448.3085984256002</v>
      </c>
      <c r="F30">
        <v>261.87560505155625</v>
      </c>
    </row>
    <row r="31" spans="1:6">
      <c r="A31" t="s">
        <v>154</v>
      </c>
      <c r="B31">
        <v>0.80495889832682987</v>
      </c>
      <c r="C31">
        <v>1.2778484147414613</v>
      </c>
      <c r="D31" t="s">
        <v>154</v>
      </c>
      <c r="E31">
        <v>944.84298372249987</v>
      </c>
      <c r="F31">
        <v>342.74656460897586</v>
      </c>
    </row>
    <row r="32" spans="1:6">
      <c r="A32" t="s">
        <v>155</v>
      </c>
      <c r="B32">
        <v>0.63251905388643004</v>
      </c>
      <c r="C32">
        <v>1.1727180285595358</v>
      </c>
      <c r="D32" t="s">
        <v>155</v>
      </c>
      <c r="E32">
        <v>1330.5165192267239</v>
      </c>
      <c r="F32">
        <v>334.32155637826531</v>
      </c>
    </row>
    <row r="33" spans="1:7">
      <c r="A33" t="s">
        <v>156</v>
      </c>
      <c r="B33">
        <v>0.80495889832682987</v>
      </c>
      <c r="C33">
        <v>1.1504080274772752</v>
      </c>
      <c r="D33" t="s">
        <v>156</v>
      </c>
      <c r="E33">
        <v>966.95304450963602</v>
      </c>
      <c r="F33">
        <v>354.84857075419882</v>
      </c>
    </row>
    <row r="36" spans="1:7">
      <c r="A36" s="23" t="s">
        <v>94</v>
      </c>
      <c r="B36" s="23"/>
      <c r="C36" s="23"/>
    </row>
    <row r="37" spans="1:7">
      <c r="A37" s="21"/>
      <c r="B37" s="90"/>
      <c r="C37" s="90"/>
      <c r="D37" s="1" t="s">
        <v>95</v>
      </c>
      <c r="E37" s="1"/>
      <c r="F37" s="1" t="s">
        <v>96</v>
      </c>
      <c r="G37" s="1"/>
    </row>
    <row r="38" spans="1:7">
      <c r="A38" s="25"/>
      <c r="B38" s="26" t="s">
        <v>157</v>
      </c>
      <c r="C38" s="26" t="s">
        <v>158</v>
      </c>
      <c r="D38" s="36" t="s">
        <v>99</v>
      </c>
      <c r="E38" s="36" t="s">
        <v>100</v>
      </c>
      <c r="F38" s="36" t="s">
        <v>99</v>
      </c>
      <c r="G38" s="36" t="s">
        <v>100</v>
      </c>
    </row>
    <row r="39" spans="1:7">
      <c r="A39" s="27" t="s">
        <v>159</v>
      </c>
      <c r="B39" s="35"/>
      <c r="C39" s="57">
        <f t="shared" ref="C39:C53" si="0">C3/F3*100</f>
        <v>0.16047511950558566</v>
      </c>
      <c r="E39">
        <f>AVERAGE(C39:C42)</f>
        <v>0.15448062507639912</v>
      </c>
      <c r="G39">
        <f>C39/$E$39</f>
        <v>1.0388041828949224</v>
      </c>
    </row>
    <row r="40" spans="1:7">
      <c r="A40" s="27" t="s">
        <v>160</v>
      </c>
      <c r="B40" s="35"/>
      <c r="C40" s="57">
        <f t="shared" si="0"/>
        <v>0.18785889438015005</v>
      </c>
      <c r="E40">
        <f>AVERAGE(C43:C45)</f>
        <v>0.27393602076831569</v>
      </c>
      <c r="G40">
        <f t="shared" ref="G40:G42" si="1">C40/$E$39</f>
        <v>1.2160676737762004</v>
      </c>
    </row>
    <row r="41" spans="1:7">
      <c r="A41" s="27" t="s">
        <v>161</v>
      </c>
      <c r="B41" s="35"/>
      <c r="C41" s="57">
        <f t="shared" si="0"/>
        <v>0.1247101527611275</v>
      </c>
      <c r="E41">
        <f>AVERAGE(C46:C49)</f>
        <v>0.26267774741706784</v>
      </c>
      <c r="G41">
        <f t="shared" si="1"/>
        <v>0.80728669177414003</v>
      </c>
    </row>
    <row r="42" spans="1:7">
      <c r="A42" s="27" t="s">
        <v>162</v>
      </c>
      <c r="B42" s="35"/>
      <c r="C42" s="57">
        <f t="shared" si="0"/>
        <v>0.14487833365873329</v>
      </c>
      <c r="E42">
        <f>AVERAGE(C50:C59)</f>
        <v>0.24876004496655657</v>
      </c>
      <c r="G42">
        <f t="shared" si="1"/>
        <v>0.93784145155473719</v>
      </c>
    </row>
    <row r="43" spans="1:7">
      <c r="A43" s="27" t="s">
        <v>163</v>
      </c>
      <c r="B43" s="38">
        <f t="shared" ref="B43:B53" si="2">B7/E7*100</f>
        <v>0.32054116641567454</v>
      </c>
      <c r="C43" s="54">
        <f t="shared" si="0"/>
        <v>0.3456455704073032</v>
      </c>
      <c r="D43">
        <f>AVERAGE(B43:B45)</f>
        <v>0.30553752813364526</v>
      </c>
      <c r="F43">
        <f>B43/$D$43</f>
        <v>1.0491057133756301</v>
      </c>
      <c r="G43">
        <f>C43/$E$40</f>
        <v>1.2617748094531775</v>
      </c>
    </row>
    <row r="44" spans="1:7">
      <c r="A44" s="27" t="s">
        <v>164</v>
      </c>
      <c r="B44" s="38">
        <f t="shared" si="2"/>
        <v>0.28316728624510834</v>
      </c>
      <c r="C44" s="54">
        <f t="shared" si="0"/>
        <v>0.26090354811716104</v>
      </c>
      <c r="D44">
        <f>AVERAGE(B46:B49)</f>
        <v>0.24752902144187033</v>
      </c>
      <c r="F44">
        <f>B44/$D$43</f>
        <v>0.92678397961394798</v>
      </c>
      <c r="G44">
        <f>C44/$E$40</f>
        <v>0.9524251224260244</v>
      </c>
    </row>
    <row r="45" spans="1:7">
      <c r="A45" s="27" t="s">
        <v>165</v>
      </c>
      <c r="B45" s="38">
        <f t="shared" si="2"/>
        <v>0.31290413174015297</v>
      </c>
      <c r="C45" s="54">
        <f t="shared" si="0"/>
        <v>0.21525894378048283</v>
      </c>
      <c r="D45">
        <f>AVERAGE(B50:B57)</f>
        <v>0.18606130827586595</v>
      </c>
      <c r="F45">
        <f>B45/$D$43</f>
        <v>1.0241103070104223</v>
      </c>
      <c r="G45">
        <f>C45/$E$40</f>
        <v>0.78580006812079806</v>
      </c>
    </row>
    <row r="46" spans="1:7">
      <c r="A46" s="52" t="s">
        <v>166</v>
      </c>
      <c r="B46" s="37">
        <f t="shared" si="2"/>
        <v>0.26705789530204321</v>
      </c>
      <c r="C46" s="53">
        <f t="shared" si="0"/>
        <v>0.20848234826446074</v>
      </c>
      <c r="D46" s="3"/>
      <c r="E46">
        <f>AVERAGE(C65:C68)</f>
        <v>0.2104115278849438</v>
      </c>
      <c r="F46" s="3">
        <f>B46/$D$44</f>
        <v>1.0788952897176101</v>
      </c>
      <c r="G46" s="3">
        <f>C46/$E$41</f>
        <v>0.79368104194011491</v>
      </c>
    </row>
    <row r="47" spans="1:7">
      <c r="A47" s="52" t="s">
        <v>167</v>
      </c>
      <c r="B47" s="37">
        <f t="shared" si="2"/>
        <v>0.27647373869055092</v>
      </c>
      <c r="C47" s="53">
        <f t="shared" si="0"/>
        <v>0.24624641032405326</v>
      </c>
      <c r="D47" s="3"/>
      <c r="E47">
        <f>AVERAGE(C69:C71)</f>
        <v>0.31654793343535026</v>
      </c>
      <c r="F47" s="3">
        <f>B47/$D$44</f>
        <v>1.1169346409567491</v>
      </c>
      <c r="G47" s="3">
        <f>C47/$E$41</f>
        <v>0.93744678696773787</v>
      </c>
    </row>
    <row r="48" spans="1:7">
      <c r="A48" s="52" t="s">
        <v>168</v>
      </c>
      <c r="B48" s="37">
        <f t="shared" si="2"/>
        <v>0.21725055031993268</v>
      </c>
      <c r="C48" s="53">
        <f t="shared" si="0"/>
        <v>0.33511857155683011</v>
      </c>
      <c r="D48" s="3"/>
      <c r="E48">
        <f>AVERAGE(C72:C75)</f>
        <v>0.49330369065848922</v>
      </c>
      <c r="F48" s="3">
        <f>B48/$D$44</f>
        <v>0.87767708632481201</v>
      </c>
      <c r="G48" s="3">
        <f>C48/$E$41</f>
        <v>1.2757783057456482</v>
      </c>
    </row>
    <row r="49" spans="1:7">
      <c r="A49" s="52" t="s">
        <v>169</v>
      </c>
      <c r="B49" s="37">
        <f t="shared" si="2"/>
        <v>0.22933390145495441</v>
      </c>
      <c r="C49" s="53">
        <f t="shared" si="0"/>
        <v>0.26086365952292717</v>
      </c>
      <c r="D49" s="3"/>
      <c r="E49">
        <f>AVERAGE(C76:C85)</f>
        <v>0.41954750511052002</v>
      </c>
      <c r="F49" s="3">
        <f>B49/$D$44</f>
        <v>0.92649298300082816</v>
      </c>
      <c r="G49" s="3">
        <f>C49/$E$41</f>
        <v>0.99309386534649868</v>
      </c>
    </row>
    <row r="50" spans="1:7">
      <c r="A50" s="27" t="s">
        <v>170</v>
      </c>
      <c r="B50" s="60">
        <f t="shared" si="2"/>
        <v>0.14530224480478771</v>
      </c>
      <c r="C50" s="59">
        <f t="shared" si="0"/>
        <v>0.11138565401781389</v>
      </c>
      <c r="D50">
        <f>AVERAGE(B69:B71)</f>
        <v>0.20414201568445756</v>
      </c>
      <c r="F50">
        <f>B50/$D$45</f>
        <v>0.78093745632140588</v>
      </c>
      <c r="G50">
        <f>C50/$E$42</f>
        <v>0.44776344220708209</v>
      </c>
    </row>
    <row r="51" spans="1:7">
      <c r="A51" s="27" t="s">
        <v>171</v>
      </c>
      <c r="B51" s="60">
        <f t="shared" si="2"/>
        <v>0.16314817508664592</v>
      </c>
      <c r="C51" s="59">
        <f t="shared" si="0"/>
        <v>0.4490225451551676</v>
      </c>
      <c r="D51">
        <f>AVERAGE(B72:B75)</f>
        <v>0.16189417189024358</v>
      </c>
      <c r="F51">
        <f>B51/$D$45</f>
        <v>0.87685170333615192</v>
      </c>
      <c r="G51">
        <f t="shared" ref="G51:G59" si="3">C51/$E$42</f>
        <v>1.805042868582591</v>
      </c>
    </row>
    <row r="52" spans="1:7">
      <c r="A52" s="27" t="s">
        <v>172</v>
      </c>
      <c r="B52" s="60">
        <f t="shared" si="2"/>
        <v>0.2583729911554466</v>
      </c>
      <c r="C52" s="59">
        <f t="shared" si="0"/>
        <v>0.14119107844213102</v>
      </c>
      <c r="D52">
        <f>AVERAGE(B76:B85)</f>
        <v>8.3634406277887097E-2</v>
      </c>
      <c r="F52">
        <f>B52/$D$45</f>
        <v>1.3886443858191457</v>
      </c>
      <c r="G52">
        <f t="shared" si="3"/>
        <v>0.56757940553159503</v>
      </c>
    </row>
    <row r="53" spans="1:7">
      <c r="A53" s="27" t="s">
        <v>173</v>
      </c>
      <c r="B53" s="60">
        <f t="shared" si="2"/>
        <v>0.14337905516004734</v>
      </c>
      <c r="C53" s="59">
        <f t="shared" si="0"/>
        <v>0.25874317205045311</v>
      </c>
      <c r="F53">
        <f>B53/$D$45</f>
        <v>0.77060113404913144</v>
      </c>
      <c r="G53">
        <f t="shared" si="3"/>
        <v>1.0401315536232463</v>
      </c>
    </row>
    <row r="54" spans="1:7">
      <c r="A54" s="27" t="s">
        <v>174</v>
      </c>
      <c r="B54" s="58">
        <v>0.240481</v>
      </c>
      <c r="C54" s="58">
        <v>0.15897500000000001</v>
      </c>
      <c r="F54">
        <f t="shared" ref="F54:F57" si="4">B54/$D$45</f>
        <v>1.2924825812976015</v>
      </c>
      <c r="G54">
        <f t="shared" si="3"/>
        <v>0.63906967061922137</v>
      </c>
    </row>
    <row r="55" spans="1:7">
      <c r="A55" s="27" t="s">
        <v>175</v>
      </c>
      <c r="B55" s="58">
        <v>0.228209</v>
      </c>
      <c r="C55" s="58">
        <v>0.234821</v>
      </c>
      <c r="F55">
        <f t="shared" si="4"/>
        <v>1.2265258269690509</v>
      </c>
      <c r="G55">
        <f t="shared" si="3"/>
        <v>0.94396590108178124</v>
      </c>
    </row>
    <row r="56" spans="1:7">
      <c r="A56" s="27" t="s">
        <v>176</v>
      </c>
      <c r="B56" s="58">
        <v>0.17921899999999999</v>
      </c>
      <c r="C56" s="58">
        <v>0.234821</v>
      </c>
      <c r="F56">
        <f t="shared" si="4"/>
        <v>0.96322551776470833</v>
      </c>
      <c r="G56">
        <f t="shared" si="3"/>
        <v>0.94396590108178124</v>
      </c>
    </row>
    <row r="57" spans="1:7">
      <c r="A57" s="27" t="s">
        <v>177</v>
      </c>
      <c r="B57" s="58">
        <v>0.13037899999999999</v>
      </c>
      <c r="C57" s="58">
        <v>0.36768099999999998</v>
      </c>
      <c r="D57" t="s">
        <v>192</v>
      </c>
      <c r="F57">
        <f t="shared" si="4"/>
        <v>0.70073139444280408</v>
      </c>
      <c r="G57">
        <f t="shared" si="3"/>
        <v>1.4780548863843115</v>
      </c>
    </row>
    <row r="58" spans="1:7">
      <c r="A58" s="27" t="s">
        <v>178</v>
      </c>
      <c r="B58" s="35"/>
      <c r="C58" s="58">
        <v>0.24102100000000001</v>
      </c>
      <c r="D58">
        <f>TTEST(D50:D52,D43:D45,1,1)</f>
        <v>1.5781979927438098E-3</v>
      </c>
      <c r="E58">
        <f>TTEST(E46:E49,E39:E42,1,1)</f>
        <v>3.5408327005798754E-2</v>
      </c>
      <c r="G58">
        <f t="shared" si="3"/>
        <v>0.96888951773747667</v>
      </c>
    </row>
    <row r="59" spans="1:7">
      <c r="A59" s="27" t="s">
        <v>179</v>
      </c>
      <c r="B59" s="35"/>
      <c r="C59" s="58">
        <v>0.289939</v>
      </c>
      <c r="G59">
        <f t="shared" si="3"/>
        <v>1.1655368531509132</v>
      </c>
    </row>
    <row r="60" spans="1:7">
      <c r="A60" s="35"/>
      <c r="B60" s="35"/>
      <c r="C60" s="28"/>
    </row>
    <row r="61" spans="1:7">
      <c r="A61" s="33" t="s">
        <v>14</v>
      </c>
      <c r="B61" s="28">
        <f>AVERAGE(B39:B59)</f>
        <v>0.22634794242502299</v>
      </c>
      <c r="C61" s="28">
        <f>AVERAGE(C39:C59)</f>
        <v>0.23704961914020861</v>
      </c>
      <c r="E61" s="33" t="s">
        <v>14</v>
      </c>
      <c r="F61" s="28">
        <f>AVERAGE(F39:F57)</f>
        <v>1.0000000000000002</v>
      </c>
      <c r="G61" s="28">
        <f>AVERAGE(G39:G53)</f>
        <v>0.99070115132963421</v>
      </c>
    </row>
    <row r="62" spans="1:7">
      <c r="A62" s="33" t="s">
        <v>15</v>
      </c>
      <c r="B62" s="28">
        <f>STDEV(B39:B59)/SQRT(B63)</f>
        <v>1.6029851181043255E-2</v>
      </c>
      <c r="C62" s="28">
        <f>STDEV(C39:C59)/SQRT(C63)</f>
        <v>1.8878554492102427E-2</v>
      </c>
      <c r="E62" s="33" t="s">
        <v>15</v>
      </c>
      <c r="F62" s="28">
        <f>STDEV(F39:F57)/SQRT(F63)</f>
        <v>5.0859933158655682E-2</v>
      </c>
      <c r="G62" s="28">
        <f>STDEV(G39:G53)/SQRT(G63)</f>
        <v>8.3632024058302987E-2</v>
      </c>
    </row>
    <row r="63" spans="1:7">
      <c r="A63" s="33" t="s">
        <v>16</v>
      </c>
      <c r="B63" s="28">
        <f>COUNT(B39:B59)</f>
        <v>15</v>
      </c>
      <c r="C63" s="28">
        <f>COUNT(C39:C59)</f>
        <v>21</v>
      </c>
      <c r="E63" s="33" t="s">
        <v>16</v>
      </c>
      <c r="F63" s="28">
        <f>COUNT(F39:F57)</f>
        <v>15</v>
      </c>
      <c r="G63" s="28">
        <f>COUNT(G39:G53)</f>
        <v>15</v>
      </c>
    </row>
    <row r="64" spans="1:7">
      <c r="C64" s="24"/>
    </row>
    <row r="65" spans="1:7">
      <c r="A65" s="29" t="s">
        <v>180</v>
      </c>
      <c r="B65" s="34"/>
      <c r="C65" s="57">
        <f t="shared" ref="C65:C79" si="5">C19/F19*100</f>
        <v>0.15973431281891556</v>
      </c>
      <c r="G65">
        <f>C65/$E$39</f>
        <v>1.0340087162381575</v>
      </c>
    </row>
    <row r="66" spans="1:7">
      <c r="A66" s="29" t="s">
        <v>181</v>
      </c>
      <c r="B66" s="34"/>
      <c r="C66" s="57">
        <f t="shared" si="5"/>
        <v>0.29622943503760663</v>
      </c>
      <c r="G66">
        <f>C66/$E$39</f>
        <v>1.9175830942625003</v>
      </c>
    </row>
    <row r="67" spans="1:7">
      <c r="A67" s="29" t="s">
        <v>182</v>
      </c>
      <c r="B67" s="34"/>
      <c r="C67" s="57">
        <f t="shared" si="5"/>
        <v>0.21972324235852728</v>
      </c>
      <c r="E67">
        <f>(E46-E39)/E39</f>
        <v>0.36205771941228093</v>
      </c>
      <c r="G67">
        <f>C67/$E$39</f>
        <v>1.4223352750538272</v>
      </c>
    </row>
    <row r="68" spans="1:7">
      <c r="A68" s="29" t="s">
        <v>183</v>
      </c>
      <c r="B68" s="34"/>
      <c r="C68" s="57">
        <f t="shared" si="5"/>
        <v>0.16595912132472576</v>
      </c>
      <c r="E68">
        <f t="shared" ref="E68:E70" si="6">(E47-E40)/E40</f>
        <v>0.15555425149098609</v>
      </c>
      <c r="G68">
        <f>C68/$E$39</f>
        <v>1.074303792094639</v>
      </c>
    </row>
    <row r="69" spans="1:7">
      <c r="A69" s="29" t="s">
        <v>184</v>
      </c>
      <c r="B69" s="38">
        <f t="shared" ref="B69:B79" si="7">B23/E23*100</f>
        <v>0.17163266481746203</v>
      </c>
      <c r="C69" s="56">
        <f t="shared" si="5"/>
        <v>0.28239638730922795</v>
      </c>
      <c r="E69">
        <f t="shared" si="6"/>
        <v>0.87798051227858276</v>
      </c>
      <c r="F69">
        <f>B69/$D$43</f>
        <v>0.56174004504738984</v>
      </c>
      <c r="G69">
        <f>C69/$E$40</f>
        <v>1.0308844616972359</v>
      </c>
    </row>
    <row r="70" spans="1:7">
      <c r="A70" s="29" t="s">
        <v>185</v>
      </c>
      <c r="B70" s="38">
        <f t="shared" si="7"/>
        <v>0.25484982854547661</v>
      </c>
      <c r="C70" s="56">
        <f t="shared" si="5"/>
        <v>0.41427445311806338</v>
      </c>
      <c r="E70">
        <f t="shared" si="6"/>
        <v>0.68655503003677387</v>
      </c>
      <c r="F70">
        <f>B70/$D$43</f>
        <v>0.83410319544773781</v>
      </c>
      <c r="G70">
        <f>C70/$E$40</f>
        <v>1.5123036830137808</v>
      </c>
    </row>
    <row r="71" spans="1:7">
      <c r="A71" s="29" t="s">
        <v>186</v>
      </c>
      <c r="B71" s="38">
        <f t="shared" si="7"/>
        <v>0.18594355369043405</v>
      </c>
      <c r="C71" s="56">
        <f t="shared" si="5"/>
        <v>0.25297295987875951</v>
      </c>
      <c r="D71">
        <f>(D50-D43)/D43</f>
        <v>-0.33185943824496827</v>
      </c>
      <c r="F71">
        <f>B71/$D$43</f>
        <v>0.60857844476996759</v>
      </c>
      <c r="G71">
        <f>C71/$E$40</f>
        <v>0.92347460976194173</v>
      </c>
    </row>
    <row r="72" spans="1:7">
      <c r="A72" s="29" t="s">
        <v>187</v>
      </c>
      <c r="B72" s="37">
        <f t="shared" si="7"/>
        <v>0.17309970533937344</v>
      </c>
      <c r="C72" s="55">
        <f t="shared" si="5"/>
        <v>0.3835470365387687</v>
      </c>
      <c r="D72">
        <f t="shared" ref="D72:D73" si="8">(D51-D44)/D44</f>
        <v>-0.34595882556638807</v>
      </c>
      <c r="F72">
        <f>B72/$D$44</f>
        <v>0.69931074882071609</v>
      </c>
      <c r="G72">
        <f>C72/$E$41</f>
        <v>1.4601428568282568</v>
      </c>
    </row>
    <row r="73" spans="1:7">
      <c r="A73" s="29" t="s">
        <v>188</v>
      </c>
      <c r="B73" s="37">
        <f t="shared" si="7"/>
        <v>0.22171437699770469</v>
      </c>
      <c r="C73" s="55">
        <f t="shared" si="5"/>
        <v>0.65655393716991273</v>
      </c>
      <c r="D73">
        <f t="shared" si="8"/>
        <v>-0.55050081581773258</v>
      </c>
      <c r="F73">
        <f>B73/$D$44</f>
        <v>0.89571063508515525</v>
      </c>
      <c r="G73">
        <f>C73/$E$41</f>
        <v>2.4994653853471118</v>
      </c>
    </row>
    <row r="74" spans="1:7">
      <c r="A74" s="29" t="s">
        <v>189</v>
      </c>
      <c r="B74" s="37">
        <f t="shared" si="7"/>
        <v>0.1159509614541369</v>
      </c>
      <c r="C74" s="55">
        <f t="shared" si="5"/>
        <v>0.37767227057840913</v>
      </c>
      <c r="F74">
        <f>B74/$D$44</f>
        <v>0.46843380537246138</v>
      </c>
      <c r="G74">
        <f>C74/$E$41</f>
        <v>1.4377779400504687</v>
      </c>
    </row>
    <row r="75" spans="1:7">
      <c r="A75" s="29" t="s">
        <v>190</v>
      </c>
      <c r="B75" s="37">
        <f t="shared" si="7"/>
        <v>0.13681164376975929</v>
      </c>
      <c r="C75" s="55">
        <f t="shared" si="5"/>
        <v>0.55544151834686628</v>
      </c>
      <c r="F75">
        <f>B75/$D$44</f>
        <v>0.552709508456115</v>
      </c>
      <c r="G75">
        <f>C75/$E$41</f>
        <v>2.1145358668884935</v>
      </c>
    </row>
    <row r="76" spans="1:7">
      <c r="A76" s="29" t="s">
        <v>191</v>
      </c>
      <c r="B76" s="60">
        <f t="shared" si="7"/>
        <v>5.1206762203629741E-2</v>
      </c>
      <c r="C76" s="59">
        <f t="shared" si="5"/>
        <v>0.32213565519705678</v>
      </c>
      <c r="F76">
        <f>B76/$D$45</f>
        <v>0.27521445849293635</v>
      </c>
      <c r="G76">
        <f>C76/$E$42</f>
        <v>1.2949654163326947</v>
      </c>
    </row>
    <row r="77" spans="1:7">
      <c r="A77" s="29" t="s">
        <v>193</v>
      </c>
      <c r="B77" s="60">
        <f t="shared" si="7"/>
        <v>8.5194991357764704E-2</v>
      </c>
      <c r="C77" s="59">
        <f t="shared" si="5"/>
        <v>0.37282603144375814</v>
      </c>
      <c r="D77" t="s">
        <v>14</v>
      </c>
      <c r="F77">
        <f>B77/$D$45</f>
        <v>0.457886661913875</v>
      </c>
      <c r="G77">
        <f>C77/$E$42</f>
        <v>1.498737594672332</v>
      </c>
    </row>
    <row r="78" spans="1:7">
      <c r="A78" s="29" t="s">
        <v>194</v>
      </c>
      <c r="B78" s="60">
        <f t="shared" si="7"/>
        <v>4.7539361198915484E-2</v>
      </c>
      <c r="C78" s="59">
        <f t="shared" si="5"/>
        <v>0.35077547534286835</v>
      </c>
      <c r="D78">
        <f>AVERAGE(D71:D73)</f>
        <v>-0.40943969320969636</v>
      </c>
      <c r="E78">
        <f>AVERAGE(E67:E73)</f>
        <v>0.52053687830465589</v>
      </c>
      <c r="F78">
        <f>B78/$D$45</f>
        <v>0.25550374572466567</v>
      </c>
      <c r="G78">
        <f>C78/$E$42</f>
        <v>1.4100957225266091</v>
      </c>
    </row>
    <row r="79" spans="1:7">
      <c r="A79" s="29" t="s">
        <v>195</v>
      </c>
      <c r="B79" s="60">
        <f t="shared" si="7"/>
        <v>8.3246948018561015E-2</v>
      </c>
      <c r="C79" s="59">
        <f t="shared" si="5"/>
        <v>0.32419688912151629</v>
      </c>
      <c r="D79">
        <f>STDEV(D71:D73)/SQRT(3)</f>
        <v>7.0647902573936716E-2</v>
      </c>
      <c r="E79">
        <f>STDEV(E67:E73)/SQRT(4)</f>
        <v>0.16167249298403558</v>
      </c>
      <c r="F79">
        <f>B79/$D$45</f>
        <v>0.44741676165758204</v>
      </c>
      <c r="G79">
        <f>C79/$E$42</f>
        <v>1.3032514492634919</v>
      </c>
    </row>
    <row r="80" spans="1:7">
      <c r="A80" s="29" t="s">
        <v>196</v>
      </c>
      <c r="B80" s="58">
        <v>0.13005700000000001</v>
      </c>
      <c r="C80" s="58">
        <v>0.54939099999999996</v>
      </c>
      <c r="F80">
        <f t="shared" ref="F80:F85" si="9">B80/$D$45</f>
        <v>0.69900078208183669</v>
      </c>
      <c r="G80">
        <f t="shared" ref="G80:G85" si="10">C80/$E$42</f>
        <v>2.2085178513046997</v>
      </c>
    </row>
    <row r="81" spans="1:7">
      <c r="A81" s="29" t="s">
        <v>197</v>
      </c>
      <c r="B81" s="58">
        <v>0.124574</v>
      </c>
      <c r="C81" s="58">
        <v>0.69337300000000002</v>
      </c>
      <c r="F81">
        <f t="shared" si="9"/>
        <v>0.66953200079244268</v>
      </c>
      <c r="G81">
        <f>C81/$E$42</f>
        <v>2.7873165889370113</v>
      </c>
    </row>
    <row r="82" spans="1:7">
      <c r="A82" s="29" t="s">
        <v>198</v>
      </c>
      <c r="B82" s="58">
        <v>2.6610000000000002E-2</v>
      </c>
      <c r="C82" s="58">
        <v>0.24746399999999999</v>
      </c>
      <c r="F82">
        <f t="shared" si="9"/>
        <v>0.14301737554455105</v>
      </c>
      <c r="G82">
        <f t="shared" si="10"/>
        <v>0.9947899793685484</v>
      </c>
    </row>
    <row r="83" spans="1:7">
      <c r="A83" s="29" t="s">
        <v>199</v>
      </c>
      <c r="B83" s="58">
        <v>0.17068</v>
      </c>
      <c r="C83" s="58">
        <v>0.38366800000000001</v>
      </c>
      <c r="F83">
        <f t="shared" si="9"/>
        <v>0.91733204276377189</v>
      </c>
      <c r="G83">
        <f t="shared" si="10"/>
        <v>1.5423216379124731</v>
      </c>
    </row>
    <row r="84" spans="1:7">
      <c r="A84" s="29" t="s">
        <v>200</v>
      </c>
      <c r="B84" s="58">
        <v>3.4797000000000002E-2</v>
      </c>
      <c r="C84" s="58">
        <v>0.39835199999999998</v>
      </c>
      <c r="F84">
        <f t="shared" si="9"/>
        <v>0.1870190010080324</v>
      </c>
      <c r="G84">
        <f t="shared" si="10"/>
        <v>1.6013504100047684</v>
      </c>
    </row>
    <row r="85" spans="1:7">
      <c r="A85" s="29" t="s">
        <v>201</v>
      </c>
      <c r="B85" s="58">
        <v>8.2437999999999997E-2</v>
      </c>
      <c r="C85" s="58">
        <v>0.55329300000000003</v>
      </c>
      <c r="F85">
        <f t="shared" si="9"/>
        <v>0.44306901184297998</v>
      </c>
      <c r="G85">
        <f t="shared" si="10"/>
        <v>2.2242036500451068</v>
      </c>
    </row>
    <row r="86" spans="1:7">
      <c r="A86" s="34"/>
      <c r="B86" s="51"/>
      <c r="C86" s="30"/>
    </row>
    <row r="87" spans="1:7">
      <c r="A87" s="32" t="s">
        <v>14</v>
      </c>
      <c r="B87" s="30">
        <f>AVERAGE(B65:B86)</f>
        <v>0.12331451749371869</v>
      </c>
      <c r="C87" s="30">
        <f>AVERAGE(C65:C86)</f>
        <v>0.37904665359928491</v>
      </c>
      <c r="E87" s="32" t="s">
        <v>14</v>
      </c>
      <c r="F87" s="30">
        <f>AVERAGE(F65:F86)</f>
        <v>0.53621048381307146</v>
      </c>
      <c r="G87" s="30">
        <f>AVERAGE(G65:G86)</f>
        <v>1.5853507610287687</v>
      </c>
    </row>
    <row r="88" spans="1:7">
      <c r="A88" s="32" t="s">
        <v>15</v>
      </c>
      <c r="B88" s="30">
        <f>STDEV(B65:B86)/SQRT(B89)</f>
        <v>1.6168292421570134E-2</v>
      </c>
      <c r="C88" s="30">
        <f>STDEV(C65:C86)/SQRT(C89)</f>
        <v>3.2489729921228429E-2</v>
      </c>
      <c r="E88" s="32" t="s">
        <v>15</v>
      </c>
      <c r="F88" s="30">
        <f>STDEV(F65:F86)/SQRT(F89)</f>
        <v>5.7234387800085287E-2</v>
      </c>
      <c r="G88" s="30">
        <f>STDEV(G65:G86)/SQRT(G89)</f>
        <v>0.11339172364595061</v>
      </c>
    </row>
    <row r="89" spans="1:7">
      <c r="A89" s="32" t="s">
        <v>16</v>
      </c>
      <c r="B89" s="30">
        <f>COUNT(B65:B86)</f>
        <v>17</v>
      </c>
      <c r="C89" s="30">
        <f>COUNT(C65:C86)</f>
        <v>21</v>
      </c>
      <c r="E89" s="32" t="s">
        <v>16</v>
      </c>
      <c r="F89" s="30">
        <f>COUNT(F65:F86)</f>
        <v>17</v>
      </c>
      <c r="G89" s="30">
        <f>COUNT(G65:G86)</f>
        <v>21</v>
      </c>
    </row>
    <row r="90" spans="1:7">
      <c r="A90" s="32" t="s">
        <v>17</v>
      </c>
      <c r="B90" s="31">
        <f>TTEST(B65:B86,B39:B59,2,2)</f>
        <v>9.394924246297673E-5</v>
      </c>
      <c r="C90" s="31">
        <f>TTEST(C65:C86,C39:C59,2,2)</f>
        <v>5.1424580527850271E-4</v>
      </c>
      <c r="E90" s="32" t="s">
        <v>17</v>
      </c>
      <c r="F90" s="31">
        <f>TTEST(F65:F86,F39:F57,2,2)</f>
        <v>1.4426088648649675E-6</v>
      </c>
      <c r="G90" s="31">
        <f>TTEST(G65:G86,G39:G57,2,2)</f>
        <v>1.1899248289373643E-4</v>
      </c>
    </row>
    <row r="93" spans="1:7">
      <c r="C93" s="51"/>
    </row>
    <row r="94" spans="1:7">
      <c r="C94" s="51"/>
    </row>
    <row r="95" spans="1:7">
      <c r="C95" s="51"/>
    </row>
    <row r="96" spans="1:7">
      <c r="C96" s="51"/>
      <c r="D96" s="51"/>
    </row>
    <row r="97" spans="3:4">
      <c r="C97" s="51"/>
      <c r="D97" s="51"/>
    </row>
    <row r="98" spans="3:4">
      <c r="C98" s="51"/>
      <c r="D98" s="51"/>
    </row>
    <row r="99" spans="3:4">
      <c r="C99" s="51"/>
      <c r="D99" s="51"/>
    </row>
    <row r="100" spans="3:4">
      <c r="C100" s="51"/>
      <c r="D100" s="51"/>
    </row>
    <row r="101" spans="3:4">
      <c r="C101" s="51"/>
      <c r="D101" s="51"/>
    </row>
    <row r="102" spans="3:4">
      <c r="C102" s="51"/>
      <c r="D102" s="51"/>
    </row>
    <row r="103" spans="3:4">
      <c r="C103" s="51"/>
      <c r="D103" s="51"/>
    </row>
    <row r="104" spans="3:4">
      <c r="C104" s="51"/>
      <c r="D104" s="51"/>
    </row>
    <row r="105" spans="3:4">
      <c r="C105" s="51"/>
      <c r="D105" s="51"/>
    </row>
    <row r="106" spans="3:4">
      <c r="C106" s="51"/>
      <c r="D106" s="51"/>
    </row>
    <row r="107" spans="3:4">
      <c r="C107" s="51"/>
      <c r="D107" s="51"/>
    </row>
    <row r="108" spans="3:4">
      <c r="D108" s="51"/>
    </row>
    <row r="109" spans="3:4">
      <c r="D109" s="51"/>
    </row>
    <row r="110" spans="3:4">
      <c r="D110" s="51"/>
    </row>
    <row r="111" spans="3:4">
      <c r="D111" s="51"/>
    </row>
    <row r="112" spans="3:4">
      <c r="D112" s="51"/>
    </row>
  </sheetData>
  <mergeCells count="1">
    <mergeCell ref="B37:C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4a-c ND gcg secretion norm</vt:lpstr>
      <vt:lpstr>Fig 4d T1D human gcg secretion</vt:lpstr>
      <vt:lpstr>Fig 4e ND T1D sst secretion 1G</vt:lpstr>
      <vt:lpstr>Fig 4f-g CC on sst and gcg hu</vt:lpstr>
      <vt:lpstr>Fig 4h-i MFQ effect gcg hu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Quan Zhang</dc:creator>
  <cp:keywords/>
  <dc:description/>
  <cp:lastModifiedBy>Quan Zhang</cp:lastModifiedBy>
  <cp:revision/>
  <dcterms:created xsi:type="dcterms:W3CDTF">2023-02-23T12:06:49Z</dcterms:created>
  <dcterms:modified xsi:type="dcterms:W3CDTF">2024-08-09T12:13:16Z</dcterms:modified>
  <cp:category/>
  <cp:contentStatus/>
</cp:coreProperties>
</file>