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0" yWindow="0" windowWidth="28050" windowHeight="9510" activeTab="2"/>
  </bookViews>
  <sheets>
    <sheet name="Fig S1a &amp; c NOD BG &amp; INS" sheetId="1" r:id="rId1"/>
    <sheet name="Fig S1e-f NOD total islet &amp; ins" sheetId="2" r:id="rId2"/>
    <sheet name="Fig S1g NOD glucagon content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3" i="3" l="1"/>
  <c r="AH2" i="3"/>
  <c r="AG2" i="3"/>
  <c r="AF2" i="3"/>
  <c r="AH3" i="3"/>
  <c r="AG3" i="3"/>
  <c r="AF3" i="3"/>
  <c r="BD12" i="2"/>
  <c r="BC12" i="2"/>
  <c r="BB12" i="2"/>
  <c r="BD11" i="2"/>
  <c r="BC11" i="2"/>
  <c r="BB11" i="2"/>
  <c r="BD10" i="2"/>
  <c r="BC10" i="2"/>
  <c r="BB10" i="2"/>
  <c r="BB3" i="2"/>
  <c r="BD3" i="2"/>
  <c r="BC3" i="2"/>
  <c r="BB4" i="2"/>
  <c r="BD4" i="2"/>
  <c r="BC4" i="2"/>
  <c r="BB2" i="2"/>
  <c r="BC2" i="2"/>
  <c r="BD2" i="2"/>
  <c r="AH7" i="1"/>
  <c r="AG7" i="1"/>
  <c r="AF7" i="1"/>
  <c r="AE7" i="1"/>
  <c r="AG6" i="1"/>
  <c r="AF6" i="1"/>
  <c r="AE6" i="1"/>
  <c r="AH3" i="1"/>
  <c r="AE3" i="1"/>
  <c r="AG3" i="1"/>
  <c r="AF3" i="1"/>
  <c r="AG2" i="1"/>
  <c r="AF2" i="1"/>
  <c r="AE2" i="1"/>
</calcChain>
</file>

<file path=xl/sharedStrings.xml><?xml version="1.0" encoding="utf-8"?>
<sst xmlns="http://schemas.openxmlformats.org/spreadsheetml/2006/main" count="55" uniqueCount="20">
  <si>
    <t>NOD Diabetic</t>
  </si>
  <si>
    <t>NOD controls</t>
  </si>
  <si>
    <t>blood glucose (mM)</t>
  </si>
  <si>
    <t>mean</t>
  </si>
  <si>
    <t>se</t>
  </si>
  <si>
    <t>n</t>
  </si>
  <si>
    <t>p</t>
  </si>
  <si>
    <t>NOD Controls</t>
  </si>
  <si>
    <r>
      <t>pancreatic insulin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g)</t>
    </r>
  </si>
  <si>
    <t>NOD Control</t>
  </si>
  <si>
    <t xml:space="preserve">NOD Diabetic </t>
  </si>
  <si>
    <t>age</t>
  </si>
  <si>
    <t>young (7 wks)</t>
  </si>
  <si>
    <t>adult &gt;12 wks</t>
  </si>
  <si>
    <t>****</t>
  </si>
  <si>
    <t>&lt;0.0001</t>
  </si>
  <si>
    <t>***</t>
  </si>
  <si>
    <t>p vs NOD diabetic (1 way ANOVA)</t>
  </si>
  <si>
    <t>Islet area</t>
  </si>
  <si>
    <t>insulin+ve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</si>
</sst>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Symbol"/>
      <family val="1"/>
      <charset val="2"/>
    </font>
    <font>
      <b/>
      <sz val="10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0" fillId="3" borderId="0" xfId="0" applyFill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zoomScale="70" zoomScaleNormal="70" workbookViewId="0">
      <selection activeCell="AA15" sqref="AA15"/>
    </sheetView>
  </sheetViews>
  <sheetFormatPr defaultRowHeight="15" x14ac:dyDescent="0.25"/>
  <cols>
    <col min="1" max="1" width="12.42578125" bestFit="1" customWidth="1"/>
    <col min="2" max="2" width="20.85546875" bestFit="1" customWidth="1"/>
    <col min="34" max="34" width="12" bestFit="1" customWidth="1"/>
  </cols>
  <sheetData>
    <row r="1" spans="1:34" x14ac:dyDescent="0.25">
      <c r="AE1" t="s">
        <v>3</v>
      </c>
      <c r="AF1" t="s">
        <v>4</v>
      </c>
      <c r="AG1" t="s">
        <v>5</v>
      </c>
      <c r="AH1" t="s">
        <v>6</v>
      </c>
    </row>
    <row r="2" spans="1:34" x14ac:dyDescent="0.25">
      <c r="A2" s="2" t="s">
        <v>1</v>
      </c>
      <c r="B2" s="2" t="s">
        <v>2</v>
      </c>
      <c r="C2" s="1">
        <v>6.4</v>
      </c>
      <c r="D2" s="1">
        <v>6.6</v>
      </c>
      <c r="E2" s="1">
        <v>6.8</v>
      </c>
      <c r="F2" s="1">
        <v>6.2</v>
      </c>
      <c r="G2" s="1">
        <v>6.4</v>
      </c>
      <c r="H2" s="1">
        <v>8.1</v>
      </c>
      <c r="I2" s="1">
        <v>6.2</v>
      </c>
      <c r="J2" s="1">
        <v>6.7</v>
      </c>
      <c r="K2" s="1">
        <v>5.4</v>
      </c>
      <c r="L2" s="1">
        <v>6.4</v>
      </c>
      <c r="M2" s="1">
        <v>9.1</v>
      </c>
      <c r="N2" s="1">
        <v>8.1</v>
      </c>
      <c r="O2" s="1">
        <v>6.1</v>
      </c>
      <c r="P2" s="1">
        <v>7.3</v>
      </c>
      <c r="Q2" s="1">
        <v>6.7</v>
      </c>
      <c r="R2" s="1">
        <v>5.4</v>
      </c>
      <c r="S2" s="1">
        <v>6.5</v>
      </c>
      <c r="T2" s="1">
        <v>6.7</v>
      </c>
      <c r="U2" s="1">
        <v>8.1</v>
      </c>
      <c r="V2" s="1">
        <v>5.7</v>
      </c>
      <c r="W2" s="1">
        <v>5.7</v>
      </c>
      <c r="X2" s="1">
        <v>7.3</v>
      </c>
      <c r="Y2" s="1">
        <v>6.3</v>
      </c>
      <c r="Z2" s="1">
        <v>5.6</v>
      </c>
      <c r="AA2" s="1">
        <v>6.1</v>
      </c>
      <c r="AB2" s="1">
        <v>8.6999999999999993</v>
      </c>
      <c r="AC2" s="1">
        <v>6.3</v>
      </c>
      <c r="AE2">
        <f>AVERAGE(C2:AC2)</f>
        <v>6.6999999999999993</v>
      </c>
      <c r="AF2">
        <f>STDEV(C2:AC2)/SQRT(AG2)</f>
        <v>0.18803224552221245</v>
      </c>
      <c r="AG2">
        <f>COUNT(C2:AC2)</f>
        <v>27</v>
      </c>
    </row>
    <row r="3" spans="1:34" x14ac:dyDescent="0.25">
      <c r="A3" s="2" t="s">
        <v>0</v>
      </c>
      <c r="B3" s="2" t="s">
        <v>2</v>
      </c>
      <c r="C3" s="1">
        <v>33.299999999999997</v>
      </c>
      <c r="D3" s="1">
        <v>33.299999999999997</v>
      </c>
      <c r="E3" s="1">
        <v>33.299999999999997</v>
      </c>
      <c r="F3" s="1">
        <v>33.299999999999997</v>
      </c>
      <c r="G3" s="1">
        <v>33.299999999999997</v>
      </c>
      <c r="H3" s="1">
        <v>33.299999999999997</v>
      </c>
      <c r="I3" s="1">
        <v>30.8</v>
      </c>
      <c r="J3" s="1">
        <v>33.299999999999997</v>
      </c>
      <c r="K3" s="1">
        <v>33.299999999999997</v>
      </c>
      <c r="L3" s="1">
        <v>22.8</v>
      </c>
      <c r="M3" s="1">
        <v>33.299999999999997</v>
      </c>
      <c r="N3" s="1">
        <v>20.9</v>
      </c>
      <c r="O3" s="1">
        <v>33.299999999999997</v>
      </c>
      <c r="P3" s="1">
        <v>12.1</v>
      </c>
      <c r="Q3" s="1">
        <v>33.299999999999997</v>
      </c>
      <c r="R3" s="1">
        <v>33</v>
      </c>
      <c r="S3" s="1">
        <v>24.4</v>
      </c>
      <c r="T3" s="1">
        <v>33.299999999999997</v>
      </c>
      <c r="U3" s="1">
        <v>33.299999999999997</v>
      </c>
      <c r="V3" s="1">
        <v>9.6</v>
      </c>
      <c r="W3" s="1">
        <v>33.299999999999997</v>
      </c>
      <c r="X3" s="1">
        <v>33.299999999999997</v>
      </c>
      <c r="Y3" s="1"/>
      <c r="Z3" s="1"/>
      <c r="AA3" s="1"/>
      <c r="AB3" s="1"/>
      <c r="AC3" s="1"/>
      <c r="AE3">
        <f>AVERAGE(C3:AC3)</f>
        <v>29.686363636363634</v>
      </c>
      <c r="AF3">
        <f>STDEV(C3:AC3)/SQRT(AG3)</f>
        <v>1.524266844622912</v>
      </c>
      <c r="AG3">
        <f>COUNT(C3:AC3)</f>
        <v>22</v>
      </c>
      <c r="AH3" s="14">
        <f>TTEST(C3:AC3,C2:AC2,2,2)</f>
        <v>3.0487895629650884E-21</v>
      </c>
    </row>
    <row r="5" spans="1:34" x14ac:dyDescent="0.25">
      <c r="Y5" s="1"/>
      <c r="Z5" s="1"/>
      <c r="AA5" s="1"/>
      <c r="AB5" s="1"/>
      <c r="AC5" s="1"/>
      <c r="AE5" t="s">
        <v>3</v>
      </c>
      <c r="AF5" t="s">
        <v>4</v>
      </c>
      <c r="AG5" t="s">
        <v>5</v>
      </c>
      <c r="AH5" t="s">
        <v>6</v>
      </c>
    </row>
    <row r="6" spans="1:34" x14ac:dyDescent="0.25">
      <c r="A6" s="2" t="s">
        <v>7</v>
      </c>
      <c r="B6" t="s">
        <v>8</v>
      </c>
      <c r="C6" s="1">
        <v>6.2659229999999999</v>
      </c>
      <c r="D6" s="1">
        <v>49.481720000000003</v>
      </c>
      <c r="E6" s="1">
        <v>1.2360530000000001</v>
      </c>
      <c r="F6" s="1">
        <v>3.9710529999999999</v>
      </c>
      <c r="G6" s="1">
        <v>7.9324779999999997</v>
      </c>
      <c r="H6" s="1">
        <v>16.077850000000002</v>
      </c>
      <c r="I6" s="1">
        <v>45.652169999999998</v>
      </c>
      <c r="J6" s="1">
        <v>172.7912</v>
      </c>
      <c r="K6" s="1">
        <v>6.6180190000000003</v>
      </c>
      <c r="L6" s="1">
        <v>9.1637430000000002</v>
      </c>
      <c r="M6" s="1">
        <v>8.7340669999999996</v>
      </c>
      <c r="N6" s="1">
        <v>134.01410000000001</v>
      </c>
      <c r="O6" s="1">
        <v>2.5651199999999998</v>
      </c>
      <c r="P6" s="1">
        <v>5.6240410000000001</v>
      </c>
      <c r="Q6" s="1">
        <v>11.0649</v>
      </c>
      <c r="R6" s="1">
        <v>4.9730049999999997</v>
      </c>
      <c r="S6" s="1">
        <v>17.261700000000001</v>
      </c>
      <c r="T6" s="1">
        <v>3.061687</v>
      </c>
      <c r="U6" s="1">
        <v>2.1677</v>
      </c>
      <c r="V6" s="1">
        <v>15.99015</v>
      </c>
      <c r="W6" s="1">
        <v>1.9716670000000001</v>
      </c>
      <c r="X6" s="1">
        <v>2.8122660000000002</v>
      </c>
      <c r="Y6" s="1">
        <v>16.186910000000001</v>
      </c>
      <c r="Z6" s="1">
        <v>9.4979800000000001</v>
      </c>
      <c r="AA6" s="1">
        <v>14.58886</v>
      </c>
      <c r="AB6" s="1">
        <v>111.9346</v>
      </c>
      <c r="AE6">
        <f>AVERAGE(C6:AC6)</f>
        <v>26.216883153846158</v>
      </c>
      <c r="AF6">
        <f>STDEV(C6:AC6)/SQRT(AG6)</f>
        <v>8.6753440772567636</v>
      </c>
      <c r="AG6">
        <f>COUNT(C6:AC6)</f>
        <v>26</v>
      </c>
    </row>
    <row r="7" spans="1:34" x14ac:dyDescent="0.25">
      <c r="A7" s="2" t="s">
        <v>0</v>
      </c>
      <c r="B7" t="s">
        <v>8</v>
      </c>
      <c r="C7" s="1">
        <v>0.90153700000000003</v>
      </c>
      <c r="D7" s="1">
        <v>7.6533000000000004E-2</v>
      </c>
      <c r="E7" s="1">
        <v>7.7684000000000003E-2</v>
      </c>
      <c r="F7" s="1">
        <v>0.142372</v>
      </c>
      <c r="G7" s="1">
        <v>0.154473</v>
      </c>
      <c r="H7" s="1">
        <v>3.6888920000000001</v>
      </c>
      <c r="I7" s="1">
        <v>1.384585</v>
      </c>
      <c r="J7" s="1">
        <v>0.73954299999999995</v>
      </c>
      <c r="K7" s="1">
        <v>7.9310000000000005E-2</v>
      </c>
      <c r="L7" s="1">
        <v>7.3549879999999996</v>
      </c>
      <c r="M7" s="1">
        <v>7.5268090000000001</v>
      </c>
      <c r="N7" s="1">
        <v>0.352404</v>
      </c>
      <c r="O7" s="1">
        <v>1.3948990000000001</v>
      </c>
      <c r="P7" s="1">
        <v>2.199058</v>
      </c>
      <c r="Q7" s="1">
        <v>0.92805300000000002</v>
      </c>
      <c r="R7" s="1">
        <v>0.141234</v>
      </c>
      <c r="S7" s="1">
        <v>0.40500000000000003</v>
      </c>
      <c r="T7" s="1">
        <v>0.89544500000000005</v>
      </c>
      <c r="U7" s="1">
        <v>3.887931</v>
      </c>
      <c r="V7" s="1">
        <v>3.5791029999999999</v>
      </c>
      <c r="W7" s="1">
        <v>2.5486179999999998</v>
      </c>
      <c r="X7" s="1">
        <v>4.1840400000000004</v>
      </c>
      <c r="AE7">
        <f>AVERAGE(C7:AC7)</f>
        <v>1.9382959545454546</v>
      </c>
      <c r="AF7">
        <f>STDEV(C7:AC7)/SQRT(AG7)</f>
        <v>0.47836843097971848</v>
      </c>
      <c r="AG7">
        <f>COUNT(C7:AC7)</f>
        <v>22</v>
      </c>
      <c r="AH7" s="14">
        <f>TTEST(C7:AC7,C6:AC6,2,2)</f>
        <v>1.356788395135885E-2</v>
      </c>
    </row>
    <row r="8" spans="1:34" x14ac:dyDescent="0.25">
      <c r="B8" s="1"/>
      <c r="C8" s="1"/>
    </row>
    <row r="9" spans="1:34" x14ac:dyDescent="0.25">
      <c r="B9" s="1"/>
      <c r="C9" s="1"/>
    </row>
    <row r="10" spans="1:34" x14ac:dyDescent="0.25">
      <c r="B10" s="1"/>
      <c r="C10" s="1"/>
    </row>
    <row r="11" spans="1:34" x14ac:dyDescent="0.25">
      <c r="B11" s="1"/>
      <c r="C11" s="1"/>
    </row>
    <row r="12" spans="1:34" x14ac:dyDescent="0.25">
      <c r="B12" s="1"/>
      <c r="C12" s="1"/>
    </row>
    <row r="13" spans="1:34" x14ac:dyDescent="0.25">
      <c r="B13" s="1"/>
      <c r="C13" s="1"/>
    </row>
    <row r="14" spans="1:34" x14ac:dyDescent="0.25">
      <c r="B14" s="1"/>
      <c r="C14" s="1"/>
    </row>
    <row r="15" spans="1:34" x14ac:dyDescent="0.25">
      <c r="B15" s="1"/>
      <c r="C15" s="1"/>
    </row>
    <row r="16" spans="1:34" x14ac:dyDescent="0.25">
      <c r="B16" s="1"/>
      <c r="C16" s="1"/>
    </row>
    <row r="17" spans="2:3" x14ac:dyDescent="0.25">
      <c r="B17" s="1"/>
      <c r="C17" s="1"/>
    </row>
    <row r="18" spans="2:3" x14ac:dyDescent="0.25">
      <c r="B18" s="1"/>
      <c r="C18" s="1"/>
    </row>
    <row r="19" spans="2:3" x14ac:dyDescent="0.25">
      <c r="B19" s="1"/>
      <c r="C19" s="1"/>
    </row>
    <row r="20" spans="2:3" x14ac:dyDescent="0.25">
      <c r="B20" s="1"/>
      <c r="C20" s="1"/>
    </row>
    <row r="21" spans="2:3" x14ac:dyDescent="0.25">
      <c r="B21" s="1"/>
      <c r="C21" s="1"/>
    </row>
    <row r="22" spans="2:3" x14ac:dyDescent="0.25">
      <c r="B22" s="1"/>
      <c r="C22" s="1"/>
    </row>
    <row r="23" spans="2:3" x14ac:dyDescent="0.25">
      <c r="B23" s="1"/>
      <c r="C23" s="1"/>
    </row>
    <row r="24" spans="2:3" x14ac:dyDescent="0.25">
      <c r="B24" s="1"/>
      <c r="C24" s="1"/>
    </row>
    <row r="25" spans="2:3" x14ac:dyDescent="0.25">
      <c r="B25" s="1"/>
      <c r="C25" s="1"/>
    </row>
    <row r="26" spans="2:3" x14ac:dyDescent="0.25">
      <c r="B26" s="1"/>
      <c r="C26" s="1"/>
    </row>
    <row r="27" spans="2:3" x14ac:dyDescent="0.25">
      <c r="B27" s="1"/>
      <c r="C27" s="1"/>
    </row>
    <row r="28" spans="2:3" x14ac:dyDescent="0.25">
      <c r="B28" s="1"/>
      <c r="C28" s="1"/>
    </row>
    <row r="29" spans="2:3" x14ac:dyDescent="0.25">
      <c r="B29" s="1"/>
      <c r="C29" s="1"/>
    </row>
    <row r="30" spans="2:3" x14ac:dyDescent="0.25">
      <c r="B30" s="1"/>
      <c r="C30" s="1"/>
    </row>
    <row r="31" spans="2:3" x14ac:dyDescent="0.25">
      <c r="B31" s="1"/>
      <c r="C31" s="1"/>
    </row>
    <row r="32" spans="2:3" x14ac:dyDescent="0.25">
      <c r="B32" s="1"/>
      <c r="C32" s="1"/>
    </row>
    <row r="33" spans="2:3" x14ac:dyDescent="0.25">
      <c r="B33" s="1"/>
      <c r="C33" s="1"/>
    </row>
    <row r="34" spans="2:3" x14ac:dyDescent="0.25">
      <c r="B34" s="1"/>
      <c r="C3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3"/>
  <sheetViews>
    <sheetView topLeftCell="T1" zoomScale="70" zoomScaleNormal="70" workbookViewId="0">
      <selection activeCell="AC30" sqref="AC30"/>
    </sheetView>
  </sheetViews>
  <sheetFormatPr defaultRowHeight="15" x14ac:dyDescent="0.25"/>
  <cols>
    <col min="1" max="1" width="14.5703125" customWidth="1"/>
    <col min="2" max="2" width="15.85546875" bestFit="1" customWidth="1"/>
  </cols>
  <sheetData>
    <row r="1" spans="1:60" s="3" customFormat="1" x14ac:dyDescent="0.25">
      <c r="A1" s="11" t="s">
        <v>18</v>
      </c>
      <c r="B1" s="11" t="s">
        <v>11</v>
      </c>
      <c r="BB1" s="3" t="s">
        <v>3</v>
      </c>
      <c r="BC1" s="3" t="s">
        <v>4</v>
      </c>
      <c r="BD1" s="3" t="s">
        <v>5</v>
      </c>
      <c r="BE1" s="3" t="s">
        <v>17</v>
      </c>
    </row>
    <row r="2" spans="1:60" s="3" customFormat="1" x14ac:dyDescent="0.25">
      <c r="A2" s="9" t="s">
        <v>9</v>
      </c>
      <c r="B2" s="9" t="s">
        <v>12</v>
      </c>
      <c r="C2" s="4">
        <v>36003.953000000001</v>
      </c>
      <c r="D2" s="4">
        <v>18866.387999999999</v>
      </c>
      <c r="E2" s="4">
        <v>26489.739000000001</v>
      </c>
      <c r="F2" s="4">
        <v>22912.557000000001</v>
      </c>
      <c r="G2" s="4">
        <v>5839.2460000000001</v>
      </c>
      <c r="H2" s="4">
        <v>24190.808000000001</v>
      </c>
      <c r="I2" s="4">
        <v>24775.156999999999</v>
      </c>
      <c r="J2" s="4">
        <v>19409.599999999999</v>
      </c>
      <c r="K2" s="4">
        <v>20468.547999999999</v>
      </c>
      <c r="L2" s="4">
        <v>17705.813999999998</v>
      </c>
      <c r="M2" s="4">
        <v>6810.6390000000001</v>
      </c>
      <c r="N2" s="4">
        <v>3927.703</v>
      </c>
      <c r="O2" s="4">
        <v>11166.986000000001</v>
      </c>
      <c r="P2" s="4">
        <v>20189.297999999999</v>
      </c>
      <c r="Q2" s="4">
        <v>10554.736000000001</v>
      </c>
      <c r="R2" s="4">
        <v>4403.88</v>
      </c>
      <c r="S2" s="4">
        <v>18480.111000000001</v>
      </c>
      <c r="T2" s="4">
        <v>3316.875</v>
      </c>
      <c r="U2" s="4">
        <v>12553.133</v>
      </c>
      <c r="V2" s="4">
        <v>21473.323</v>
      </c>
      <c r="W2" s="4">
        <v>17345.210999999999</v>
      </c>
      <c r="X2" s="4">
        <v>3563.03</v>
      </c>
      <c r="Y2" s="4">
        <v>8850.8019999999997</v>
      </c>
      <c r="Z2" s="4">
        <v>11725.133</v>
      </c>
      <c r="AA2" s="4">
        <v>21465.716</v>
      </c>
      <c r="AB2" s="4">
        <v>20409.02</v>
      </c>
      <c r="AC2" s="4">
        <v>20523.46</v>
      </c>
      <c r="AD2" s="4">
        <v>13825.489</v>
      </c>
      <c r="AE2" s="4">
        <v>3493.6509999999998</v>
      </c>
      <c r="AF2" s="4">
        <v>881.18600000000004</v>
      </c>
      <c r="AG2" s="4">
        <v>4682.7749999999996</v>
      </c>
      <c r="AH2" s="4">
        <v>5098.4790000000003</v>
      </c>
      <c r="AI2" s="4">
        <v>14566.893</v>
      </c>
      <c r="AJ2" s="4">
        <v>9074.9549999999999</v>
      </c>
      <c r="AK2" s="4">
        <v>12106.083000000001</v>
      </c>
      <c r="AL2" s="4">
        <v>13101.33</v>
      </c>
      <c r="AM2" s="4">
        <v>1219.77</v>
      </c>
      <c r="AN2" s="4">
        <v>16127.62</v>
      </c>
      <c r="AO2" s="4">
        <v>28736.514999999999</v>
      </c>
      <c r="AP2" s="4">
        <v>3042.8710000000001</v>
      </c>
      <c r="AQ2" s="4">
        <v>4284.6130000000003</v>
      </c>
      <c r="AR2" s="4">
        <v>2526.6529999999998</v>
      </c>
      <c r="AS2" s="4">
        <v>11640.383</v>
      </c>
      <c r="AT2" s="4">
        <v>3644.9079999999999</v>
      </c>
      <c r="AU2" s="4">
        <v>24625.241999999998</v>
      </c>
      <c r="AV2" s="4">
        <v>10073.120000000001</v>
      </c>
      <c r="AW2" s="4">
        <v>5318.7389999999996</v>
      </c>
      <c r="AX2" s="4">
        <v>15422.608</v>
      </c>
      <c r="AY2" s="4">
        <v>5208.058</v>
      </c>
      <c r="AZ2" s="4">
        <v>1303.127</v>
      </c>
      <c r="BB2" s="3">
        <f>AVERAGE(C2:AZ2)</f>
        <v>12868.518680000003</v>
      </c>
      <c r="BC2" s="3">
        <f>STDEV(C2:AZ2)/SQRT(BD2)</f>
        <v>1212.6997888059932</v>
      </c>
      <c r="BD2" s="3">
        <f>COUNT(C2:AZ2)</f>
        <v>50</v>
      </c>
      <c r="BE2" s="4" t="s">
        <v>14</v>
      </c>
      <c r="BF2" s="4" t="s">
        <v>15</v>
      </c>
    </row>
    <row r="3" spans="1:60" s="3" customFormat="1" x14ac:dyDescent="0.25">
      <c r="A3" s="9" t="s">
        <v>9</v>
      </c>
      <c r="B3" s="9" t="s">
        <v>13</v>
      </c>
      <c r="C3" s="4">
        <v>30663.330999999998</v>
      </c>
      <c r="D3" s="4">
        <v>2818.6019999999999</v>
      </c>
      <c r="E3" s="4">
        <v>13289.425999999999</v>
      </c>
      <c r="F3" s="4">
        <v>27685.469000000001</v>
      </c>
      <c r="G3" s="4">
        <v>12726.289000000001</v>
      </c>
      <c r="H3" s="4">
        <v>3502.625</v>
      </c>
      <c r="I3" s="4">
        <v>2309.4059999999999</v>
      </c>
      <c r="J3" s="4">
        <v>3057.5680000000002</v>
      </c>
      <c r="K3" s="4">
        <v>277.99400000000003</v>
      </c>
      <c r="L3" s="4">
        <v>3284.6010000000001</v>
      </c>
      <c r="M3" s="4">
        <v>2441.2359999999999</v>
      </c>
      <c r="N3" s="4">
        <v>13968.182000000001</v>
      </c>
      <c r="O3" s="4">
        <v>20249.589</v>
      </c>
      <c r="P3" s="4">
        <v>10068.608</v>
      </c>
      <c r="Q3" s="4">
        <v>1531.692</v>
      </c>
      <c r="R3" s="4">
        <v>21759.843000000001</v>
      </c>
      <c r="S3" s="4">
        <v>11250.125</v>
      </c>
      <c r="T3" s="4">
        <v>17671.697</v>
      </c>
      <c r="U3" s="4">
        <v>1359.6079999999999</v>
      </c>
      <c r="V3" s="4">
        <v>10725.85</v>
      </c>
      <c r="W3" s="4">
        <v>4271.7640000000001</v>
      </c>
      <c r="X3" s="4">
        <v>4818.3900000000003</v>
      </c>
      <c r="Y3" s="4">
        <v>3320.886</v>
      </c>
      <c r="Z3" s="4">
        <v>466.524</v>
      </c>
      <c r="AA3" s="4">
        <v>682.75800000000004</v>
      </c>
      <c r="AB3" s="4">
        <v>2267.944</v>
      </c>
      <c r="AC3" s="4">
        <v>601.34500000000003</v>
      </c>
      <c r="AD3" s="4">
        <v>932.40700000000004</v>
      </c>
      <c r="AE3" s="4">
        <v>6396.82</v>
      </c>
      <c r="AF3" s="4">
        <v>3294.4229999999998</v>
      </c>
      <c r="AG3" s="4">
        <v>24988.306</v>
      </c>
      <c r="AH3" s="4">
        <v>21561.532999999999</v>
      </c>
      <c r="AI3" s="4">
        <v>7946.4669999999996</v>
      </c>
      <c r="AJ3" s="4">
        <v>2806.2339999999999</v>
      </c>
      <c r="AK3" s="4">
        <v>1757.183</v>
      </c>
      <c r="AL3" s="4">
        <v>17816.736000000001</v>
      </c>
      <c r="AM3" s="4">
        <v>6546.4520000000002</v>
      </c>
      <c r="AN3" s="4">
        <v>12959.371999999999</v>
      </c>
      <c r="AO3" s="4">
        <v>18134.613000000001</v>
      </c>
      <c r="AP3" s="4">
        <v>29673.437999999998</v>
      </c>
      <c r="AQ3" s="4">
        <v>9237.6180000000004</v>
      </c>
      <c r="AR3" s="4">
        <v>9070.8510000000006</v>
      </c>
      <c r="AS3" s="4">
        <v>5743.4889999999996</v>
      </c>
      <c r="AT3" s="4"/>
      <c r="AU3" s="4"/>
      <c r="AV3" s="4"/>
      <c r="AW3" s="4"/>
      <c r="AX3" s="4"/>
      <c r="AY3" s="4"/>
      <c r="AZ3" s="4"/>
      <c r="BB3" s="3">
        <f t="shared" ref="BB3:BB4" si="0">AVERAGE(C3:AZ3)</f>
        <v>9440.4021860465127</v>
      </c>
      <c r="BC3" s="3">
        <f t="shared" ref="BC3:BC4" si="1">STDEV(C3:AZ3)/SQRT(BD3)</f>
        <v>1334.4158258138928</v>
      </c>
      <c r="BD3" s="3">
        <f t="shared" ref="BD3:BD4" si="2">COUNT(C3:AZ3)</f>
        <v>43</v>
      </c>
      <c r="BE3" s="4" t="s">
        <v>16</v>
      </c>
      <c r="BF3" s="4">
        <v>8.9999999999999998E-4</v>
      </c>
      <c r="BG3" s="4"/>
      <c r="BH3" s="4"/>
    </row>
    <row r="4" spans="1:60" s="3" customFormat="1" x14ac:dyDescent="0.25">
      <c r="A4" s="9" t="s">
        <v>10</v>
      </c>
      <c r="B4" s="9" t="s">
        <v>13</v>
      </c>
      <c r="C4" s="4">
        <v>3253.944</v>
      </c>
      <c r="D4" s="4">
        <v>5428.558</v>
      </c>
      <c r="E4" s="4">
        <v>3656.8879999999999</v>
      </c>
      <c r="F4" s="4">
        <v>3404.7020000000002</v>
      </c>
      <c r="G4" s="4">
        <v>620.29</v>
      </c>
      <c r="H4" s="4">
        <v>1407.6110000000001</v>
      </c>
      <c r="I4" s="4">
        <v>2061.9850000000001</v>
      </c>
      <c r="J4" s="4">
        <v>2814.7370000000001</v>
      </c>
      <c r="K4" s="4">
        <v>5110.1469999999999</v>
      </c>
      <c r="L4" s="4">
        <v>1289.248</v>
      </c>
      <c r="M4" s="4">
        <v>2265.0450000000001</v>
      </c>
      <c r="N4" s="4">
        <v>6650.5339999999997</v>
      </c>
      <c r="O4" s="4">
        <v>2699.6460000000002</v>
      </c>
      <c r="P4" s="4">
        <v>4630.6289999999999</v>
      </c>
      <c r="Q4" s="4">
        <v>2932.5990000000002</v>
      </c>
      <c r="R4" s="4">
        <v>1982.3689999999999</v>
      </c>
      <c r="S4" s="4">
        <v>638.21400000000006</v>
      </c>
      <c r="T4" s="4">
        <v>2865.7440000000001</v>
      </c>
      <c r="U4" s="4">
        <v>1041.114</v>
      </c>
      <c r="V4" s="4">
        <v>3671.57</v>
      </c>
      <c r="W4" s="4">
        <v>233.845</v>
      </c>
      <c r="X4" s="4">
        <v>1490.3330000000001</v>
      </c>
      <c r="Y4" s="4">
        <v>4172.1279999999997</v>
      </c>
      <c r="Z4" s="4">
        <v>1058.8</v>
      </c>
      <c r="AA4" s="4">
        <v>3126.9169999999999</v>
      </c>
      <c r="AB4" s="4">
        <v>2905.6439999999998</v>
      </c>
      <c r="AC4" s="4">
        <v>2594.415</v>
      </c>
      <c r="AD4" s="4">
        <v>1925.87</v>
      </c>
      <c r="AE4" s="4">
        <v>825.71100000000001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B4" s="3">
        <f t="shared" si="0"/>
        <v>2646.8702413793103</v>
      </c>
      <c r="BC4" s="3">
        <f t="shared" si="1"/>
        <v>289.63507075893978</v>
      </c>
      <c r="BD4" s="3">
        <f t="shared" si="2"/>
        <v>29</v>
      </c>
      <c r="BE4" s="5"/>
      <c r="BF4" s="4"/>
      <c r="BG4" s="4"/>
      <c r="BH4" s="4"/>
    </row>
    <row r="5" spans="1:60" x14ac:dyDescent="0.25">
      <c r="A5" s="12"/>
      <c r="B5" s="12"/>
    </row>
    <row r="6" spans="1:60" x14ac:dyDescent="0.25">
      <c r="A6" s="12"/>
      <c r="B6" s="12"/>
    </row>
    <row r="7" spans="1:60" x14ac:dyDescent="0.25">
      <c r="A7" s="12"/>
      <c r="B7" s="12"/>
    </row>
    <row r="8" spans="1:60" x14ac:dyDescent="0.25">
      <c r="A8" s="12"/>
      <c r="B8" s="12"/>
    </row>
    <row r="9" spans="1:60" s="6" customFormat="1" x14ac:dyDescent="0.25">
      <c r="A9" s="13" t="s">
        <v>19</v>
      </c>
      <c r="B9" s="13" t="s">
        <v>11</v>
      </c>
      <c r="BB9" s="6" t="s">
        <v>3</v>
      </c>
      <c r="BC9" s="6" t="s">
        <v>4</v>
      </c>
      <c r="BD9" s="6" t="s">
        <v>5</v>
      </c>
      <c r="BE9" s="6" t="s">
        <v>17</v>
      </c>
    </row>
    <row r="10" spans="1:60" s="6" customFormat="1" x14ac:dyDescent="0.25">
      <c r="A10" s="10" t="s">
        <v>9</v>
      </c>
      <c r="B10" s="10" t="s">
        <v>12</v>
      </c>
      <c r="C10" s="7">
        <v>51.779633750000002</v>
      </c>
      <c r="D10" s="7">
        <v>55.186965309999998</v>
      </c>
      <c r="E10" s="7">
        <v>63.516435549999997</v>
      </c>
      <c r="F10" s="7">
        <v>83.957674389999994</v>
      </c>
      <c r="G10" s="7">
        <v>49.057395419999999</v>
      </c>
      <c r="H10" s="7">
        <v>85.809977910000001</v>
      </c>
      <c r="I10" s="7">
        <v>84.770401250000006</v>
      </c>
      <c r="J10" s="7">
        <v>77.685753439999999</v>
      </c>
      <c r="K10" s="7">
        <v>89.163818559999996</v>
      </c>
      <c r="L10" s="7">
        <v>71.249590670000003</v>
      </c>
      <c r="M10" s="7">
        <v>71.69440342</v>
      </c>
      <c r="N10" s="7">
        <v>72.576414260000007</v>
      </c>
      <c r="O10" s="7">
        <v>48.274673219999997</v>
      </c>
      <c r="P10" s="7">
        <v>56.835126209999999</v>
      </c>
      <c r="Q10" s="7">
        <v>61.058571239999999</v>
      </c>
      <c r="R10" s="7">
        <v>51.44236446</v>
      </c>
      <c r="S10" s="7">
        <v>81.296313639999994</v>
      </c>
      <c r="T10" s="7">
        <v>31.351588469999999</v>
      </c>
      <c r="U10" s="7">
        <v>81.812994410000002</v>
      </c>
      <c r="V10" s="7">
        <v>77.067056649999998</v>
      </c>
      <c r="W10" s="7">
        <v>88.563413839999996</v>
      </c>
      <c r="X10" s="7">
        <v>87.324805010000006</v>
      </c>
      <c r="Y10" s="7">
        <v>74.431842450000005</v>
      </c>
      <c r="Z10" s="7">
        <v>79.699411510000004</v>
      </c>
      <c r="AA10" s="7">
        <v>94.319998459999994</v>
      </c>
      <c r="AB10" s="7">
        <v>83.673983370000002</v>
      </c>
      <c r="AC10" s="7">
        <v>79.958579110000002</v>
      </c>
      <c r="AD10" s="7">
        <v>68.455618459999997</v>
      </c>
      <c r="AE10" s="7">
        <v>75.368632989999995</v>
      </c>
      <c r="AF10" s="7">
        <v>41.44743562</v>
      </c>
      <c r="AG10" s="7">
        <v>35.886605699999997</v>
      </c>
      <c r="AH10" s="7">
        <v>66.903247030000003</v>
      </c>
      <c r="AI10" s="7">
        <v>72.081822799999998</v>
      </c>
      <c r="AJ10" s="7">
        <v>67.169897809999995</v>
      </c>
      <c r="AK10" s="7">
        <v>74.814611790000001</v>
      </c>
      <c r="AL10" s="7">
        <v>85.764979589999996</v>
      </c>
      <c r="AM10" s="7">
        <v>30.792280510000001</v>
      </c>
      <c r="AN10" s="7">
        <v>82.852373749999998</v>
      </c>
      <c r="AO10" s="7">
        <v>81.550187980000004</v>
      </c>
      <c r="AP10" s="7">
        <v>87.742694319999998</v>
      </c>
      <c r="AQ10" s="7">
        <v>69.330158870000005</v>
      </c>
      <c r="AR10" s="7">
        <v>59.291758700000003</v>
      </c>
      <c r="AS10" s="7">
        <v>66.707805059999998</v>
      </c>
      <c r="AT10" s="7">
        <v>73.601610800000003</v>
      </c>
      <c r="AU10" s="7">
        <v>79.064217929999998</v>
      </c>
      <c r="AV10" s="7">
        <v>88.669131309999997</v>
      </c>
      <c r="AW10" s="7">
        <v>63.59503634</v>
      </c>
      <c r="AX10" s="7">
        <v>86.096463060000005</v>
      </c>
      <c r="AY10" s="7">
        <v>84.697693459999996</v>
      </c>
      <c r="AZ10" s="7">
        <v>70.548611149999999</v>
      </c>
      <c r="BB10" s="6">
        <f>AVERAGE(C10:AZ10)</f>
        <v>70.919841220200013</v>
      </c>
      <c r="BC10" s="6">
        <f>STDEV(C10:AZ10)/SQRT(BD10)</f>
        <v>2.2266577058598971</v>
      </c>
      <c r="BD10" s="6">
        <f>COUNT(C10:AZ10)</f>
        <v>50</v>
      </c>
      <c r="BE10" s="7" t="s">
        <v>14</v>
      </c>
      <c r="BF10" s="7" t="s">
        <v>15</v>
      </c>
    </row>
    <row r="11" spans="1:60" s="6" customFormat="1" x14ac:dyDescent="0.25">
      <c r="A11" s="10" t="s">
        <v>9</v>
      </c>
      <c r="B11" s="10" t="s">
        <v>13</v>
      </c>
      <c r="C11" s="7">
        <v>40.447989819999997</v>
      </c>
      <c r="D11" s="7">
        <v>2.898174343</v>
      </c>
      <c r="E11" s="7">
        <v>3.5911408059999999</v>
      </c>
      <c r="F11" s="7">
        <v>11.75701593</v>
      </c>
      <c r="G11" s="7">
        <v>4.6534775379999997</v>
      </c>
      <c r="H11" s="7">
        <v>11.67210307</v>
      </c>
      <c r="I11" s="7">
        <v>11.936457430000001</v>
      </c>
      <c r="J11" s="7">
        <v>11.22806986</v>
      </c>
      <c r="K11" s="7">
        <v>5.5373692170000002</v>
      </c>
      <c r="L11" s="7">
        <v>22.610664060000001</v>
      </c>
      <c r="M11" s="7">
        <v>15.67164919</v>
      </c>
      <c r="N11" s="7">
        <v>25.17446966</v>
      </c>
      <c r="O11" s="7">
        <v>44.557326920000001</v>
      </c>
      <c r="P11" s="7">
        <v>51.885383269999998</v>
      </c>
      <c r="Q11" s="7">
        <v>52.50902962</v>
      </c>
      <c r="R11" s="7">
        <v>43.717202299999997</v>
      </c>
      <c r="S11" s="7">
        <v>57.239248590000003</v>
      </c>
      <c r="T11" s="7">
        <v>44.246773429999998</v>
      </c>
      <c r="U11" s="7">
        <v>29.623380149999999</v>
      </c>
      <c r="V11" s="7">
        <v>33.624335010000003</v>
      </c>
      <c r="W11" s="7">
        <v>80.080782690000007</v>
      </c>
      <c r="X11" s="7">
        <v>44.164876229999997</v>
      </c>
      <c r="Y11" s="7">
        <v>62.763581449999997</v>
      </c>
      <c r="Z11" s="7">
        <v>66.580599210000003</v>
      </c>
      <c r="AA11" s="7">
        <v>58.137658330000001</v>
      </c>
      <c r="AB11" s="7">
        <v>47.732544300000001</v>
      </c>
      <c r="AC11" s="7">
        <v>60.491221869999997</v>
      </c>
      <c r="AD11" s="7">
        <v>47.83663628</v>
      </c>
      <c r="AE11" s="7">
        <v>67.749394140000007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B11" s="6">
        <f t="shared" ref="BB11:BB12" si="3">AVERAGE(C11:AZ11)</f>
        <v>36.555812231517237</v>
      </c>
      <c r="BC11" s="6">
        <f t="shared" ref="BC11:BC12" si="4">STDEV(C11:AZ11)/SQRT(BD11)</f>
        <v>4.2125581564798313</v>
      </c>
      <c r="BD11" s="6">
        <f t="shared" ref="BD11:BD12" si="5">COUNT(C11:AZ11)</f>
        <v>29</v>
      </c>
      <c r="BE11" s="7" t="s">
        <v>14</v>
      </c>
      <c r="BF11" s="7" t="s">
        <v>15</v>
      </c>
    </row>
    <row r="12" spans="1:60" s="6" customFormat="1" x14ac:dyDescent="0.25">
      <c r="A12" s="10" t="s">
        <v>10</v>
      </c>
      <c r="B12" s="10" t="s">
        <v>13</v>
      </c>
      <c r="C12" s="7">
        <v>9.6160229E-2</v>
      </c>
      <c r="D12" s="7">
        <v>0.18408203400000001</v>
      </c>
      <c r="E12" s="7">
        <v>0.25469743700000003</v>
      </c>
      <c r="F12" s="7">
        <v>0.382118611</v>
      </c>
      <c r="G12" s="7">
        <v>4.531428848</v>
      </c>
      <c r="H12" s="7">
        <v>0.47832817399999999</v>
      </c>
      <c r="I12" s="7">
        <v>0.92047226299999996</v>
      </c>
      <c r="J12" s="7">
        <v>8.4732606000000002E-2</v>
      </c>
      <c r="K12" s="7">
        <v>0.38942128300000001</v>
      </c>
      <c r="L12" s="7">
        <v>1.495600536</v>
      </c>
      <c r="M12" s="7">
        <v>4.9667887000000001E-2</v>
      </c>
      <c r="N12" s="7">
        <v>7.1723564000000004E-2</v>
      </c>
      <c r="O12" s="7">
        <v>0.17865305300000001</v>
      </c>
      <c r="P12" s="7">
        <v>0.116420469</v>
      </c>
      <c r="Q12" s="7">
        <v>0.208995502</v>
      </c>
      <c r="R12" s="7">
        <v>0.85639959099999996</v>
      </c>
      <c r="S12" s="7">
        <v>6.6616025999999995E-2</v>
      </c>
      <c r="T12" s="7">
        <v>0.135204571</v>
      </c>
      <c r="U12" s="7">
        <v>9.8156981000000004E-2</v>
      </c>
      <c r="V12" s="7">
        <v>7.2389512000000003E-2</v>
      </c>
      <c r="W12" s="7">
        <v>0.24520682899999999</v>
      </c>
      <c r="X12" s="7">
        <v>3.6979619999999998E-2</v>
      </c>
      <c r="Y12" s="7">
        <v>1.4857356E-2</v>
      </c>
      <c r="Z12" s="7">
        <v>0.27797372799999998</v>
      </c>
      <c r="AA12" s="7">
        <v>0</v>
      </c>
      <c r="AB12" s="7">
        <v>0</v>
      </c>
      <c r="AC12" s="7">
        <v>0.53461926400000004</v>
      </c>
      <c r="AD12" s="7">
        <v>0.18304675500000001</v>
      </c>
      <c r="AE12" s="7">
        <v>4.6349984639999997</v>
      </c>
      <c r="AF12" s="7">
        <v>0</v>
      </c>
      <c r="AG12" s="7">
        <v>0.458214913</v>
      </c>
      <c r="AH12" s="7">
        <v>0.39653859899999999</v>
      </c>
      <c r="AI12" s="7">
        <v>0.18786508699999999</v>
      </c>
      <c r="AJ12" s="7">
        <v>2.2396111890000001</v>
      </c>
      <c r="AK12" s="7">
        <v>1.144952653</v>
      </c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B12" s="6">
        <f t="shared" si="3"/>
        <v>0.60074667525714276</v>
      </c>
      <c r="BC12" s="6">
        <f t="shared" si="4"/>
        <v>0.18599441400665068</v>
      </c>
      <c r="BD12" s="6">
        <f t="shared" si="5"/>
        <v>35</v>
      </c>
      <c r="BE12" s="8"/>
      <c r="BF12" s="7"/>
    </row>
    <row r="14" spans="1:60" x14ac:dyDescent="0.25">
      <c r="F14" s="1"/>
      <c r="G14" s="1"/>
      <c r="H14" s="1"/>
    </row>
    <row r="15" spans="1:60" x14ac:dyDescent="0.25">
      <c r="F15" s="1"/>
      <c r="G15" s="1"/>
      <c r="H15" s="1"/>
    </row>
    <row r="16" spans="1:60" x14ac:dyDescent="0.25">
      <c r="F16" s="1"/>
      <c r="G16" s="1"/>
      <c r="H16" s="1"/>
    </row>
    <row r="17" spans="6:8" x14ac:dyDescent="0.25">
      <c r="F17" s="1"/>
      <c r="G17" s="1"/>
      <c r="H17" s="1"/>
    </row>
    <row r="18" spans="6:8" x14ac:dyDescent="0.25">
      <c r="F18" s="1"/>
      <c r="G18" s="1"/>
      <c r="H18" s="1"/>
    </row>
    <row r="19" spans="6:8" x14ac:dyDescent="0.25">
      <c r="F19" s="1"/>
      <c r="G19" s="1"/>
      <c r="H19" s="1"/>
    </row>
    <row r="20" spans="6:8" x14ac:dyDescent="0.25">
      <c r="F20" s="1"/>
      <c r="G20" s="1"/>
      <c r="H20" s="1"/>
    </row>
    <row r="21" spans="6:8" x14ac:dyDescent="0.25">
      <c r="F21" s="1"/>
      <c r="G21" s="1"/>
      <c r="H21" s="1"/>
    </row>
    <row r="22" spans="6:8" x14ac:dyDescent="0.25">
      <c r="F22" s="1"/>
      <c r="G22" s="1"/>
      <c r="H22" s="1"/>
    </row>
    <row r="23" spans="6:8" x14ac:dyDescent="0.25">
      <c r="F23" s="1"/>
      <c r="G23" s="1"/>
      <c r="H23" s="1"/>
    </row>
    <row r="24" spans="6:8" x14ac:dyDescent="0.25">
      <c r="F24" s="1"/>
      <c r="G24" s="1"/>
      <c r="H24" s="1"/>
    </row>
    <row r="25" spans="6:8" x14ac:dyDescent="0.25">
      <c r="F25" s="1"/>
      <c r="G25" s="1"/>
      <c r="H25" s="1"/>
    </row>
    <row r="26" spans="6:8" x14ac:dyDescent="0.25">
      <c r="F26" s="1"/>
      <c r="G26" s="1"/>
      <c r="H26" s="1"/>
    </row>
    <row r="27" spans="6:8" x14ac:dyDescent="0.25">
      <c r="F27" s="1"/>
      <c r="G27" s="1"/>
      <c r="H27" s="1"/>
    </row>
    <row r="28" spans="6:8" x14ac:dyDescent="0.25">
      <c r="F28" s="1"/>
      <c r="G28" s="1"/>
      <c r="H28" s="1"/>
    </row>
    <row r="29" spans="6:8" x14ac:dyDescent="0.25">
      <c r="F29" s="1"/>
      <c r="G29" s="1"/>
      <c r="H29" s="1"/>
    </row>
    <row r="30" spans="6:8" x14ac:dyDescent="0.25">
      <c r="F30" s="1"/>
      <c r="G30" s="1"/>
      <c r="H30" s="1"/>
    </row>
    <row r="31" spans="6:8" x14ac:dyDescent="0.25">
      <c r="F31" s="1"/>
      <c r="G31" s="1"/>
      <c r="H31" s="1"/>
    </row>
    <row r="32" spans="6:8" x14ac:dyDescent="0.25">
      <c r="F32" s="1"/>
      <c r="G32" s="1"/>
      <c r="H32" s="1"/>
    </row>
    <row r="33" spans="6:8" x14ac:dyDescent="0.25">
      <c r="F33" s="1"/>
      <c r="G33" s="1"/>
      <c r="H33" s="1"/>
    </row>
    <row r="34" spans="6:8" x14ac:dyDescent="0.25">
      <c r="F34" s="1"/>
      <c r="G34" s="1"/>
      <c r="H34" s="1"/>
    </row>
    <row r="35" spans="6:8" x14ac:dyDescent="0.25">
      <c r="F35" s="1"/>
      <c r="G35" s="1"/>
      <c r="H35" s="1"/>
    </row>
    <row r="36" spans="6:8" x14ac:dyDescent="0.25">
      <c r="F36" s="1"/>
      <c r="G36" s="1"/>
      <c r="H36" s="1"/>
    </row>
    <row r="37" spans="6:8" x14ac:dyDescent="0.25">
      <c r="F37" s="1"/>
      <c r="G37" s="1"/>
      <c r="H37" s="1"/>
    </row>
    <row r="38" spans="6:8" x14ac:dyDescent="0.25">
      <c r="F38" s="1"/>
      <c r="G38" s="1"/>
      <c r="H38" s="1"/>
    </row>
    <row r="39" spans="6:8" x14ac:dyDescent="0.25">
      <c r="F39" s="1"/>
      <c r="G39" s="1"/>
      <c r="H39" s="1"/>
    </row>
    <row r="40" spans="6:8" x14ac:dyDescent="0.25">
      <c r="F40" s="1"/>
      <c r="G40" s="1"/>
      <c r="H40" s="1"/>
    </row>
    <row r="41" spans="6:8" x14ac:dyDescent="0.25">
      <c r="F41" s="1"/>
      <c r="G41" s="1"/>
      <c r="H41" s="1"/>
    </row>
    <row r="42" spans="6:8" x14ac:dyDescent="0.25">
      <c r="F42" s="1"/>
      <c r="G42" s="1"/>
      <c r="H42" s="1"/>
    </row>
    <row r="43" spans="6:8" x14ac:dyDescent="0.25">
      <c r="F43" s="1"/>
      <c r="G43" s="1"/>
      <c r="H43" s="1"/>
    </row>
    <row r="44" spans="6:8" x14ac:dyDescent="0.25">
      <c r="F44" s="1"/>
      <c r="G44" s="1"/>
      <c r="H44" s="1"/>
    </row>
    <row r="45" spans="6:8" x14ac:dyDescent="0.25">
      <c r="F45" s="1"/>
      <c r="G45" s="1"/>
      <c r="H45" s="1"/>
    </row>
    <row r="46" spans="6:8" x14ac:dyDescent="0.25">
      <c r="F46" s="1"/>
      <c r="G46" s="1"/>
      <c r="H46" s="1"/>
    </row>
    <row r="47" spans="6:8" x14ac:dyDescent="0.25">
      <c r="F47" s="1"/>
      <c r="G47" s="1"/>
      <c r="H47" s="1"/>
    </row>
    <row r="48" spans="6:8" x14ac:dyDescent="0.25">
      <c r="F48" s="1"/>
      <c r="G48" s="1"/>
      <c r="H48" s="1"/>
    </row>
    <row r="49" spans="6:8" x14ac:dyDescent="0.25">
      <c r="F49" s="1"/>
      <c r="G49" s="1"/>
      <c r="H49" s="1"/>
    </row>
    <row r="50" spans="6:8" x14ac:dyDescent="0.25">
      <c r="F50" s="1"/>
      <c r="G50" s="1"/>
      <c r="H50" s="1"/>
    </row>
    <row r="51" spans="6:8" x14ac:dyDescent="0.25">
      <c r="F51" s="1"/>
      <c r="G51" s="1"/>
      <c r="H51" s="1"/>
    </row>
    <row r="52" spans="6:8" x14ac:dyDescent="0.25">
      <c r="F52" s="1"/>
      <c r="G52" s="1"/>
      <c r="H52" s="1"/>
    </row>
    <row r="53" spans="6:8" x14ac:dyDescent="0.25">
      <c r="F53" s="1"/>
      <c r="G53" s="1"/>
      <c r="H53" s="1"/>
    </row>
    <row r="54" spans="6:8" x14ac:dyDescent="0.25">
      <c r="F54" s="1"/>
      <c r="G54" s="1"/>
      <c r="H54" s="1"/>
    </row>
    <row r="55" spans="6:8" x14ac:dyDescent="0.25">
      <c r="F55" s="1"/>
      <c r="G55" s="1"/>
      <c r="H55" s="1"/>
    </row>
    <row r="56" spans="6:8" x14ac:dyDescent="0.25">
      <c r="F56" s="1"/>
      <c r="G56" s="1"/>
      <c r="H56" s="1"/>
    </row>
    <row r="57" spans="6:8" x14ac:dyDescent="0.25">
      <c r="F57" s="1"/>
      <c r="G57" s="1"/>
      <c r="H57" s="1"/>
    </row>
    <row r="58" spans="6:8" x14ac:dyDescent="0.25">
      <c r="F58" s="1"/>
      <c r="G58" s="1"/>
      <c r="H58" s="1"/>
    </row>
    <row r="59" spans="6:8" x14ac:dyDescent="0.25">
      <c r="F59" s="1"/>
      <c r="G59" s="1"/>
      <c r="H59" s="1"/>
    </row>
    <row r="60" spans="6:8" x14ac:dyDescent="0.25">
      <c r="F60" s="1"/>
      <c r="G60" s="1"/>
      <c r="H60" s="1"/>
    </row>
    <row r="61" spans="6:8" x14ac:dyDescent="0.25">
      <c r="F61" s="1"/>
      <c r="G61" s="1"/>
      <c r="H61" s="1"/>
    </row>
    <row r="62" spans="6:8" x14ac:dyDescent="0.25">
      <c r="F62" s="1"/>
      <c r="G62" s="1"/>
      <c r="H62" s="1"/>
    </row>
    <row r="63" spans="6:8" x14ac:dyDescent="0.25">
      <c r="F63" s="1"/>
      <c r="G63" s="1"/>
      <c r="H6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"/>
  <sheetViews>
    <sheetView tabSelected="1" topLeftCell="H1" workbookViewId="0">
      <selection activeCell="U22" sqref="U22"/>
    </sheetView>
  </sheetViews>
  <sheetFormatPr defaultRowHeight="15" x14ac:dyDescent="0.25"/>
  <sheetData>
    <row r="1" spans="1:35" x14ac:dyDescent="0.25">
      <c r="Y1" s="1"/>
      <c r="Z1" s="1"/>
      <c r="AA1" s="1"/>
      <c r="AB1" s="1"/>
      <c r="AC1" s="1"/>
      <c r="AF1" t="s">
        <v>3</v>
      </c>
      <c r="AG1" t="s">
        <v>4</v>
      </c>
      <c r="AH1" t="s">
        <v>5</v>
      </c>
      <c r="AI1" t="s">
        <v>6</v>
      </c>
    </row>
    <row r="2" spans="1:35" x14ac:dyDescent="0.25">
      <c r="A2" s="2" t="s">
        <v>7</v>
      </c>
      <c r="B2" t="s">
        <v>8</v>
      </c>
      <c r="C2" s="1"/>
      <c r="D2" s="1">
        <v>0.203262</v>
      </c>
      <c r="E2" s="1">
        <v>4.9444569999999999</v>
      </c>
      <c r="F2" s="1">
        <v>0.33055000000000001</v>
      </c>
      <c r="G2" s="1">
        <v>3.075164</v>
      </c>
      <c r="H2" s="1">
        <v>0.22172500000000001</v>
      </c>
      <c r="I2" s="1">
        <v>0.83768200000000004</v>
      </c>
      <c r="J2" s="1">
        <v>1.0517669999999999</v>
      </c>
      <c r="K2" s="1">
        <v>0.63728799999999997</v>
      </c>
      <c r="L2" s="1">
        <v>0.34172200000000003</v>
      </c>
      <c r="M2" s="1">
        <v>7.9353999999999994E-2</v>
      </c>
      <c r="N2" s="1">
        <v>1.28816</v>
      </c>
      <c r="O2" s="1">
        <v>0.71548800000000001</v>
      </c>
      <c r="P2" s="1">
        <v>3.356433</v>
      </c>
      <c r="Q2" s="1">
        <v>0.345439</v>
      </c>
      <c r="R2" s="1">
        <v>0.101581</v>
      </c>
      <c r="S2" s="1">
        <v>0.32880900000000002</v>
      </c>
      <c r="T2" s="1">
        <v>0.14657500000000001</v>
      </c>
      <c r="U2" s="1">
        <v>0.75285400000000002</v>
      </c>
      <c r="V2" s="1">
        <v>1.3868389999999999</v>
      </c>
      <c r="W2" s="1">
        <v>1.156569</v>
      </c>
      <c r="X2" s="1">
        <v>0.86278200000000005</v>
      </c>
      <c r="Y2" s="1">
        <v>5.3088999999999997E-2</v>
      </c>
      <c r="Z2" s="1">
        <v>1.0173490000000001</v>
      </c>
      <c r="AA2" s="1">
        <v>0.88046599999999997</v>
      </c>
      <c r="AB2" s="1">
        <v>0.33675899999999998</v>
      </c>
      <c r="AC2" s="1">
        <v>3.8158859999999999</v>
      </c>
      <c r="AD2" s="1">
        <v>0.88775599999999999</v>
      </c>
      <c r="AE2" s="1"/>
      <c r="AF2">
        <f>AVERAGE(C2:AD2)</f>
        <v>1.0798446296296293</v>
      </c>
      <c r="AG2">
        <f>STDEV(C2:AD2)/SQRT(AH2)</f>
        <v>0.24019604792587926</v>
      </c>
      <c r="AH2">
        <f>COUNT(C2:AD2)</f>
        <v>27</v>
      </c>
    </row>
    <row r="3" spans="1:35" x14ac:dyDescent="0.25">
      <c r="A3" s="2" t="s">
        <v>0</v>
      </c>
      <c r="B3" t="s">
        <v>8</v>
      </c>
      <c r="C3" s="1"/>
      <c r="D3" s="1">
        <v>0.43324200000000002</v>
      </c>
      <c r="E3" s="1">
        <v>1.033334</v>
      </c>
      <c r="F3" s="1">
        <v>0.277036</v>
      </c>
      <c r="G3" s="1">
        <v>1.0655E-2</v>
      </c>
      <c r="H3" s="1">
        <v>0.26491700000000001</v>
      </c>
      <c r="I3" s="1">
        <v>5.2769570000000003</v>
      </c>
      <c r="J3" s="1">
        <v>0.154839</v>
      </c>
      <c r="K3" s="1">
        <v>1.206367</v>
      </c>
      <c r="L3" s="1"/>
      <c r="M3" s="1">
        <v>0.29927100000000001</v>
      </c>
      <c r="N3" s="1">
        <v>0.37582599999999999</v>
      </c>
      <c r="O3" s="1">
        <v>0.43311100000000002</v>
      </c>
      <c r="P3" s="1">
        <v>1.4879180000000001</v>
      </c>
      <c r="Q3" s="1">
        <v>1.9169259999999999</v>
      </c>
      <c r="R3" s="1">
        <v>5.2340949999999999</v>
      </c>
      <c r="S3" s="1">
        <v>0.20379</v>
      </c>
      <c r="T3" s="1">
        <v>0.95177100000000003</v>
      </c>
      <c r="U3" s="1">
        <v>2.7401219999999999</v>
      </c>
      <c r="V3" s="1">
        <v>0.61460899999999996</v>
      </c>
      <c r="W3" s="1">
        <v>0.37147999999999998</v>
      </c>
      <c r="X3" s="1"/>
      <c r="AF3">
        <f>AVERAGE(C3:AC3)</f>
        <v>1.2255929473684211</v>
      </c>
      <c r="AG3">
        <f>STDEV(C3:AC3)/SQRT(AH3)</f>
        <v>0.36218419317040057</v>
      </c>
      <c r="AH3">
        <f>COUNT(C3:AC3)</f>
        <v>19</v>
      </c>
      <c r="AI3">
        <f>TTEST(C3:AD3,C2:AD2,2,2)</f>
        <v>0.72842610549249431</v>
      </c>
    </row>
    <row r="5" spans="1:35" x14ac:dyDescent="0.25">
      <c r="C5" s="1"/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5" x14ac:dyDescent="0.25">
      <c r="C6" s="1"/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5" x14ac:dyDescent="0.25">
      <c r="C7" s="1"/>
      <c r="D7" s="1"/>
    </row>
    <row r="8" spans="1:35" x14ac:dyDescent="0.25">
      <c r="C8" s="1"/>
      <c r="D8" s="1"/>
    </row>
    <row r="9" spans="1:35" x14ac:dyDescent="0.25">
      <c r="C9" s="1"/>
      <c r="D9" s="1"/>
    </row>
    <row r="10" spans="1:35" x14ac:dyDescent="0.25">
      <c r="C10" s="1"/>
      <c r="D10" s="1"/>
    </row>
    <row r="11" spans="1:35" x14ac:dyDescent="0.25">
      <c r="C11" s="1"/>
      <c r="D11" s="1"/>
    </row>
    <row r="12" spans="1:35" x14ac:dyDescent="0.25">
      <c r="C12" s="1"/>
      <c r="D12" s="1"/>
    </row>
    <row r="13" spans="1:35" x14ac:dyDescent="0.25">
      <c r="C13" s="1"/>
      <c r="D13" s="1"/>
    </row>
    <row r="14" spans="1:35" x14ac:dyDescent="0.25">
      <c r="C14" s="1"/>
      <c r="D14" s="1"/>
    </row>
    <row r="15" spans="1:35" x14ac:dyDescent="0.25">
      <c r="C15" s="1"/>
      <c r="D15" s="1"/>
    </row>
    <row r="16" spans="1:35" x14ac:dyDescent="0.25">
      <c r="C16" s="1"/>
      <c r="D16" s="1"/>
    </row>
    <row r="17" spans="3:4" x14ac:dyDescent="0.25">
      <c r="C17" s="1"/>
      <c r="D17" s="1"/>
    </row>
    <row r="18" spans="3:4" x14ac:dyDescent="0.25">
      <c r="C18" s="1"/>
      <c r="D18" s="1"/>
    </row>
    <row r="19" spans="3:4" x14ac:dyDescent="0.25">
      <c r="C19" s="1"/>
      <c r="D19" s="1"/>
    </row>
    <row r="20" spans="3:4" x14ac:dyDescent="0.25">
      <c r="C20" s="1"/>
      <c r="D20" s="1"/>
    </row>
    <row r="21" spans="3:4" x14ac:dyDescent="0.25">
      <c r="C21" s="1"/>
      <c r="D21" s="1"/>
    </row>
    <row r="22" spans="3:4" x14ac:dyDescent="0.25">
      <c r="C22" s="1"/>
      <c r="D22" s="1"/>
    </row>
    <row r="23" spans="3:4" x14ac:dyDescent="0.25">
      <c r="C23" s="1"/>
      <c r="D23" s="1"/>
    </row>
    <row r="24" spans="3:4" x14ac:dyDescent="0.25">
      <c r="C24" s="1"/>
      <c r="D24" s="1"/>
    </row>
    <row r="25" spans="3:4" x14ac:dyDescent="0.25">
      <c r="C25" s="1"/>
      <c r="D25" s="1"/>
    </row>
    <row r="26" spans="3:4" x14ac:dyDescent="0.25">
      <c r="C26" s="1"/>
      <c r="D26" s="1"/>
    </row>
    <row r="27" spans="3:4" x14ac:dyDescent="0.25">
      <c r="C27" s="1"/>
      <c r="D27" s="1"/>
    </row>
    <row r="28" spans="3:4" x14ac:dyDescent="0.25">
      <c r="C28" s="1"/>
      <c r="D28" s="1"/>
    </row>
    <row r="29" spans="3:4" x14ac:dyDescent="0.25">
      <c r="C29" s="1"/>
      <c r="D29" s="1"/>
    </row>
    <row r="30" spans="3:4" x14ac:dyDescent="0.25">
      <c r="C30" s="1"/>
      <c r="D30" s="1"/>
    </row>
    <row r="31" spans="3:4" x14ac:dyDescent="0.25">
      <c r="C31" s="1"/>
      <c r="D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S1a &amp; c NOD BG &amp; INS</vt:lpstr>
      <vt:lpstr>Fig S1e-f NOD total islet &amp; ins</vt:lpstr>
      <vt:lpstr>Fig S1g NOD glucagon content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Zhang</dc:creator>
  <cp:lastModifiedBy>Quan Zhang</cp:lastModifiedBy>
  <dcterms:created xsi:type="dcterms:W3CDTF">2023-02-25T15:14:20Z</dcterms:created>
  <dcterms:modified xsi:type="dcterms:W3CDTF">2024-08-08T17:02:25Z</dcterms:modified>
</cp:coreProperties>
</file>