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magune-my.sharepoint.com/personal/pramos_cicbiomagune_es/Documents/Escritorio/2025_NatureMetab/"/>
    </mc:Choice>
  </mc:AlternateContent>
  <xr:revisionPtr revIDLastSave="4" documentId="14_{B2BA2AED-A153-4021-898B-4AC83EC8FDE8}" xr6:coauthVersionLast="47" xr6:coauthVersionMax="47" xr10:uidLastSave="{D5F81D52-9201-45F5-A9F4-3CBF6BB259F5}"/>
  <bookViews>
    <workbookView xWindow="-120" yWindow="-120" windowWidth="29040" windowHeight="17640" tabRatio="771" xr2:uid="{00000000-000D-0000-FFFF-FFFF00000000}"/>
  </bookViews>
  <sheets>
    <sheet name="raw MWF" sheetId="19" r:id="rId1"/>
    <sheet name="% change MWF" sheetId="18" r:id="rId2"/>
    <sheet name="Fig1" sheetId="20" r:id="rId3"/>
    <sheet name="EDF4" sheetId="16" r:id="rId4"/>
  </sheets>
  <externalReferences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0" l="1"/>
  <c r="X60" i="20"/>
  <c r="V60" i="20"/>
  <c r="T60" i="20"/>
  <c r="R60" i="20"/>
  <c r="P60" i="20"/>
  <c r="N60" i="20"/>
  <c r="L60" i="20"/>
  <c r="J60" i="20"/>
  <c r="H60" i="20"/>
  <c r="F60" i="20"/>
  <c r="D60" i="20"/>
  <c r="X59" i="20"/>
  <c r="V59" i="20"/>
  <c r="T59" i="20"/>
  <c r="R59" i="20"/>
  <c r="P59" i="20"/>
  <c r="N59" i="20"/>
  <c r="L59" i="20"/>
  <c r="J59" i="20"/>
  <c r="H59" i="20"/>
  <c r="F59" i="20"/>
  <c r="D59" i="20"/>
  <c r="X58" i="20"/>
  <c r="V58" i="20"/>
  <c r="T58" i="20"/>
  <c r="R58" i="20"/>
  <c r="P58" i="20"/>
  <c r="N58" i="20"/>
  <c r="L58" i="20"/>
  <c r="J58" i="20"/>
  <c r="H58" i="20"/>
  <c r="F58" i="20"/>
  <c r="D58" i="20"/>
  <c r="X57" i="20"/>
  <c r="V57" i="20"/>
  <c r="T57" i="20"/>
  <c r="R57" i="20"/>
  <c r="P57" i="20"/>
  <c r="N57" i="20"/>
  <c r="L57" i="20"/>
  <c r="J57" i="20"/>
  <c r="H57" i="20"/>
  <c r="F57" i="20"/>
  <c r="D57" i="20"/>
  <c r="X56" i="20"/>
  <c r="V56" i="20"/>
  <c r="T56" i="20"/>
  <c r="R56" i="20"/>
  <c r="P56" i="20"/>
  <c r="N56" i="20"/>
  <c r="L56" i="20"/>
  <c r="J56" i="20"/>
  <c r="H56" i="20"/>
  <c r="F56" i="20"/>
  <c r="D56" i="20"/>
  <c r="B56" i="20"/>
  <c r="X55" i="20"/>
  <c r="V55" i="20"/>
  <c r="T55" i="20"/>
  <c r="R55" i="20"/>
  <c r="P55" i="20"/>
  <c r="N55" i="20"/>
  <c r="L55" i="20"/>
  <c r="J55" i="20"/>
  <c r="H55" i="20"/>
  <c r="F55" i="20"/>
  <c r="D55" i="20"/>
  <c r="B55" i="20"/>
  <c r="X54" i="20"/>
  <c r="V54" i="20"/>
  <c r="T54" i="20"/>
  <c r="R54" i="20"/>
  <c r="P54" i="20"/>
  <c r="N54" i="20"/>
  <c r="L54" i="20"/>
  <c r="J54" i="20"/>
  <c r="H54" i="20"/>
  <c r="F54" i="20"/>
  <c r="D54" i="20"/>
  <c r="B54" i="20"/>
  <c r="AD53" i="20"/>
  <c r="X53" i="20"/>
  <c r="V53" i="20"/>
  <c r="T53" i="20"/>
  <c r="R53" i="20"/>
  <c r="P53" i="20"/>
  <c r="N53" i="20"/>
  <c r="L53" i="20"/>
  <c r="J53" i="20"/>
  <c r="H53" i="20"/>
  <c r="F53" i="20"/>
  <c r="D53" i="20"/>
  <c r="B53" i="20"/>
  <c r="AD52" i="20"/>
  <c r="X52" i="20"/>
  <c r="V52" i="20"/>
  <c r="T52" i="20"/>
  <c r="R52" i="20"/>
  <c r="P52" i="20"/>
  <c r="N52" i="20"/>
  <c r="L52" i="20"/>
  <c r="J52" i="20"/>
  <c r="H52" i="20"/>
  <c r="F52" i="20"/>
  <c r="D52" i="20"/>
  <c r="B52" i="20"/>
  <c r="X51" i="20"/>
  <c r="V51" i="20"/>
  <c r="T51" i="20"/>
  <c r="R51" i="20"/>
  <c r="P51" i="20"/>
  <c r="N51" i="20"/>
  <c r="L51" i="20"/>
  <c r="J51" i="20"/>
  <c r="H51" i="20"/>
  <c r="F51" i="20"/>
  <c r="D51" i="20"/>
  <c r="B51" i="20"/>
  <c r="X46" i="20"/>
  <c r="V46" i="20"/>
  <c r="T46" i="20"/>
  <c r="R46" i="20"/>
  <c r="P46" i="20"/>
  <c r="N46" i="20"/>
  <c r="L46" i="20"/>
  <c r="J46" i="20"/>
  <c r="H46" i="20"/>
  <c r="F46" i="20"/>
  <c r="D46" i="20"/>
  <c r="B46" i="20"/>
  <c r="X45" i="20"/>
  <c r="V45" i="20"/>
  <c r="T45" i="20"/>
  <c r="R45" i="20"/>
  <c r="P45" i="20"/>
  <c r="N45" i="20"/>
  <c r="L45" i="20"/>
  <c r="J45" i="20"/>
  <c r="H45" i="20"/>
  <c r="F45" i="20"/>
  <c r="D45" i="20"/>
  <c r="B45" i="20"/>
  <c r="X44" i="20"/>
  <c r="V44" i="20"/>
  <c r="T44" i="20"/>
  <c r="R44" i="20"/>
  <c r="P44" i="20"/>
  <c r="N44" i="20"/>
  <c r="L44" i="20"/>
  <c r="J44" i="20"/>
  <c r="H44" i="20"/>
  <c r="F44" i="20"/>
  <c r="D44" i="20"/>
  <c r="B44" i="20"/>
  <c r="X43" i="20"/>
  <c r="V43" i="20"/>
  <c r="T43" i="20"/>
  <c r="R43" i="20"/>
  <c r="P43" i="20"/>
  <c r="N43" i="20"/>
  <c r="L43" i="20"/>
  <c r="J43" i="20"/>
  <c r="H43" i="20"/>
  <c r="F43" i="20"/>
  <c r="D43" i="20"/>
  <c r="B43" i="20"/>
  <c r="X42" i="20"/>
  <c r="V42" i="20"/>
  <c r="T42" i="20"/>
  <c r="R42" i="20"/>
  <c r="P42" i="20"/>
  <c r="N42" i="20"/>
  <c r="L42" i="20"/>
  <c r="J42" i="20"/>
  <c r="H42" i="20"/>
  <c r="F42" i="20"/>
  <c r="D42" i="20"/>
  <c r="B42" i="20"/>
  <c r="X41" i="20"/>
  <c r="V41" i="20"/>
  <c r="T41" i="20"/>
  <c r="R41" i="20"/>
  <c r="P41" i="20"/>
  <c r="N41" i="20"/>
  <c r="L41" i="20"/>
  <c r="J41" i="20"/>
  <c r="H41" i="20"/>
  <c r="F41" i="20"/>
  <c r="D41" i="20"/>
  <c r="B41" i="20"/>
  <c r="X40" i="20"/>
  <c r="V40" i="20"/>
  <c r="T40" i="20"/>
  <c r="R40" i="20"/>
  <c r="P40" i="20"/>
  <c r="N40" i="20"/>
  <c r="L40" i="20"/>
  <c r="J40" i="20"/>
  <c r="H40" i="20"/>
  <c r="F40" i="20"/>
  <c r="D40" i="20"/>
  <c r="B40" i="20"/>
  <c r="X39" i="20"/>
  <c r="V39" i="20"/>
  <c r="T39" i="20"/>
  <c r="R39" i="20"/>
  <c r="P39" i="20"/>
  <c r="N39" i="20"/>
  <c r="L39" i="20"/>
  <c r="J39" i="20"/>
  <c r="H39" i="20"/>
  <c r="F39" i="20"/>
  <c r="D39" i="20"/>
  <c r="B39" i="20"/>
  <c r="X38" i="20"/>
  <c r="V38" i="20"/>
  <c r="T38" i="20"/>
  <c r="R38" i="20"/>
  <c r="P38" i="20"/>
  <c r="N38" i="20"/>
  <c r="L38" i="20"/>
  <c r="J38" i="20"/>
  <c r="H38" i="20"/>
  <c r="F38" i="20"/>
  <c r="D38" i="20"/>
  <c r="B38" i="20"/>
  <c r="X37" i="20"/>
  <c r="V37" i="20"/>
  <c r="T37" i="20"/>
  <c r="R37" i="20"/>
  <c r="P37" i="20"/>
  <c r="N37" i="20"/>
  <c r="L37" i="20"/>
  <c r="J37" i="20"/>
  <c r="H37" i="20"/>
  <c r="F37" i="20"/>
  <c r="D37" i="20"/>
  <c r="X32" i="20"/>
  <c r="V32" i="20"/>
  <c r="T32" i="20"/>
  <c r="R32" i="20"/>
  <c r="P32" i="20"/>
  <c r="N32" i="20"/>
  <c r="L32" i="20"/>
  <c r="J32" i="20"/>
  <c r="H32" i="20"/>
  <c r="F32" i="20"/>
  <c r="D32" i="20"/>
  <c r="B32" i="20"/>
  <c r="X31" i="20"/>
  <c r="V31" i="20"/>
  <c r="T31" i="20"/>
  <c r="R31" i="20"/>
  <c r="P31" i="20"/>
  <c r="N31" i="20"/>
  <c r="L31" i="20"/>
  <c r="J31" i="20"/>
  <c r="H31" i="20"/>
  <c r="F31" i="20"/>
  <c r="D31" i="20"/>
  <c r="B31" i="20"/>
  <c r="X30" i="20"/>
  <c r="V30" i="20"/>
  <c r="T30" i="20"/>
  <c r="R30" i="20"/>
  <c r="P30" i="20"/>
  <c r="N30" i="20"/>
  <c r="L30" i="20"/>
  <c r="J30" i="20"/>
  <c r="H30" i="20"/>
  <c r="F30" i="20"/>
  <c r="D30" i="20"/>
  <c r="B30" i="20"/>
  <c r="X29" i="20"/>
  <c r="V29" i="20"/>
  <c r="T29" i="20"/>
  <c r="R29" i="20"/>
  <c r="P29" i="20"/>
  <c r="N29" i="20"/>
  <c r="L29" i="20"/>
  <c r="J29" i="20"/>
  <c r="H29" i="20"/>
  <c r="F29" i="20"/>
  <c r="D29" i="20"/>
  <c r="B29" i="20"/>
  <c r="X28" i="20"/>
  <c r="V28" i="20"/>
  <c r="T28" i="20"/>
  <c r="R28" i="20"/>
  <c r="P28" i="20"/>
  <c r="N28" i="20"/>
  <c r="L28" i="20"/>
  <c r="J28" i="20"/>
  <c r="H28" i="20"/>
  <c r="F28" i="20"/>
  <c r="D28" i="20"/>
  <c r="B28" i="20"/>
  <c r="X27" i="20"/>
  <c r="V27" i="20"/>
  <c r="T27" i="20"/>
  <c r="R27" i="20"/>
  <c r="P27" i="20"/>
  <c r="N27" i="20"/>
  <c r="L27" i="20"/>
  <c r="J27" i="20"/>
  <c r="H27" i="20"/>
  <c r="F27" i="20"/>
  <c r="D27" i="20"/>
  <c r="B27" i="20"/>
  <c r="X26" i="20"/>
  <c r="V26" i="20"/>
  <c r="T26" i="20"/>
  <c r="R26" i="20"/>
  <c r="P26" i="20"/>
  <c r="N26" i="20"/>
  <c r="L26" i="20"/>
  <c r="J26" i="20"/>
  <c r="H26" i="20"/>
  <c r="F26" i="20"/>
  <c r="D26" i="20"/>
  <c r="B26" i="20"/>
  <c r="X25" i="20"/>
  <c r="V25" i="20"/>
  <c r="T25" i="20"/>
  <c r="R25" i="20"/>
  <c r="P25" i="20"/>
  <c r="N25" i="20"/>
  <c r="L25" i="20"/>
  <c r="J25" i="20"/>
  <c r="H25" i="20"/>
  <c r="F25" i="20"/>
  <c r="D25" i="20"/>
  <c r="B25" i="20"/>
  <c r="X24" i="20"/>
  <c r="V24" i="20"/>
  <c r="T24" i="20"/>
  <c r="R24" i="20"/>
  <c r="P24" i="20"/>
  <c r="N24" i="20"/>
  <c r="L24" i="20"/>
  <c r="J24" i="20"/>
  <c r="H24" i="20"/>
  <c r="F24" i="20"/>
  <c r="D24" i="20"/>
  <c r="B24" i="20"/>
  <c r="X23" i="20"/>
  <c r="V23" i="20"/>
  <c r="T23" i="20"/>
  <c r="R23" i="20"/>
  <c r="P23" i="20"/>
  <c r="N23" i="20"/>
  <c r="L23" i="20"/>
  <c r="J23" i="20"/>
  <c r="H23" i="20"/>
  <c r="F23" i="20"/>
  <c r="D23" i="20"/>
  <c r="B23" i="20"/>
  <c r="K16" i="20"/>
  <c r="M15" i="20"/>
  <c r="M16" i="20" s="1"/>
  <c r="L15" i="20"/>
  <c r="L16" i="20" s="1"/>
  <c r="K15" i="20"/>
  <c r="J15" i="20"/>
  <c r="J16" i="20" s="1"/>
  <c r="I15" i="20"/>
  <c r="I16" i="20" s="1"/>
  <c r="H15" i="20"/>
  <c r="H16" i="20" s="1"/>
  <c r="G15" i="20"/>
  <c r="G16" i="20" s="1"/>
  <c r="F15" i="20"/>
  <c r="F16" i="20" s="1"/>
  <c r="E15" i="20"/>
  <c r="E16" i="20" s="1"/>
  <c r="D15" i="20"/>
  <c r="D16" i="20" s="1"/>
  <c r="C15" i="20"/>
  <c r="C16" i="20" s="1"/>
  <c r="B15" i="20"/>
  <c r="B16" i="20" s="1"/>
  <c r="M14" i="20"/>
  <c r="L14" i="20"/>
  <c r="K14" i="20"/>
  <c r="J14" i="20"/>
  <c r="I14" i="20"/>
  <c r="H14" i="20"/>
  <c r="G14" i="20"/>
  <c r="F14" i="20"/>
  <c r="E14" i="20"/>
  <c r="D14" i="20"/>
  <c r="C14" i="20"/>
  <c r="B14" i="20"/>
  <c r="G12" i="20"/>
  <c r="M11" i="20"/>
  <c r="M12" i="20" s="1"/>
  <c r="L11" i="20"/>
  <c r="L12" i="20" s="1"/>
  <c r="K11" i="20"/>
  <c r="K12" i="20" s="1"/>
  <c r="J11" i="20"/>
  <c r="J12" i="20" s="1"/>
  <c r="I11" i="20"/>
  <c r="I12" i="20" s="1"/>
  <c r="H11" i="20"/>
  <c r="H12" i="20" s="1"/>
  <c r="G11" i="20"/>
  <c r="F11" i="20"/>
  <c r="F12" i="20" s="1"/>
  <c r="E11" i="20"/>
  <c r="E12" i="20" s="1"/>
  <c r="D11" i="20"/>
  <c r="D12" i="20" s="1"/>
  <c r="C11" i="20"/>
  <c r="C12" i="20" s="1"/>
  <c r="B11" i="20"/>
  <c r="B12" i="20" s="1"/>
  <c r="M10" i="20"/>
  <c r="L10" i="20"/>
  <c r="K10" i="20"/>
  <c r="J10" i="20"/>
  <c r="I10" i="20"/>
  <c r="H10" i="20"/>
  <c r="G10" i="20"/>
  <c r="F10" i="20"/>
  <c r="E10" i="20"/>
  <c r="D10" i="20"/>
  <c r="C10" i="20"/>
  <c r="B10" i="20"/>
  <c r="M8" i="20"/>
  <c r="K8" i="20"/>
  <c r="H8" i="20"/>
  <c r="F8" i="20"/>
  <c r="E8" i="20"/>
  <c r="C8" i="20"/>
  <c r="M7" i="20"/>
  <c r="L7" i="20"/>
  <c r="L8" i="20" s="1"/>
  <c r="K7" i="20"/>
  <c r="J7" i="20"/>
  <c r="J8" i="20" s="1"/>
  <c r="I7" i="20"/>
  <c r="I8" i="20" s="1"/>
  <c r="H7" i="20"/>
  <c r="G7" i="20"/>
  <c r="G8" i="20" s="1"/>
  <c r="F7" i="20"/>
  <c r="E7" i="20"/>
  <c r="D7" i="20"/>
  <c r="D8" i="20" s="1"/>
  <c r="C7" i="20"/>
  <c r="B7" i="20"/>
  <c r="B8" i="20" s="1"/>
  <c r="M6" i="20"/>
  <c r="L6" i="20"/>
  <c r="K6" i="20"/>
  <c r="J6" i="20"/>
  <c r="I6" i="20"/>
  <c r="H6" i="20"/>
  <c r="G6" i="20"/>
  <c r="F6" i="20"/>
  <c r="E6" i="20"/>
  <c r="D6" i="20"/>
  <c r="C6" i="20"/>
  <c r="AD54" i="20" l="1"/>
  <c r="AF52" i="20" s="1"/>
  <c r="AF53" i="20" l="1"/>
  <c r="BB5" i="18" l="1"/>
  <c r="BW5" i="18"/>
  <c r="BW6" i="18"/>
  <c r="BW7" i="18"/>
  <c r="BW8" i="18"/>
  <c r="BW9" i="18"/>
  <c r="BW10" i="18"/>
  <c r="BW11" i="18"/>
  <c r="BW12" i="18"/>
  <c r="BW13" i="18"/>
  <c r="BW14" i="18"/>
  <c r="BW15" i="18"/>
  <c r="BW16" i="18"/>
  <c r="BW17" i="18"/>
  <c r="BW18" i="18"/>
  <c r="BW19" i="18"/>
  <c r="BW20" i="18"/>
  <c r="BW21" i="18"/>
  <c r="BW22" i="18"/>
  <c r="BW23" i="18"/>
  <c r="BW24" i="18"/>
  <c r="BW25" i="18"/>
  <c r="BW26" i="18"/>
  <c r="BW27" i="18"/>
  <c r="BW28" i="18"/>
  <c r="BW29" i="18"/>
  <c r="BW30" i="18"/>
  <c r="BW31" i="18"/>
  <c r="BW32" i="18"/>
  <c r="BW34" i="18"/>
  <c r="BW35" i="18"/>
  <c r="BW36" i="18"/>
  <c r="BW37" i="18"/>
  <c r="BW38" i="18"/>
  <c r="BW39" i="18"/>
  <c r="BW40" i="18"/>
  <c r="BW41" i="18"/>
  <c r="BW42" i="18"/>
  <c r="BW43" i="18"/>
  <c r="BW44" i="18"/>
  <c r="BW45" i="18"/>
  <c r="BW46" i="18"/>
  <c r="BW47" i="18"/>
  <c r="BW48" i="18"/>
  <c r="BW49" i="18"/>
  <c r="BW50" i="18"/>
  <c r="BW51" i="18"/>
  <c r="BW52" i="18"/>
  <c r="BW53" i="18"/>
  <c r="BW54" i="18"/>
  <c r="BW55" i="18"/>
  <c r="BW56" i="18"/>
  <c r="BW57" i="18"/>
  <c r="BW58" i="18"/>
  <c r="BW59" i="18"/>
  <c r="BW60" i="18"/>
  <c r="BW61" i="18"/>
  <c r="BW62" i="18"/>
  <c r="Y14" i="18"/>
  <c r="Z5" i="18"/>
  <c r="AA5" i="18" s="1"/>
  <c r="Y11" i="18"/>
  <c r="Y8" i="18"/>
  <c r="Y5" i="18"/>
  <c r="Z8" i="18"/>
  <c r="AA8" i="18" s="1"/>
  <c r="AX8" i="18"/>
  <c r="AY8" i="18"/>
  <c r="AZ8" i="18" s="1"/>
  <c r="BB8" i="18"/>
  <c r="BQ8" i="18"/>
  <c r="BR8" i="18"/>
  <c r="BU8" i="18"/>
  <c r="Y9" i="18"/>
  <c r="Z9" i="18"/>
  <c r="AA9" i="18" s="1"/>
  <c r="AX9" i="18"/>
  <c r="AY9" i="18"/>
  <c r="AZ9" i="18" s="1"/>
  <c r="BB9" i="18"/>
  <c r="BQ9" i="18"/>
  <c r="BR9" i="18"/>
  <c r="BU9" i="18"/>
  <c r="Y10" i="18"/>
  <c r="Z10" i="18"/>
  <c r="AA10" i="18" s="1"/>
  <c r="AX10" i="18"/>
  <c r="AY10" i="18"/>
  <c r="AZ10" i="18" s="1"/>
  <c r="BB10" i="18"/>
  <c r="BQ10" i="18"/>
  <c r="BR10" i="18"/>
  <c r="BU10" i="18"/>
  <c r="BU62" i="18"/>
  <c r="BR62" i="18"/>
  <c r="BQ62" i="18"/>
  <c r="BB62" i="18"/>
  <c r="AY62" i="18"/>
  <c r="AZ62" i="18" s="1"/>
  <c r="AX62" i="18"/>
  <c r="Z62" i="18"/>
  <c r="AA62" i="18" s="1"/>
  <c r="Y62" i="18"/>
  <c r="BU61" i="18"/>
  <c r="BR61" i="18"/>
  <c r="BQ61" i="18"/>
  <c r="BB61" i="18"/>
  <c r="AY61" i="18"/>
  <c r="AZ61" i="18" s="1"/>
  <c r="AX61" i="18"/>
  <c r="Z61" i="18"/>
  <c r="AA61" i="18" s="1"/>
  <c r="Y61" i="18"/>
  <c r="BU60" i="18"/>
  <c r="BR60" i="18"/>
  <c r="BQ60" i="18"/>
  <c r="BB60" i="18"/>
  <c r="AY60" i="18"/>
  <c r="AZ60" i="18" s="1"/>
  <c r="AX60" i="18"/>
  <c r="Z60" i="18"/>
  <c r="AA60" i="18" s="1"/>
  <c r="Y60" i="18"/>
  <c r="BU59" i="18"/>
  <c r="BR59" i="18"/>
  <c r="BQ59" i="18"/>
  <c r="BB59" i="18"/>
  <c r="AY59" i="18"/>
  <c r="AZ59" i="18" s="1"/>
  <c r="AX59" i="18"/>
  <c r="Z59" i="18"/>
  <c r="AA59" i="18" s="1"/>
  <c r="Y59" i="18"/>
  <c r="BU58" i="18"/>
  <c r="BR58" i="18"/>
  <c r="BQ58" i="18"/>
  <c r="BB58" i="18"/>
  <c r="AY58" i="18"/>
  <c r="AZ58" i="18" s="1"/>
  <c r="AX58" i="18"/>
  <c r="Z58" i="18"/>
  <c r="AA58" i="18" s="1"/>
  <c r="Y58" i="18"/>
  <c r="BU57" i="18"/>
  <c r="BR57" i="18"/>
  <c r="BQ57" i="18"/>
  <c r="BB57" i="18"/>
  <c r="AY57" i="18"/>
  <c r="AZ57" i="18" s="1"/>
  <c r="AX57" i="18"/>
  <c r="Z57" i="18"/>
  <c r="AA57" i="18" s="1"/>
  <c r="Y57" i="18"/>
  <c r="BU56" i="18"/>
  <c r="BR56" i="18"/>
  <c r="BQ56" i="18"/>
  <c r="BB56" i="18"/>
  <c r="AY56" i="18"/>
  <c r="AZ56" i="18" s="1"/>
  <c r="AX56" i="18"/>
  <c r="Z56" i="18"/>
  <c r="AA56" i="18" s="1"/>
  <c r="Y56" i="18"/>
  <c r="BU55" i="18"/>
  <c r="BR55" i="18"/>
  <c r="BQ55" i="18"/>
  <c r="BB55" i="18"/>
  <c r="AY55" i="18"/>
  <c r="AZ55" i="18" s="1"/>
  <c r="AX55" i="18"/>
  <c r="Z55" i="18"/>
  <c r="AA55" i="18" s="1"/>
  <c r="Y55" i="18"/>
  <c r="BU54" i="18"/>
  <c r="BR54" i="18"/>
  <c r="BQ54" i="18"/>
  <c r="BB54" i="18"/>
  <c r="AY54" i="18"/>
  <c r="AZ54" i="18" s="1"/>
  <c r="AX54" i="18"/>
  <c r="Z54" i="18"/>
  <c r="AA54" i="18" s="1"/>
  <c r="Y54" i="18"/>
  <c r="BU53" i="18"/>
  <c r="BR53" i="18"/>
  <c r="BQ53" i="18"/>
  <c r="BB53" i="18"/>
  <c r="AY53" i="18"/>
  <c r="AZ53" i="18" s="1"/>
  <c r="AX53" i="18"/>
  <c r="Z53" i="18"/>
  <c r="AA53" i="18" s="1"/>
  <c r="Y53" i="18"/>
  <c r="BU52" i="18"/>
  <c r="BR52" i="18"/>
  <c r="BQ52" i="18"/>
  <c r="BB52" i="18"/>
  <c r="AY52" i="18"/>
  <c r="AZ52" i="18" s="1"/>
  <c r="AX52" i="18"/>
  <c r="Z52" i="18"/>
  <c r="AA52" i="18" s="1"/>
  <c r="Y52" i="18"/>
  <c r="BU51" i="18"/>
  <c r="BR51" i="18"/>
  <c r="BQ51" i="18"/>
  <c r="BB51" i="18"/>
  <c r="AY51" i="18"/>
  <c r="AZ51" i="18" s="1"/>
  <c r="AX51" i="18"/>
  <c r="Z51" i="18"/>
  <c r="AA51" i="18" s="1"/>
  <c r="Y51" i="18"/>
  <c r="BU50" i="18"/>
  <c r="BR50" i="18"/>
  <c r="BQ50" i="18"/>
  <c r="BB50" i="18"/>
  <c r="AY50" i="18"/>
  <c r="AZ50" i="18" s="1"/>
  <c r="AX50" i="18"/>
  <c r="Z50" i="18"/>
  <c r="AA50" i="18" s="1"/>
  <c r="Y50" i="18"/>
  <c r="BU49" i="18"/>
  <c r="BR49" i="18"/>
  <c r="BQ49" i="18"/>
  <c r="BB49" i="18"/>
  <c r="AY49" i="18"/>
  <c r="AZ49" i="18" s="1"/>
  <c r="AX49" i="18"/>
  <c r="Z49" i="18"/>
  <c r="AA49" i="18" s="1"/>
  <c r="Y49" i="18"/>
  <c r="BU48" i="18"/>
  <c r="BR48" i="18"/>
  <c r="BQ48" i="18"/>
  <c r="BB48" i="18"/>
  <c r="AY48" i="18"/>
  <c r="AZ48" i="18" s="1"/>
  <c r="AX48" i="18"/>
  <c r="Z48" i="18"/>
  <c r="AA48" i="18" s="1"/>
  <c r="Y48" i="18"/>
  <c r="BU47" i="18"/>
  <c r="BR47" i="18"/>
  <c r="BQ47" i="18"/>
  <c r="BB47" i="18"/>
  <c r="AY47" i="18"/>
  <c r="AZ47" i="18" s="1"/>
  <c r="AX47" i="18"/>
  <c r="Z47" i="18"/>
  <c r="AA47" i="18" s="1"/>
  <c r="Y47" i="18"/>
  <c r="BU46" i="18"/>
  <c r="BR46" i="18"/>
  <c r="BQ46" i="18"/>
  <c r="BB46" i="18"/>
  <c r="AY46" i="18"/>
  <c r="AZ46" i="18" s="1"/>
  <c r="AX46" i="18"/>
  <c r="Z46" i="18"/>
  <c r="AA46" i="18" s="1"/>
  <c r="Y46" i="18"/>
  <c r="BU45" i="18"/>
  <c r="BR45" i="18"/>
  <c r="BQ45" i="18"/>
  <c r="BB45" i="18"/>
  <c r="AY45" i="18"/>
  <c r="AZ45" i="18" s="1"/>
  <c r="AX45" i="18"/>
  <c r="Z45" i="18"/>
  <c r="AA45" i="18" s="1"/>
  <c r="Y45" i="18"/>
  <c r="BU44" i="18"/>
  <c r="BR44" i="18"/>
  <c r="BQ44" i="18"/>
  <c r="BB44" i="18"/>
  <c r="AY44" i="18"/>
  <c r="AZ44" i="18" s="1"/>
  <c r="AX44" i="18"/>
  <c r="Z44" i="18"/>
  <c r="AA44" i="18" s="1"/>
  <c r="Y44" i="18"/>
  <c r="BU43" i="18"/>
  <c r="BR43" i="18"/>
  <c r="BQ43" i="18"/>
  <c r="BB43" i="18"/>
  <c r="AY43" i="18"/>
  <c r="AZ43" i="18" s="1"/>
  <c r="AX43" i="18"/>
  <c r="Z43" i="18"/>
  <c r="AA43" i="18" s="1"/>
  <c r="Y43" i="18"/>
  <c r="BU42" i="18"/>
  <c r="BR42" i="18"/>
  <c r="BQ42" i="18"/>
  <c r="BB42" i="18"/>
  <c r="AY42" i="18"/>
  <c r="AZ42" i="18" s="1"/>
  <c r="AX42" i="18"/>
  <c r="Z42" i="18"/>
  <c r="AA42" i="18" s="1"/>
  <c r="Y42" i="18"/>
  <c r="BU41" i="18"/>
  <c r="BR41" i="18"/>
  <c r="BQ41" i="18"/>
  <c r="BB41" i="18"/>
  <c r="AY41" i="18"/>
  <c r="AZ41" i="18" s="1"/>
  <c r="AX41" i="18"/>
  <c r="Z41" i="18"/>
  <c r="AA41" i="18" s="1"/>
  <c r="Y41" i="18"/>
  <c r="BU40" i="18"/>
  <c r="BR40" i="18"/>
  <c r="BQ40" i="18"/>
  <c r="BB40" i="18"/>
  <c r="AY40" i="18"/>
  <c r="AZ40" i="18" s="1"/>
  <c r="AX40" i="18"/>
  <c r="Z40" i="18"/>
  <c r="AA40" i="18" s="1"/>
  <c r="Y40" i="18"/>
  <c r="BU39" i="18"/>
  <c r="BR39" i="18"/>
  <c r="BQ39" i="18"/>
  <c r="BB39" i="18"/>
  <c r="AY39" i="18"/>
  <c r="AZ39" i="18" s="1"/>
  <c r="AX39" i="18"/>
  <c r="Z39" i="18"/>
  <c r="AA39" i="18" s="1"/>
  <c r="Y39" i="18"/>
  <c r="BU38" i="18"/>
  <c r="BR38" i="18"/>
  <c r="BQ38" i="18"/>
  <c r="BB38" i="18"/>
  <c r="AY38" i="18"/>
  <c r="AZ38" i="18" s="1"/>
  <c r="AX38" i="18"/>
  <c r="Z38" i="18"/>
  <c r="AA38" i="18" s="1"/>
  <c r="Y38" i="18"/>
  <c r="BU37" i="18"/>
  <c r="BR37" i="18"/>
  <c r="BQ37" i="18"/>
  <c r="BB37" i="18"/>
  <c r="AY37" i="18"/>
  <c r="AZ37" i="18" s="1"/>
  <c r="AX37" i="18"/>
  <c r="Z37" i="18"/>
  <c r="AA37" i="18" s="1"/>
  <c r="Y37" i="18"/>
  <c r="BU36" i="18"/>
  <c r="BR36" i="18"/>
  <c r="BQ36" i="18"/>
  <c r="BB36" i="18"/>
  <c r="AY36" i="18"/>
  <c r="AZ36" i="18" s="1"/>
  <c r="AX36" i="18"/>
  <c r="Z36" i="18"/>
  <c r="AA36" i="18" s="1"/>
  <c r="Y36" i="18"/>
  <c r="BU35" i="18"/>
  <c r="BR35" i="18"/>
  <c r="BQ35" i="18"/>
  <c r="BB35" i="18"/>
  <c r="AY35" i="18"/>
  <c r="AZ35" i="18" s="1"/>
  <c r="AX35" i="18"/>
  <c r="Z35" i="18"/>
  <c r="AA35" i="18" s="1"/>
  <c r="Y35" i="18"/>
  <c r="BU34" i="18"/>
  <c r="BR34" i="18"/>
  <c r="BQ34" i="18"/>
  <c r="BB34" i="18"/>
  <c r="AY34" i="18"/>
  <c r="AZ34" i="18" s="1"/>
  <c r="AX34" i="18"/>
  <c r="Z34" i="18"/>
  <c r="AA34" i="18" s="1"/>
  <c r="Y34" i="18"/>
  <c r="BU32" i="18"/>
  <c r="BR32" i="18"/>
  <c r="BQ32" i="18"/>
  <c r="BB32" i="18"/>
  <c r="AY32" i="18"/>
  <c r="AZ32" i="18" s="1"/>
  <c r="AX32" i="18"/>
  <c r="Z32" i="18"/>
  <c r="AA32" i="18" s="1"/>
  <c r="Y32" i="18"/>
  <c r="BU31" i="18"/>
  <c r="BR31" i="18"/>
  <c r="BQ31" i="18"/>
  <c r="BB31" i="18"/>
  <c r="AY31" i="18"/>
  <c r="AZ31" i="18" s="1"/>
  <c r="AX31" i="18"/>
  <c r="Z31" i="18"/>
  <c r="AA31" i="18" s="1"/>
  <c r="Y31" i="18"/>
  <c r="BU30" i="18"/>
  <c r="BR30" i="18"/>
  <c r="BQ30" i="18"/>
  <c r="BB30" i="18"/>
  <c r="AY30" i="18"/>
  <c r="AZ30" i="18" s="1"/>
  <c r="AX30" i="18"/>
  <c r="Z30" i="18"/>
  <c r="AA30" i="18" s="1"/>
  <c r="Y30" i="18"/>
  <c r="BU29" i="18"/>
  <c r="BR29" i="18"/>
  <c r="BQ29" i="18"/>
  <c r="BB29" i="18"/>
  <c r="AY29" i="18"/>
  <c r="AZ29" i="18" s="1"/>
  <c r="AX29" i="18"/>
  <c r="Z29" i="18"/>
  <c r="AA29" i="18" s="1"/>
  <c r="Y29" i="18"/>
  <c r="BU28" i="18"/>
  <c r="BR28" i="18"/>
  <c r="BQ28" i="18"/>
  <c r="BB28" i="18"/>
  <c r="AY28" i="18"/>
  <c r="AZ28" i="18" s="1"/>
  <c r="AX28" i="18"/>
  <c r="Z28" i="18"/>
  <c r="AA28" i="18" s="1"/>
  <c r="Y28" i="18"/>
  <c r="BU27" i="18"/>
  <c r="BR27" i="18"/>
  <c r="BQ27" i="18"/>
  <c r="BB27" i="18"/>
  <c r="AY27" i="18"/>
  <c r="AZ27" i="18" s="1"/>
  <c r="AX27" i="18"/>
  <c r="Z27" i="18"/>
  <c r="AA27" i="18" s="1"/>
  <c r="Y27" i="18"/>
  <c r="BU26" i="18"/>
  <c r="BR26" i="18"/>
  <c r="BQ26" i="18"/>
  <c r="BB26" i="18"/>
  <c r="AY26" i="18"/>
  <c r="AZ26" i="18" s="1"/>
  <c r="AX26" i="18"/>
  <c r="Z26" i="18"/>
  <c r="AA26" i="18" s="1"/>
  <c r="Y26" i="18"/>
  <c r="BU25" i="18"/>
  <c r="BR25" i="18"/>
  <c r="BQ25" i="18"/>
  <c r="BB25" i="18"/>
  <c r="AY25" i="18"/>
  <c r="AZ25" i="18" s="1"/>
  <c r="AX25" i="18"/>
  <c r="Z25" i="18"/>
  <c r="AA25" i="18" s="1"/>
  <c r="Y25" i="18"/>
  <c r="BU24" i="18"/>
  <c r="BR24" i="18"/>
  <c r="BQ24" i="18"/>
  <c r="BB24" i="18"/>
  <c r="AY24" i="18"/>
  <c r="AZ24" i="18" s="1"/>
  <c r="AX24" i="18"/>
  <c r="Z24" i="18"/>
  <c r="AA24" i="18" s="1"/>
  <c r="Y24" i="18"/>
  <c r="BU23" i="18"/>
  <c r="BR23" i="18"/>
  <c r="BQ23" i="18"/>
  <c r="BB23" i="18"/>
  <c r="AY23" i="18"/>
  <c r="AZ23" i="18" s="1"/>
  <c r="AX23" i="18"/>
  <c r="Z23" i="18"/>
  <c r="AA23" i="18" s="1"/>
  <c r="Y23" i="18"/>
  <c r="BU22" i="18"/>
  <c r="BR22" i="18"/>
  <c r="BQ22" i="18"/>
  <c r="BB22" i="18"/>
  <c r="AY22" i="18"/>
  <c r="AZ22" i="18" s="1"/>
  <c r="AX22" i="18"/>
  <c r="Z22" i="18"/>
  <c r="AA22" i="18" s="1"/>
  <c r="Y22" i="18"/>
  <c r="BU21" i="18"/>
  <c r="BR21" i="18"/>
  <c r="BQ21" i="18"/>
  <c r="BB21" i="18"/>
  <c r="AY21" i="18"/>
  <c r="AZ21" i="18" s="1"/>
  <c r="AX21" i="18"/>
  <c r="Z21" i="18"/>
  <c r="AA21" i="18" s="1"/>
  <c r="Y21" i="18"/>
  <c r="BU20" i="18"/>
  <c r="BR20" i="18"/>
  <c r="BQ20" i="18"/>
  <c r="BB20" i="18"/>
  <c r="AY20" i="18"/>
  <c r="AZ20" i="18" s="1"/>
  <c r="AX20" i="18"/>
  <c r="Z20" i="18"/>
  <c r="AA20" i="18" s="1"/>
  <c r="Y20" i="18"/>
  <c r="BU19" i="18"/>
  <c r="BR19" i="18"/>
  <c r="BQ19" i="18"/>
  <c r="BB19" i="18"/>
  <c r="AY19" i="18"/>
  <c r="AZ19" i="18" s="1"/>
  <c r="AX19" i="18"/>
  <c r="Z19" i="18"/>
  <c r="AA19" i="18" s="1"/>
  <c r="Y19" i="18"/>
  <c r="BU18" i="18"/>
  <c r="BR18" i="18"/>
  <c r="BQ18" i="18"/>
  <c r="BB18" i="18"/>
  <c r="AY18" i="18"/>
  <c r="AZ18" i="18" s="1"/>
  <c r="AX18" i="18"/>
  <c r="Z18" i="18"/>
  <c r="AA18" i="18" s="1"/>
  <c r="Y18" i="18"/>
  <c r="BU17" i="18"/>
  <c r="BR17" i="18"/>
  <c r="BQ17" i="18"/>
  <c r="BB17" i="18"/>
  <c r="AY17" i="18"/>
  <c r="AZ17" i="18" s="1"/>
  <c r="AX17" i="18"/>
  <c r="Z17" i="18"/>
  <c r="AA17" i="18" s="1"/>
  <c r="Y17" i="18"/>
  <c r="BU16" i="18"/>
  <c r="BR16" i="18"/>
  <c r="BQ16" i="18"/>
  <c r="BB16" i="18"/>
  <c r="AY16" i="18"/>
  <c r="AZ16" i="18" s="1"/>
  <c r="AX16" i="18"/>
  <c r="Z16" i="18"/>
  <c r="AA16" i="18" s="1"/>
  <c r="Y16" i="18"/>
  <c r="BU15" i="18"/>
  <c r="BR15" i="18"/>
  <c r="BQ15" i="18"/>
  <c r="BB15" i="18"/>
  <c r="AY15" i="18"/>
  <c r="AZ15" i="18" s="1"/>
  <c r="AX15" i="18"/>
  <c r="Z15" i="18"/>
  <c r="AA15" i="18" s="1"/>
  <c r="Y15" i="18"/>
  <c r="BU14" i="18"/>
  <c r="BR14" i="18"/>
  <c r="BQ14" i="18"/>
  <c r="BB14" i="18"/>
  <c r="AY14" i="18"/>
  <c r="AZ14" i="18" s="1"/>
  <c r="AX14" i="18"/>
  <c r="Z14" i="18"/>
  <c r="AA14" i="18" s="1"/>
  <c r="BU13" i="18"/>
  <c r="BR13" i="18"/>
  <c r="BQ13" i="18"/>
  <c r="BB13" i="18"/>
  <c r="AY13" i="18"/>
  <c r="AZ13" i="18" s="1"/>
  <c r="AX13" i="18"/>
  <c r="Z13" i="18"/>
  <c r="AA13" i="18" s="1"/>
  <c r="Y13" i="18"/>
  <c r="BU12" i="18"/>
  <c r="BR12" i="18"/>
  <c r="BQ12" i="18"/>
  <c r="BB12" i="18"/>
  <c r="AY12" i="18"/>
  <c r="AZ12" i="18" s="1"/>
  <c r="AX12" i="18"/>
  <c r="Z12" i="18"/>
  <c r="AA12" i="18" s="1"/>
  <c r="Y12" i="18"/>
  <c r="BU11" i="18"/>
  <c r="BR11" i="18"/>
  <c r="BQ11" i="18"/>
  <c r="BB11" i="18"/>
  <c r="AY11" i="18"/>
  <c r="AZ11" i="18" s="1"/>
  <c r="AX11" i="18"/>
  <c r="Z11" i="18"/>
  <c r="AA11" i="18" s="1"/>
  <c r="BU7" i="18"/>
  <c r="BR7" i="18"/>
  <c r="BQ7" i="18"/>
  <c r="BB7" i="18"/>
  <c r="AY7" i="18"/>
  <c r="AZ7" i="18" s="1"/>
  <c r="AX7" i="18"/>
  <c r="Z7" i="18"/>
  <c r="AA7" i="18" s="1"/>
  <c r="Y7" i="18"/>
  <c r="BU6" i="18"/>
  <c r="BR6" i="18"/>
  <c r="BQ6" i="18"/>
  <c r="BB6" i="18"/>
  <c r="AY6" i="18"/>
  <c r="AZ6" i="18" s="1"/>
  <c r="AX6" i="18"/>
  <c r="Z6" i="18"/>
  <c r="AA6" i="18" s="1"/>
  <c r="Y6" i="18"/>
  <c r="BU5" i="18"/>
  <c r="BR5" i="18"/>
  <c r="BQ5" i="18"/>
  <c r="AY5" i="18"/>
  <c r="AZ5" i="18" s="1"/>
  <c r="AX5" i="18"/>
  <c r="BS11" i="18" l="1"/>
  <c r="BS9" i="18"/>
  <c r="BS15" i="18"/>
  <c r="BS56" i="18"/>
  <c r="BS21" i="18"/>
  <c r="BS6" i="18"/>
  <c r="BS50" i="18"/>
  <c r="BS58" i="18"/>
  <c r="BS48" i="18"/>
  <c r="BS42" i="18"/>
  <c r="BS47" i="18"/>
  <c r="BS10" i="18"/>
  <c r="BS12" i="18"/>
  <c r="BS32" i="18"/>
  <c r="BS37" i="18"/>
  <c r="BS57" i="18"/>
  <c r="BS8" i="18"/>
  <c r="BS25" i="18"/>
  <c r="BS16" i="18"/>
  <c r="BS30" i="18"/>
  <c r="BS43" i="18"/>
  <c r="BS31" i="18"/>
  <c r="BS40" i="18"/>
  <c r="BS49" i="18"/>
  <c r="BS53" i="18"/>
  <c r="BS13" i="18"/>
  <c r="BS36" i="18"/>
  <c r="BS26" i="18"/>
  <c r="BS19" i="18"/>
  <c r="BS41" i="18"/>
  <c r="BS46" i="18"/>
  <c r="BS55" i="18"/>
  <c r="BS20" i="18"/>
  <c r="BS52" i="18"/>
  <c r="BS22" i="18"/>
  <c r="BS27" i="18"/>
  <c r="BS35" i="18"/>
  <c r="BS51" i="18"/>
  <c r="BS7" i="18"/>
  <c r="BS14" i="18"/>
  <c r="BS17" i="18"/>
  <c r="BS28" i="18"/>
  <c r="BS45" i="18"/>
  <c r="BS61" i="18"/>
  <c r="BS18" i="18"/>
  <c r="BS23" i="18"/>
  <c r="BS39" i="18"/>
  <c r="BS24" i="18"/>
  <c r="BS29" i="18"/>
  <c r="BS62" i="18"/>
  <c r="BS44" i="18"/>
  <c r="BS59" i="18"/>
  <c r="BS60" i="18"/>
  <c r="BS38" i="18"/>
  <c r="BS54" i="18"/>
  <c r="BS34" i="18" l="1"/>
  <c r="BS5" i="18"/>
</calcChain>
</file>

<file path=xl/sharedStrings.xml><?xml version="1.0" encoding="utf-8"?>
<sst xmlns="http://schemas.openxmlformats.org/spreadsheetml/2006/main" count="478" uniqueCount="139">
  <si>
    <t>Region</t>
  </si>
  <si>
    <t>Middle cerebellar peduncle</t>
  </si>
  <si>
    <t>Genu of corpus callosum</t>
  </si>
  <si>
    <t>Body of corpus callosum</t>
  </si>
  <si>
    <t>Splenium of corpus callosum</t>
  </si>
  <si>
    <t xml:space="preserve">Inferior cerebellar peduncle </t>
  </si>
  <si>
    <t>cerebellum</t>
  </si>
  <si>
    <t>brainstem</t>
  </si>
  <si>
    <t>caudate</t>
  </si>
  <si>
    <t>SEM</t>
  </si>
  <si>
    <t>Pontine crossing tract</t>
  </si>
  <si>
    <t>Medial lemniscus</t>
  </si>
  <si>
    <t>Corticospinal tract</t>
  </si>
  <si>
    <t>Superior cerebellar peduncle</t>
  </si>
  <si>
    <t>Cerebral peduncle</t>
  </si>
  <si>
    <t>Sagittal stratum</t>
  </si>
  <si>
    <t>External capsule</t>
  </si>
  <si>
    <t>Cingulum (hippocampus)</t>
  </si>
  <si>
    <t>Superior longitudinal fasciculus</t>
  </si>
  <si>
    <t>Inferior fronto-occipital fasciculus</t>
  </si>
  <si>
    <t>parahippocampagyrus</t>
  </si>
  <si>
    <t>putamen</t>
  </si>
  <si>
    <t>hippocampus</t>
  </si>
  <si>
    <t>middle frontagyrus</t>
  </si>
  <si>
    <t>inferior frontagyrus</t>
  </si>
  <si>
    <t>superior temporagyrus</t>
  </si>
  <si>
    <t>fusiform gyrus</t>
  </si>
  <si>
    <t>insular cortex</t>
  </si>
  <si>
    <t>Uncinate fasciculus</t>
  </si>
  <si>
    <t>Anterior coronaadiata</t>
  </si>
  <si>
    <t>Posterior limb of internal capsule</t>
  </si>
  <si>
    <t>Anterior limb of internal capsule</t>
  </si>
  <si>
    <t xml:space="preserve">Fornix (cres) / Stria terminalis </t>
  </si>
  <si>
    <t>Posterior thalamicadiation</t>
  </si>
  <si>
    <t>precentragyrus</t>
  </si>
  <si>
    <t>lateraorbitofrontagyrus</t>
  </si>
  <si>
    <t>postcentragyrus</t>
  </si>
  <si>
    <t>supramarginagyrus</t>
  </si>
  <si>
    <t>precuneus</t>
  </si>
  <si>
    <t>cuneus</t>
  </si>
  <si>
    <t>linguagyrus</t>
  </si>
  <si>
    <t>superior frontagyrus</t>
  </si>
  <si>
    <t>middle orbitofrontagyrus</t>
  </si>
  <si>
    <t>gyrus rectus</t>
  </si>
  <si>
    <t>superior parietagyrus</t>
  </si>
  <si>
    <t>angular gyrus</t>
  </si>
  <si>
    <t>superior occipitagyrus</t>
  </si>
  <si>
    <t>middle occipitagyrus</t>
  </si>
  <si>
    <t>inferior occipitagyrus</t>
  </si>
  <si>
    <t>middle temporagyrus</t>
  </si>
  <si>
    <t>inferior temporagyrus</t>
  </si>
  <si>
    <t>cingulate gyrus</t>
  </si>
  <si>
    <t>Retrolenticular part of internal capsule</t>
  </si>
  <si>
    <t>Superior coronaadiata</t>
  </si>
  <si>
    <t>Posterior coronaadiata</t>
  </si>
  <si>
    <t>Cingulum (cingulate gyrus)</t>
  </si>
  <si>
    <t>Tapetum</t>
  </si>
  <si>
    <t>Fornix (column and body)</t>
  </si>
  <si>
    <t>Superior fronto-occipital fasciculus</t>
  </si>
  <si>
    <t>Mean (% pre-run)</t>
  </si>
  <si>
    <t xml:space="preserve">STDV </t>
  </si>
  <si>
    <t>White Matter</t>
  </si>
  <si>
    <t>Pre-run</t>
  </si>
  <si>
    <t>Post-run</t>
  </si>
  <si>
    <t>Recovery</t>
  </si>
  <si>
    <t>Post vs Pre</t>
  </si>
  <si>
    <t>Recov. vs Post</t>
  </si>
  <si>
    <t>Recov. Vs Pre</t>
  </si>
  <si>
    <t>Gray Matter</t>
  </si>
  <si>
    <t>Student’s t values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</si>
  <si>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</si>
  <si>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</si>
  <si>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</si>
  <si>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</si>
  <si>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</si>
  <si>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</si>
  <si>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</si>
  <si>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</si>
  <si>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</si>
  <si>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PRE RUN</t>
  </si>
  <si>
    <t>Fornix (column and body of fornix</t>
  </si>
  <si>
    <t>Code</t>
  </si>
  <si>
    <t>POST RUN</t>
  </si>
  <si>
    <t>RIGHT</t>
  </si>
  <si>
    <t>LEFT</t>
  </si>
  <si>
    <t>S10</t>
  </si>
  <si>
    <t>mean</t>
  </si>
  <si>
    <t>SDEV</t>
  </si>
  <si>
    <t>t-student</t>
  </si>
  <si>
    <t>superiofrontal_gyrus</t>
  </si>
  <si>
    <t>middle_frontal_gyrus</t>
  </si>
  <si>
    <t>inferiofrontal_gyrus</t>
  </si>
  <si>
    <t>precentral_gyrus</t>
  </si>
  <si>
    <t>middle_orbitofrontal_gyrus</t>
  </si>
  <si>
    <t>lateral_orbitofrontal_gyrus</t>
  </si>
  <si>
    <t>gyrus_rectus</t>
  </si>
  <si>
    <t>postcentral_gyrus</t>
  </si>
  <si>
    <t>superioparietal_gyrus</t>
  </si>
  <si>
    <t>supramarginal_gyrus</t>
  </si>
  <si>
    <t>angulagyrus</t>
  </si>
  <si>
    <t>superiooccipital_gyrus</t>
  </si>
  <si>
    <t>middle_occipital_gyrus</t>
  </si>
  <si>
    <t>inferiooccipital_gyrus</t>
  </si>
  <si>
    <t>superiotemporal_gyrus</t>
  </si>
  <si>
    <t>middle_temporal_gyrus</t>
  </si>
  <si>
    <t>inferiotemporal_gyrus</t>
  </si>
  <si>
    <t>parahippocampal_gyrus</t>
  </si>
  <si>
    <t>lingual_gyrus</t>
  </si>
  <si>
    <t>fusiform_gyrus</t>
  </si>
  <si>
    <t>insulacortex</t>
  </si>
  <si>
    <t>cingulate_gyrus</t>
  </si>
  <si>
    <t>ç</t>
  </si>
  <si>
    <t>PRE vs POST</t>
  </si>
  <si>
    <t>Subgroup for pre vs reco comparison</t>
  </si>
  <si>
    <t>suibgroup for pre vs post comparison</t>
  </si>
  <si>
    <t>reco vs pre</t>
  </si>
  <si>
    <t>reco vs post</t>
  </si>
  <si>
    <t>REST</t>
  </si>
  <si>
    <t>Bar plot</t>
  </si>
  <si>
    <t>code</t>
  </si>
  <si>
    <t>region</t>
  </si>
  <si>
    <t>Anterior coron raadiata</t>
  </si>
  <si>
    <t>Posterior corona radiata</t>
  </si>
  <si>
    <t>pre-race</t>
  </si>
  <si>
    <t>stdev</t>
  </si>
  <si>
    <t>post-race</t>
  </si>
  <si>
    <t>Scatter plot</t>
  </si>
  <si>
    <t>Anterior corona radiata</t>
  </si>
  <si>
    <t>Xvalue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</si>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</sst>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name val="Arial"/>
      <family val="2"/>
    </font>
    <font>
      <b/>
      <sz val="14"/>
      <color rgb="FF000000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AF7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DD7E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156082"/>
      </left>
      <right/>
      <top style="medium">
        <color rgb="FF156082"/>
      </top>
      <bottom style="medium">
        <color rgb="FF156082"/>
      </bottom>
      <diagonal/>
    </border>
    <border>
      <left/>
      <right/>
      <top style="medium">
        <color rgb="FF156082"/>
      </top>
      <bottom style="medium">
        <color rgb="FF156082"/>
      </bottom>
      <diagonal/>
    </border>
    <border>
      <left/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0" fontId="19" fillId="33" borderId="10" xfId="0" applyFont="1" applyFill="1" applyBorder="1" applyAlignment="1">
      <alignment horizontal="center" wrapText="1" readingOrder="1"/>
    </xf>
    <xf numFmtId="0" fontId="19" fillId="33" borderId="11" xfId="0" applyFont="1" applyFill="1" applyBorder="1" applyAlignment="1">
      <alignment horizontal="center" wrapText="1" readingOrder="1"/>
    </xf>
    <xf numFmtId="0" fontId="18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wrapText="1" readingOrder="1"/>
    </xf>
    <xf numFmtId="0" fontId="19" fillId="33" borderId="12" xfId="0" applyFont="1" applyFill="1" applyBorder="1" applyAlignment="1">
      <alignment horizontal="center" wrapText="1" readingOrder="1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16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2" fontId="0" fillId="0" borderId="0" xfId="0" applyNumberFormat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/>
    <xf numFmtId="1" fontId="0" fillId="0" borderId="21" xfId="0" applyNumberFormat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/>
    <xf numFmtId="1" fontId="0" fillId="0" borderId="16" xfId="0" applyNumberFormat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16" xfId="0" applyFill="1" applyBorder="1" applyAlignment="1">
      <alignment horizontal="center" vertical="center"/>
    </xf>
    <xf numFmtId="0" fontId="0" fillId="35" borderId="17" xfId="0" applyFill="1" applyBorder="1" applyAlignment="1">
      <alignment horizontal="center" vertical="center"/>
    </xf>
    <xf numFmtId="0" fontId="0" fillId="35" borderId="18" xfId="0" applyFill="1" applyBorder="1" applyAlignment="1">
      <alignment horizontal="center" vertical="center"/>
    </xf>
    <xf numFmtId="0" fontId="0" fillId="37" borderId="0" xfId="0" applyFill="1"/>
    <xf numFmtId="0" fontId="0" fillId="37" borderId="0" xfId="0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36" borderId="16" xfId="0" applyFill="1" applyBorder="1" applyAlignment="1">
      <alignment horizontal="center" vertical="center"/>
    </xf>
    <xf numFmtId="0" fontId="0" fillId="36" borderId="17" xfId="0" applyFill="1" applyBorder="1" applyAlignment="1">
      <alignment horizontal="center" vertical="center"/>
    </xf>
    <xf numFmtId="0" fontId="0" fillId="36" borderId="18" xfId="0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wrapText="1" readingOrder="1"/>
    </xf>
    <xf numFmtId="0" fontId="19" fillId="33" borderId="12" xfId="0" applyFont="1" applyFill="1" applyBorder="1" applyAlignment="1">
      <alignment horizontal="center" wrapText="1" readingOrder="1"/>
    </xf>
    <xf numFmtId="0" fontId="0" fillId="36" borderId="13" xfId="0" applyFill="1" applyBorder="1" applyAlignment="1">
      <alignment horizontal="center" vertical="center"/>
    </xf>
    <xf numFmtId="0" fontId="0" fillId="36" borderId="14" xfId="0" applyFill="1" applyBorder="1" applyAlignment="1">
      <alignment horizontal="center" vertical="center"/>
    </xf>
    <xf numFmtId="0" fontId="0" fillId="36" borderId="15" xfId="0" applyFill="1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 applyAlignment="1">
      <alignment horizontal="center" vertical="center"/>
    </xf>
    <xf numFmtId="0" fontId="0" fillId="35" borderId="15" xfId="0" applyFill="1" applyBorder="1" applyAlignment="1">
      <alignment horizontal="center" vertical="center"/>
    </xf>
    <xf numFmtId="0" fontId="21" fillId="0" borderId="0" xfId="0" applyFont="1"/>
    <xf numFmtId="0" fontId="21" fillId="34" borderId="0" xfId="0" applyFont="1" applyFill="1"/>
    <xf numFmtId="0" fontId="21" fillId="35" borderId="0" xfId="0" applyFont="1" applyFill="1"/>
    <xf numFmtId="0" fontId="21" fillId="36" borderId="0" xfId="0" applyFont="1" applyFill="1"/>
    <xf numFmtId="0" fontId="21" fillId="0" borderId="0" xfId="0" applyFont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  <xf numFmtId="0" fontId="21" fillId="38" borderId="0" xfId="0" applyFont="1" applyFill="1" applyAlignment="1">
      <alignment horizontal="center" vertical="center"/>
    </xf>
    <xf numFmtId="0" fontId="21" fillId="35" borderId="13" xfId="0" applyFont="1" applyFill="1" applyBorder="1" applyAlignment="1">
      <alignment horizontal="center" vertical="center"/>
    </xf>
    <xf numFmtId="0" fontId="21" fillId="35" borderId="14" xfId="0" applyFont="1" applyFill="1" applyBorder="1" applyAlignment="1">
      <alignment horizontal="center" vertical="center"/>
    </xf>
    <xf numFmtId="0" fontId="21" fillId="35" borderId="15" xfId="0" applyFont="1" applyFill="1" applyBorder="1" applyAlignment="1">
      <alignment horizontal="center" vertical="center"/>
    </xf>
    <xf numFmtId="0" fontId="21" fillId="36" borderId="13" xfId="0" applyFont="1" applyFill="1" applyBorder="1" applyAlignment="1">
      <alignment horizontal="center" vertical="center"/>
    </xf>
    <xf numFmtId="0" fontId="21" fillId="36" borderId="14" xfId="0" applyFont="1" applyFill="1" applyBorder="1" applyAlignment="1">
      <alignment horizontal="center" vertical="center"/>
    </xf>
    <xf numFmtId="0" fontId="21" fillId="36" borderId="15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/>
    </xf>
    <xf numFmtId="0" fontId="21" fillId="34" borderId="17" xfId="0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1" fillId="35" borderId="16" xfId="0" applyFont="1" applyFill="1" applyBorder="1" applyAlignment="1">
      <alignment horizontal="center" vertical="center"/>
    </xf>
    <xf numFmtId="0" fontId="21" fillId="35" borderId="17" xfId="0" applyFont="1" applyFill="1" applyBorder="1" applyAlignment="1">
      <alignment horizontal="center" vertical="center"/>
    </xf>
    <xf numFmtId="0" fontId="21" fillId="35" borderId="18" xfId="0" applyFont="1" applyFill="1" applyBorder="1" applyAlignment="1">
      <alignment horizontal="center" vertical="center"/>
    </xf>
    <xf numFmtId="0" fontId="21" fillId="36" borderId="16" xfId="0" applyFont="1" applyFill="1" applyBorder="1" applyAlignment="1">
      <alignment horizontal="center" vertical="center"/>
    </xf>
    <xf numFmtId="0" fontId="21" fillId="36" borderId="17" xfId="0" applyFont="1" applyFill="1" applyBorder="1" applyAlignment="1">
      <alignment horizontal="center" vertical="center"/>
    </xf>
    <xf numFmtId="0" fontId="21" fillId="36" borderId="18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/>
    <xf numFmtId="2" fontId="21" fillId="0" borderId="13" xfId="0" applyNumberFormat="1" applyFont="1" applyBorder="1" applyAlignment="1">
      <alignment horizontal="center" vertical="center"/>
    </xf>
    <xf numFmtId="2" fontId="21" fillId="0" borderId="14" xfId="0" applyNumberFormat="1" applyFont="1" applyBorder="1" applyAlignment="1">
      <alignment horizontal="center" vertical="center"/>
    </xf>
    <xf numFmtId="2" fontId="21" fillId="0" borderId="15" xfId="0" applyNumberFormat="1" applyFont="1" applyBorder="1" applyAlignment="1">
      <alignment horizontal="center" vertical="center"/>
    </xf>
    <xf numFmtId="2" fontId="21" fillId="39" borderId="13" xfId="0" applyNumberFormat="1" applyFont="1" applyFill="1" applyBorder="1" applyAlignment="1">
      <alignment horizontal="center" vertical="center"/>
    </xf>
    <xf numFmtId="2" fontId="21" fillId="39" borderId="14" xfId="0" applyNumberFormat="1" applyFont="1" applyFill="1" applyBorder="1" applyAlignment="1">
      <alignment horizontal="center" vertical="center"/>
    </xf>
    <xf numFmtId="2" fontId="21" fillId="39" borderId="15" xfId="0" applyNumberFormat="1" applyFont="1" applyFill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0" xfId="0" applyFont="1" applyBorder="1"/>
    <xf numFmtId="2" fontId="21" fillId="0" borderId="21" xfId="0" applyNumberFormat="1" applyFont="1" applyBorder="1" applyAlignment="1">
      <alignment horizontal="center" vertical="center"/>
    </xf>
    <xf numFmtId="2" fontId="21" fillId="0" borderId="23" xfId="0" applyNumberFormat="1" applyFont="1" applyBorder="1" applyAlignment="1">
      <alignment horizontal="center" vertical="center"/>
    </xf>
    <xf numFmtId="2" fontId="21" fillId="39" borderId="21" xfId="0" applyNumberFormat="1" applyFont="1" applyFill="1" applyBorder="1" applyAlignment="1">
      <alignment horizontal="center" vertical="center"/>
    </xf>
    <xf numFmtId="2" fontId="21" fillId="39" borderId="0" xfId="0" applyNumberFormat="1" applyFont="1" applyFill="1" applyAlignment="1">
      <alignment horizontal="center" vertical="center"/>
    </xf>
    <xf numFmtId="2" fontId="21" fillId="39" borderId="23" xfId="0" applyNumberFormat="1" applyFont="1" applyFill="1" applyBorder="1" applyAlignment="1">
      <alignment horizontal="center" vertical="center"/>
    </xf>
    <xf numFmtId="2" fontId="21" fillId="0" borderId="16" xfId="0" applyNumberFormat="1" applyFont="1" applyBorder="1" applyAlignment="1">
      <alignment horizontal="center" vertical="center"/>
    </xf>
    <xf numFmtId="2" fontId="21" fillId="0" borderId="17" xfId="0" applyNumberFormat="1" applyFont="1" applyBorder="1" applyAlignment="1">
      <alignment horizontal="center" vertical="center"/>
    </xf>
    <xf numFmtId="2" fontId="21" fillId="0" borderId="18" xfId="0" applyNumberFormat="1" applyFont="1" applyBorder="1" applyAlignment="1">
      <alignment horizontal="center" vertical="center"/>
    </xf>
    <xf numFmtId="2" fontId="21" fillId="39" borderId="16" xfId="0" applyNumberFormat="1" applyFont="1" applyFill="1" applyBorder="1" applyAlignment="1">
      <alignment horizontal="center" vertical="center"/>
    </xf>
    <xf numFmtId="2" fontId="21" fillId="39" borderId="17" xfId="0" applyNumberFormat="1" applyFont="1" applyFill="1" applyBorder="1" applyAlignment="1">
      <alignment horizontal="center" vertical="center"/>
    </xf>
    <xf numFmtId="2" fontId="21" fillId="39" borderId="18" xfId="0" applyNumberFormat="1" applyFont="1" applyFill="1" applyBorder="1" applyAlignment="1">
      <alignment horizontal="center" vertical="center"/>
    </xf>
    <xf numFmtId="2" fontId="21" fillId="0" borderId="17" xfId="42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2" xfId="0" applyFont="1" applyBorder="1"/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/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6" fillId="40" borderId="0" xfId="0" applyFont="1" applyFill="1"/>
    <xf numFmtId="0" fontId="16" fillId="41" borderId="0" xfId="0" applyFont="1" applyFill="1"/>
    <xf numFmtId="0" fontId="16" fillId="42" borderId="0" xfId="0" applyFont="1" applyFill="1"/>
    <xf numFmtId="0" fontId="23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1" fontId="0" fillId="0" borderId="0" xfId="0" applyNumberFormat="1" applyFont="1"/>
    <xf numFmtId="0" fontId="0" fillId="0" borderId="23" xfId="0" applyFont="1" applyBorder="1" applyAlignment="1">
      <alignment horizontal="center" vertical="center"/>
    </xf>
    <xf numFmtId="0" fontId="0" fillId="0" borderId="23" xfId="0" applyFont="1" applyBorder="1"/>
    <xf numFmtId="2" fontId="0" fillId="0" borderId="0" xfId="0" applyNumberFormat="1" applyFont="1"/>
    <xf numFmtId="1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165" fontId="0" fillId="0" borderId="0" xfId="0" applyNumberFormat="1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33CCFF"/>
      <color rgb="FFFFCCFF"/>
      <color rgb="FF99FF99"/>
      <color rgb="FFF1D5FF"/>
      <color rgb="FFFFCCCC"/>
      <color rgb="FFCC66FF"/>
      <color rgb="FFFFB6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White</a:t>
            </a:r>
            <a:r>
              <a:rPr lang="en-US" sz="2400" b="1" baseline="0"/>
              <a:t> matter regions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</c:v>
          </c:tx>
          <c:spPr>
            <a:solidFill>
              <a:srgbClr val="C5E0B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[1]Figure1!$B$8:$M$8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7.071496089358269</c:v>
                  </c:pt>
                  <c:pt idx="3">
                    <c:v>12.61897368872981</c:v>
                  </c:pt>
                  <c:pt idx="4">
                    <c:v>7.7096861189474204</c:v>
                  </c:pt>
                  <c:pt idx="5">
                    <c:v>9.0696951016417948</c:v>
                  </c:pt>
                  <c:pt idx="6">
                    <c:v>4.6638125052963391</c:v>
                  </c:pt>
                  <c:pt idx="7">
                    <c:v>11.499735137097041</c:v>
                  </c:pt>
                  <c:pt idx="8">
                    <c:v>6.1062900344953572</c:v>
                  </c:pt>
                  <c:pt idx="9">
                    <c:v>13.032561577876187</c:v>
                  </c:pt>
                  <c:pt idx="10">
                    <c:v>12.982370883564279</c:v>
                  </c:pt>
                  <c:pt idx="11">
                    <c:v>6.2927421766579332</c:v>
                  </c:pt>
                </c:numCache>
              </c:numRef>
            </c:plus>
            <c:minus>
              <c:numRef>
                <c:f>[1]Figure1!$B$8:$M$8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7.071496089358269</c:v>
                  </c:pt>
                  <c:pt idx="3">
                    <c:v>12.61897368872981</c:v>
                  </c:pt>
                  <c:pt idx="4">
                    <c:v>7.7096861189474204</c:v>
                  </c:pt>
                  <c:pt idx="5">
                    <c:v>9.0696951016417948</c:v>
                  </c:pt>
                  <c:pt idx="6">
                    <c:v>4.6638125052963391</c:v>
                  </c:pt>
                  <c:pt idx="7">
                    <c:v>11.499735137097041</c:v>
                  </c:pt>
                  <c:pt idx="8">
                    <c:v>6.1062900344953572</c:v>
                  </c:pt>
                  <c:pt idx="9">
                    <c:v>13.032561577876187</c:v>
                  </c:pt>
                  <c:pt idx="10">
                    <c:v>12.982370883564279</c:v>
                  </c:pt>
                  <c:pt idx="11">
                    <c:v>6.2927421766579332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[1]Figure1!$B$6:$M$6</c:f>
              <c:numCache>
                <c:formatCode>General</c:formatCode>
                <c:ptCount val="12"/>
                <c:pt idx="0">
                  <c:v>100.00000000000003</c:v>
                </c:pt>
                <c:pt idx="1">
                  <c:v>100</c:v>
                </c:pt>
                <c:pt idx="2">
                  <c:v>100</c:v>
                </c:pt>
                <c:pt idx="3">
                  <c:v>100.00000000000003</c:v>
                </c:pt>
                <c:pt idx="4">
                  <c:v>99.999999999999972</c:v>
                </c:pt>
                <c:pt idx="5">
                  <c:v>99.999999999999986</c:v>
                </c:pt>
                <c:pt idx="6">
                  <c:v>100.00000000000003</c:v>
                </c:pt>
                <c:pt idx="7">
                  <c:v>99.999999999999972</c:v>
                </c:pt>
                <c:pt idx="8">
                  <c:v>99.999999999999986</c:v>
                </c:pt>
                <c:pt idx="9">
                  <c:v>100.00000000000001</c:v>
                </c:pt>
                <c:pt idx="10">
                  <c:v>100.00000000000003</c:v>
                </c:pt>
                <c:pt idx="11">
                  <c:v>99.868439916030908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1-46F4-9989-3D63E7CADF3A}"/>
            </c:ext>
          </c:extLst>
        </c:ser>
        <c:ser>
          <c:idx val="1"/>
          <c:order val="1"/>
          <c:tx>
            <c:v>Post</c:v>
          </c:tx>
          <c:spPr>
            <a:solidFill>
              <a:srgbClr val="FFCCCC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[1]Figure1!$B$12:$M$12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5.5989058307644797</c:v>
                  </c:pt>
                  <c:pt idx="3">
                    <c:v>10.041514740485539</c:v>
                  </c:pt>
                  <c:pt idx="4">
                    <c:v>7.2318074053550223</c:v>
                  </c:pt>
                  <c:pt idx="5">
                    <c:v>4.5447329165251045</c:v>
                  </c:pt>
                  <c:pt idx="6">
                    <c:v>7.3620115237155215</c:v>
                  </c:pt>
                  <c:pt idx="7">
                    <c:v>9.206334330330959</c:v>
                  </c:pt>
                  <c:pt idx="8">
                    <c:v>9.0687138366148297</c:v>
                  </c:pt>
                  <c:pt idx="9">
                    <c:v>12.00384684109601</c:v>
                  </c:pt>
                  <c:pt idx="10">
                    <c:v>11.222212239446707</c:v>
                  </c:pt>
                  <c:pt idx="11">
                    <c:v>6.2906130220683956</c:v>
                  </c:pt>
                </c:numCache>
              </c:numRef>
            </c:plus>
            <c:minus>
              <c:numRef>
                <c:f>[1]Figure1!$B$12:$M$12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5.5989058307644797</c:v>
                  </c:pt>
                  <c:pt idx="3">
                    <c:v>10.041514740485539</c:v>
                  </c:pt>
                  <c:pt idx="4">
                    <c:v>7.2318074053550223</c:v>
                  </c:pt>
                  <c:pt idx="5">
                    <c:v>4.5447329165251045</c:v>
                  </c:pt>
                  <c:pt idx="6">
                    <c:v>7.3620115237155215</c:v>
                  </c:pt>
                  <c:pt idx="7">
                    <c:v>9.206334330330959</c:v>
                  </c:pt>
                  <c:pt idx="8">
                    <c:v>9.0687138366148297</c:v>
                  </c:pt>
                  <c:pt idx="9">
                    <c:v>12.00384684109601</c:v>
                  </c:pt>
                  <c:pt idx="10">
                    <c:v>11.222212239446707</c:v>
                  </c:pt>
                  <c:pt idx="11">
                    <c:v>6.2906130220683956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[1]Figure1!$B$10:$M$10</c:f>
              <c:numCache>
                <c:formatCode>General</c:formatCode>
                <c:ptCount val="12"/>
                <c:pt idx="0">
                  <c:v>79.720594862550712</c:v>
                </c:pt>
                <c:pt idx="1">
                  <c:v>72.33478051133622</c:v>
                </c:pt>
                <c:pt idx="2">
                  <c:v>73.801791793074969</c:v>
                </c:pt>
                <c:pt idx="3">
                  <c:v>85.067421410752615</c:v>
                </c:pt>
                <c:pt idx="4">
                  <c:v>86.452032842172571</c:v>
                </c:pt>
                <c:pt idx="5">
                  <c:v>83.832300841951408</c:v>
                </c:pt>
                <c:pt idx="6">
                  <c:v>89.803235515425143</c:v>
                </c:pt>
                <c:pt idx="7">
                  <c:v>84.841262360349901</c:v>
                </c:pt>
                <c:pt idx="8">
                  <c:v>87.383156283595412</c:v>
                </c:pt>
                <c:pt idx="9">
                  <c:v>83.108748829764764</c:v>
                </c:pt>
                <c:pt idx="10">
                  <c:v>75.987475102123511</c:v>
                </c:pt>
                <c:pt idx="11">
                  <c:v>83.130715273155502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01-46F4-9989-3D63E7CADF3A}"/>
            </c:ext>
          </c:extLst>
        </c:ser>
        <c:ser>
          <c:idx val="2"/>
          <c:order val="2"/>
          <c:tx>
            <c:v>Recovery</c:v>
          </c:tx>
          <c:spPr>
            <a:solidFill>
              <a:srgbClr val="BDD7EE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[1]Figure1!$B$16:$M$16</c:f>
                <c:numCache>
                  <c:formatCode>General</c:formatCode>
                  <c:ptCount val="12"/>
                  <c:pt idx="0">
                    <c:v>7.8535658279064391</c:v>
                  </c:pt>
                  <c:pt idx="1">
                    <c:v>13.24788762459036</c:v>
                  </c:pt>
                  <c:pt idx="2">
                    <c:v>10.508715651107355</c:v>
                  </c:pt>
                  <c:pt idx="3">
                    <c:v>17.81421860207962</c:v>
                  </c:pt>
                  <c:pt idx="4">
                    <c:v>13.219416133110563</c:v>
                  </c:pt>
                  <c:pt idx="5">
                    <c:v>11.134944786309809</c:v>
                  </c:pt>
                  <c:pt idx="6">
                    <c:v>9.8299919353579757</c:v>
                  </c:pt>
                  <c:pt idx="7">
                    <c:v>11.957339154359813</c:v>
                  </c:pt>
                  <c:pt idx="8">
                    <c:v>11.903968395484975</c:v>
                  </c:pt>
                  <c:pt idx="9">
                    <c:v>18.659688750443344</c:v>
                  </c:pt>
                  <c:pt idx="10">
                    <c:v>19.819428954562778</c:v>
                  </c:pt>
                  <c:pt idx="11">
                    <c:v>19.690293586254075</c:v>
                  </c:pt>
                </c:numCache>
              </c:numRef>
            </c:plus>
            <c:minus>
              <c:numRef>
                <c:f>[1]Figure1!$B$16:$M$16</c:f>
                <c:numCache>
                  <c:formatCode>General</c:formatCode>
                  <c:ptCount val="12"/>
                  <c:pt idx="0">
                    <c:v>7.8535658279064391</c:v>
                  </c:pt>
                  <c:pt idx="1">
                    <c:v>13.24788762459036</c:v>
                  </c:pt>
                  <c:pt idx="2">
                    <c:v>10.508715651107355</c:v>
                  </c:pt>
                  <c:pt idx="3">
                    <c:v>17.81421860207962</c:v>
                  </c:pt>
                  <c:pt idx="4">
                    <c:v>13.219416133110563</c:v>
                  </c:pt>
                  <c:pt idx="5">
                    <c:v>11.134944786309809</c:v>
                  </c:pt>
                  <c:pt idx="6">
                    <c:v>9.8299919353579757</c:v>
                  </c:pt>
                  <c:pt idx="7">
                    <c:v>11.957339154359813</c:v>
                  </c:pt>
                  <c:pt idx="8">
                    <c:v>11.903968395484975</c:v>
                  </c:pt>
                  <c:pt idx="9">
                    <c:v>18.659688750443344</c:v>
                  </c:pt>
                  <c:pt idx="10">
                    <c:v>19.819428954562778</c:v>
                  </c:pt>
                  <c:pt idx="11">
                    <c:v>19.690293586254075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[1]Figure1!$B$14:$M$14</c:f>
              <c:numCache>
                <c:formatCode>General</c:formatCode>
                <c:ptCount val="12"/>
                <c:pt idx="0">
                  <c:v>94.041246746312481</c:v>
                </c:pt>
                <c:pt idx="1">
                  <c:v>99.296092410432266</c:v>
                </c:pt>
                <c:pt idx="2">
                  <c:v>102.72458272285904</c:v>
                </c:pt>
                <c:pt idx="3">
                  <c:v>94.118163958298041</c:v>
                </c:pt>
                <c:pt idx="4">
                  <c:v>90.422982970815454</c:v>
                </c:pt>
                <c:pt idx="5">
                  <c:v>102.67794427534535</c:v>
                </c:pt>
                <c:pt idx="6">
                  <c:v>103.55433999613467</c:v>
                </c:pt>
                <c:pt idx="7">
                  <c:v>105.13859897840689</c:v>
                </c:pt>
                <c:pt idx="8">
                  <c:v>93.975422598752743</c:v>
                </c:pt>
                <c:pt idx="9">
                  <c:v>108.97287036943551</c:v>
                </c:pt>
                <c:pt idx="10">
                  <c:v>102.69387436394634</c:v>
                </c:pt>
                <c:pt idx="11">
                  <c:v>92.061445194674889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01-46F4-9989-3D63E7CAD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82538392"/>
        <c:axId val="882541272"/>
      </c:barChart>
      <c:scatterChart>
        <c:scatterStyle val="lineMarker"/>
        <c:varyColors val="0"/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8DC26C"/>
                </a:solidFill>
              </a:ln>
              <a:effectLst/>
            </c:spPr>
          </c:marker>
          <c:xVal>
            <c:numRef>
              <c:f>([1]Figure1!$B$23:$B$33,[1]Figure1!$D$23:$D$33,[1]Figure1!$F$23:$F$33,[1]Figure1!$H$23:$H$33,[1]Figure1!$J$23:$J$33,[1]Figure1!$L$23:$L$33,[1]Figure1!$N$23:$N$33,[1]Figure1!$P$23:$P$33,[1]Figure1!$R$23:$R$33,[1]Figure1!$T$23:$T$33,[1]Figure1!$V$23:$V$33,[1]Figure1!$X$23,[1]Figure1!$X$23:$X$33)</c:f>
              <c:numCache>
                <c:formatCode>General</c:formatCode>
                <c:ptCount val="133"/>
                <c:pt idx="0">
                  <c:v>0.68951005645124308</c:v>
                </c:pt>
                <c:pt idx="1">
                  <c:v>0.77976272274797498</c:v>
                </c:pt>
                <c:pt idx="2">
                  <c:v>0.68151095482661828</c:v>
                </c:pt>
                <c:pt idx="3">
                  <c:v>0.69822469703226009</c:v>
                </c:pt>
                <c:pt idx="4">
                  <c:v>0.69589510983622005</c:v>
                </c:pt>
                <c:pt idx="5">
                  <c:v>0.72485790144403761</c:v>
                </c:pt>
                <c:pt idx="6">
                  <c:v>0.69412486484998237</c:v>
                </c:pt>
                <c:pt idx="7">
                  <c:v>0.73763297044843201</c:v>
                </c:pt>
                <c:pt idx="8">
                  <c:v>0.75424621253906443</c:v>
                </c:pt>
                <c:pt idx="9">
                  <c:v>0.7663376129711944</c:v>
                </c:pt>
                <c:pt idx="11">
                  <c:v>1.7290057687588991</c:v>
                </c:pt>
                <c:pt idx="12">
                  <c:v>1.7730402589244441</c:v>
                </c:pt>
                <c:pt idx="13">
                  <c:v>1.7613692046636755</c:v>
                </c:pt>
                <c:pt idx="14">
                  <c:v>1.7352831088719707</c:v>
                </c:pt>
                <c:pt idx="15">
                  <c:v>1.692602221231166</c:v>
                </c:pt>
                <c:pt idx="16">
                  <c:v>1.719670661089578</c:v>
                </c:pt>
                <c:pt idx="17">
                  <c:v>1.7326400358453775</c:v>
                </c:pt>
                <c:pt idx="18">
                  <c:v>1.7013699622308553</c:v>
                </c:pt>
                <c:pt idx="19">
                  <c:v>1.7191327603992765</c:v>
                </c:pt>
                <c:pt idx="20">
                  <c:v>1.7572392267991943</c:v>
                </c:pt>
                <c:pt idx="22">
                  <c:v>2.7008905672173298</c:v>
                </c:pt>
                <c:pt idx="23">
                  <c:v>2.6845346228870275</c:v>
                </c:pt>
                <c:pt idx="24">
                  <c:v>2.6832838365153573</c:v>
                </c:pt>
                <c:pt idx="25">
                  <c:v>2.7421219526482581</c:v>
                </c:pt>
                <c:pt idx="26">
                  <c:v>2.7750398004048713</c:v>
                </c:pt>
                <c:pt idx="27">
                  <c:v>2.7038643825644741</c:v>
                </c:pt>
                <c:pt idx="28">
                  <c:v>2.7451802039644813</c:v>
                </c:pt>
                <c:pt idx="29">
                  <c:v>2.7454760701544729</c:v>
                </c:pt>
                <c:pt idx="30">
                  <c:v>2.7537585101230158</c:v>
                </c:pt>
                <c:pt idx="31">
                  <c:v>2.7550770107645794</c:v>
                </c:pt>
                <c:pt idx="33">
                  <c:v>3.7599533868085655</c:v>
                </c:pt>
                <c:pt idx="34">
                  <c:v>3.7285420524807371</c:v>
                </c:pt>
                <c:pt idx="35">
                  <c:v>3.7773963189625359</c:v>
                </c:pt>
                <c:pt idx="36">
                  <c:v>3.7492070227295868</c:v>
                </c:pt>
                <c:pt idx="37">
                  <c:v>3.6992656511469928</c:v>
                </c:pt>
                <c:pt idx="38">
                  <c:v>3.7291396523409128</c:v>
                </c:pt>
                <c:pt idx="39">
                  <c:v>3.705014976216138</c:v>
                </c:pt>
                <c:pt idx="40">
                  <c:v>3.7093076306988406</c:v>
                </c:pt>
                <c:pt idx="41">
                  <c:v>3.6994811970319841</c:v>
                </c:pt>
                <c:pt idx="42">
                  <c:v>3.715292003841367</c:v>
                </c:pt>
                <c:pt idx="44">
                  <c:v>4.6909086001758133</c:v>
                </c:pt>
                <c:pt idx="45">
                  <c:v>4.7124097456291869</c:v>
                </c:pt>
                <c:pt idx="46">
                  <c:v>4.6937071640000942</c:v>
                </c:pt>
                <c:pt idx="47">
                  <c:v>4.6926301213961334</c:v>
                </c:pt>
                <c:pt idx="48">
                  <c:v>4.736969290586484</c:v>
                </c:pt>
                <c:pt idx="49">
                  <c:v>4.7656392372424916</c:v>
                </c:pt>
                <c:pt idx="50">
                  <c:v>4.7117698880153061</c:v>
                </c:pt>
                <c:pt idx="51">
                  <c:v>4.7048107390610934</c:v>
                </c:pt>
                <c:pt idx="52">
                  <c:v>4.7221580470573539</c:v>
                </c:pt>
                <c:pt idx="53">
                  <c:v>4.7476164649145653</c:v>
                </c:pt>
                <c:pt idx="55">
                  <c:v>5.7567176418748582</c:v>
                </c:pt>
                <c:pt idx="56">
                  <c:v>5.7720514497610091</c:v>
                </c:pt>
                <c:pt idx="57">
                  <c:v>5.7736755116363865</c:v>
                </c:pt>
                <c:pt idx="58">
                  <c:v>5.7416266447340698</c:v>
                </c:pt>
                <c:pt idx="59">
                  <c:v>5.7135294451533625</c:v>
                </c:pt>
                <c:pt idx="60">
                  <c:v>5.7657917978200084</c:v>
                </c:pt>
                <c:pt idx="61">
                  <c:v>5.72409766374225</c:v>
                </c:pt>
                <c:pt idx="62">
                  <c:v>5.7300993125548425</c:v>
                </c:pt>
                <c:pt idx="63">
                  <c:v>5.6935094444798926</c:v>
                </c:pt>
                <c:pt idx="64">
                  <c:v>5.7270668905891924</c:v>
                </c:pt>
                <c:pt idx="66">
                  <c:v>6.7357275901715399</c:v>
                </c:pt>
                <c:pt idx="67">
                  <c:v>6.7363070457366261</c:v>
                </c:pt>
                <c:pt idx="68">
                  <c:v>6.7043219072510265</c:v>
                </c:pt>
                <c:pt idx="69">
                  <c:v>6.7330129986398255</c:v>
                </c:pt>
                <c:pt idx="70">
                  <c:v>6.7325776017079129</c:v>
                </c:pt>
                <c:pt idx="71">
                  <c:v>6.711068561409359</c:v>
                </c:pt>
                <c:pt idx="72">
                  <c:v>6.7362159740057761</c:v>
                </c:pt>
                <c:pt idx="73">
                  <c:v>6.6856387631066445</c:v>
                </c:pt>
                <c:pt idx="74">
                  <c:v>6.7343745431294408</c:v>
                </c:pt>
                <c:pt idx="75">
                  <c:v>6.7169314770158524</c:v>
                </c:pt>
                <c:pt idx="77">
                  <c:v>7.6902901423164165</c:v>
                </c:pt>
                <c:pt idx="78">
                  <c:v>7.7617411235498839</c:v>
                </c:pt>
                <c:pt idx="79">
                  <c:v>7.7321052988366166</c:v>
                </c:pt>
                <c:pt idx="80">
                  <c:v>7.7782462788976456</c:v>
                </c:pt>
                <c:pt idx="81">
                  <c:v>7.6853237907633964</c:v>
                </c:pt>
                <c:pt idx="82">
                  <c:v>7.69792338831164</c:v>
                </c:pt>
                <c:pt idx="83">
                  <c:v>7.7377383097283783</c:v>
                </c:pt>
                <c:pt idx="84">
                  <c:v>7.7406284302485213</c:v>
                </c:pt>
                <c:pt idx="85">
                  <c:v>7.7456470476755586</c:v>
                </c:pt>
                <c:pt idx="86">
                  <c:v>7.7593811304275517</c:v>
                </c:pt>
                <c:pt idx="88">
                  <c:v>8.7506983261261766</c:v>
                </c:pt>
                <c:pt idx="89">
                  <c:v>8.7758370546729818</c:v>
                </c:pt>
                <c:pt idx="90">
                  <c:v>8.697600848505763</c:v>
                </c:pt>
                <c:pt idx="91">
                  <c:v>8.7558916654564243</c:v>
                </c:pt>
                <c:pt idx="92">
                  <c:v>8.7086097573499419</c:v>
                </c:pt>
                <c:pt idx="93">
                  <c:v>8.778529149984541</c:v>
                </c:pt>
                <c:pt idx="94">
                  <c:v>8.7397595799974059</c:v>
                </c:pt>
                <c:pt idx="95">
                  <c:v>8.7128487047872589</c:v>
                </c:pt>
                <c:pt idx="96">
                  <c:v>8.7255999620394356</c:v>
                </c:pt>
                <c:pt idx="97">
                  <c:v>8.7552768467882096</c:v>
                </c:pt>
                <c:pt idx="99">
                  <c:v>9.7412435949537173</c:v>
                </c:pt>
                <c:pt idx="100">
                  <c:v>9.6822925191749327</c:v>
                </c:pt>
                <c:pt idx="101">
                  <c:v>9.6952075028064133</c:v>
                </c:pt>
                <c:pt idx="102">
                  <c:v>9.7275383673328406</c:v>
                </c:pt>
                <c:pt idx="103">
                  <c:v>9.7389963218191369</c:v>
                </c:pt>
                <c:pt idx="104">
                  <c:v>9.7160618003894346</c:v>
                </c:pt>
                <c:pt idx="105">
                  <c:v>9.7173930740343319</c:v>
                </c:pt>
                <c:pt idx="106">
                  <c:v>9.7260423934768792</c:v>
                </c:pt>
                <c:pt idx="107">
                  <c:v>9.7289057285091047</c:v>
                </c:pt>
                <c:pt idx="108">
                  <c:v>9.7455044301617111</c:v>
                </c:pt>
                <c:pt idx="110">
                  <c:v>10.709344136651621</c:v>
                </c:pt>
                <c:pt idx="111">
                  <c:v>10.740889342671975</c:v>
                </c:pt>
                <c:pt idx="112">
                  <c:v>10.689780500531668</c:v>
                </c:pt>
                <c:pt idx="113">
                  <c:v>10.727157040283824</c:v>
                </c:pt>
                <c:pt idx="114">
                  <c:v>10.685129439789829</c:v>
                </c:pt>
                <c:pt idx="115">
                  <c:v>10.756165760788402</c:v>
                </c:pt>
                <c:pt idx="116">
                  <c:v>10.750082816824504</c:v>
                </c:pt>
                <c:pt idx="117">
                  <c:v>10.699293750236961</c:v>
                </c:pt>
                <c:pt idx="118">
                  <c:v>10.741042855894763</c:v>
                </c:pt>
                <c:pt idx="119">
                  <c:v>10.76867345460408</c:v>
                </c:pt>
                <c:pt idx="121">
                  <c:v>11.762450817358477</c:v>
                </c:pt>
                <c:pt idx="122">
                  <c:v>11.762450817358477</c:v>
                </c:pt>
                <c:pt idx="123">
                  <c:v>11.712610518756312</c:v>
                </c:pt>
                <c:pt idx="124">
                  <c:v>11.682373226339719</c:v>
                </c:pt>
                <c:pt idx="125">
                  <c:v>11.699355462770153</c:v>
                </c:pt>
                <c:pt idx="126">
                  <c:v>11.777716859764015</c:v>
                </c:pt>
                <c:pt idx="127">
                  <c:v>11.752365659628101</c:v>
                </c:pt>
                <c:pt idx="128">
                  <c:v>11.701598517606616</c:v>
                </c:pt>
                <c:pt idx="129">
                  <c:v>11.703997226904077</c:v>
                </c:pt>
                <c:pt idx="130">
                  <c:v>11.712666109068889</c:v>
                </c:pt>
                <c:pt idx="131">
                  <c:v>11.693036161616662</c:v>
                </c:pt>
              </c:numCache>
            </c:numRef>
          </c:xVal>
          <c:yVal>
            <c:numRef>
              <c:f>([1]Figure1!$C$23:$C$33,[1]Figure1!$E$23:$E$33,[1]Figure1!$G$23:$G$33,[1]Figure1!$I$23:$I$33,[1]Figure1!$K$23:$K$33,[1]Figure1!$M$23:$M$33,[1]Figure1!$O$23:$O$33,[1]Figure1!$Q$23:$Q$33,[1]Figure1!$S$23:$S$33,[1]Figure1!$U$23:$U$33,[1]Figure1!$W$23:$W$33,[1]Figure1!$Y$23:$Y$33)</c:f>
              <c:numCache>
                <c:formatCode>General</c:formatCode>
                <c:ptCount val="132"/>
                <c:pt idx="0">
                  <c:v>100.80449985812761</c:v>
                </c:pt>
                <c:pt idx="1">
                  <c:v>126.01605661542571</c:v>
                </c:pt>
                <c:pt idx="2">
                  <c:v>85.373791998397692</c:v>
                </c:pt>
                <c:pt idx="3">
                  <c:v>80.475022115400677</c:v>
                </c:pt>
                <c:pt idx="4">
                  <c:v>111.31974696643468</c:v>
                </c:pt>
                <c:pt idx="5">
                  <c:v>126.48340093135047</c:v>
                </c:pt>
                <c:pt idx="6">
                  <c:v>89.3211823811193</c:v>
                </c:pt>
                <c:pt idx="7">
                  <c:v>97.474671607163728</c:v>
                </c:pt>
                <c:pt idx="8">
                  <c:v>61.522541017809154</c:v>
                </c:pt>
                <c:pt idx="9">
                  <c:v>121.20908650877107</c:v>
                </c:pt>
                <c:pt idx="11">
                  <c:v>103.21480256357246</c:v>
                </c:pt>
                <c:pt idx="12">
                  <c:v>137.78340569223349</c:v>
                </c:pt>
                <c:pt idx="13">
                  <c:v>87.47674178209634</c:v>
                </c:pt>
                <c:pt idx="14">
                  <c:v>52.184549651988149</c:v>
                </c:pt>
                <c:pt idx="15">
                  <c:v>145.10543725449659</c:v>
                </c:pt>
                <c:pt idx="16">
                  <c:v>145.54475914823237</c:v>
                </c:pt>
                <c:pt idx="17">
                  <c:v>71.411343119013168</c:v>
                </c:pt>
                <c:pt idx="18">
                  <c:v>71.032320308731315</c:v>
                </c:pt>
                <c:pt idx="19">
                  <c:v>43.837433671008199</c:v>
                </c:pt>
                <c:pt idx="20">
                  <c:v>142.40920680862794</c:v>
                </c:pt>
                <c:pt idx="22">
                  <c:v>96.273269808713991</c:v>
                </c:pt>
                <c:pt idx="23">
                  <c:v>117.33182355538463</c:v>
                </c:pt>
                <c:pt idx="24">
                  <c:v>94.93084932131211</c:v>
                </c:pt>
                <c:pt idx="25">
                  <c:v>73.480607899272172</c:v>
                </c:pt>
                <c:pt idx="26">
                  <c:v>129.54179663575894</c:v>
                </c:pt>
                <c:pt idx="27">
                  <c:v>135.94410972952187</c:v>
                </c:pt>
                <c:pt idx="28">
                  <c:v>78.277001524021145</c:v>
                </c:pt>
                <c:pt idx="29">
                  <c:v>92.431169793046479</c:v>
                </c:pt>
                <c:pt idx="30">
                  <c:v>73.608796593029382</c:v>
                </c:pt>
                <c:pt idx="31">
                  <c:v>108.18057513993932</c:v>
                </c:pt>
                <c:pt idx="33">
                  <c:v>101.22742605193147</c:v>
                </c:pt>
                <c:pt idx="34">
                  <c:v>99.486983979645132</c:v>
                </c:pt>
                <c:pt idx="35">
                  <c:v>86.342502424187188</c:v>
                </c:pt>
                <c:pt idx="36">
                  <c:v>81.585294093271131</c:v>
                </c:pt>
                <c:pt idx="37">
                  <c:v>161.54203167604575</c:v>
                </c:pt>
                <c:pt idx="38">
                  <c:v>155.77785328902115</c:v>
                </c:pt>
                <c:pt idx="39">
                  <c:v>92.516927871107839</c:v>
                </c:pt>
                <c:pt idx="40">
                  <c:v>51.268450757921087</c:v>
                </c:pt>
                <c:pt idx="41">
                  <c:v>40.224931418294538</c:v>
                </c:pt>
                <c:pt idx="42">
                  <c:v>130.02759843857484</c:v>
                </c:pt>
                <c:pt idx="44">
                  <c:v>107.90183890282478</c:v>
                </c:pt>
                <c:pt idx="45">
                  <c:v>93.578114353795598</c:v>
                </c:pt>
                <c:pt idx="46">
                  <c:v>92.946241306987503</c:v>
                </c:pt>
                <c:pt idx="47">
                  <c:v>86.509510450647269</c:v>
                </c:pt>
                <c:pt idx="48">
                  <c:v>141.41394916847787</c:v>
                </c:pt>
                <c:pt idx="49">
                  <c:v>115.39296032522429</c:v>
                </c:pt>
                <c:pt idx="50">
                  <c:v>96.859286440232793</c:v>
                </c:pt>
                <c:pt idx="51">
                  <c:v>77.891675643577912</c:v>
                </c:pt>
                <c:pt idx="52">
                  <c:v>58.501547327671844</c:v>
                </c:pt>
                <c:pt idx="53">
                  <c:v>129.00487608056</c:v>
                </c:pt>
                <c:pt idx="55">
                  <c:v>71.909635106386801</c:v>
                </c:pt>
                <c:pt idx="56">
                  <c:v>107.11393161439416</c:v>
                </c:pt>
                <c:pt idx="57">
                  <c:v>93.939317583790171</c:v>
                </c:pt>
                <c:pt idx="58">
                  <c:v>69.411497910419811</c:v>
                </c:pt>
                <c:pt idx="59">
                  <c:v>136.94759311320448</c:v>
                </c:pt>
                <c:pt idx="60">
                  <c:v>138.42343785433772</c:v>
                </c:pt>
                <c:pt idx="61">
                  <c:v>92.809036489361304</c:v>
                </c:pt>
                <c:pt idx="62">
                  <c:v>90.343295885272866</c:v>
                </c:pt>
                <c:pt idx="63">
                  <c:v>63.464923490048839</c:v>
                </c:pt>
                <c:pt idx="64">
                  <c:v>135.63733095278374</c:v>
                </c:pt>
                <c:pt idx="66">
                  <c:v>130.59819413092555</c:v>
                </c:pt>
                <c:pt idx="67">
                  <c:v>104.58615500376226</c:v>
                </c:pt>
                <c:pt idx="68">
                  <c:v>92.53197893152749</c:v>
                </c:pt>
                <c:pt idx="69">
                  <c:v>103.01354401805871</c:v>
                </c:pt>
                <c:pt idx="70">
                  <c:v>102.96839729119642</c:v>
                </c:pt>
                <c:pt idx="71">
                  <c:v>95.910458991723132</c:v>
                </c:pt>
                <c:pt idx="72">
                  <c:v>75.914221218961643</c:v>
                </c:pt>
                <c:pt idx="73">
                  <c:v>101.6365688487585</c:v>
                </c:pt>
                <c:pt idx="74">
                  <c:v>84.142212189616274</c:v>
                </c:pt>
                <c:pt idx="75">
                  <c:v>108.6982693754703</c:v>
                </c:pt>
                <c:pt idx="77">
                  <c:v>61.053283600177735</c:v>
                </c:pt>
                <c:pt idx="78">
                  <c:v>98.519226712270353</c:v>
                </c:pt>
                <c:pt idx="79">
                  <c:v>76.673444380108521</c:v>
                </c:pt>
                <c:pt idx="80">
                  <c:v>97.998554686272641</c:v>
                </c:pt>
                <c:pt idx="81">
                  <c:v>135.35677255160709</c:v>
                </c:pt>
                <c:pt idx="82">
                  <c:v>129.84931931109702</c:v>
                </c:pt>
                <c:pt idx="83">
                  <c:v>36.559255618544896</c:v>
                </c:pt>
                <c:pt idx="84">
                  <c:v>99.74011284219597</c:v>
                </c:pt>
                <c:pt idx="85">
                  <c:v>103.79776380341934</c:v>
                </c:pt>
                <c:pt idx="86">
                  <c:v>160.45226649430623</c:v>
                </c:pt>
                <c:pt idx="88">
                  <c:v>89.926386181009804</c:v>
                </c:pt>
                <c:pt idx="89">
                  <c:v>126.20487964869446</c:v>
                </c:pt>
                <c:pt idx="90">
                  <c:v>81.139192070115342</c:v>
                </c:pt>
                <c:pt idx="91">
                  <c:v>85.83571727920409</c:v>
                </c:pt>
                <c:pt idx="92">
                  <c:v>102.93179788998015</c:v>
                </c:pt>
                <c:pt idx="93">
                  <c:v>136.29944789635758</c:v>
                </c:pt>
                <c:pt idx="94">
                  <c:v>84.296022302800608</c:v>
                </c:pt>
                <c:pt idx="95">
                  <c:v>113.31790601483209</c:v>
                </c:pt>
                <c:pt idx="96">
                  <c:v>95.593192543867644</c:v>
                </c:pt>
                <c:pt idx="97">
                  <c:v>84.455458173138254</c:v>
                </c:pt>
                <c:pt idx="99">
                  <c:v>66.892157158819799</c:v>
                </c:pt>
                <c:pt idx="100">
                  <c:v>107.44420620300184</c:v>
                </c:pt>
                <c:pt idx="101">
                  <c:v>107.45628605079577</c:v>
                </c:pt>
                <c:pt idx="102">
                  <c:v>86.509829976142299</c:v>
                </c:pt>
                <c:pt idx="103">
                  <c:v>178.13547549300878</c:v>
                </c:pt>
                <c:pt idx="104">
                  <c:v>162.06323800320118</c:v>
                </c:pt>
                <c:pt idx="105">
                  <c:v>63.509799776522826</c:v>
                </c:pt>
                <c:pt idx="106">
                  <c:v>88.243288134569511</c:v>
                </c:pt>
                <c:pt idx="107">
                  <c:v>87.971491559206356</c:v>
                </c:pt>
                <c:pt idx="108">
                  <c:v>51.774227644731681</c:v>
                </c:pt>
                <c:pt idx="110">
                  <c:v>147.35322912798358</c:v>
                </c:pt>
                <c:pt idx="111">
                  <c:v>43.79494277708384</c:v>
                </c:pt>
                <c:pt idx="112">
                  <c:v>135.90864589311639</c:v>
                </c:pt>
                <c:pt idx="113">
                  <c:v>120.06684446845146</c:v>
                </c:pt>
                <c:pt idx="114">
                  <c:v>138.43219337632092</c:v>
                </c:pt>
                <c:pt idx="115">
                  <c:v>90.28223220012832</c:v>
                </c:pt>
                <c:pt idx="116">
                  <c:v>49.913912426994372</c:v>
                </c:pt>
                <c:pt idx="117">
                  <c:v>141.41993855710479</c:v>
                </c:pt>
                <c:pt idx="118">
                  <c:v>69.849093548496029</c:v>
                </c:pt>
                <c:pt idx="119">
                  <c:v>62.978967624320603</c:v>
                </c:pt>
                <c:pt idx="121">
                  <c:v>110.17587425119042</c:v>
                </c:pt>
                <c:pt idx="122">
                  <c:v>85.957708258665704</c:v>
                </c:pt>
                <c:pt idx="123">
                  <c:v>77.542880548871025</c:v>
                </c:pt>
                <c:pt idx="124">
                  <c:v>99.440888843377195</c:v>
                </c:pt>
                <c:pt idx="125">
                  <c:v>88.457836260304134</c:v>
                </c:pt>
                <c:pt idx="126">
                  <c:v>142.1765398597102</c:v>
                </c:pt>
                <c:pt idx="127">
                  <c:v>93.175976652501163</c:v>
                </c:pt>
                <c:pt idx="128">
                  <c:v>117.20930827914599</c:v>
                </c:pt>
                <c:pt idx="129">
                  <c:v>106.13870257539297</c:v>
                </c:pt>
                <c:pt idx="130">
                  <c:v>78.408683631150481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E01-46F4-9989-3D63E7CADF3A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8585"/>
                </a:solidFill>
              </a:ln>
              <a:effectLst/>
            </c:spPr>
          </c:marker>
          <c:xVal>
            <c:numRef>
              <c:f>([1]Figure1!$B$37:$B$47,[1]Figure1!$D$37:$D$47,[1]Figure1!$F$37:$F$47,[1]Figure1!$H$37:$H$47,[1]Figure1!$J$37:$J$47,[1]Figure1!$L$37:$L$47,[1]Figure1!$N$37:$N$47,[1]Figure1!$P$37:$P$47,[1]Figure1!$R$37:$R$47,[1]Figure1!$T$37:$T$47,[1]Figure1!$V$37:$V$47,[1]Figure1!$X$37:$X$47)</c:f>
              <c:numCache>
                <c:formatCode>General</c:formatCode>
                <c:ptCount val="132"/>
                <c:pt idx="1">
                  <c:v>1.0438448378985123</c:v>
                </c:pt>
                <c:pt idx="2">
                  <c:v>1.0260227876316934</c:v>
                </c:pt>
                <c:pt idx="3">
                  <c:v>1.032289583456194</c:v>
                </c:pt>
                <c:pt idx="4">
                  <c:v>1.0532201551332128</c:v>
                </c:pt>
                <c:pt idx="5">
                  <c:v>0.99516164473118029</c:v>
                </c:pt>
                <c:pt idx="6">
                  <c:v>0.96785570083475703</c:v>
                </c:pt>
                <c:pt idx="7">
                  <c:v>1.0106112603542063</c:v>
                </c:pt>
                <c:pt idx="8">
                  <c:v>1.0251508620725938</c:v>
                </c:pt>
                <c:pt idx="9">
                  <c:v>1.0579759482550082</c:v>
                </c:pt>
                <c:pt idx="11">
                  <c:v>2.0482185017589636</c:v>
                </c:pt>
                <c:pt idx="12">
                  <c:v>1.9986321567908574</c:v>
                </c:pt>
                <c:pt idx="13">
                  <c:v>1.9879074740821872</c:v>
                </c:pt>
                <c:pt idx="14">
                  <c:v>1.9971198224343558</c:v>
                </c:pt>
                <c:pt idx="15">
                  <c:v>2.0419427673980182</c:v>
                </c:pt>
                <c:pt idx="16">
                  <c:v>1.9840860306232213</c:v>
                </c:pt>
                <c:pt idx="17">
                  <c:v>2.005506714035465</c:v>
                </c:pt>
                <c:pt idx="18">
                  <c:v>2.0081600168476239</c:v>
                </c:pt>
                <c:pt idx="19">
                  <c:v>2.0141336267991794</c:v>
                </c:pt>
                <c:pt idx="20">
                  <c:v>1.9683147815356745</c:v>
                </c:pt>
                <c:pt idx="22">
                  <c:v>3.0573654135749577</c:v>
                </c:pt>
                <c:pt idx="23">
                  <c:v>3.0576206066177765</c:v>
                </c:pt>
                <c:pt idx="24">
                  <c:v>3.029468669133665</c:v>
                </c:pt>
                <c:pt idx="25">
                  <c:v>3.0491766661160686</c:v>
                </c:pt>
                <c:pt idx="26">
                  <c:v>2.9663231766009064</c:v>
                </c:pt>
                <c:pt idx="27">
                  <c:v>3.0554715585006034</c:v>
                </c:pt>
                <c:pt idx="28">
                  <c:v>3.0158215845130916</c:v>
                </c:pt>
                <c:pt idx="29">
                  <c:v>3.0484801125282002</c:v>
                </c:pt>
                <c:pt idx="30">
                  <c:v>2.9954332800703876</c:v>
                </c:pt>
                <c:pt idx="31">
                  <c:v>2.9985902954506343</c:v>
                </c:pt>
                <c:pt idx="33">
                  <c:v>4.0102231215623751</c:v>
                </c:pt>
                <c:pt idx="34">
                  <c:v>3.973622701522185</c:v>
                </c:pt>
                <c:pt idx="35">
                  <c:v>3.9838389289567679</c:v>
                </c:pt>
                <c:pt idx="36">
                  <c:v>4.027169712003305</c:v>
                </c:pt>
                <c:pt idx="37">
                  <c:v>4.0347522704532102</c:v>
                </c:pt>
                <c:pt idx="38">
                  <c:v>4.0305771898042853</c:v>
                </c:pt>
                <c:pt idx="39">
                  <c:v>3.9677270106187335</c:v>
                </c:pt>
                <c:pt idx="40">
                  <c:v>4.0355665349446053</c:v>
                </c:pt>
                <c:pt idx="41">
                  <c:v>4.0116236720909084</c:v>
                </c:pt>
                <c:pt idx="42">
                  <c:v>4.043016829122374</c:v>
                </c:pt>
                <c:pt idx="44">
                  <c:v>4.9936537108382897</c:v>
                </c:pt>
                <c:pt idx="45">
                  <c:v>4.9638348419943226</c:v>
                </c:pt>
                <c:pt idx="46">
                  <c:v>4.9906795653404252</c:v>
                </c:pt>
                <c:pt idx="47">
                  <c:v>4.9851180287670456</c:v>
                </c:pt>
                <c:pt idx="48">
                  <c:v>4.9858072145438248</c:v>
                </c:pt>
                <c:pt idx="49">
                  <c:v>4.9969915435177068</c:v>
                </c:pt>
                <c:pt idx="50">
                  <c:v>5.052594484856173</c:v>
                </c:pt>
                <c:pt idx="51">
                  <c:v>4.9895784047173848</c:v>
                </c:pt>
                <c:pt idx="52">
                  <c:v>4.982258630619997</c:v>
                </c:pt>
                <c:pt idx="53">
                  <c:v>4.9957501638825441</c:v>
                </c:pt>
                <c:pt idx="55">
                  <c:v>6.0244143999966058</c:v>
                </c:pt>
                <c:pt idx="56">
                  <c:v>6.0439581032200564</c:v>
                </c:pt>
                <c:pt idx="57">
                  <c:v>5.9614664399506658</c:v>
                </c:pt>
                <c:pt idx="58">
                  <c:v>5.9642907504581899</c:v>
                </c:pt>
                <c:pt idx="59">
                  <c:v>6.0308852971926346</c:v>
                </c:pt>
                <c:pt idx="60">
                  <c:v>6.0342139092524718</c:v>
                </c:pt>
                <c:pt idx="61">
                  <c:v>6.0348989211144763</c:v>
                </c:pt>
                <c:pt idx="62">
                  <c:v>5.969929069145758</c:v>
                </c:pt>
                <c:pt idx="63">
                  <c:v>5.9600697460263836</c:v>
                </c:pt>
                <c:pt idx="64">
                  <c:v>6.0464341316769046</c:v>
                </c:pt>
                <c:pt idx="66">
                  <c:v>7.0501985908577307</c:v>
                </c:pt>
                <c:pt idx="67">
                  <c:v>7.0270832303139237</c:v>
                </c:pt>
                <c:pt idx="68">
                  <c:v>6.9634831863602384</c:v>
                </c:pt>
                <c:pt idx="69">
                  <c:v>7.0103117994434516</c:v>
                </c:pt>
                <c:pt idx="70">
                  <c:v>7.0178398703696585</c:v>
                </c:pt>
                <c:pt idx="71">
                  <c:v>7.0424445541897231</c:v>
                </c:pt>
                <c:pt idx="72">
                  <c:v>7.0550424583321574</c:v>
                </c:pt>
                <c:pt idx="73">
                  <c:v>7.0194707898297679</c:v>
                </c:pt>
                <c:pt idx="74">
                  <c:v>6.9983304188904603</c:v>
                </c:pt>
                <c:pt idx="75">
                  <c:v>7.0125593796592609</c:v>
                </c:pt>
                <c:pt idx="77">
                  <c:v>8.0135036934302715</c:v>
                </c:pt>
                <c:pt idx="78">
                  <c:v>8.0519060176495216</c:v>
                </c:pt>
                <c:pt idx="79">
                  <c:v>7.9864939973392879</c:v>
                </c:pt>
                <c:pt idx="80">
                  <c:v>7.9893994001964934</c:v>
                </c:pt>
                <c:pt idx="81">
                  <c:v>8.0174929182984975</c:v>
                </c:pt>
                <c:pt idx="82">
                  <c:v>8.0532755239527312</c:v>
                </c:pt>
                <c:pt idx="83">
                  <c:v>8.0243690875927278</c:v>
                </c:pt>
                <c:pt idx="84">
                  <c:v>8.0097665769885005</c:v>
                </c:pt>
                <c:pt idx="85">
                  <c:v>8.0176737497481358</c:v>
                </c:pt>
                <c:pt idx="86">
                  <c:v>7.9801266386601259</c:v>
                </c:pt>
                <c:pt idx="88">
                  <c:v>9.0089215725870098</c:v>
                </c:pt>
                <c:pt idx="89">
                  <c:v>9.0090753091283595</c:v>
                </c:pt>
                <c:pt idx="90">
                  <c:v>9.0086703104361892</c:v>
                </c:pt>
                <c:pt idx="91">
                  <c:v>8.9804353835210069</c:v>
                </c:pt>
                <c:pt idx="92">
                  <c:v>8.9859362976872035</c:v>
                </c:pt>
                <c:pt idx="93">
                  <c:v>8.9919149511114433</c:v>
                </c:pt>
                <c:pt idx="94">
                  <c:v>9.0270159259981728</c:v>
                </c:pt>
                <c:pt idx="95">
                  <c:v>9.0284504887524744</c:v>
                </c:pt>
                <c:pt idx="96">
                  <c:v>8.9668490461348487</c:v>
                </c:pt>
                <c:pt idx="97">
                  <c:v>8.9958138369870504</c:v>
                </c:pt>
                <c:pt idx="99">
                  <c:v>10.011227528233325</c:v>
                </c:pt>
                <c:pt idx="100">
                  <c:v>9.9877660890630118</c:v>
                </c:pt>
                <c:pt idx="101">
                  <c:v>10.017390429389948</c:v>
                </c:pt>
                <c:pt idx="102">
                  <c:v>10.014369679439902</c:v>
                </c:pt>
                <c:pt idx="103">
                  <c:v>10.046556527430742</c:v>
                </c:pt>
                <c:pt idx="104">
                  <c:v>9.9969737979149613</c:v>
                </c:pt>
                <c:pt idx="105">
                  <c:v>9.9992085945528704</c:v>
                </c:pt>
                <c:pt idx="106">
                  <c:v>10.010353920544256</c:v>
                </c:pt>
                <c:pt idx="107">
                  <c:v>9.9706164763432898</c:v>
                </c:pt>
                <c:pt idx="108">
                  <c:v>9.9829835100745363</c:v>
                </c:pt>
                <c:pt idx="110">
                  <c:v>11.03323633298732</c:v>
                </c:pt>
                <c:pt idx="111">
                  <c:v>10.986173174849688</c:v>
                </c:pt>
                <c:pt idx="112">
                  <c:v>10.961847134557642</c:v>
                </c:pt>
                <c:pt idx="113">
                  <c:v>11.038827432864446</c:v>
                </c:pt>
                <c:pt idx="114">
                  <c:v>10.988356411652502</c:v>
                </c:pt>
                <c:pt idx="115">
                  <c:v>11.040054079660306</c:v>
                </c:pt>
                <c:pt idx="116">
                  <c:v>10.986857813080599</c:v>
                </c:pt>
                <c:pt idx="117">
                  <c:v>10.976754108222824</c:v>
                </c:pt>
                <c:pt idx="118">
                  <c:v>11.003286822101625</c:v>
                </c:pt>
                <c:pt idx="119">
                  <c:v>11.009672110011056</c:v>
                </c:pt>
                <c:pt idx="121">
                  <c:v>11.997477272496598</c:v>
                </c:pt>
                <c:pt idx="122">
                  <c:v>11.988224030079714</c:v>
                </c:pt>
                <c:pt idx="123">
                  <c:v>11.980001100547947</c:v>
                </c:pt>
                <c:pt idx="124">
                  <c:v>11.98208902840118</c:v>
                </c:pt>
                <c:pt idx="125">
                  <c:v>11.990628456684894</c:v>
                </c:pt>
                <c:pt idx="126">
                  <c:v>11.991577834751874</c:v>
                </c:pt>
                <c:pt idx="127">
                  <c:v>11.973816274903792</c:v>
                </c:pt>
                <c:pt idx="128">
                  <c:v>11.968254187751777</c:v>
                </c:pt>
                <c:pt idx="129">
                  <c:v>12.032023914964771</c:v>
                </c:pt>
                <c:pt idx="130">
                  <c:v>12.052198028045915</c:v>
                </c:pt>
              </c:numCache>
            </c:numRef>
          </c:xVal>
          <c:yVal>
            <c:numRef>
              <c:f>([1]Figure1!$C$37:$C$47,[1]Figure1!$E$37:$E$47,[1]Figure1!$G$37:$G$47,[1]Figure1!$I$37:$I$47,[1]Figure1!$K$37:$K$47,[1]Figure1!$M$37:$M$47,[1]Figure1!$O$37:$O$47,[1]Figure1!$Q$37:$Q$47,[1]Figure1!$S$37:$S$47,[1]Figure1!$U$37:$U$47,[1]Figure1!$W$37:$W$47,[1]Figure1!$Y$37:$Y$47)</c:f>
              <c:numCache>
                <c:formatCode>General</c:formatCode>
                <c:ptCount val="132"/>
                <c:pt idx="0">
                  <c:v>96.473219501610672</c:v>
                </c:pt>
                <c:pt idx="1">
                  <c:v>44.789945420860249</c:v>
                </c:pt>
                <c:pt idx="2">
                  <c:v>69.826248059686549</c:v>
                </c:pt>
                <c:pt idx="3">
                  <c:v>80.608549062807739</c:v>
                </c:pt>
                <c:pt idx="4">
                  <c:v>92.44237477675965</c:v>
                </c:pt>
                <c:pt idx="5">
                  <c:v>92.567556289953785</c:v>
                </c:pt>
                <c:pt idx="6">
                  <c:v>75.242434863885975</c:v>
                </c:pt>
                <c:pt idx="7">
                  <c:v>74.691636205831784</c:v>
                </c:pt>
                <c:pt idx="8">
                  <c:v>78.505499641146343</c:v>
                </c:pt>
                <c:pt idx="9">
                  <c:v>92.058484802964315</c:v>
                </c:pt>
                <c:pt idx="11">
                  <c:v>106.00578871201159</c:v>
                </c:pt>
                <c:pt idx="12">
                  <c:v>43.467025015505477</c:v>
                </c:pt>
                <c:pt idx="13">
                  <c:v>59.11033009441114</c:v>
                </c:pt>
                <c:pt idx="14">
                  <c:v>51.805526841706296</c:v>
                </c:pt>
                <c:pt idx="15">
                  <c:v>87.330301150851085</c:v>
                </c:pt>
                <c:pt idx="16">
                  <c:v>87.252773757838895</c:v>
                </c:pt>
                <c:pt idx="17">
                  <c:v>58.093859830473434</c:v>
                </c:pt>
                <c:pt idx="18">
                  <c:v>55.389015229825645</c:v>
                </c:pt>
                <c:pt idx="19">
                  <c:v>92.197298601061263</c:v>
                </c:pt>
                <c:pt idx="20">
                  <c:v>82.69588587967749</c:v>
                </c:pt>
                <c:pt idx="22">
                  <c:v>95.262003446851566</c:v>
                </c:pt>
                <c:pt idx="23">
                  <c:v>35.419248244527054</c:v>
                </c:pt>
                <c:pt idx="24">
                  <c:v>71.187454599837636</c:v>
                </c:pt>
                <c:pt idx="25">
                  <c:v>77.212323206426532</c:v>
                </c:pt>
                <c:pt idx="26">
                  <c:v>85.220555769203386</c:v>
                </c:pt>
                <c:pt idx="27">
                  <c:v>84.953495990542535</c:v>
                </c:pt>
                <c:pt idx="28">
                  <c:v>57.182839806862376</c:v>
                </c:pt>
                <c:pt idx="29">
                  <c:v>64.012448546482659</c:v>
                </c:pt>
                <c:pt idx="30">
                  <c:v>79.145836003931123</c:v>
                </c:pt>
                <c:pt idx="31">
                  <c:v>88.421712316084836</c:v>
                </c:pt>
                <c:pt idx="33">
                  <c:v>112.0554620873702</c:v>
                </c:pt>
                <c:pt idx="34">
                  <c:v>24.623111413156089</c:v>
                </c:pt>
                <c:pt idx="35">
                  <c:v>71.399564060699987</c:v>
                </c:pt>
                <c:pt idx="36">
                  <c:v>84.282979305314996</c:v>
                </c:pt>
                <c:pt idx="37">
                  <c:v>114.90232804846718</c:v>
                </c:pt>
                <c:pt idx="38">
                  <c:v>114.39262715586902</c:v>
                </c:pt>
                <c:pt idx="39">
                  <c:v>83.748414954541317</c:v>
                </c:pt>
                <c:pt idx="40">
                  <c:v>47.584515038248291</c:v>
                </c:pt>
                <c:pt idx="41">
                  <c:v>76.828085762355073</c:v>
                </c:pt>
                <c:pt idx="42">
                  <c:v>120.85712628150409</c:v>
                </c:pt>
                <c:pt idx="44">
                  <c:v>106.4211243533769</c:v>
                </c:pt>
                <c:pt idx="45">
                  <c:v>33.862304966293749</c:v>
                </c:pt>
                <c:pt idx="46">
                  <c:v>88.005450856644742</c:v>
                </c:pt>
                <c:pt idx="47">
                  <c:v>115.30541165006412</c:v>
                </c:pt>
                <c:pt idx="48">
                  <c:v>83.216918971797909</c:v>
                </c:pt>
                <c:pt idx="49">
                  <c:v>83.365371073156439</c:v>
                </c:pt>
                <c:pt idx="50">
                  <c:v>94.853279839823983</c:v>
                </c:pt>
                <c:pt idx="51">
                  <c:v>69.319518406157329</c:v>
                </c:pt>
                <c:pt idx="52">
                  <c:v>85.748217623167648</c:v>
                </c:pt>
                <c:pt idx="53">
                  <c:v>104.42273068124288</c:v>
                </c:pt>
                <c:pt idx="55">
                  <c:v>95.242380501571219</c:v>
                </c:pt>
                <c:pt idx="56">
                  <c:v>47.144240425907185</c:v>
                </c:pt>
                <c:pt idx="57">
                  <c:v>87.44560072280396</c:v>
                </c:pt>
                <c:pt idx="58">
                  <c:v>85.811372643597892</c:v>
                </c:pt>
                <c:pt idx="59">
                  <c:v>88.730665533985814</c:v>
                </c:pt>
                <c:pt idx="60">
                  <c:v>88.079134075095297</c:v>
                </c:pt>
                <c:pt idx="61">
                  <c:v>76.909509119640603</c:v>
                </c:pt>
                <c:pt idx="62">
                  <c:v>84.940264284197298</c:v>
                </c:pt>
                <c:pt idx="63">
                  <c:v>83.619203259817056</c:v>
                </c:pt>
                <c:pt idx="64">
                  <c:v>100.40063785289786</c:v>
                </c:pt>
                <c:pt idx="66">
                  <c:v>144.14597441685481</c:v>
                </c:pt>
                <c:pt idx="67">
                  <c:v>91.783295711060987</c:v>
                </c:pt>
                <c:pt idx="68">
                  <c:v>62.234762979683993</c:v>
                </c:pt>
                <c:pt idx="69">
                  <c:v>99.349134687735159</c:v>
                </c:pt>
                <c:pt idx="70">
                  <c:v>88.626787057938316</c:v>
                </c:pt>
                <c:pt idx="71">
                  <c:v>88.976674191121162</c:v>
                </c:pt>
                <c:pt idx="72">
                  <c:v>61.516177577125674</c:v>
                </c:pt>
                <c:pt idx="73">
                  <c:v>98.833709556057215</c:v>
                </c:pt>
                <c:pt idx="74">
                  <c:v>85.79759217456737</c:v>
                </c:pt>
                <c:pt idx="75">
                  <c:v>76.768246802106859</c:v>
                </c:pt>
                <c:pt idx="77">
                  <c:v>66.628065119911653</c:v>
                </c:pt>
                <c:pt idx="78">
                  <c:v>69.042906068073364</c:v>
                </c:pt>
                <c:pt idx="79">
                  <c:v>104.05361126446994</c:v>
                </c:pt>
                <c:pt idx="80">
                  <c:v>73.917473483879348</c:v>
                </c:pt>
                <c:pt idx="81">
                  <c:v>114.37279219351043</c:v>
                </c:pt>
                <c:pt idx="82">
                  <c:v>115.72384632993547</c:v>
                </c:pt>
                <c:pt idx="83">
                  <c:v>32.941482748250579</c:v>
                </c:pt>
                <c:pt idx="84">
                  <c:v>111.50011894662661</c:v>
                </c:pt>
                <c:pt idx="85">
                  <c:v>54.78277652846414</c:v>
                </c:pt>
                <c:pt idx="86">
                  <c:v>105.44955092037756</c:v>
                </c:pt>
                <c:pt idx="88">
                  <c:v>74.060239427124145</c:v>
                </c:pt>
                <c:pt idx="89">
                  <c:v>133.32027477633426</c:v>
                </c:pt>
                <c:pt idx="90">
                  <c:v>88.304695614146965</c:v>
                </c:pt>
                <c:pt idx="91">
                  <c:v>88.564348317268269</c:v>
                </c:pt>
                <c:pt idx="92">
                  <c:v>113.17669138681876</c:v>
                </c:pt>
                <c:pt idx="93">
                  <c:v>113.43178877935898</c:v>
                </c:pt>
                <c:pt idx="94">
                  <c:v>103.30077804704725</c:v>
                </c:pt>
                <c:pt idx="95">
                  <c:v>55.178477068566536</c:v>
                </c:pt>
                <c:pt idx="96">
                  <c:v>54.290191505256828</c:v>
                </c:pt>
                <c:pt idx="97">
                  <c:v>50.204077914032183</c:v>
                </c:pt>
                <c:pt idx="99">
                  <c:v>60.942832120315295</c:v>
                </c:pt>
                <c:pt idx="100">
                  <c:v>78.68208860568356</c:v>
                </c:pt>
                <c:pt idx="101">
                  <c:v>116.71548938483377</c:v>
                </c:pt>
                <c:pt idx="102">
                  <c:v>77.528463141364426</c:v>
                </c:pt>
                <c:pt idx="103">
                  <c:v>142.46368495756957</c:v>
                </c:pt>
                <c:pt idx="104">
                  <c:v>142.92875909763538</c:v>
                </c:pt>
                <c:pt idx="105">
                  <c:v>72.29788904659803</c:v>
                </c:pt>
                <c:pt idx="106">
                  <c:v>52.414459577809318</c:v>
                </c:pt>
                <c:pt idx="107">
                  <c:v>45.516866487482261</c:v>
                </c:pt>
                <c:pt idx="108">
                  <c:v>41.596955878355935</c:v>
                </c:pt>
                <c:pt idx="110">
                  <c:v>133.35133857736071</c:v>
                </c:pt>
                <c:pt idx="111">
                  <c:v>51.601904054555909</c:v>
                </c:pt>
                <c:pt idx="112">
                  <c:v>84.121062759528741</c:v>
                </c:pt>
                <c:pt idx="113">
                  <c:v>52.935417440329516</c:v>
                </c:pt>
                <c:pt idx="114">
                  <c:v>115.6611863205159</c:v>
                </c:pt>
                <c:pt idx="115">
                  <c:v>118.31133317578748</c:v>
                </c:pt>
                <c:pt idx="116">
                  <c:v>32.814557239796102</c:v>
                </c:pt>
                <c:pt idx="117">
                  <c:v>51.86354275682794</c:v>
                </c:pt>
                <c:pt idx="118">
                  <c:v>75.478545626413705</c:v>
                </c:pt>
                <c:pt idx="119">
                  <c:v>43.735863070119187</c:v>
                </c:pt>
                <c:pt idx="121">
                  <c:v>101.04116532691619</c:v>
                </c:pt>
                <c:pt idx="122">
                  <c:v>116.99042547744611</c:v>
                </c:pt>
                <c:pt idx="123">
                  <c:v>51.568788080487437</c:v>
                </c:pt>
                <c:pt idx="124">
                  <c:v>89.459833085863508</c:v>
                </c:pt>
                <c:pt idx="125">
                  <c:v>82.664738108647782</c:v>
                </c:pt>
                <c:pt idx="126">
                  <c:v>81.487635041728538</c:v>
                </c:pt>
                <c:pt idx="127">
                  <c:v>102.83114023859505</c:v>
                </c:pt>
                <c:pt idx="128">
                  <c:v>64.974143669038966</c:v>
                </c:pt>
                <c:pt idx="129">
                  <c:v>70.256515283395629</c:v>
                </c:pt>
                <c:pt idx="130">
                  <c:v>70.032768419435769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E01-46F4-9989-3D63E7CADF3A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85B4DF"/>
                </a:solidFill>
              </a:ln>
              <a:effectLst/>
            </c:spPr>
          </c:marker>
          <c:xVal>
            <c:numRef>
              <c:f>([1]Figure1!$B$51:$B$62,[1]Figure1!$D$51:$D$62,[1]Figure1!$F$51:$F$62,[1]Figure1!$H$51:$H$62,[1]Figure1!$J$51:$J$62,[1]Figure1!$L$51:$L$62,[1]Figure1!$N$51:$N$62,[1]Figure1!$P$51:$P$62,[1]Figure1!$R$51:$R$62,[1]Figure1!$T$51:$T$62,[1]Figure1!$V$51:$V$62,[1]Figure1!$X$51:$X$62)</c:f>
              <c:numCache>
                <c:formatCode>General</c:formatCode>
                <c:ptCount val="144"/>
                <c:pt idx="0">
                  <c:v>1.3109185959052778</c:v>
                </c:pt>
                <c:pt idx="1">
                  <c:v>1.2926441677181431</c:v>
                </c:pt>
                <c:pt idx="2">
                  <c:v>1.2869079991938033</c:v>
                </c:pt>
                <c:pt idx="3">
                  <c:v>1.2967147200513636</c:v>
                </c:pt>
                <c:pt idx="4">
                  <c:v>1.3310427206318804</c:v>
                </c:pt>
                <c:pt idx="5">
                  <c:v>1.2701555518668934</c:v>
                </c:pt>
                <c:pt idx="12">
                  <c:v>2.321605777040225</c:v>
                </c:pt>
                <c:pt idx="13">
                  <c:v>2.2664170149580354</c:v>
                </c:pt>
                <c:pt idx="14">
                  <c:v>2.2684720532583338</c:v>
                </c:pt>
                <c:pt idx="15">
                  <c:v>2.3478307895774515</c:v>
                </c:pt>
                <c:pt idx="16">
                  <c:v>2.3391647615675057</c:v>
                </c:pt>
                <c:pt idx="17">
                  <c:v>2.3412529842655005</c:v>
                </c:pt>
                <c:pt idx="18">
                  <c:v>2.3138373661825464</c:v>
                </c:pt>
                <c:pt idx="19">
                  <c:v>2.3045367808277697</c:v>
                </c:pt>
                <c:pt idx="20">
                  <c:v>2.2912941353414769</c:v>
                </c:pt>
                <c:pt idx="21">
                  <c:v>2.2974170319155576</c:v>
                </c:pt>
                <c:pt idx="24">
                  <c:v>3.297845782682979</c:v>
                </c:pt>
                <c:pt idx="25">
                  <c:v>3.2752562987486469</c:v>
                </c:pt>
                <c:pt idx="26">
                  <c:v>3.2618692391676301</c:v>
                </c:pt>
                <c:pt idx="27">
                  <c:v>3.331941568474063</c:v>
                </c:pt>
                <c:pt idx="28">
                  <c:v>3.2845684179557071</c:v>
                </c:pt>
                <c:pt idx="29">
                  <c:v>3.260346990956025</c:v>
                </c:pt>
                <c:pt idx="30">
                  <c:v>3.2919429521445775</c:v>
                </c:pt>
                <c:pt idx="31">
                  <c:v>3.3242379321221116</c:v>
                </c:pt>
                <c:pt idx="32">
                  <c:v>3.3493844354340174</c:v>
                </c:pt>
                <c:pt idx="33">
                  <c:v>3.2698335534171172</c:v>
                </c:pt>
                <c:pt idx="36">
                  <c:v>4.3060118530731106</c:v>
                </c:pt>
                <c:pt idx="37">
                  <c:v>4.2928257053438772</c:v>
                </c:pt>
                <c:pt idx="38">
                  <c:v>4.3073414381179269</c:v>
                </c:pt>
                <c:pt idx="39">
                  <c:v>4.3244795161620733</c:v>
                </c:pt>
                <c:pt idx="40">
                  <c:v>4.25725397641071</c:v>
                </c:pt>
                <c:pt idx="41">
                  <c:v>4.2954317832976674</c:v>
                </c:pt>
                <c:pt idx="42">
                  <c:v>4.284998200468757</c:v>
                </c:pt>
                <c:pt idx="43">
                  <c:v>4.3074972674814145</c:v>
                </c:pt>
                <c:pt idx="44">
                  <c:v>4.3344604361933756</c:v>
                </c:pt>
                <c:pt idx="45">
                  <c:v>4.348178133106412</c:v>
                </c:pt>
                <c:pt idx="48">
                  <c:v>5.2826498346580504</c:v>
                </c:pt>
                <c:pt idx="49">
                  <c:v>5.2831789205480595</c:v>
                </c:pt>
                <c:pt idx="50">
                  <c:v>5.2698091582936195</c:v>
                </c:pt>
                <c:pt idx="51">
                  <c:v>5.3208972871159412</c:v>
                </c:pt>
                <c:pt idx="52">
                  <c:v>5.3438048716526678</c:v>
                </c:pt>
                <c:pt idx="53">
                  <c:v>5.3155126222693081</c:v>
                </c:pt>
                <c:pt idx="54">
                  <c:v>5.2566188448863072</c:v>
                </c:pt>
                <c:pt idx="55">
                  <c:v>5.3109327969734181</c:v>
                </c:pt>
                <c:pt idx="56">
                  <c:v>5.31360714931869</c:v>
                </c:pt>
                <c:pt idx="57">
                  <c:v>5.3444105593213154</c:v>
                </c:pt>
                <c:pt idx="60">
                  <c:v>6.2585866697238473</c:v>
                </c:pt>
                <c:pt idx="61">
                  <c:v>6.3091843684908335</c:v>
                </c:pt>
                <c:pt idx="62">
                  <c:v>6.3134971712094536</c:v>
                </c:pt>
                <c:pt idx="63">
                  <c:v>6.2805021544453439</c:v>
                </c:pt>
                <c:pt idx="64">
                  <c:v>6.3317470418048742</c:v>
                </c:pt>
                <c:pt idx="65">
                  <c:v>6.2594981370390821</c:v>
                </c:pt>
                <c:pt idx="66">
                  <c:v>6.2562983537181411</c:v>
                </c:pt>
                <c:pt idx="67">
                  <c:v>6.2790544040857244</c:v>
                </c:pt>
                <c:pt idx="68">
                  <c:v>6.2692478125144682</c:v>
                </c:pt>
                <c:pt idx="69">
                  <c:v>6.3177840117700823</c:v>
                </c:pt>
                <c:pt idx="72">
                  <c:v>7.2923088070618958</c:v>
                </c:pt>
                <c:pt idx="73">
                  <c:v>7.3452049050863746</c:v>
                </c:pt>
                <c:pt idx="74">
                  <c:v>7.2815621039516714</c:v>
                </c:pt>
                <c:pt idx="75">
                  <c:v>7.2992054016364687</c:v>
                </c:pt>
                <c:pt idx="76">
                  <c:v>7.2694235114440735</c:v>
                </c:pt>
                <c:pt idx="77">
                  <c:v>7.2755990445675156</c:v>
                </c:pt>
                <c:pt idx="78">
                  <c:v>7.3135075067853705</c:v>
                </c:pt>
                <c:pt idx="79">
                  <c:v>7.25617054412995</c:v>
                </c:pt>
                <c:pt idx="80">
                  <c:v>7.3171578876433596</c:v>
                </c:pt>
                <c:pt idx="81">
                  <c:v>7.3205833490861618</c:v>
                </c:pt>
                <c:pt idx="84">
                  <c:v>8.3328017125990002</c:v>
                </c:pt>
                <c:pt idx="85">
                  <c:v>8.322163022136376</c:v>
                </c:pt>
                <c:pt idx="86">
                  <c:v>8.3144214531475047</c:v>
                </c:pt>
                <c:pt idx="87">
                  <c:v>8.2792444343061611</c:v>
                </c:pt>
                <c:pt idx="88">
                  <c:v>8.2608938332153645</c:v>
                </c:pt>
                <c:pt idx="89">
                  <c:v>8.3244323426743829</c:v>
                </c:pt>
                <c:pt idx="90">
                  <c:v>8.3322246312298027</c:v>
                </c:pt>
                <c:pt idx="91">
                  <c:v>8.2782045208651169</c:v>
                </c:pt>
                <c:pt idx="92">
                  <c:v>8.3059633337106593</c:v>
                </c:pt>
                <c:pt idx="93">
                  <c:v>8.3050268880878573</c:v>
                </c:pt>
                <c:pt idx="96">
                  <c:v>9.2524151519033886</c:v>
                </c:pt>
                <c:pt idx="97">
                  <c:v>9.3239217948444733</c:v>
                </c:pt>
                <c:pt idx="98">
                  <c:v>9.3392874964627293</c:v>
                </c:pt>
                <c:pt idx="99">
                  <c:v>9.3247803863883743</c:v>
                </c:pt>
                <c:pt idx="100">
                  <c:v>9.3080160431983234</c:v>
                </c:pt>
                <c:pt idx="101">
                  <c:v>9.339348363555434</c:v>
                </c:pt>
                <c:pt idx="102">
                  <c:v>9.3447512914920736</c:v>
                </c:pt>
                <c:pt idx="103">
                  <c:v>9.3043536278325192</c:v>
                </c:pt>
                <c:pt idx="104">
                  <c:v>9.287084919312905</c:v>
                </c:pt>
                <c:pt idx="105">
                  <c:v>9.3389482822051679</c:v>
                </c:pt>
                <c:pt idx="108">
                  <c:v>10.2640103659338</c:v>
                </c:pt>
                <c:pt idx="109">
                  <c:v>10.341849401561104</c:v>
                </c:pt>
                <c:pt idx="110">
                  <c:v>10.338528668122446</c:v>
                </c:pt>
                <c:pt idx="111">
                  <c:v>10.321461400619853</c:v>
                </c:pt>
                <c:pt idx="112">
                  <c:v>10.313635032680684</c:v>
                </c:pt>
                <c:pt idx="113">
                  <c:v>10.303428963530942</c:v>
                </c:pt>
                <c:pt idx="114">
                  <c:v>10.269241046749961</c:v>
                </c:pt>
                <c:pt idx="115">
                  <c:v>10.271453370808626</c:v>
                </c:pt>
                <c:pt idx="116">
                  <c:v>10.265825214574241</c:v>
                </c:pt>
                <c:pt idx="117">
                  <c:v>10.277769776951338</c:v>
                </c:pt>
                <c:pt idx="120">
                  <c:v>11.268621754960531</c:v>
                </c:pt>
                <c:pt idx="121">
                  <c:v>11.347960546724281</c:v>
                </c:pt>
                <c:pt idx="122">
                  <c:v>11.302528149456753</c:v>
                </c:pt>
                <c:pt idx="123">
                  <c:v>11.256929152866073</c:v>
                </c:pt>
                <c:pt idx="124">
                  <c:v>11.344736193781904</c:v>
                </c:pt>
                <c:pt idx="125">
                  <c:v>11.279131516757015</c:v>
                </c:pt>
                <c:pt idx="126">
                  <c:v>11.286381776632554</c:v>
                </c:pt>
                <c:pt idx="127">
                  <c:v>11.316372161282398</c:v>
                </c:pt>
                <c:pt idx="128">
                  <c:v>11.317345321509626</c:v>
                </c:pt>
                <c:pt idx="129">
                  <c:v>11.305680852822931</c:v>
                </c:pt>
                <c:pt idx="132">
                  <c:v>12.344818922303698</c:v>
                </c:pt>
                <c:pt idx="133">
                  <c:v>12.289119246975527</c:v>
                </c:pt>
                <c:pt idx="134">
                  <c:v>12.304857984944565</c:v>
                </c:pt>
                <c:pt idx="135">
                  <c:v>12.277412522840876</c:v>
                </c:pt>
                <c:pt idx="136">
                  <c:v>12.289575743162311</c:v>
                </c:pt>
                <c:pt idx="137">
                  <c:v>12.32202969328468</c:v>
                </c:pt>
                <c:pt idx="138">
                  <c:v>12.278255774223314</c:v>
                </c:pt>
                <c:pt idx="139">
                  <c:v>12.349372723840698</c:v>
                </c:pt>
                <c:pt idx="140">
                  <c:v>12.336225616341636</c:v>
                </c:pt>
                <c:pt idx="141">
                  <c:v>12.299249847547953</c:v>
                </c:pt>
              </c:numCache>
            </c:numRef>
          </c:xVal>
          <c:yVal>
            <c:numRef>
              <c:f>([1]Figure1!$C$51:$C$62,[1]Figure1!$E$51:$E$62,[1]Figure1!$G$51:$G$62,[1]Figure1!$I$51:$I$62,[1]Figure1!$K$51:$K$62,[1]Figure1!$M$51:$M$62,[1]Figure1!$O$51:$O$62,[1]Figure1!$Q$51:$Q$62,[1]Figure1!$S$51:$S$62,[1]Figure1!$U$51:$U$62,[1]Figure1!$W$51:$W$62,[1]Figure1!$Y$51:$Y$62)</c:f>
              <c:numCache>
                <c:formatCode>General</c:formatCode>
                <c:ptCount val="144"/>
                <c:pt idx="0">
                  <c:v>67.452446105586333</c:v>
                </c:pt>
                <c:pt idx="1">
                  <c:v>73.218981512380694</c:v>
                </c:pt>
                <c:pt idx="2">
                  <c:v>95.764533137555887</c:v>
                </c:pt>
                <c:pt idx="3">
                  <c:v>106.83307748781954</c:v>
                </c:pt>
                <c:pt idx="4">
                  <c:v>109.45204565173864</c:v>
                </c:pt>
                <c:pt idx="9">
                  <c:v>111.52639658279384</c:v>
                </c:pt>
                <c:pt idx="12">
                  <c:v>66.298812639395621</c:v>
                </c:pt>
                <c:pt idx="13">
                  <c:v>75.743550736782396</c:v>
                </c:pt>
                <c:pt idx="14">
                  <c:v>76.431987829876107</c:v>
                </c:pt>
                <c:pt idx="15">
                  <c:v>130.30025655239984</c:v>
                </c:pt>
                <c:pt idx="16">
                  <c:v>145.47681359340956</c:v>
                </c:pt>
                <c:pt idx="21">
                  <c:v>101.52513311073008</c:v>
                </c:pt>
                <c:pt idx="24">
                  <c:v>65.538222873394801</c:v>
                </c:pt>
                <c:pt idx="25">
                  <c:v>91.607342928552953</c:v>
                </c:pt>
                <c:pt idx="26">
                  <c:v>98.371110919589739</c:v>
                </c:pt>
                <c:pt idx="27">
                  <c:v>125.41584073084545</c:v>
                </c:pt>
                <c:pt idx="28">
                  <c:v>138.00224079979316</c:v>
                </c:pt>
                <c:pt idx="33">
                  <c:v>97.412738084978031</c:v>
                </c:pt>
                <c:pt idx="36">
                  <c:v>49.161127534976551</c:v>
                </c:pt>
                <c:pt idx="37">
                  <c:v>52.109891351422597</c:v>
                </c:pt>
                <c:pt idx="38">
                  <c:v>64.763590487129761</c:v>
                </c:pt>
                <c:pt idx="39">
                  <c:v>146.80927184740244</c:v>
                </c:pt>
                <c:pt idx="40">
                  <c:v>119.92392716591033</c:v>
                </c:pt>
                <c:pt idx="45">
                  <c:v>131.9411753629465</c:v>
                </c:pt>
                <c:pt idx="48">
                  <c:v>46.406573241856499</c:v>
                </c:pt>
                <c:pt idx="49">
                  <c:v>59.481761123902814</c:v>
                </c:pt>
                <c:pt idx="50">
                  <c:v>90.965298799658711</c:v>
                </c:pt>
                <c:pt idx="51">
                  <c:v>130.26449584497249</c:v>
                </c:pt>
                <c:pt idx="52">
                  <c:v>116.72296310148553</c:v>
                </c:pt>
                <c:pt idx="57">
                  <c:v>98.696805713016744</c:v>
                </c:pt>
                <c:pt idx="60">
                  <c:v>61.629594942636388</c:v>
                </c:pt>
                <c:pt idx="61">
                  <c:v>79.411144930929538</c:v>
                </c:pt>
                <c:pt idx="62">
                  <c:v>111.62374151252635</c:v>
                </c:pt>
                <c:pt idx="63">
                  <c:v>133.61624912198548</c:v>
                </c:pt>
                <c:pt idx="64">
                  <c:v>123.77195036291266</c:v>
                </c:pt>
                <c:pt idx="69">
                  <c:v>106.01498478108171</c:v>
                </c:pt>
                <c:pt idx="72">
                  <c:v>74.245822815946212</c:v>
                </c:pt>
                <c:pt idx="73">
                  <c:v>129.02447452108063</c:v>
                </c:pt>
                <c:pt idx="74">
                  <c:v>79.425355346151363</c:v>
                </c:pt>
                <c:pt idx="75">
                  <c:v>96.172744789134924</c:v>
                </c:pt>
                <c:pt idx="76">
                  <c:v>129.28099139672852</c:v>
                </c:pt>
                <c:pt idx="81">
                  <c:v>113.17665110776636</c:v>
                </c:pt>
                <c:pt idx="84">
                  <c:v>80.346800219421652</c:v>
                </c:pt>
                <c:pt idx="85">
                  <c:v>131.50339462416915</c:v>
                </c:pt>
                <c:pt idx="86">
                  <c:v>58.675348545619045</c:v>
                </c:pt>
                <c:pt idx="87">
                  <c:v>128.90025575447569</c:v>
                </c:pt>
                <c:pt idx="88">
                  <c:v>111.64430892860959</c:v>
                </c:pt>
                <c:pt idx="93">
                  <c:v>119.76148579814632</c:v>
                </c:pt>
                <c:pt idx="96">
                  <c:v>58.521044100385652</c:v>
                </c:pt>
                <c:pt idx="97">
                  <c:v>119.64355581816872</c:v>
                </c:pt>
                <c:pt idx="98">
                  <c:v>88.272635083880942</c:v>
                </c:pt>
                <c:pt idx="99">
                  <c:v>108.25554748197416</c:v>
                </c:pt>
                <c:pt idx="100">
                  <c:v>62.190886079992325</c:v>
                </c:pt>
                <c:pt idx="105">
                  <c:v>126.96886702811467</c:v>
                </c:pt>
                <c:pt idx="108">
                  <c:v>45.319709621073685</c:v>
                </c:pt>
                <c:pt idx="109">
                  <c:v>132.62724271276113</c:v>
                </c:pt>
                <c:pt idx="110">
                  <c:v>77.741990852458031</c:v>
                </c:pt>
                <c:pt idx="111">
                  <c:v>178.66785133729798</c:v>
                </c:pt>
                <c:pt idx="112">
                  <c:v>110.14609815938533</c:v>
                </c:pt>
                <c:pt idx="117">
                  <c:v>109.33432953363692</c:v>
                </c:pt>
                <c:pt idx="120">
                  <c:v>72.836116135917024</c:v>
                </c:pt>
                <c:pt idx="121">
                  <c:v>164.65428612329356</c:v>
                </c:pt>
                <c:pt idx="122">
                  <c:v>75.084915604950481</c:v>
                </c:pt>
                <c:pt idx="123">
                  <c:v>128.07225309405135</c:v>
                </c:pt>
                <c:pt idx="124">
                  <c:v>36.761624653505294</c:v>
                </c:pt>
                <c:pt idx="129">
                  <c:v>138.75405057196025</c:v>
                </c:pt>
                <c:pt idx="132">
                  <c:v>76.037067104924432</c:v>
                </c:pt>
                <c:pt idx="133">
                  <c:v>140.27978535928554</c:v>
                </c:pt>
                <c:pt idx="134">
                  <c:v>147.2551135576104</c:v>
                </c:pt>
                <c:pt idx="135">
                  <c:v>65.364433796012094</c:v>
                </c:pt>
                <c:pt idx="136">
                  <c:v>20.190879749717837</c:v>
                </c:pt>
                <c:pt idx="141">
                  <c:v>103.24139160049896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E01-46F4-9989-3D63E7CAD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2538392"/>
        <c:axId val="882541272"/>
      </c:scatterChart>
      <c:catAx>
        <c:axId val="88253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82541272"/>
        <c:crosses val="autoZero"/>
        <c:auto val="1"/>
        <c:lblAlgn val="ctr"/>
        <c:lblOffset val="100"/>
        <c:noMultiLvlLbl val="0"/>
      </c:catAx>
      <c:valAx>
        <c:axId val="882541272"/>
        <c:scaling>
          <c:orientation val="minMax"/>
          <c:max val="18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600" b="1" i="0" u="none" strike="noStrike" kern="1200" baseline="0">
                    <a:solidFill>
                      <a:schemeClr val="tx1"/>
                    </a:solidFill>
                  </a:rPr>
                  <a:t>MWF (% change) from baseline)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6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82538392"/>
        <c:crosses val="autoZero"/>
        <c:crossBetween val="between"/>
      </c:valAx>
      <c:spPr>
        <a:noFill/>
        <a:ln w="22225">
          <a:solidFill>
            <a:schemeClr val="tx1"/>
          </a:solidFill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8.7776909948123399E-2"/>
          <c:y val="4.9295396098654784E-2"/>
          <c:w val="0.20502231825071812"/>
          <c:h val="4.576384421240164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2400" b="1"/>
              <a:t>White matter regions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24094381375752"/>
          <c:y val="8.9842224005271254E-2"/>
          <c:w val="0.88571463304298259"/>
          <c:h val="0.6394351629191507"/>
        </c:manualLayout>
      </c:layout>
      <c:barChart>
        <c:barDir val="col"/>
        <c:grouping val="clustered"/>
        <c:varyColors val="0"/>
        <c:ser>
          <c:idx val="0"/>
          <c:order val="0"/>
          <c:tx>
            <c:v>Pre</c:v>
          </c:tx>
          <c:spPr>
            <a:solidFill>
              <a:srgbClr val="C5E0B4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'[2]all raw (2)'!$F$4:$F$15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5.3771161152605806</c:v>
                  </c:pt>
                  <c:pt idx="3">
                    <c:v>8.9278950541575242</c:v>
                  </c:pt>
                  <c:pt idx="4">
                    <c:v>5.8165055558095018</c:v>
                  </c:pt>
                  <c:pt idx="5">
                    <c:v>6.6244995883476712</c:v>
                  </c:pt>
                  <c:pt idx="6">
                    <c:v>3.9278683763785951</c:v>
                  </c:pt>
                  <c:pt idx="7">
                    <c:v>9.7146498511298542</c:v>
                  </c:pt>
                  <c:pt idx="8">
                    <c:v>4.5849299007807591</c:v>
                  </c:pt>
                  <c:pt idx="9">
                    <c:v>9.2293398185890734</c:v>
                  </c:pt>
                  <c:pt idx="10">
                    <c:v>9.5592191493134191</c:v>
                  </c:pt>
                  <c:pt idx="11">
                    <c:v>8.245278602315496</c:v>
                  </c:pt>
                </c:numCache>
              </c:numRef>
            </c:plus>
            <c:minus>
              <c:numRef>
                <c:f>'[2]all raw (2)'!$F$4:$F$15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5.3771161152605806</c:v>
                  </c:pt>
                  <c:pt idx="3">
                    <c:v>8.9278950541575242</c:v>
                  </c:pt>
                  <c:pt idx="4">
                    <c:v>5.8165055558095018</c:v>
                  </c:pt>
                  <c:pt idx="5">
                    <c:v>6.6244995883476712</c:v>
                  </c:pt>
                  <c:pt idx="6">
                    <c:v>3.9278683763785951</c:v>
                  </c:pt>
                  <c:pt idx="7">
                    <c:v>9.7146498511298542</c:v>
                  </c:pt>
                  <c:pt idx="8">
                    <c:v>4.5849299007807591</c:v>
                  </c:pt>
                  <c:pt idx="9">
                    <c:v>9.2293398185890734</c:v>
                  </c:pt>
                  <c:pt idx="10">
                    <c:v>9.5592191493134191</c:v>
                  </c:pt>
                  <c:pt idx="11">
                    <c:v>8.245278602315496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'[2]all raw (2)'!$D$4:$D$15</c:f>
              <c:numCache>
                <c:formatCode>General</c:formatCode>
                <c:ptCount val="12"/>
                <c:pt idx="0">
                  <c:v>100.00000000000003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99.999999999999986</c:v>
                </c:pt>
                <c:pt idx="6">
                  <c:v>100.00000000000003</c:v>
                </c:pt>
                <c:pt idx="7">
                  <c:v>99.999999999999972</c:v>
                </c:pt>
                <c:pt idx="8">
                  <c:v>100.00000000000001</c:v>
                </c:pt>
                <c:pt idx="9">
                  <c:v>99.999999999999986</c:v>
                </c:pt>
                <c:pt idx="10">
                  <c:v>99.999999999999986</c:v>
                </c:pt>
                <c:pt idx="11">
                  <c:v>100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03B-49C8-A4D8-E49B9BEEE732}"/>
            </c:ext>
          </c:extLst>
        </c:ser>
        <c:ser>
          <c:idx val="1"/>
          <c:order val="1"/>
          <c:tx>
            <c:v>Post</c:v>
          </c:tx>
          <c:spPr>
            <a:solidFill>
              <a:srgbClr val="FFCCCC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'[2]all raw (2)'!$J$4:$J$15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4.0367319791638039</c:v>
                  </c:pt>
                  <c:pt idx="3">
                    <c:v>7.5273897119111073</c:v>
                  </c:pt>
                  <c:pt idx="4">
                    <c:v>5.7582989131711466</c:v>
                  </c:pt>
                  <c:pt idx="5">
                    <c:v>4.086573692265719</c:v>
                  </c:pt>
                  <c:pt idx="6">
                    <c:v>5.1821309594792542</c:v>
                  </c:pt>
                  <c:pt idx="7">
                    <c:v>7.7085048368999418</c:v>
                  </c:pt>
                  <c:pt idx="8">
                    <c:v>6.6833873220156619</c:v>
                  </c:pt>
                  <c:pt idx="9">
                    <c:v>8.6050883315430333</c:v>
                  </c:pt>
                  <c:pt idx="10">
                    <c:v>9.0389699662961984</c:v>
                  </c:pt>
                  <c:pt idx="11">
                    <c:v>5.2420938740189662</c:v>
                  </c:pt>
                </c:numCache>
              </c:numRef>
            </c:plus>
            <c:minus>
              <c:numRef>
                <c:f>'[2]all raw (2)'!$J$4:$J$15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4.0367319791638039</c:v>
                  </c:pt>
                  <c:pt idx="3">
                    <c:v>7.5273897119111073</c:v>
                  </c:pt>
                  <c:pt idx="4">
                    <c:v>5.7582989131711466</c:v>
                  </c:pt>
                  <c:pt idx="5">
                    <c:v>4.086573692265719</c:v>
                  </c:pt>
                  <c:pt idx="6">
                    <c:v>5.1821309594792542</c:v>
                  </c:pt>
                  <c:pt idx="7">
                    <c:v>7.7085048368999418</c:v>
                  </c:pt>
                  <c:pt idx="8">
                    <c:v>6.6833873220156619</c:v>
                  </c:pt>
                  <c:pt idx="9">
                    <c:v>8.6050883315430333</c:v>
                  </c:pt>
                  <c:pt idx="10">
                    <c:v>9.0389699662961984</c:v>
                  </c:pt>
                  <c:pt idx="11">
                    <c:v>5.2420938740189662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'[2]all raw (2)'!$H$4:$H$15</c:f>
              <c:numCache>
                <c:formatCode>General</c:formatCode>
                <c:ptCount val="12"/>
                <c:pt idx="0">
                  <c:v>79.720594862550712</c:v>
                </c:pt>
                <c:pt idx="1">
                  <c:v>72.33478051133622</c:v>
                </c:pt>
                <c:pt idx="2">
                  <c:v>73.801791793074955</c:v>
                </c:pt>
                <c:pt idx="3">
                  <c:v>85.067421410752644</c:v>
                </c:pt>
                <c:pt idx="4">
                  <c:v>86.452032842172557</c:v>
                </c:pt>
                <c:pt idx="5">
                  <c:v>83.832300841951394</c:v>
                </c:pt>
                <c:pt idx="6">
                  <c:v>86.943091362718334</c:v>
                </c:pt>
                <c:pt idx="7">
                  <c:v>84.84126236034993</c:v>
                </c:pt>
                <c:pt idx="8">
                  <c:v>87.383156283595412</c:v>
                </c:pt>
                <c:pt idx="9">
                  <c:v>83.108748829764764</c:v>
                </c:pt>
                <c:pt idx="10">
                  <c:v>79.666640409019152</c:v>
                </c:pt>
                <c:pt idx="11">
                  <c:v>85.611819386843706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03B-49C8-A4D8-E49B9BEEE732}"/>
            </c:ext>
          </c:extLst>
        </c:ser>
        <c:ser>
          <c:idx val="2"/>
          <c:order val="2"/>
          <c:tx>
            <c:v>Rest</c:v>
          </c:tx>
          <c:spPr>
            <a:solidFill>
              <a:srgbClr val="BDD7EE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'[2]all raw (2)'!$P$4:$P$15</c:f>
                <c:numCache>
                  <c:formatCode>General</c:formatCode>
                  <c:ptCount val="12"/>
                  <c:pt idx="0">
                    <c:v>5.5533096534075854</c:v>
                  </c:pt>
                  <c:pt idx="1">
                    <c:v>12.265160642373795</c:v>
                  </c:pt>
                  <c:pt idx="2">
                    <c:v>7.2358233877086144</c:v>
                  </c:pt>
                  <c:pt idx="3">
                    <c:v>11.860708058612774</c:v>
                  </c:pt>
                  <c:pt idx="4">
                    <c:v>9.190320609425628</c:v>
                  </c:pt>
                  <c:pt idx="5">
                    <c:v>7.8921578588091599</c:v>
                  </c:pt>
                  <c:pt idx="6">
                    <c:v>7.8186928655258257</c:v>
                  </c:pt>
                  <c:pt idx="7">
                    <c:v>9.5755694339924116</c:v>
                  </c:pt>
                  <c:pt idx="8">
                    <c:v>8.6749941348982169</c:v>
                  </c:pt>
                  <c:pt idx="9">
                    <c:v>12.205770532165223</c:v>
                  </c:pt>
                  <c:pt idx="10">
                    <c:v>13.571073528973665</c:v>
                  </c:pt>
                  <c:pt idx="11">
                    <c:v>19.044115467378912</c:v>
                  </c:pt>
                </c:numCache>
              </c:numRef>
            </c:plus>
            <c:minus>
              <c:numRef>
                <c:f>'[2]all raw (2)'!$P$4:$P$15</c:f>
                <c:numCache>
                  <c:formatCode>General</c:formatCode>
                  <c:ptCount val="12"/>
                  <c:pt idx="0">
                    <c:v>5.5533096534075854</c:v>
                  </c:pt>
                  <c:pt idx="1">
                    <c:v>12.265160642373795</c:v>
                  </c:pt>
                  <c:pt idx="2">
                    <c:v>7.2358233877086144</c:v>
                  </c:pt>
                  <c:pt idx="3">
                    <c:v>11.860708058612774</c:v>
                  </c:pt>
                  <c:pt idx="4">
                    <c:v>9.190320609425628</c:v>
                  </c:pt>
                  <c:pt idx="5">
                    <c:v>7.8921578588091599</c:v>
                  </c:pt>
                  <c:pt idx="6">
                    <c:v>7.8186928655258257</c:v>
                  </c:pt>
                  <c:pt idx="7">
                    <c:v>9.5755694339924116</c:v>
                  </c:pt>
                  <c:pt idx="8">
                    <c:v>8.6749941348982169</c:v>
                  </c:pt>
                  <c:pt idx="9">
                    <c:v>12.205770532165223</c:v>
                  </c:pt>
                  <c:pt idx="10">
                    <c:v>13.571073528973665</c:v>
                  </c:pt>
                  <c:pt idx="11">
                    <c:v>19.044115467378912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'[2]all raw (2)'!$N$4:$N$15</c:f>
              <c:numCache>
                <c:formatCode>General</c:formatCode>
                <c:ptCount val="12"/>
                <c:pt idx="0">
                  <c:v>94.041246746312481</c:v>
                </c:pt>
                <c:pt idx="1">
                  <c:v>99.296092410432266</c:v>
                </c:pt>
                <c:pt idx="2">
                  <c:v>102.72458272285901</c:v>
                </c:pt>
                <c:pt idx="3">
                  <c:v>94.118163958298041</c:v>
                </c:pt>
                <c:pt idx="4">
                  <c:v>90.422982970815454</c:v>
                </c:pt>
                <c:pt idx="5">
                  <c:v>102.67794427534534</c:v>
                </c:pt>
                <c:pt idx="6">
                  <c:v>103.55433999613467</c:v>
                </c:pt>
                <c:pt idx="7">
                  <c:v>105.13859897840693</c:v>
                </c:pt>
                <c:pt idx="8">
                  <c:v>93.975422598752743</c:v>
                </c:pt>
                <c:pt idx="9">
                  <c:v>108.97287036943551</c:v>
                </c:pt>
                <c:pt idx="10">
                  <c:v>102.69387436394634</c:v>
                </c:pt>
                <c:pt idx="11">
                  <c:v>91.045086430509073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03B-49C8-A4D8-E49B9BEEE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711333416"/>
        <c:axId val="711335576"/>
      </c:barChart>
      <c:catAx>
        <c:axId val="711333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35576"/>
        <c:crosses val="autoZero"/>
        <c:auto val="1"/>
        <c:lblAlgn val="ctr"/>
        <c:lblOffset val="100"/>
        <c:noMultiLvlLbl val="0"/>
      </c:catAx>
      <c:valAx>
        <c:axId val="711335576"/>
        <c:scaling>
          <c:orientation val="minMax"/>
          <c:max val="13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600" b="1">
                    <a:solidFill>
                      <a:schemeClr val="tx1"/>
                    </a:solidFill>
                  </a:rPr>
                  <a:t>MWF (% change) from baseline)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33416"/>
        <c:crosses val="autoZero"/>
        <c:crossBetween val="between"/>
      </c:valAx>
      <c:spPr>
        <a:solidFill>
          <a:schemeClr val="lt1"/>
        </a:solidFill>
        <a:ln w="28575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t"/>
      <c:layout>
        <c:manualLayout>
          <c:xMode val="edge"/>
          <c:yMode val="edge"/>
          <c:x val="8.8510128997754844E-2"/>
          <c:y val="4.5920401035016246E-2"/>
          <c:w val="0.17696059628602409"/>
          <c:h val="4.263063582919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201124</xdr:colOff>
      <xdr:row>0</xdr:row>
      <xdr:rowOff>36222</xdr:rowOff>
    </xdr:from>
    <xdr:to>
      <xdr:col>42</xdr:col>
      <xdr:colOff>104890</xdr:colOff>
      <xdr:row>38</xdr:row>
      <xdr:rowOff>93183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71BC1A3-36F3-4DBE-9CC1-C9D99F76E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744556</xdr:colOff>
      <xdr:row>39</xdr:row>
      <xdr:rowOff>162828</xdr:rowOff>
    </xdr:from>
    <xdr:to>
      <xdr:col>41</xdr:col>
      <xdr:colOff>730249</xdr:colOff>
      <xdr:row>78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414C248-B1B2-49CD-8D77-289717090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36</xdr:col>
      <xdr:colOff>176004</xdr:colOff>
      <xdr:row>41</xdr:row>
      <xdr:rowOff>6076</xdr:rowOff>
    </xdr:from>
    <xdr:ext cx="4318124" cy="31149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F783E9C-D420-4A11-9F12-3AA331725A64}"/>
            </a:ext>
          </a:extLst>
        </xdr:cNvPr>
        <xdr:cNvSpPr txBox="1"/>
      </xdr:nvSpPr>
      <xdr:spPr>
        <a:xfrm>
          <a:off x="22051754" y="7816576"/>
          <a:ext cx="4318124" cy="3114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0.05</a:t>
          </a:r>
          <a:r>
            <a:rPr lang="es-ES" sz="14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;  (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0.01 ; (</a:t>
          </a:r>
          <a:r>
            <a:rPr lang="es-ES" sz="1400"/>
            <a:t>***) p &lt; 0.005</a:t>
          </a:r>
        </a:p>
      </xdr:txBody>
    </xdr:sp>
    <xdr:clientData/>
  </xdr:oneCellAnchor>
  <xdr:twoCellAnchor editAs="oneCell">
    <xdr:from>
      <xdr:col>29</xdr:col>
      <xdr:colOff>125433</xdr:colOff>
      <xdr:row>43</xdr:row>
      <xdr:rowOff>173753</xdr:rowOff>
    </xdr:from>
    <xdr:to>
      <xdr:col>42</xdr:col>
      <xdr:colOff>271487</xdr:colOff>
      <xdr:row>46</xdr:row>
      <xdr:rowOff>170014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B4D004F-D0B6-4F85-AEDC-9E164176C423}"/>
            </a:ext>
          </a:extLst>
        </xdr:cNvPr>
        <xdr:cNvSpPr txBox="1"/>
      </xdr:nvSpPr>
      <xdr:spPr>
        <a:xfrm rot="16200000">
          <a:off x="15402229" y="3737407"/>
          <a:ext cx="567761" cy="10052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24000" rtlCol="0" anchor="t">
          <a:noAutofit/>
        </a:bodyPr>
        <a:lstStyle/>
        <a:p>
          <a:pPr algn="l"/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*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3740" kern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</a:p>
      </xdr:txBody>
    </xdr:sp>
    <xdr:clientData/>
  </xdr:twoCellAnchor>
  <xdr:oneCellAnchor>
    <xdr:from>
      <xdr:col>36</xdr:col>
      <xdr:colOff>262631</xdr:colOff>
      <xdr:row>1</xdr:row>
      <xdr:rowOff>94075</xdr:rowOff>
    </xdr:from>
    <xdr:ext cx="4318124" cy="311496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B704C49-85FB-47BA-A017-00984DE9F238}"/>
            </a:ext>
          </a:extLst>
        </xdr:cNvPr>
        <xdr:cNvSpPr txBox="1"/>
      </xdr:nvSpPr>
      <xdr:spPr>
        <a:xfrm>
          <a:off x="22138381" y="284575"/>
          <a:ext cx="4318124" cy="3114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0.05</a:t>
          </a:r>
          <a:r>
            <a:rPr lang="es-ES" sz="14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;  (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0.01 ; (</a:t>
          </a:r>
          <a:r>
            <a:rPr lang="es-ES" sz="1400"/>
            <a:t>***) p &lt; 0.005</a:t>
          </a:r>
        </a:p>
      </xdr:txBody>
    </xdr:sp>
    <xdr:clientData/>
  </xdr:oneCellAnchor>
  <xdr:twoCellAnchor editAs="oneCell">
    <xdr:from>
      <xdr:col>29</xdr:col>
      <xdr:colOff>212060</xdr:colOff>
      <xdr:row>3</xdr:row>
      <xdr:rowOff>71251</xdr:rowOff>
    </xdr:from>
    <xdr:to>
      <xdr:col>42</xdr:col>
      <xdr:colOff>358114</xdr:colOff>
      <xdr:row>6</xdr:row>
      <xdr:rowOff>67512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C65AC8C-EB1C-4C01-A9E1-C0876D4BE75E}"/>
            </a:ext>
          </a:extLst>
        </xdr:cNvPr>
        <xdr:cNvSpPr txBox="1"/>
      </xdr:nvSpPr>
      <xdr:spPr>
        <a:xfrm rot="16200000">
          <a:off x="21495956" y="-4099395"/>
          <a:ext cx="567761" cy="10052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24000" rtlCol="0" anchor="t">
          <a:noAutofit/>
        </a:bodyPr>
        <a:lstStyle/>
        <a:p>
          <a:pPr algn="l"/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*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3740" kern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iomagune-my.sharepoint.com/personal/pramos_cicbiomagune_es/Documents/Escritorio/2025_NatureMetab/RamosCabrer_SourceData_Fig01.xlsx" TargetMode="External"/><Relationship Id="rId1" Type="http://schemas.openxmlformats.org/officeDocument/2006/relationships/externalLinkPath" Target="RamosCabrer_SourceData_Fig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iomagune-my.sharepoint.com/personal/pramos_cicbiomagune_es/Documents/Escritorio/BRAIN_FAT/FINAL/04_MWF_figure_1b_plots.xlsx" TargetMode="External"/><Relationship Id="rId1" Type="http://schemas.openxmlformats.org/officeDocument/2006/relationships/externalLinkPath" Target="/personal/pramos_cicbiomagune_es/Documents/Escritorio/BRAIN_FAT/FINAL/04_MWF_figure_1b_plo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ll%20raw%20(2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w MWF data"/>
      <sheetName val="Figure1"/>
    </sheetNames>
    <sheetDataSet>
      <sheetData sheetId="0" refreshError="1"/>
      <sheetData sheetId="1">
        <row r="4">
          <cell r="B4" t="str">
            <v>Middle cerebellar peduncle</v>
          </cell>
          <cell r="C4" t="str">
            <v>Pontine crossing tract</v>
          </cell>
          <cell r="D4" t="str">
            <v>Corticospinal tract</v>
          </cell>
          <cell r="E4" t="str">
            <v>Medial lemniscus</v>
          </cell>
          <cell r="F4" t="str">
            <v xml:space="preserve">Inferior cerebellar peduncle </v>
          </cell>
          <cell r="G4" t="str">
            <v>Superior cerebellar peduncle</v>
          </cell>
          <cell r="H4" t="str">
            <v>Cerebral peduncle</v>
          </cell>
          <cell r="I4" t="str">
            <v>Anterior coron raadiata</v>
          </cell>
          <cell r="J4" t="str">
            <v>Posterior corona radiata</v>
          </cell>
          <cell r="K4" t="str">
            <v>Cingulum (cingulate gyrus)</v>
          </cell>
          <cell r="L4" t="str">
            <v>Inferior fronto-occipital fasciculus</v>
          </cell>
          <cell r="M4" t="str">
            <v>Tapetum</v>
          </cell>
        </row>
        <row r="6">
          <cell r="B6">
            <v>100.00000000000003</v>
          </cell>
          <cell r="C6">
            <v>100</v>
          </cell>
          <cell r="D6">
            <v>100</v>
          </cell>
          <cell r="E6">
            <v>100.00000000000003</v>
          </cell>
          <cell r="F6">
            <v>99.999999999999972</v>
          </cell>
          <cell r="G6">
            <v>99.999999999999986</v>
          </cell>
          <cell r="H6">
            <v>100.00000000000003</v>
          </cell>
          <cell r="I6">
            <v>99.999999999999972</v>
          </cell>
          <cell r="J6">
            <v>99.999999999999986</v>
          </cell>
          <cell r="K6">
            <v>100.00000000000001</v>
          </cell>
          <cell r="L6">
            <v>100.00000000000003</v>
          </cell>
          <cell r="M6">
            <v>99.868439916030908</v>
          </cell>
        </row>
        <row r="8">
          <cell r="B8">
            <v>6.7928843239782228</v>
          </cell>
          <cell r="C8">
            <v>12.736259695645023</v>
          </cell>
          <cell r="D8">
            <v>7.071496089358269</v>
          </cell>
          <cell r="E8">
            <v>12.61897368872981</v>
          </cell>
          <cell r="F8">
            <v>7.7096861189474204</v>
          </cell>
          <cell r="G8">
            <v>9.0696951016417948</v>
          </cell>
          <cell r="H8">
            <v>4.6638125052963391</v>
          </cell>
          <cell r="I8">
            <v>11.499735137097041</v>
          </cell>
          <cell r="J8">
            <v>6.1062900344953572</v>
          </cell>
          <cell r="K8">
            <v>13.032561577876187</v>
          </cell>
          <cell r="L8">
            <v>12.982370883564279</v>
          </cell>
          <cell r="M8">
            <v>6.2927421766579332</v>
          </cell>
        </row>
        <row r="10">
          <cell r="B10">
            <v>79.720594862550712</v>
          </cell>
          <cell r="C10">
            <v>72.33478051133622</v>
          </cell>
          <cell r="D10">
            <v>73.801791793074969</v>
          </cell>
          <cell r="E10">
            <v>85.067421410752615</v>
          </cell>
          <cell r="F10">
            <v>86.452032842172571</v>
          </cell>
          <cell r="G10">
            <v>83.832300841951408</v>
          </cell>
          <cell r="H10">
            <v>89.803235515425143</v>
          </cell>
          <cell r="I10">
            <v>84.841262360349901</v>
          </cell>
          <cell r="J10">
            <v>87.383156283595412</v>
          </cell>
          <cell r="K10">
            <v>83.108748829764764</v>
          </cell>
          <cell r="L10">
            <v>75.987475102123511</v>
          </cell>
          <cell r="M10">
            <v>83.130715273155502</v>
          </cell>
        </row>
        <row r="12">
          <cell r="B12">
            <v>4.8596064002240027</v>
          </cell>
          <cell r="C12">
            <v>6.668889229153506</v>
          </cell>
          <cell r="D12">
            <v>5.5989058307644797</v>
          </cell>
          <cell r="E12">
            <v>10.041514740485539</v>
          </cell>
          <cell r="F12">
            <v>7.2318074053550223</v>
          </cell>
          <cell r="G12">
            <v>4.5447329165251045</v>
          </cell>
          <cell r="H12">
            <v>7.3620115237155215</v>
          </cell>
          <cell r="I12">
            <v>9.206334330330959</v>
          </cell>
          <cell r="J12">
            <v>9.0687138366148297</v>
          </cell>
          <cell r="K12">
            <v>12.00384684109601</v>
          </cell>
          <cell r="L12">
            <v>11.222212239446707</v>
          </cell>
          <cell r="M12">
            <v>6.2906130220683956</v>
          </cell>
        </row>
        <row r="14">
          <cell r="B14">
            <v>94.041246746312481</v>
          </cell>
          <cell r="C14">
            <v>99.296092410432266</v>
          </cell>
          <cell r="D14">
            <v>102.72458272285904</v>
          </cell>
          <cell r="E14">
            <v>94.118163958298041</v>
          </cell>
          <cell r="F14">
            <v>90.422982970815454</v>
          </cell>
          <cell r="G14">
            <v>102.67794427534535</v>
          </cell>
          <cell r="H14">
            <v>103.55433999613467</v>
          </cell>
          <cell r="I14">
            <v>105.13859897840689</v>
          </cell>
          <cell r="J14">
            <v>93.975422598752743</v>
          </cell>
          <cell r="K14">
            <v>108.97287036943551</v>
          </cell>
          <cell r="L14">
            <v>102.69387436394634</v>
          </cell>
          <cell r="M14">
            <v>92.061445194674889</v>
          </cell>
        </row>
        <row r="16">
          <cell r="B16">
            <v>7.8535658279064391</v>
          </cell>
          <cell r="C16">
            <v>13.24788762459036</v>
          </cell>
          <cell r="D16">
            <v>10.508715651107355</v>
          </cell>
          <cell r="E16">
            <v>17.81421860207962</v>
          </cell>
          <cell r="F16">
            <v>13.219416133110563</v>
          </cell>
          <cell r="G16">
            <v>11.134944786309809</v>
          </cell>
          <cell r="H16">
            <v>9.8299919353579757</v>
          </cell>
          <cell r="I16">
            <v>11.957339154359813</v>
          </cell>
          <cell r="J16">
            <v>11.903968395484975</v>
          </cell>
          <cell r="K16">
            <v>18.659688750443344</v>
          </cell>
          <cell r="L16">
            <v>19.819428954562778</v>
          </cell>
          <cell r="M16">
            <v>19.690293586254075</v>
          </cell>
        </row>
        <row r="23">
          <cell r="B23">
            <v>0.68951005645124308</v>
          </cell>
          <cell r="C23">
            <v>100.80449985812761</v>
          </cell>
          <cell r="D23">
            <v>1.7290057687588991</v>
          </cell>
          <cell r="E23">
            <v>103.21480256357246</v>
          </cell>
          <cell r="F23">
            <v>2.7008905672173298</v>
          </cell>
          <cell r="G23">
            <v>96.273269808713991</v>
          </cell>
          <cell r="H23">
            <v>3.7599533868085655</v>
          </cell>
          <cell r="I23">
            <v>101.22742605193147</v>
          </cell>
          <cell r="J23">
            <v>4.6909086001758133</v>
          </cell>
          <cell r="K23">
            <v>107.90183890282478</v>
          </cell>
          <cell r="L23">
            <v>5.7567176418748582</v>
          </cell>
          <cell r="M23">
            <v>71.909635106386801</v>
          </cell>
          <cell r="N23">
            <v>6.7357275901715399</v>
          </cell>
          <cell r="O23">
            <v>130.59819413092555</v>
          </cell>
          <cell r="P23">
            <v>7.6902901423164165</v>
          </cell>
          <cell r="Q23">
            <v>61.053283600177735</v>
          </cell>
          <cell r="R23">
            <v>8.7506983261261766</v>
          </cell>
          <cell r="S23">
            <v>89.926386181009804</v>
          </cell>
          <cell r="T23">
            <v>9.7412435949537173</v>
          </cell>
          <cell r="U23">
            <v>66.892157158819799</v>
          </cell>
          <cell r="V23">
            <v>10.709344136651621</v>
          </cell>
          <cell r="W23">
            <v>147.35322912798358</v>
          </cell>
          <cell r="X23">
            <v>11.762450817358477</v>
          </cell>
          <cell r="Y23">
            <v>110.17587425119042</v>
          </cell>
        </row>
        <row r="24">
          <cell r="B24">
            <v>0.77976272274797498</v>
          </cell>
          <cell r="C24">
            <v>126.01605661542571</v>
          </cell>
          <cell r="D24">
            <v>1.7730402589244441</v>
          </cell>
          <cell r="E24">
            <v>137.78340569223349</v>
          </cell>
          <cell r="F24">
            <v>2.6845346228870275</v>
          </cell>
          <cell r="G24">
            <v>117.33182355538463</v>
          </cell>
          <cell r="H24">
            <v>3.7285420524807371</v>
          </cell>
          <cell r="I24">
            <v>99.486983979645132</v>
          </cell>
          <cell r="J24">
            <v>4.7124097456291869</v>
          </cell>
          <cell r="K24">
            <v>93.578114353795598</v>
          </cell>
          <cell r="L24">
            <v>5.7720514497610091</v>
          </cell>
          <cell r="M24">
            <v>107.11393161439416</v>
          </cell>
          <cell r="N24">
            <v>6.7363070457366261</v>
          </cell>
          <cell r="O24">
            <v>104.58615500376226</v>
          </cell>
          <cell r="P24">
            <v>7.7617411235498839</v>
          </cell>
          <cell r="Q24">
            <v>98.519226712270353</v>
          </cell>
          <cell r="R24">
            <v>8.7758370546729818</v>
          </cell>
          <cell r="S24">
            <v>126.20487964869446</v>
          </cell>
          <cell r="T24">
            <v>9.6822925191749327</v>
          </cell>
          <cell r="U24">
            <v>107.44420620300184</v>
          </cell>
          <cell r="V24">
            <v>10.740889342671975</v>
          </cell>
          <cell r="W24">
            <v>43.79494277708384</v>
          </cell>
          <cell r="X24">
            <v>11.712610518756312</v>
          </cell>
          <cell r="Y24">
            <v>85.957708258665704</v>
          </cell>
        </row>
        <row r="25">
          <cell r="B25">
            <v>0.68151095482661828</v>
          </cell>
          <cell r="C25">
            <v>85.373791998397692</v>
          </cell>
          <cell r="D25">
            <v>1.7613692046636755</v>
          </cell>
          <cell r="E25">
            <v>87.47674178209634</v>
          </cell>
          <cell r="F25">
            <v>2.6832838365153573</v>
          </cell>
          <cell r="G25">
            <v>94.93084932131211</v>
          </cell>
          <cell r="H25">
            <v>3.7773963189625359</v>
          </cell>
          <cell r="I25">
            <v>86.342502424187188</v>
          </cell>
          <cell r="J25">
            <v>4.6937071640000942</v>
          </cell>
          <cell r="K25">
            <v>92.946241306987503</v>
          </cell>
          <cell r="L25">
            <v>5.7736755116363865</v>
          </cell>
          <cell r="M25">
            <v>93.939317583790171</v>
          </cell>
          <cell r="N25">
            <v>6.7043219072510265</v>
          </cell>
          <cell r="O25">
            <v>92.53197893152749</v>
          </cell>
          <cell r="P25">
            <v>7.7321052988366166</v>
          </cell>
          <cell r="Q25">
            <v>76.673444380108521</v>
          </cell>
          <cell r="R25">
            <v>8.697600848505763</v>
          </cell>
          <cell r="S25">
            <v>81.139192070115342</v>
          </cell>
          <cell r="T25">
            <v>9.6952075028064133</v>
          </cell>
          <cell r="U25">
            <v>107.45628605079577</v>
          </cell>
          <cell r="V25">
            <v>10.689780500531668</v>
          </cell>
          <cell r="W25">
            <v>135.90864589311639</v>
          </cell>
          <cell r="X25">
            <v>11.682373226339719</v>
          </cell>
          <cell r="Y25">
            <v>77.542880548871025</v>
          </cell>
        </row>
        <row r="26">
          <cell r="B26">
            <v>0.69822469703226009</v>
          </cell>
          <cell r="C26">
            <v>80.475022115400677</v>
          </cell>
          <cell r="D26">
            <v>1.7352831088719707</v>
          </cell>
          <cell r="E26">
            <v>52.184549651988149</v>
          </cell>
          <cell r="F26">
            <v>2.7421219526482581</v>
          </cell>
          <cell r="G26">
            <v>73.480607899272172</v>
          </cell>
          <cell r="H26">
            <v>3.7492070227295868</v>
          </cell>
          <cell r="I26">
            <v>81.585294093271131</v>
          </cell>
          <cell r="J26">
            <v>4.6926301213961334</v>
          </cell>
          <cell r="K26">
            <v>86.509510450647269</v>
          </cell>
          <cell r="L26">
            <v>5.7416266447340698</v>
          </cell>
          <cell r="M26">
            <v>69.411497910419811</v>
          </cell>
          <cell r="N26">
            <v>6.7330129986398255</v>
          </cell>
          <cell r="O26">
            <v>103.01354401805871</v>
          </cell>
          <cell r="P26">
            <v>7.7782462788976456</v>
          </cell>
          <cell r="Q26">
            <v>97.998554686272641</v>
          </cell>
          <cell r="R26">
            <v>8.7558916654564243</v>
          </cell>
          <cell r="S26">
            <v>85.83571727920409</v>
          </cell>
          <cell r="T26">
            <v>9.7275383673328406</v>
          </cell>
          <cell r="U26">
            <v>86.509829976142299</v>
          </cell>
          <cell r="V26">
            <v>10.727157040283824</v>
          </cell>
          <cell r="W26">
            <v>120.06684446845146</v>
          </cell>
          <cell r="X26">
            <v>11.699355462770153</v>
          </cell>
          <cell r="Y26">
            <v>99.440888843377195</v>
          </cell>
        </row>
        <row r="27">
          <cell r="B27">
            <v>0.69589510983622005</v>
          </cell>
          <cell r="C27">
            <v>111.31974696643468</v>
          </cell>
          <cell r="D27">
            <v>1.692602221231166</v>
          </cell>
          <cell r="E27">
            <v>145.10543725449659</v>
          </cell>
          <cell r="F27">
            <v>2.7750398004048713</v>
          </cell>
          <cell r="G27">
            <v>129.54179663575894</v>
          </cell>
          <cell r="H27">
            <v>3.6992656511469928</v>
          </cell>
          <cell r="I27">
            <v>161.54203167604575</v>
          </cell>
          <cell r="J27">
            <v>4.736969290586484</v>
          </cell>
          <cell r="K27">
            <v>141.41394916847787</v>
          </cell>
          <cell r="L27">
            <v>5.7135294451533625</v>
          </cell>
          <cell r="M27">
            <v>136.94759311320448</v>
          </cell>
          <cell r="N27">
            <v>6.7325776017079129</v>
          </cell>
          <cell r="O27">
            <v>102.96839729119642</v>
          </cell>
          <cell r="P27">
            <v>7.6853237907633964</v>
          </cell>
          <cell r="Q27">
            <v>135.35677255160709</v>
          </cell>
          <cell r="R27">
            <v>8.7086097573499419</v>
          </cell>
          <cell r="S27">
            <v>102.93179788998015</v>
          </cell>
          <cell r="T27">
            <v>9.7389963218191369</v>
          </cell>
          <cell r="U27">
            <v>178.13547549300878</v>
          </cell>
          <cell r="V27">
            <v>10.685129439789829</v>
          </cell>
          <cell r="W27">
            <v>138.43219337632092</v>
          </cell>
          <cell r="X27">
            <v>11.777716859764015</v>
          </cell>
          <cell r="Y27">
            <v>88.457836260304134</v>
          </cell>
        </row>
        <row r="28">
          <cell r="B28">
            <v>0.72485790144403761</v>
          </cell>
          <cell r="C28">
            <v>126.48340093135047</v>
          </cell>
          <cell r="D28">
            <v>1.719670661089578</v>
          </cell>
          <cell r="E28">
            <v>145.54475914823237</v>
          </cell>
          <cell r="F28">
            <v>2.7038643825644741</v>
          </cell>
          <cell r="G28">
            <v>135.94410972952187</v>
          </cell>
          <cell r="H28">
            <v>3.7291396523409128</v>
          </cell>
          <cell r="I28">
            <v>155.77785328902115</v>
          </cell>
          <cell r="J28">
            <v>4.7656392372424916</v>
          </cell>
          <cell r="K28">
            <v>115.39296032522429</v>
          </cell>
          <cell r="L28">
            <v>5.7657917978200084</v>
          </cell>
          <cell r="M28">
            <v>138.42343785433772</v>
          </cell>
          <cell r="N28">
            <v>6.711068561409359</v>
          </cell>
          <cell r="O28">
            <v>95.910458991723132</v>
          </cell>
          <cell r="P28">
            <v>7.69792338831164</v>
          </cell>
          <cell r="Q28">
            <v>129.84931931109702</v>
          </cell>
          <cell r="R28">
            <v>8.778529149984541</v>
          </cell>
          <cell r="S28">
            <v>136.29944789635758</v>
          </cell>
          <cell r="T28">
            <v>9.7160618003894346</v>
          </cell>
          <cell r="U28">
            <v>162.06323800320118</v>
          </cell>
          <cell r="V28">
            <v>10.756165760788402</v>
          </cell>
          <cell r="W28">
            <v>90.28223220012832</v>
          </cell>
          <cell r="X28">
            <v>11.752365659628101</v>
          </cell>
          <cell r="Y28">
            <v>142.1765398597102</v>
          </cell>
        </row>
        <row r="29">
          <cell r="B29">
            <v>0.69412486484998237</v>
          </cell>
          <cell r="C29">
            <v>89.3211823811193</v>
          </cell>
          <cell r="D29">
            <v>1.7326400358453775</v>
          </cell>
          <cell r="E29">
            <v>71.411343119013168</v>
          </cell>
          <cell r="F29">
            <v>2.7451802039644813</v>
          </cell>
          <cell r="G29">
            <v>78.277001524021145</v>
          </cell>
          <cell r="H29">
            <v>3.705014976216138</v>
          </cell>
          <cell r="I29">
            <v>92.516927871107839</v>
          </cell>
          <cell r="J29">
            <v>4.7117698880153061</v>
          </cell>
          <cell r="K29">
            <v>96.859286440232793</v>
          </cell>
          <cell r="L29">
            <v>5.72409766374225</v>
          </cell>
          <cell r="M29">
            <v>92.809036489361304</v>
          </cell>
          <cell r="N29">
            <v>6.7362159740057761</v>
          </cell>
          <cell r="O29">
            <v>75.914221218961643</v>
          </cell>
          <cell r="P29">
            <v>7.7377383097283783</v>
          </cell>
          <cell r="Q29">
            <v>36.559255618544896</v>
          </cell>
          <cell r="R29">
            <v>8.7397595799974059</v>
          </cell>
          <cell r="S29">
            <v>84.296022302800608</v>
          </cell>
          <cell r="T29">
            <v>9.7173930740343319</v>
          </cell>
          <cell r="U29">
            <v>63.509799776522826</v>
          </cell>
          <cell r="V29">
            <v>10.750082816824504</v>
          </cell>
          <cell r="W29">
            <v>49.913912426994372</v>
          </cell>
          <cell r="X29">
            <v>11.701598517606616</v>
          </cell>
          <cell r="Y29">
            <v>93.175976652501163</v>
          </cell>
        </row>
        <row r="30">
          <cell r="B30">
            <v>0.73763297044843201</v>
          </cell>
          <cell r="C30">
            <v>97.474671607163728</v>
          </cell>
          <cell r="D30">
            <v>1.7013699622308553</v>
          </cell>
          <cell r="E30">
            <v>71.032320308731315</v>
          </cell>
          <cell r="F30">
            <v>2.7454760701544729</v>
          </cell>
          <cell r="G30">
            <v>92.431169793046479</v>
          </cell>
          <cell r="H30">
            <v>3.7093076306988406</v>
          </cell>
          <cell r="I30">
            <v>51.268450757921087</v>
          </cell>
          <cell r="J30">
            <v>4.7048107390610934</v>
          </cell>
          <cell r="K30">
            <v>77.891675643577912</v>
          </cell>
          <cell r="L30">
            <v>5.7300993125548425</v>
          </cell>
          <cell r="M30">
            <v>90.343295885272866</v>
          </cell>
          <cell r="N30">
            <v>6.6856387631066445</v>
          </cell>
          <cell r="O30">
            <v>101.6365688487585</v>
          </cell>
          <cell r="P30">
            <v>7.7406284302485213</v>
          </cell>
          <cell r="Q30">
            <v>99.74011284219597</v>
          </cell>
          <cell r="R30">
            <v>8.7128487047872589</v>
          </cell>
          <cell r="S30">
            <v>113.31790601483209</v>
          </cell>
          <cell r="T30">
            <v>9.7260423934768792</v>
          </cell>
          <cell r="U30">
            <v>88.243288134569511</v>
          </cell>
          <cell r="V30">
            <v>10.699293750236961</v>
          </cell>
          <cell r="W30">
            <v>141.41993855710479</v>
          </cell>
          <cell r="X30">
            <v>11.703997226904077</v>
          </cell>
          <cell r="Y30">
            <v>117.20930827914599</v>
          </cell>
        </row>
        <row r="31">
          <cell r="B31">
            <v>0.75424621253906443</v>
          </cell>
          <cell r="C31">
            <v>61.522541017809154</v>
          </cell>
          <cell r="D31">
            <v>1.7191327603992765</v>
          </cell>
          <cell r="E31">
            <v>43.837433671008199</v>
          </cell>
          <cell r="F31">
            <v>2.7537585101230158</v>
          </cell>
          <cell r="G31">
            <v>73.608796593029382</v>
          </cell>
          <cell r="H31">
            <v>3.6994811970319841</v>
          </cell>
          <cell r="I31">
            <v>40.224931418294538</v>
          </cell>
          <cell r="J31">
            <v>4.7221580470573539</v>
          </cell>
          <cell r="K31">
            <v>58.501547327671844</v>
          </cell>
          <cell r="L31">
            <v>5.6935094444798926</v>
          </cell>
          <cell r="M31">
            <v>63.464923490048839</v>
          </cell>
          <cell r="N31">
            <v>6.7343745431294408</v>
          </cell>
          <cell r="O31">
            <v>84.142212189616274</v>
          </cell>
          <cell r="P31">
            <v>7.7456470476755586</v>
          </cell>
          <cell r="Q31">
            <v>103.79776380341934</v>
          </cell>
          <cell r="R31">
            <v>8.7255999620394356</v>
          </cell>
          <cell r="S31">
            <v>95.593192543867644</v>
          </cell>
          <cell r="T31">
            <v>9.7289057285091047</v>
          </cell>
          <cell r="U31">
            <v>87.971491559206356</v>
          </cell>
          <cell r="V31">
            <v>10.741042855894763</v>
          </cell>
          <cell r="W31">
            <v>69.849093548496029</v>
          </cell>
          <cell r="X31">
            <v>11.712666109068889</v>
          </cell>
          <cell r="Y31">
            <v>106.13870257539297</v>
          </cell>
        </row>
        <row r="32">
          <cell r="B32">
            <v>0.7663376129711944</v>
          </cell>
          <cell r="C32">
            <v>121.20908650877107</v>
          </cell>
          <cell r="D32">
            <v>1.7572392267991943</v>
          </cell>
          <cell r="E32">
            <v>142.40920680862794</v>
          </cell>
          <cell r="F32">
            <v>2.7550770107645794</v>
          </cell>
          <cell r="G32">
            <v>108.18057513993932</v>
          </cell>
          <cell r="H32">
            <v>3.715292003841367</v>
          </cell>
          <cell r="I32">
            <v>130.02759843857484</v>
          </cell>
          <cell r="J32">
            <v>4.7476164649145653</v>
          </cell>
          <cell r="K32">
            <v>129.00487608056</v>
          </cell>
          <cell r="L32">
            <v>5.7270668905891924</v>
          </cell>
          <cell r="M32">
            <v>135.63733095278374</v>
          </cell>
          <cell r="N32">
            <v>6.7169314770158524</v>
          </cell>
          <cell r="O32">
            <v>108.6982693754703</v>
          </cell>
          <cell r="P32">
            <v>7.7593811304275517</v>
          </cell>
          <cell r="Q32">
            <v>160.45226649430623</v>
          </cell>
          <cell r="R32">
            <v>8.7552768467882096</v>
          </cell>
          <cell r="S32">
            <v>84.455458173138254</v>
          </cell>
          <cell r="T32">
            <v>9.7455044301617111</v>
          </cell>
          <cell r="U32">
            <v>51.774227644731681</v>
          </cell>
          <cell r="V32">
            <v>10.76867345460408</v>
          </cell>
          <cell r="W32">
            <v>62.978967624320603</v>
          </cell>
          <cell r="X32">
            <v>11.693036161616662</v>
          </cell>
          <cell r="Y32">
            <v>78.408683631150481</v>
          </cell>
        </row>
        <row r="37">
          <cell r="C37">
            <v>96.473219501610672</v>
          </cell>
          <cell r="D37">
            <v>2.0482185017589636</v>
          </cell>
          <cell r="E37">
            <v>106.00578871201159</v>
          </cell>
          <cell r="F37">
            <v>3.0573654135749577</v>
          </cell>
          <cell r="G37">
            <v>95.262003446851566</v>
          </cell>
          <cell r="H37">
            <v>4.0102231215623751</v>
          </cell>
          <cell r="I37">
            <v>112.0554620873702</v>
          </cell>
          <cell r="J37">
            <v>4.9936537108382897</v>
          </cell>
          <cell r="K37">
            <v>106.4211243533769</v>
          </cell>
          <cell r="L37">
            <v>6.0244143999966058</v>
          </cell>
          <cell r="M37">
            <v>95.242380501571219</v>
          </cell>
          <cell r="N37">
            <v>7.0501985908577307</v>
          </cell>
          <cell r="O37">
            <v>144.14597441685481</v>
          </cell>
          <cell r="P37">
            <v>8.0135036934302715</v>
          </cell>
          <cell r="Q37">
            <v>66.628065119911653</v>
          </cell>
          <cell r="R37">
            <v>9.0089215725870098</v>
          </cell>
          <cell r="S37">
            <v>74.060239427124145</v>
          </cell>
          <cell r="T37">
            <v>10.011227528233325</v>
          </cell>
          <cell r="U37">
            <v>60.942832120315295</v>
          </cell>
          <cell r="V37">
            <v>11.03323633298732</v>
          </cell>
          <cell r="W37">
            <v>133.35133857736071</v>
          </cell>
          <cell r="X37">
            <v>11.997477272496598</v>
          </cell>
          <cell r="Y37">
            <v>101.04116532691619</v>
          </cell>
        </row>
        <row r="38">
          <cell r="B38">
            <v>1.0438448378985123</v>
          </cell>
          <cell r="C38">
            <v>44.789945420860249</v>
          </cell>
          <cell r="D38">
            <v>1.9986321567908574</v>
          </cell>
          <cell r="E38">
            <v>43.467025015505477</v>
          </cell>
          <cell r="F38">
            <v>3.0576206066177765</v>
          </cell>
          <cell r="G38">
            <v>35.419248244527054</v>
          </cell>
          <cell r="H38">
            <v>3.973622701522185</v>
          </cell>
          <cell r="I38">
            <v>24.623111413156089</v>
          </cell>
          <cell r="J38">
            <v>4.9638348419943226</v>
          </cell>
          <cell r="K38">
            <v>33.862304966293749</v>
          </cell>
          <cell r="L38">
            <v>6.0439581032200564</v>
          </cell>
          <cell r="M38">
            <v>47.144240425907185</v>
          </cell>
          <cell r="N38">
            <v>7.0270832303139237</v>
          </cell>
          <cell r="O38">
            <v>91.783295711060987</v>
          </cell>
          <cell r="P38">
            <v>8.0519060176495216</v>
          </cell>
          <cell r="Q38">
            <v>69.042906068073364</v>
          </cell>
          <cell r="R38">
            <v>9.0090753091283595</v>
          </cell>
          <cell r="S38">
            <v>133.32027477633426</v>
          </cell>
          <cell r="T38">
            <v>9.9877660890630118</v>
          </cell>
          <cell r="U38">
            <v>78.68208860568356</v>
          </cell>
          <cell r="V38">
            <v>10.986173174849688</v>
          </cell>
          <cell r="W38">
            <v>51.601904054555909</v>
          </cell>
          <cell r="X38">
            <v>11.988224030079714</v>
          </cell>
          <cell r="Y38">
            <v>116.99042547744611</v>
          </cell>
        </row>
        <row r="39">
          <cell r="B39">
            <v>1.0260227876316934</v>
          </cell>
          <cell r="C39">
            <v>69.826248059686549</v>
          </cell>
          <cell r="D39">
            <v>1.9879074740821872</v>
          </cell>
          <cell r="E39">
            <v>59.11033009441114</v>
          </cell>
          <cell r="F39">
            <v>3.029468669133665</v>
          </cell>
          <cell r="G39">
            <v>71.187454599837636</v>
          </cell>
          <cell r="H39">
            <v>3.9838389289567679</v>
          </cell>
          <cell r="I39">
            <v>71.399564060699987</v>
          </cell>
          <cell r="J39">
            <v>4.9906795653404252</v>
          </cell>
          <cell r="K39">
            <v>88.005450856644742</v>
          </cell>
          <cell r="L39">
            <v>5.9614664399506658</v>
          </cell>
          <cell r="M39">
            <v>87.44560072280396</v>
          </cell>
          <cell r="N39">
            <v>6.9634831863602384</v>
          </cell>
          <cell r="O39">
            <v>62.234762979683993</v>
          </cell>
          <cell r="P39">
            <v>7.9864939973392879</v>
          </cell>
          <cell r="Q39">
            <v>104.05361126446994</v>
          </cell>
          <cell r="R39">
            <v>9.0086703104361892</v>
          </cell>
          <cell r="S39">
            <v>88.304695614146965</v>
          </cell>
          <cell r="T39">
            <v>10.017390429389948</v>
          </cell>
          <cell r="U39">
            <v>116.71548938483377</v>
          </cell>
          <cell r="V39">
            <v>10.961847134557642</v>
          </cell>
          <cell r="W39">
            <v>84.121062759528741</v>
          </cell>
          <cell r="X39">
            <v>11.980001100547947</v>
          </cell>
          <cell r="Y39">
            <v>51.568788080487437</v>
          </cell>
        </row>
        <row r="40">
          <cell r="B40">
            <v>1.032289583456194</v>
          </cell>
          <cell r="C40">
            <v>80.608549062807739</v>
          </cell>
          <cell r="D40">
            <v>1.9971198224343558</v>
          </cell>
          <cell r="E40">
            <v>51.805526841706296</v>
          </cell>
          <cell r="F40">
            <v>3.0491766661160686</v>
          </cell>
          <cell r="G40">
            <v>77.212323206426532</v>
          </cell>
          <cell r="H40">
            <v>4.027169712003305</v>
          </cell>
          <cell r="I40">
            <v>84.282979305314996</v>
          </cell>
          <cell r="J40">
            <v>4.9851180287670456</v>
          </cell>
          <cell r="K40">
            <v>115.30541165006412</v>
          </cell>
          <cell r="L40">
            <v>5.9642907504581899</v>
          </cell>
          <cell r="M40">
            <v>85.811372643597892</v>
          </cell>
          <cell r="N40">
            <v>7.0103117994434516</v>
          </cell>
          <cell r="O40">
            <v>99.349134687735159</v>
          </cell>
          <cell r="P40">
            <v>7.9893994001964934</v>
          </cell>
          <cell r="Q40">
            <v>73.917473483879348</v>
          </cell>
          <cell r="R40">
            <v>8.9804353835210069</v>
          </cell>
          <cell r="S40">
            <v>88.564348317268269</v>
          </cell>
          <cell r="T40">
            <v>10.014369679439902</v>
          </cell>
          <cell r="U40">
            <v>77.528463141364426</v>
          </cell>
          <cell r="V40">
            <v>11.038827432864446</v>
          </cell>
          <cell r="W40">
            <v>52.935417440329516</v>
          </cell>
          <cell r="X40">
            <v>11.98208902840118</v>
          </cell>
          <cell r="Y40">
            <v>89.459833085863508</v>
          </cell>
        </row>
        <row r="41">
          <cell r="B41">
            <v>1.0532201551332128</v>
          </cell>
          <cell r="C41">
            <v>92.44237477675965</v>
          </cell>
          <cell r="D41">
            <v>2.0419427673980182</v>
          </cell>
          <cell r="E41">
            <v>87.330301150851085</v>
          </cell>
          <cell r="F41">
            <v>2.9663231766009064</v>
          </cell>
          <cell r="G41">
            <v>85.220555769203386</v>
          </cell>
          <cell r="H41">
            <v>4.0347522704532102</v>
          </cell>
          <cell r="I41">
            <v>114.90232804846718</v>
          </cell>
          <cell r="J41">
            <v>4.9858072145438248</v>
          </cell>
          <cell r="K41">
            <v>83.216918971797909</v>
          </cell>
          <cell r="L41">
            <v>6.0308852971926346</v>
          </cell>
          <cell r="M41">
            <v>88.730665533985814</v>
          </cell>
          <cell r="N41">
            <v>7.0178398703696585</v>
          </cell>
          <cell r="O41">
            <v>88.626787057938316</v>
          </cell>
          <cell r="P41">
            <v>8.0174929182984975</v>
          </cell>
          <cell r="Q41">
            <v>114.37279219351043</v>
          </cell>
          <cell r="R41">
            <v>8.9859362976872035</v>
          </cell>
          <cell r="S41">
            <v>113.17669138681876</v>
          </cell>
          <cell r="T41">
            <v>10.046556527430742</v>
          </cell>
          <cell r="U41">
            <v>142.46368495756957</v>
          </cell>
          <cell r="V41">
            <v>10.988356411652502</v>
          </cell>
          <cell r="W41">
            <v>115.6611863205159</v>
          </cell>
          <cell r="X41">
            <v>11.990628456684894</v>
          </cell>
          <cell r="Y41">
            <v>82.664738108647782</v>
          </cell>
        </row>
        <row r="42">
          <cell r="B42">
            <v>0.99516164473118029</v>
          </cell>
          <cell r="C42">
            <v>92.567556289953785</v>
          </cell>
          <cell r="D42">
            <v>1.9840860306232213</v>
          </cell>
          <cell r="E42">
            <v>87.252773757838895</v>
          </cell>
          <cell r="F42">
            <v>3.0554715585006034</v>
          </cell>
          <cell r="G42">
            <v>84.953495990542535</v>
          </cell>
          <cell r="H42">
            <v>4.0305771898042853</v>
          </cell>
          <cell r="I42">
            <v>114.39262715586902</v>
          </cell>
          <cell r="J42">
            <v>4.9969915435177068</v>
          </cell>
          <cell r="K42">
            <v>83.365371073156439</v>
          </cell>
          <cell r="L42">
            <v>6.0342139092524718</v>
          </cell>
          <cell r="M42">
            <v>88.079134075095297</v>
          </cell>
          <cell r="N42">
            <v>7.0424445541897231</v>
          </cell>
          <cell r="O42">
            <v>88.976674191121162</v>
          </cell>
          <cell r="P42">
            <v>8.0532755239527312</v>
          </cell>
          <cell r="Q42">
            <v>115.72384632993547</v>
          </cell>
          <cell r="R42">
            <v>8.9919149511114433</v>
          </cell>
          <cell r="S42">
            <v>113.43178877935898</v>
          </cell>
          <cell r="T42">
            <v>9.9969737979149613</v>
          </cell>
          <cell r="U42">
            <v>142.92875909763538</v>
          </cell>
          <cell r="V42">
            <v>11.040054079660306</v>
          </cell>
          <cell r="W42">
            <v>118.31133317578748</v>
          </cell>
          <cell r="X42">
            <v>11.991577834751874</v>
          </cell>
          <cell r="Y42">
            <v>81.487635041728538</v>
          </cell>
        </row>
        <row r="43">
          <cell r="B43">
            <v>0.96785570083475703</v>
          </cell>
          <cell r="C43">
            <v>75.242434863885975</v>
          </cell>
          <cell r="D43">
            <v>2.005506714035465</v>
          </cell>
          <cell r="E43">
            <v>58.093859830473434</v>
          </cell>
          <cell r="F43">
            <v>3.0158215845130916</v>
          </cell>
          <cell r="G43">
            <v>57.182839806862376</v>
          </cell>
          <cell r="H43">
            <v>3.9677270106187335</v>
          </cell>
          <cell r="I43">
            <v>83.748414954541317</v>
          </cell>
          <cell r="J43">
            <v>5.052594484856173</v>
          </cell>
          <cell r="K43">
            <v>94.853279839823983</v>
          </cell>
          <cell r="L43">
            <v>6.0348989211144763</v>
          </cell>
          <cell r="M43">
            <v>76.909509119640603</v>
          </cell>
          <cell r="N43">
            <v>7.0550424583321574</v>
          </cell>
          <cell r="O43">
            <v>61.516177577125674</v>
          </cell>
          <cell r="P43">
            <v>8.0243690875927278</v>
          </cell>
          <cell r="Q43">
            <v>32.941482748250579</v>
          </cell>
          <cell r="R43">
            <v>9.0270159259981728</v>
          </cell>
          <cell r="S43">
            <v>103.30077804704725</v>
          </cell>
          <cell r="T43">
            <v>9.9992085945528704</v>
          </cell>
          <cell r="U43">
            <v>72.29788904659803</v>
          </cell>
          <cell r="V43">
            <v>10.986857813080599</v>
          </cell>
          <cell r="W43">
            <v>32.814557239796102</v>
          </cell>
          <cell r="X43">
            <v>11.973816274903792</v>
          </cell>
          <cell r="Y43">
            <v>102.83114023859505</v>
          </cell>
        </row>
        <row r="44">
          <cell r="B44">
            <v>1.0106112603542063</v>
          </cell>
          <cell r="C44">
            <v>74.691636205831784</v>
          </cell>
          <cell r="D44">
            <v>2.0081600168476239</v>
          </cell>
          <cell r="E44">
            <v>55.389015229825645</v>
          </cell>
          <cell r="F44">
            <v>3.0484801125282002</v>
          </cell>
          <cell r="G44">
            <v>64.012448546482659</v>
          </cell>
          <cell r="H44">
            <v>4.0355665349446053</v>
          </cell>
          <cell r="I44">
            <v>47.584515038248291</v>
          </cell>
          <cell r="J44">
            <v>4.9895784047173848</v>
          </cell>
          <cell r="K44">
            <v>69.319518406157329</v>
          </cell>
          <cell r="L44">
            <v>5.969929069145758</v>
          </cell>
          <cell r="M44">
            <v>84.940264284197298</v>
          </cell>
          <cell r="N44">
            <v>7.0194707898297679</v>
          </cell>
          <cell r="O44">
            <v>98.833709556057215</v>
          </cell>
          <cell r="P44">
            <v>8.0097665769885005</v>
          </cell>
          <cell r="Q44">
            <v>111.50011894662661</v>
          </cell>
          <cell r="R44">
            <v>9.0284504887524744</v>
          </cell>
          <cell r="S44">
            <v>55.178477068566536</v>
          </cell>
          <cell r="T44">
            <v>10.010353920544256</v>
          </cell>
          <cell r="U44">
            <v>52.414459577809318</v>
          </cell>
          <cell r="V44">
            <v>10.976754108222824</v>
          </cell>
          <cell r="W44">
            <v>51.86354275682794</v>
          </cell>
          <cell r="X44">
            <v>11.968254187751777</v>
          </cell>
          <cell r="Y44">
            <v>64.974143669038966</v>
          </cell>
        </row>
        <row r="45">
          <cell r="B45">
            <v>1.0251508620725938</v>
          </cell>
          <cell r="C45">
            <v>78.505499641146343</v>
          </cell>
          <cell r="D45">
            <v>2.0141336267991794</v>
          </cell>
          <cell r="E45">
            <v>92.197298601061263</v>
          </cell>
          <cell r="F45">
            <v>2.9954332800703876</v>
          </cell>
          <cell r="G45">
            <v>79.145836003931123</v>
          </cell>
          <cell r="H45">
            <v>4.0116236720909084</v>
          </cell>
          <cell r="I45">
            <v>76.828085762355073</v>
          </cell>
          <cell r="J45">
            <v>4.982258630619997</v>
          </cell>
          <cell r="K45">
            <v>85.748217623167648</v>
          </cell>
          <cell r="L45">
            <v>5.9600697460263836</v>
          </cell>
          <cell r="M45">
            <v>83.619203259817056</v>
          </cell>
          <cell r="N45">
            <v>6.9983304188904603</v>
          </cell>
          <cell r="O45">
            <v>85.79759217456737</v>
          </cell>
          <cell r="P45">
            <v>8.0176737497481358</v>
          </cell>
          <cell r="Q45">
            <v>54.78277652846414</v>
          </cell>
          <cell r="R45">
            <v>8.9668490461348487</v>
          </cell>
          <cell r="S45">
            <v>54.290191505256828</v>
          </cell>
          <cell r="T45">
            <v>9.9706164763432898</v>
          </cell>
          <cell r="U45">
            <v>45.516866487482261</v>
          </cell>
          <cell r="V45">
            <v>11.003286822101625</v>
          </cell>
          <cell r="W45">
            <v>75.478545626413705</v>
          </cell>
          <cell r="X45">
            <v>12.032023914964771</v>
          </cell>
          <cell r="Y45">
            <v>70.256515283395629</v>
          </cell>
        </row>
        <row r="46">
          <cell r="B46">
            <v>1.0579759482550082</v>
          </cell>
          <cell r="C46">
            <v>92.058484802964315</v>
          </cell>
          <cell r="D46">
            <v>1.9683147815356745</v>
          </cell>
          <cell r="E46">
            <v>82.69588587967749</v>
          </cell>
          <cell r="F46">
            <v>2.9985902954506343</v>
          </cell>
          <cell r="G46">
            <v>88.421712316084836</v>
          </cell>
          <cell r="H46">
            <v>4.043016829122374</v>
          </cell>
          <cell r="I46">
            <v>120.85712628150409</v>
          </cell>
          <cell r="J46">
            <v>4.9957501638825441</v>
          </cell>
          <cell r="K46">
            <v>104.42273068124288</v>
          </cell>
          <cell r="L46">
            <v>6.0464341316769046</v>
          </cell>
          <cell r="M46">
            <v>100.40063785289786</v>
          </cell>
          <cell r="N46">
            <v>7.0125593796592609</v>
          </cell>
          <cell r="O46">
            <v>76.768246802106859</v>
          </cell>
          <cell r="P46">
            <v>7.9801266386601259</v>
          </cell>
          <cell r="Q46">
            <v>105.44955092037756</v>
          </cell>
          <cell r="R46">
            <v>8.9958138369870504</v>
          </cell>
          <cell r="S46">
            <v>50.204077914032183</v>
          </cell>
          <cell r="T46">
            <v>9.9829835100745363</v>
          </cell>
          <cell r="U46">
            <v>41.596955878355935</v>
          </cell>
          <cell r="V46">
            <v>11.009672110011056</v>
          </cell>
          <cell r="W46">
            <v>43.735863070119187</v>
          </cell>
          <cell r="X46">
            <v>12.052198028045915</v>
          </cell>
          <cell r="Y46">
            <v>70.032768419435769</v>
          </cell>
        </row>
        <row r="51">
          <cell r="B51">
            <v>1.3109185959052778</v>
          </cell>
          <cell r="C51">
            <v>67.452446105586333</v>
          </cell>
          <cell r="D51">
            <v>2.321605777040225</v>
          </cell>
          <cell r="E51">
            <v>66.298812639395621</v>
          </cell>
          <cell r="F51">
            <v>3.297845782682979</v>
          </cell>
          <cell r="G51">
            <v>65.538222873394801</v>
          </cell>
          <cell r="H51">
            <v>4.3060118530731106</v>
          </cell>
          <cell r="I51">
            <v>49.161127534976551</v>
          </cell>
          <cell r="J51">
            <v>5.2826498346580504</v>
          </cell>
          <cell r="K51">
            <v>46.406573241856499</v>
          </cell>
          <cell r="L51">
            <v>6.2585866697238473</v>
          </cell>
          <cell r="M51">
            <v>61.629594942636388</v>
          </cell>
          <cell r="N51">
            <v>7.2923088070618958</v>
          </cell>
          <cell r="O51">
            <v>74.245822815946212</v>
          </cell>
          <cell r="P51">
            <v>8.3328017125990002</v>
          </cell>
          <cell r="Q51">
            <v>80.346800219421652</v>
          </cell>
          <cell r="R51">
            <v>9.2524151519033886</v>
          </cell>
          <cell r="S51">
            <v>58.521044100385652</v>
          </cell>
          <cell r="T51">
            <v>10.2640103659338</v>
          </cell>
          <cell r="U51">
            <v>45.319709621073685</v>
          </cell>
          <cell r="V51">
            <v>11.268621754960531</v>
          </cell>
          <cell r="W51">
            <v>72.836116135917024</v>
          </cell>
          <cell r="X51">
            <v>12.344818922303698</v>
          </cell>
          <cell r="Y51">
            <v>76.037067104924432</v>
          </cell>
        </row>
        <row r="52">
          <cell r="B52">
            <v>1.2926441677181431</v>
          </cell>
          <cell r="C52">
            <v>73.218981512380694</v>
          </cell>
          <cell r="D52">
            <v>2.2664170149580354</v>
          </cell>
          <cell r="E52">
            <v>75.743550736782396</v>
          </cell>
          <cell r="F52">
            <v>3.2752562987486469</v>
          </cell>
          <cell r="G52">
            <v>91.607342928552953</v>
          </cell>
          <cell r="H52">
            <v>4.2928257053438772</v>
          </cell>
          <cell r="I52">
            <v>52.109891351422597</v>
          </cell>
          <cell r="J52">
            <v>5.2831789205480595</v>
          </cell>
          <cell r="K52">
            <v>59.481761123902814</v>
          </cell>
          <cell r="L52">
            <v>6.3091843684908335</v>
          </cell>
          <cell r="M52">
            <v>79.411144930929538</v>
          </cell>
          <cell r="N52">
            <v>7.3452049050863746</v>
          </cell>
          <cell r="O52">
            <v>129.02447452108063</v>
          </cell>
          <cell r="P52">
            <v>8.322163022136376</v>
          </cell>
          <cell r="Q52">
            <v>131.50339462416915</v>
          </cell>
          <cell r="R52">
            <v>9.3239217948444733</v>
          </cell>
          <cell r="S52">
            <v>119.64355581816872</v>
          </cell>
          <cell r="T52">
            <v>10.341849401561104</v>
          </cell>
          <cell r="U52">
            <v>132.62724271276113</v>
          </cell>
          <cell r="V52">
            <v>11.347960546724281</v>
          </cell>
          <cell r="W52">
            <v>164.65428612329356</v>
          </cell>
          <cell r="X52">
            <v>12.289119246975527</v>
          </cell>
          <cell r="Y52">
            <v>140.27978535928554</v>
          </cell>
        </row>
        <row r="53">
          <cell r="B53">
            <v>1.2869079991938033</v>
          </cell>
          <cell r="C53">
            <v>95.764533137555887</v>
          </cell>
          <cell r="D53">
            <v>2.2684720532583338</v>
          </cell>
          <cell r="E53">
            <v>76.431987829876107</v>
          </cell>
          <cell r="F53">
            <v>3.2618692391676301</v>
          </cell>
          <cell r="G53">
            <v>98.371110919589739</v>
          </cell>
          <cell r="H53">
            <v>4.3073414381179269</v>
          </cell>
          <cell r="I53">
            <v>64.763590487129761</v>
          </cell>
          <cell r="J53">
            <v>5.2698091582936195</v>
          </cell>
          <cell r="K53">
            <v>90.965298799658711</v>
          </cell>
          <cell r="L53">
            <v>6.3134971712094536</v>
          </cell>
          <cell r="M53">
            <v>111.62374151252635</v>
          </cell>
          <cell r="N53">
            <v>7.2815621039516714</v>
          </cell>
          <cell r="O53">
            <v>79.425355346151363</v>
          </cell>
          <cell r="P53">
            <v>8.3144214531475047</v>
          </cell>
          <cell r="Q53">
            <v>58.675348545619045</v>
          </cell>
          <cell r="R53">
            <v>9.3392874964627293</v>
          </cell>
          <cell r="S53">
            <v>88.272635083880942</v>
          </cell>
          <cell r="T53">
            <v>10.338528668122446</v>
          </cell>
          <cell r="U53">
            <v>77.741990852458031</v>
          </cell>
          <cell r="V53">
            <v>11.302528149456753</v>
          </cell>
          <cell r="W53">
            <v>75.084915604950481</v>
          </cell>
          <cell r="X53">
            <v>12.304857984944565</v>
          </cell>
          <cell r="Y53">
            <v>147.2551135576104</v>
          </cell>
        </row>
        <row r="54">
          <cell r="B54">
            <v>1.2967147200513636</v>
          </cell>
          <cell r="C54">
            <v>106.83307748781954</v>
          </cell>
          <cell r="D54">
            <v>2.3478307895774515</v>
          </cell>
          <cell r="E54">
            <v>130.30025655239984</v>
          </cell>
          <cell r="F54">
            <v>3.331941568474063</v>
          </cell>
          <cell r="G54">
            <v>125.41584073084545</v>
          </cell>
          <cell r="H54">
            <v>4.3244795161620733</v>
          </cell>
          <cell r="I54">
            <v>146.80927184740244</v>
          </cell>
          <cell r="J54">
            <v>5.3208972871159412</v>
          </cell>
          <cell r="K54">
            <v>130.26449584497249</v>
          </cell>
          <cell r="L54">
            <v>6.2805021544453439</v>
          </cell>
          <cell r="M54">
            <v>133.61624912198548</v>
          </cell>
          <cell r="N54">
            <v>7.2992054016364687</v>
          </cell>
          <cell r="O54">
            <v>96.172744789134924</v>
          </cell>
          <cell r="P54">
            <v>8.2792444343061611</v>
          </cell>
          <cell r="Q54">
            <v>128.90025575447569</v>
          </cell>
          <cell r="R54">
            <v>9.3247803863883743</v>
          </cell>
          <cell r="S54">
            <v>108.25554748197416</v>
          </cell>
          <cell r="T54">
            <v>10.321461400619853</v>
          </cell>
          <cell r="U54">
            <v>178.66785133729798</v>
          </cell>
          <cell r="V54">
            <v>11.256929152866073</v>
          </cell>
          <cell r="W54">
            <v>128.07225309405135</v>
          </cell>
          <cell r="X54">
            <v>12.277412522840876</v>
          </cell>
          <cell r="Y54">
            <v>65.364433796012094</v>
          </cell>
        </row>
        <row r="55">
          <cell r="B55">
            <v>1.3310427206318804</v>
          </cell>
          <cell r="C55">
            <v>109.45204565173864</v>
          </cell>
          <cell r="D55">
            <v>2.3391647615675057</v>
          </cell>
          <cell r="E55">
            <v>145.47681359340956</v>
          </cell>
          <cell r="F55">
            <v>3.2845684179557071</v>
          </cell>
          <cell r="G55">
            <v>138.00224079979316</v>
          </cell>
          <cell r="H55">
            <v>4.25725397641071</v>
          </cell>
          <cell r="I55">
            <v>119.92392716591033</v>
          </cell>
          <cell r="J55">
            <v>5.3438048716526678</v>
          </cell>
          <cell r="K55">
            <v>116.72296310148553</v>
          </cell>
          <cell r="L55">
            <v>6.3317470418048742</v>
          </cell>
          <cell r="M55">
            <v>123.77195036291266</v>
          </cell>
          <cell r="N55">
            <v>7.2694235114440735</v>
          </cell>
          <cell r="O55">
            <v>129.28099139672852</v>
          </cell>
          <cell r="P55">
            <v>8.2608938332153645</v>
          </cell>
          <cell r="Q55">
            <v>111.64430892860959</v>
          </cell>
          <cell r="R55">
            <v>9.3080160431983234</v>
          </cell>
          <cell r="S55">
            <v>62.190886079992325</v>
          </cell>
          <cell r="T55">
            <v>10.313635032680684</v>
          </cell>
          <cell r="U55">
            <v>110.14609815938533</v>
          </cell>
          <cell r="V55">
            <v>11.344736193781904</v>
          </cell>
          <cell r="W55">
            <v>36.761624653505294</v>
          </cell>
          <cell r="X55">
            <v>12.289575743162311</v>
          </cell>
          <cell r="Y55">
            <v>20.190879749717837</v>
          </cell>
        </row>
        <row r="56">
          <cell r="B56">
            <v>1.2701555518668934</v>
          </cell>
          <cell r="D56">
            <v>2.3412529842655005</v>
          </cell>
          <cell r="F56">
            <v>3.260346990956025</v>
          </cell>
          <cell r="H56">
            <v>4.2954317832976674</v>
          </cell>
          <cell r="J56">
            <v>5.3155126222693081</v>
          </cell>
          <cell r="L56">
            <v>6.2594981370390821</v>
          </cell>
          <cell r="N56">
            <v>7.2755990445675156</v>
          </cell>
          <cell r="P56">
            <v>8.3244323426743829</v>
          </cell>
          <cell r="R56">
            <v>9.339348363555434</v>
          </cell>
          <cell r="T56">
            <v>10.303428963530942</v>
          </cell>
          <cell r="V56">
            <v>11.279131516757015</v>
          </cell>
          <cell r="X56">
            <v>12.32202969328468</v>
          </cell>
        </row>
        <row r="57">
          <cell r="D57">
            <v>2.3138373661825464</v>
          </cell>
          <cell r="F57">
            <v>3.2919429521445775</v>
          </cell>
          <cell r="H57">
            <v>4.284998200468757</v>
          </cell>
          <cell r="J57">
            <v>5.2566188448863072</v>
          </cell>
          <cell r="L57">
            <v>6.2562983537181411</v>
          </cell>
          <cell r="N57">
            <v>7.3135075067853705</v>
          </cell>
          <cell r="P57">
            <v>8.3322246312298027</v>
          </cell>
          <cell r="R57">
            <v>9.3447512914920736</v>
          </cell>
          <cell r="T57">
            <v>10.269241046749961</v>
          </cell>
          <cell r="V57">
            <v>11.286381776632554</v>
          </cell>
          <cell r="X57">
            <v>12.278255774223314</v>
          </cell>
        </row>
        <row r="58">
          <cell r="D58">
            <v>2.3045367808277697</v>
          </cell>
          <cell r="F58">
            <v>3.3242379321221116</v>
          </cell>
          <cell r="H58">
            <v>4.3074972674814145</v>
          </cell>
          <cell r="J58">
            <v>5.3109327969734181</v>
          </cell>
          <cell r="L58">
            <v>6.2790544040857244</v>
          </cell>
          <cell r="N58">
            <v>7.25617054412995</v>
          </cell>
          <cell r="P58">
            <v>8.2782045208651169</v>
          </cell>
          <cell r="R58">
            <v>9.3043536278325192</v>
          </cell>
          <cell r="T58">
            <v>10.271453370808626</v>
          </cell>
          <cell r="V58">
            <v>11.316372161282398</v>
          </cell>
          <cell r="X58">
            <v>12.349372723840698</v>
          </cell>
        </row>
        <row r="59">
          <cell r="D59">
            <v>2.2912941353414769</v>
          </cell>
          <cell r="F59">
            <v>3.3493844354340174</v>
          </cell>
          <cell r="H59">
            <v>4.3344604361933756</v>
          </cell>
          <cell r="J59">
            <v>5.31360714931869</v>
          </cell>
          <cell r="L59">
            <v>6.2692478125144682</v>
          </cell>
          <cell r="N59">
            <v>7.3171578876433596</v>
          </cell>
          <cell r="P59">
            <v>8.3059633337106593</v>
          </cell>
          <cell r="R59">
            <v>9.287084919312905</v>
          </cell>
          <cell r="T59">
            <v>10.265825214574241</v>
          </cell>
          <cell r="V59">
            <v>11.317345321509626</v>
          </cell>
          <cell r="X59">
            <v>12.336225616341636</v>
          </cell>
        </row>
        <row r="60">
          <cell r="C60">
            <v>111.52639658279384</v>
          </cell>
          <cell r="D60">
            <v>2.2974170319155576</v>
          </cell>
          <cell r="E60">
            <v>101.52513311073008</v>
          </cell>
          <cell r="F60">
            <v>3.2698335534171172</v>
          </cell>
          <cell r="G60">
            <v>97.412738084978031</v>
          </cell>
          <cell r="H60">
            <v>4.348178133106412</v>
          </cell>
          <cell r="I60">
            <v>131.9411753629465</v>
          </cell>
          <cell r="J60">
            <v>5.3444105593213154</v>
          </cell>
          <cell r="K60">
            <v>98.696805713016744</v>
          </cell>
          <cell r="L60">
            <v>6.3177840117700823</v>
          </cell>
          <cell r="M60">
            <v>106.01498478108171</v>
          </cell>
          <cell r="N60">
            <v>7.3205833490861618</v>
          </cell>
          <cell r="O60">
            <v>113.17665110776636</v>
          </cell>
          <cell r="P60">
            <v>8.3050268880878573</v>
          </cell>
          <cell r="Q60">
            <v>119.76148579814632</v>
          </cell>
          <cell r="R60">
            <v>9.3389482822051679</v>
          </cell>
          <cell r="S60">
            <v>126.96886702811467</v>
          </cell>
          <cell r="T60">
            <v>10.277769776951338</v>
          </cell>
          <cell r="U60">
            <v>109.33432953363692</v>
          </cell>
          <cell r="V60">
            <v>11.305680852822931</v>
          </cell>
          <cell r="W60">
            <v>138.75405057196025</v>
          </cell>
          <cell r="X60">
            <v>12.299249847547953</v>
          </cell>
          <cell r="Y60">
            <v>103.24139160049896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raw (2)"/>
      <sheetName val="all raw"/>
      <sheetName val="all raw (3)"/>
      <sheetName val="Hoja1"/>
    </sheetNames>
    <sheetDataSet>
      <sheetData sheetId="0">
        <row r="4">
          <cell r="D4">
            <v>100.00000000000003</v>
          </cell>
          <cell r="F4">
            <v>6.7928843239782228</v>
          </cell>
          <cell r="H4">
            <v>79.720594862550712</v>
          </cell>
          <cell r="J4">
            <v>4.8596064002240027</v>
          </cell>
          <cell r="N4">
            <v>94.041246746312481</v>
          </cell>
          <cell r="P4">
            <v>5.5533096534075854</v>
          </cell>
        </row>
        <row r="5">
          <cell r="D5">
            <v>100</v>
          </cell>
          <cell r="F5">
            <v>12.736259695645023</v>
          </cell>
          <cell r="H5">
            <v>72.33478051133622</v>
          </cell>
          <cell r="J5">
            <v>6.668889229153506</v>
          </cell>
          <cell r="N5">
            <v>99.296092410432266</v>
          </cell>
          <cell r="P5">
            <v>12.265160642373795</v>
          </cell>
        </row>
        <row r="6">
          <cell r="D6">
            <v>100</v>
          </cell>
          <cell r="F6">
            <v>5.3771161152605806</v>
          </cell>
          <cell r="H6">
            <v>73.801791793074955</v>
          </cell>
          <cell r="J6">
            <v>4.0367319791638039</v>
          </cell>
          <cell r="N6">
            <v>102.72458272285901</v>
          </cell>
          <cell r="P6">
            <v>7.2358233877086144</v>
          </cell>
        </row>
        <row r="7">
          <cell r="D7">
            <v>100</v>
          </cell>
          <cell r="F7">
            <v>8.9278950541575242</v>
          </cell>
          <cell r="H7">
            <v>85.067421410752644</v>
          </cell>
          <cell r="J7">
            <v>7.5273897119111073</v>
          </cell>
          <cell r="N7">
            <v>94.118163958298041</v>
          </cell>
          <cell r="P7">
            <v>11.860708058612774</v>
          </cell>
        </row>
        <row r="8">
          <cell r="D8">
            <v>100</v>
          </cell>
          <cell r="F8">
            <v>5.8165055558095018</v>
          </cell>
          <cell r="H8">
            <v>86.452032842172557</v>
          </cell>
          <cell r="J8">
            <v>5.7582989131711466</v>
          </cell>
          <cell r="N8">
            <v>90.422982970815454</v>
          </cell>
          <cell r="P8">
            <v>9.190320609425628</v>
          </cell>
        </row>
        <row r="9">
          <cell r="D9">
            <v>99.999999999999986</v>
          </cell>
          <cell r="F9">
            <v>6.6244995883476712</v>
          </cell>
          <cell r="H9">
            <v>83.832300841951394</v>
          </cell>
          <cell r="J9">
            <v>4.086573692265719</v>
          </cell>
          <cell r="N9">
            <v>102.67794427534534</v>
          </cell>
          <cell r="P9">
            <v>7.8921578588091599</v>
          </cell>
        </row>
        <row r="10">
          <cell r="D10">
            <v>100.00000000000003</v>
          </cell>
          <cell r="F10">
            <v>3.9278683763785951</v>
          </cell>
          <cell r="H10">
            <v>86.943091362718334</v>
          </cell>
          <cell r="J10">
            <v>5.1821309594792542</v>
          </cell>
          <cell r="N10">
            <v>103.55433999613467</v>
          </cell>
          <cell r="P10">
            <v>7.8186928655258257</v>
          </cell>
        </row>
        <row r="11">
          <cell r="D11">
            <v>99.999999999999972</v>
          </cell>
          <cell r="F11">
            <v>9.7146498511298542</v>
          </cell>
          <cell r="H11">
            <v>84.84126236034993</v>
          </cell>
          <cell r="J11">
            <v>7.7085048368999418</v>
          </cell>
          <cell r="N11">
            <v>105.13859897840693</v>
          </cell>
          <cell r="P11">
            <v>9.5755694339924116</v>
          </cell>
        </row>
        <row r="12">
          <cell r="D12">
            <v>100.00000000000001</v>
          </cell>
          <cell r="F12">
            <v>4.5849299007807591</v>
          </cell>
          <cell r="H12">
            <v>87.383156283595412</v>
          </cell>
          <cell r="J12">
            <v>6.6833873220156619</v>
          </cell>
          <cell r="N12">
            <v>93.975422598752743</v>
          </cell>
          <cell r="P12">
            <v>8.6749941348982169</v>
          </cell>
        </row>
        <row r="13">
          <cell r="D13">
            <v>99.999999999999986</v>
          </cell>
          <cell r="F13">
            <v>9.2293398185890734</v>
          </cell>
          <cell r="H13">
            <v>83.108748829764764</v>
          </cell>
          <cell r="J13">
            <v>8.6050883315430333</v>
          </cell>
          <cell r="N13">
            <v>108.97287036943551</v>
          </cell>
          <cell r="P13">
            <v>12.205770532165223</v>
          </cell>
        </row>
        <row r="14">
          <cell r="D14">
            <v>99.999999999999986</v>
          </cell>
          <cell r="F14">
            <v>9.5592191493134191</v>
          </cell>
          <cell r="H14">
            <v>79.666640409019152</v>
          </cell>
          <cell r="J14">
            <v>9.0389699662961984</v>
          </cell>
          <cell r="N14">
            <v>102.69387436394634</v>
          </cell>
          <cell r="P14">
            <v>13.571073528973665</v>
          </cell>
        </row>
        <row r="15">
          <cell r="D15">
            <v>100</v>
          </cell>
          <cell r="F15">
            <v>8.245278602315496</v>
          </cell>
          <cell r="H15">
            <v>85.611819386843706</v>
          </cell>
          <cell r="J15">
            <v>5.2420938740189662</v>
          </cell>
          <cell r="N15">
            <v>91.045086430509073</v>
          </cell>
          <cell r="P15">
            <v>19.044115467378912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raw (2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468E-7CC1-4B6C-90A5-2743B7E47CFA}">
  <dimension ref="A1:BD62"/>
  <sheetViews>
    <sheetView tabSelected="1" topLeftCell="A23" workbookViewId="0">
      <selection sqref="A1:BD63"/>
    </sheetView>
  </sheetViews>
  <sheetFormatPr baseColWidth="10" defaultRowHeight="15" x14ac:dyDescent="0.25"/>
  <cols>
    <col min="1" max="1" width="5.5703125" bestFit="1" customWidth="1"/>
    <col min="2" max="2" width="37.5703125" customWidth="1"/>
    <col min="3" max="56" width="3.85546875" customWidth="1"/>
  </cols>
  <sheetData>
    <row r="1" spans="1:56" ht="15.75" thickBot="1" x14ac:dyDescent="0.3">
      <c r="A1" s="56"/>
      <c r="B1" s="56"/>
      <c r="C1" s="57" t="s">
        <v>79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6"/>
      <c r="X1" s="58" t="s">
        <v>82</v>
      </c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6"/>
      <c r="AS1" s="59" t="s">
        <v>117</v>
      </c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</row>
    <row r="2" spans="1:56" x14ac:dyDescent="0.25">
      <c r="A2" s="60"/>
      <c r="B2" s="56"/>
      <c r="C2" s="61" t="s">
        <v>83</v>
      </c>
      <c r="D2" s="62"/>
      <c r="E2" s="62"/>
      <c r="F2" s="62"/>
      <c r="G2" s="62"/>
      <c r="H2" s="62"/>
      <c r="I2" s="62"/>
      <c r="J2" s="62"/>
      <c r="K2" s="62"/>
      <c r="L2" s="63"/>
      <c r="M2" s="61" t="s">
        <v>84</v>
      </c>
      <c r="N2" s="62"/>
      <c r="O2" s="62"/>
      <c r="P2" s="62"/>
      <c r="Q2" s="62"/>
      <c r="R2" s="62"/>
      <c r="S2" s="62"/>
      <c r="T2" s="62"/>
      <c r="U2" s="62"/>
      <c r="V2" s="63"/>
      <c r="W2" s="64"/>
      <c r="X2" s="65" t="s">
        <v>83</v>
      </c>
      <c r="Y2" s="66"/>
      <c r="Z2" s="66"/>
      <c r="AA2" s="66"/>
      <c r="AB2" s="66"/>
      <c r="AC2" s="66"/>
      <c r="AD2" s="66"/>
      <c r="AE2" s="66"/>
      <c r="AF2" s="66"/>
      <c r="AG2" s="67"/>
      <c r="AH2" s="65" t="s">
        <v>84</v>
      </c>
      <c r="AI2" s="66"/>
      <c r="AJ2" s="66"/>
      <c r="AK2" s="66"/>
      <c r="AL2" s="66"/>
      <c r="AM2" s="66"/>
      <c r="AN2" s="66"/>
      <c r="AO2" s="66"/>
      <c r="AP2" s="66"/>
      <c r="AQ2" s="67"/>
      <c r="AR2" s="64"/>
      <c r="AS2" s="68" t="s">
        <v>83</v>
      </c>
      <c r="AT2" s="69"/>
      <c r="AU2" s="69"/>
      <c r="AV2" s="69"/>
      <c r="AW2" s="69"/>
      <c r="AX2" s="70"/>
      <c r="AY2" s="68" t="s">
        <v>84</v>
      </c>
      <c r="AZ2" s="69"/>
      <c r="BA2" s="69"/>
      <c r="BB2" s="69"/>
      <c r="BC2" s="69"/>
      <c r="BD2" s="70"/>
    </row>
    <row r="3" spans="1:56" ht="15.75" thickBot="1" x14ac:dyDescent="0.3">
      <c r="C3" s="71" t="s">
        <v>70</v>
      </c>
      <c r="D3" s="72" t="s">
        <v>71</v>
      </c>
      <c r="E3" s="72" t="s">
        <v>72</v>
      </c>
      <c r="F3" s="72" t="s">
        <v>73</v>
      </c>
      <c r="G3" s="72" t="s">
        <v>74</v>
      </c>
      <c r="H3" s="72" t="s">
        <v>75</v>
      </c>
      <c r="I3" s="72" t="s">
        <v>76</v>
      </c>
      <c r="J3" s="72" t="s">
        <v>77</v>
      </c>
      <c r="K3" s="72" t="s">
        <v>78</v>
      </c>
      <c r="L3" s="73" t="s">
        <v>85</v>
      </c>
      <c r="M3" s="71" t="s">
        <v>70</v>
      </c>
      <c r="N3" s="72" t="s">
        <v>71</v>
      </c>
      <c r="O3" s="72" t="s">
        <v>72</v>
      </c>
      <c r="P3" s="72" t="s">
        <v>73</v>
      </c>
      <c r="Q3" s="72" t="s">
        <v>74</v>
      </c>
      <c r="R3" s="72" t="s">
        <v>75</v>
      </c>
      <c r="S3" s="72" t="s">
        <v>76</v>
      </c>
      <c r="T3" s="72" t="s">
        <v>77</v>
      </c>
      <c r="U3" s="72" t="s">
        <v>78</v>
      </c>
      <c r="V3" s="73" t="s">
        <v>85</v>
      </c>
      <c r="W3" s="64"/>
      <c r="X3" s="74" t="s">
        <v>70</v>
      </c>
      <c r="Y3" s="75" t="s">
        <v>71</v>
      </c>
      <c r="Z3" s="75" t="s">
        <v>72</v>
      </c>
      <c r="AA3" s="75" t="s">
        <v>73</v>
      </c>
      <c r="AB3" s="75" t="s">
        <v>74</v>
      </c>
      <c r="AC3" s="75" t="s">
        <v>75</v>
      </c>
      <c r="AD3" s="75" t="s">
        <v>76</v>
      </c>
      <c r="AE3" s="75" t="s">
        <v>77</v>
      </c>
      <c r="AF3" s="75" t="s">
        <v>78</v>
      </c>
      <c r="AG3" s="76" t="s">
        <v>85</v>
      </c>
      <c r="AH3" s="74" t="s">
        <v>70</v>
      </c>
      <c r="AI3" s="75" t="s">
        <v>71</v>
      </c>
      <c r="AJ3" s="75" t="s">
        <v>72</v>
      </c>
      <c r="AK3" s="75" t="s">
        <v>73</v>
      </c>
      <c r="AL3" s="75" t="s">
        <v>74</v>
      </c>
      <c r="AM3" s="75" t="s">
        <v>75</v>
      </c>
      <c r="AN3" s="75" t="s">
        <v>76</v>
      </c>
      <c r="AO3" s="75" t="s">
        <v>77</v>
      </c>
      <c r="AP3" s="75" t="s">
        <v>78</v>
      </c>
      <c r="AQ3" s="76" t="s">
        <v>85</v>
      </c>
      <c r="AR3" s="64"/>
      <c r="AS3" s="77" t="s">
        <v>70</v>
      </c>
      <c r="AT3" s="78" t="s">
        <v>71</v>
      </c>
      <c r="AU3" s="78" t="s">
        <v>72</v>
      </c>
      <c r="AV3" s="78" t="s">
        <v>73</v>
      </c>
      <c r="AW3" s="78" t="s">
        <v>74</v>
      </c>
      <c r="AX3" s="79" t="s">
        <v>85</v>
      </c>
      <c r="AY3" s="77" t="s">
        <v>70</v>
      </c>
      <c r="AZ3" s="78" t="s">
        <v>71</v>
      </c>
      <c r="BA3" s="78" t="s">
        <v>72</v>
      </c>
      <c r="BB3" s="78" t="s">
        <v>73</v>
      </c>
      <c r="BC3" s="78" t="s">
        <v>74</v>
      </c>
      <c r="BD3" s="79" t="s">
        <v>85</v>
      </c>
    </row>
    <row r="4" spans="1:56" ht="15.75" thickBot="1" x14ac:dyDescent="0.3">
      <c r="A4" s="60" t="s">
        <v>81</v>
      </c>
      <c r="B4" s="60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</row>
    <row r="5" spans="1:56" x14ac:dyDescent="0.25">
      <c r="A5" s="80">
        <v>1</v>
      </c>
      <c r="B5" s="81" t="s">
        <v>1</v>
      </c>
      <c r="C5" s="82">
        <v>0.12078999999999999</v>
      </c>
      <c r="D5" s="83">
        <v>0.151</v>
      </c>
      <c r="E5" s="83">
        <v>0.1023</v>
      </c>
      <c r="F5" s="83">
        <v>9.6430000000000002E-2</v>
      </c>
      <c r="G5" s="83">
        <v>0.13339000000000001</v>
      </c>
      <c r="H5" s="83">
        <v>0.15156</v>
      </c>
      <c r="I5" s="83">
        <v>0.10703</v>
      </c>
      <c r="J5" s="83">
        <v>0.1168</v>
      </c>
      <c r="K5" s="83">
        <v>7.3719999999999994E-2</v>
      </c>
      <c r="L5" s="84">
        <v>0.14524000000000001</v>
      </c>
      <c r="M5" s="85"/>
      <c r="N5" s="86"/>
      <c r="O5" s="86"/>
      <c r="P5" s="86"/>
      <c r="Q5" s="86"/>
      <c r="R5" s="86"/>
      <c r="S5" s="86"/>
      <c r="T5" s="86"/>
      <c r="U5" s="86"/>
      <c r="V5" s="87"/>
      <c r="W5" s="88"/>
      <c r="X5" s="82">
        <v>0.11559999999999999</v>
      </c>
      <c r="Y5" s="83">
        <v>5.3670000000000002E-2</v>
      </c>
      <c r="Z5" s="83">
        <v>8.3669999999999994E-2</v>
      </c>
      <c r="AA5" s="83">
        <v>9.6589999999999995E-2</v>
      </c>
      <c r="AB5" s="83">
        <v>0.11076999999999999</v>
      </c>
      <c r="AC5" s="83">
        <v>0.11092</v>
      </c>
      <c r="AD5" s="83">
        <v>9.0160000000000004E-2</v>
      </c>
      <c r="AE5" s="83">
        <v>8.9499999999999996E-2</v>
      </c>
      <c r="AF5" s="83">
        <v>9.4070000000000001E-2</v>
      </c>
      <c r="AG5" s="84">
        <v>0.11031000000000001</v>
      </c>
      <c r="AH5" s="85"/>
      <c r="AI5" s="86"/>
      <c r="AJ5" s="86"/>
      <c r="AK5" s="86"/>
      <c r="AL5" s="86"/>
      <c r="AM5" s="86"/>
      <c r="AN5" s="86"/>
      <c r="AO5" s="86"/>
      <c r="AP5" s="86"/>
      <c r="AQ5" s="87"/>
      <c r="AR5" s="88"/>
      <c r="AS5" s="82">
        <v>8.4220000000000003E-2</v>
      </c>
      <c r="AT5" s="83">
        <v>9.1420000000000001E-2</v>
      </c>
      <c r="AU5" s="83">
        <v>0.11957</v>
      </c>
      <c r="AV5" s="83">
        <v>0.13339000000000001</v>
      </c>
      <c r="AW5" s="83">
        <v>0.13666</v>
      </c>
      <c r="AX5" s="84">
        <v>0.13925000000000001</v>
      </c>
      <c r="AY5" s="85"/>
      <c r="AZ5" s="86"/>
      <c r="BA5" s="86"/>
      <c r="BB5" s="86"/>
      <c r="BC5" s="86"/>
      <c r="BD5" s="87"/>
    </row>
    <row r="6" spans="1:56" x14ac:dyDescent="0.25">
      <c r="A6" s="89">
        <v>2</v>
      </c>
      <c r="B6" s="90" t="s">
        <v>10</v>
      </c>
      <c r="C6" s="91">
        <v>0.11982</v>
      </c>
      <c r="D6" s="88">
        <v>0.15995000000000001</v>
      </c>
      <c r="E6" s="88">
        <v>0.10155</v>
      </c>
      <c r="F6" s="88">
        <v>6.0580000000000002E-2</v>
      </c>
      <c r="G6" s="88">
        <v>0.16844999999999999</v>
      </c>
      <c r="H6" s="88">
        <v>0.16896</v>
      </c>
      <c r="I6" s="88">
        <v>8.2900000000000001E-2</v>
      </c>
      <c r="J6" s="88">
        <v>8.2460000000000006E-2</v>
      </c>
      <c r="K6" s="88">
        <v>5.0889999999999998E-2</v>
      </c>
      <c r="L6" s="92">
        <v>0.16531999999999999</v>
      </c>
      <c r="M6" s="93"/>
      <c r="N6" s="94"/>
      <c r="O6" s="94"/>
      <c r="P6" s="94"/>
      <c r="Q6" s="94"/>
      <c r="R6" s="94"/>
      <c r="S6" s="94"/>
      <c r="T6" s="94"/>
      <c r="U6" s="94"/>
      <c r="V6" s="95"/>
      <c r="W6" s="88"/>
      <c r="X6" s="91">
        <v>0.12306</v>
      </c>
      <c r="Y6" s="88">
        <v>5.0459999999999998E-2</v>
      </c>
      <c r="Z6" s="88">
        <v>6.862E-2</v>
      </c>
      <c r="AA6" s="88">
        <v>6.0139999999999999E-2</v>
      </c>
      <c r="AB6" s="88">
        <v>0.10138</v>
      </c>
      <c r="AC6" s="88">
        <v>0.10129000000000001</v>
      </c>
      <c r="AD6" s="88">
        <v>6.744E-2</v>
      </c>
      <c r="AE6" s="88">
        <v>6.4299999999999996E-2</v>
      </c>
      <c r="AF6" s="88">
        <v>0.10703</v>
      </c>
      <c r="AG6" s="92">
        <v>9.6000000000000002E-2</v>
      </c>
      <c r="AH6" s="93"/>
      <c r="AI6" s="94"/>
      <c r="AJ6" s="94"/>
      <c r="AK6" s="94"/>
      <c r="AL6" s="94"/>
      <c r="AM6" s="94"/>
      <c r="AN6" s="94"/>
      <c r="AO6" s="94"/>
      <c r="AP6" s="94"/>
      <c r="AQ6" s="95"/>
      <c r="AR6" s="88"/>
      <c r="AS6" s="91">
        <v>8.5709999999999995E-2</v>
      </c>
      <c r="AT6" s="88">
        <v>9.7919999999999993E-2</v>
      </c>
      <c r="AU6" s="88">
        <v>9.8809999999999995E-2</v>
      </c>
      <c r="AV6" s="88">
        <v>0.16844999999999999</v>
      </c>
      <c r="AW6" s="88">
        <v>0.18806999999999999</v>
      </c>
      <c r="AX6" s="92">
        <v>0.13125000000000001</v>
      </c>
      <c r="AY6" s="93"/>
      <c r="AZ6" s="94"/>
      <c r="BA6" s="94"/>
      <c r="BB6" s="94"/>
      <c r="BC6" s="94"/>
      <c r="BD6" s="95"/>
    </row>
    <row r="7" spans="1:56" x14ac:dyDescent="0.25">
      <c r="A7" s="89">
        <v>3</v>
      </c>
      <c r="B7" s="90" t="s">
        <v>2</v>
      </c>
      <c r="C7" s="91">
        <v>0.10599</v>
      </c>
      <c r="D7" s="88">
        <v>0.10376000000000001</v>
      </c>
      <c r="E7" s="88">
        <v>7.8640000000000002E-2</v>
      </c>
      <c r="F7" s="88">
        <v>0.13772000000000001</v>
      </c>
      <c r="G7" s="88">
        <v>0.1618</v>
      </c>
      <c r="H7" s="88">
        <v>0.13556000000000001</v>
      </c>
      <c r="I7" s="88">
        <v>6.3289999999999999E-2</v>
      </c>
      <c r="J7" s="88">
        <v>0.12063</v>
      </c>
      <c r="K7" s="88">
        <v>0.12609000000000001</v>
      </c>
      <c r="L7" s="92">
        <v>0.12077</v>
      </c>
      <c r="M7" s="93"/>
      <c r="N7" s="94"/>
      <c r="O7" s="94"/>
      <c r="P7" s="94"/>
      <c r="Q7" s="94"/>
      <c r="R7" s="94"/>
      <c r="S7" s="94"/>
      <c r="T7" s="94"/>
      <c r="U7" s="94"/>
      <c r="V7" s="95"/>
      <c r="W7" s="88"/>
      <c r="X7" s="91">
        <v>0.10059</v>
      </c>
      <c r="Y7" s="88">
        <v>6.9559999999999997E-2</v>
      </c>
      <c r="Z7" s="88">
        <v>9.5710000000000003E-2</v>
      </c>
      <c r="AA7" s="88">
        <v>0.12098</v>
      </c>
      <c r="AB7" s="88">
        <v>0.16247</v>
      </c>
      <c r="AC7" s="88">
        <v>0.16264999999999999</v>
      </c>
      <c r="AD7" s="88">
        <v>4.0960000000000003E-2</v>
      </c>
      <c r="AE7" s="88">
        <v>0.10721</v>
      </c>
      <c r="AF7" s="88">
        <v>6.8080000000000002E-2</v>
      </c>
      <c r="AG7" s="92">
        <v>9.4119999999999995E-2</v>
      </c>
      <c r="AH7" s="93"/>
      <c r="AI7" s="94"/>
      <c r="AJ7" s="94"/>
      <c r="AK7" s="94"/>
      <c r="AL7" s="94"/>
      <c r="AM7" s="94"/>
      <c r="AN7" s="94"/>
      <c r="AO7" s="94"/>
      <c r="AP7" s="94"/>
      <c r="AQ7" s="95"/>
      <c r="AR7" s="88"/>
      <c r="AS7" s="91">
        <v>0.11229</v>
      </c>
      <c r="AT7" s="88">
        <v>0.16711999999999999</v>
      </c>
      <c r="AU7" s="88">
        <v>8.0780000000000005E-2</v>
      </c>
      <c r="AV7" s="88">
        <v>0.1618</v>
      </c>
      <c r="AW7" s="88">
        <v>0.10153</v>
      </c>
      <c r="AX7" s="92">
        <v>0.15218999999999999</v>
      </c>
      <c r="AY7" s="93"/>
      <c r="AZ7" s="94"/>
      <c r="BA7" s="94"/>
      <c r="BB7" s="94"/>
      <c r="BC7" s="94"/>
      <c r="BD7" s="95"/>
    </row>
    <row r="8" spans="1:56" x14ac:dyDescent="0.25">
      <c r="A8" s="89">
        <v>4</v>
      </c>
      <c r="B8" s="90" t="s">
        <v>3</v>
      </c>
      <c r="C8" s="91">
        <v>0.10639</v>
      </c>
      <c r="D8" s="88">
        <v>9.7600000000000006E-2</v>
      </c>
      <c r="E8" s="88">
        <v>0.10374</v>
      </c>
      <c r="F8" s="88">
        <v>0.10138999999999999</v>
      </c>
      <c r="G8" s="88">
        <v>0.15659000000000001</v>
      </c>
      <c r="H8" s="88">
        <v>0.13311999999999999</v>
      </c>
      <c r="I8" s="88">
        <v>9.3619999999999995E-2</v>
      </c>
      <c r="J8" s="88">
        <v>9.9750000000000005E-2</v>
      </c>
      <c r="K8" s="88">
        <v>9.6449999999999994E-2</v>
      </c>
      <c r="L8" s="92">
        <v>7.0199999999999999E-2</v>
      </c>
      <c r="M8" s="93"/>
      <c r="N8" s="94"/>
      <c r="O8" s="94"/>
      <c r="P8" s="94"/>
      <c r="Q8" s="94"/>
      <c r="R8" s="94"/>
      <c r="S8" s="94"/>
      <c r="T8" s="94"/>
      <c r="U8" s="94"/>
      <c r="V8" s="95"/>
      <c r="W8" s="88"/>
      <c r="X8" s="91">
        <v>0.10613</v>
      </c>
      <c r="Y8" s="88">
        <v>8.6330000000000004E-2</v>
      </c>
      <c r="Z8" s="88">
        <v>0.11169999999999999</v>
      </c>
      <c r="AA8" s="88">
        <v>0.10528</v>
      </c>
      <c r="AB8" s="88">
        <v>0.15045</v>
      </c>
      <c r="AC8" s="88">
        <v>0.15040999999999999</v>
      </c>
      <c r="AD8" s="88">
        <v>9.5390000000000003E-2</v>
      </c>
      <c r="AE8" s="88">
        <v>7.3800000000000004E-2</v>
      </c>
      <c r="AF8" s="88">
        <v>8.5139999999999993E-2</v>
      </c>
      <c r="AG8" s="92">
        <v>6.6000000000000003E-2</v>
      </c>
      <c r="AH8" s="93"/>
      <c r="AI8" s="94"/>
      <c r="AJ8" s="94"/>
      <c r="AK8" s="94"/>
      <c r="AL8" s="94"/>
      <c r="AM8" s="94"/>
      <c r="AN8" s="94"/>
      <c r="AO8" s="94"/>
      <c r="AP8" s="94"/>
      <c r="AQ8" s="95"/>
      <c r="AR8" s="88"/>
      <c r="AS8" s="91">
        <v>8.2559999999999995E-2</v>
      </c>
      <c r="AT8" s="88">
        <v>0.13569000000000001</v>
      </c>
      <c r="AU8" s="88">
        <v>0.10012</v>
      </c>
      <c r="AV8" s="88">
        <v>0.15659000000000001</v>
      </c>
      <c r="AW8" s="88">
        <v>0.10596999999999999</v>
      </c>
      <c r="AX8" s="92">
        <v>0.13793</v>
      </c>
      <c r="AY8" s="93"/>
      <c r="AZ8" s="94"/>
      <c r="BA8" s="94"/>
      <c r="BB8" s="94"/>
      <c r="BC8" s="94"/>
      <c r="BD8" s="95"/>
    </row>
    <row r="9" spans="1:56" x14ac:dyDescent="0.25">
      <c r="A9" s="89">
        <v>5</v>
      </c>
      <c r="B9" s="90" t="s">
        <v>4</v>
      </c>
      <c r="C9" s="91">
        <v>0.11864</v>
      </c>
      <c r="D9" s="88">
        <v>0.12343</v>
      </c>
      <c r="E9" s="88">
        <v>5.876E-2</v>
      </c>
      <c r="F9" s="88">
        <v>0.10921</v>
      </c>
      <c r="G9" s="88">
        <v>7.5880000000000003E-2</v>
      </c>
      <c r="H9" s="88">
        <v>0.13214000000000001</v>
      </c>
      <c r="I9" s="88">
        <v>9.572E-2</v>
      </c>
      <c r="J9" s="88">
        <v>0.11354</v>
      </c>
      <c r="K9" s="88">
        <v>7.5819999999999999E-2</v>
      </c>
      <c r="L9" s="92">
        <v>0.11212</v>
      </c>
      <c r="M9" s="93"/>
      <c r="N9" s="94"/>
      <c r="O9" s="94"/>
      <c r="P9" s="94"/>
      <c r="Q9" s="94"/>
      <c r="R9" s="94"/>
      <c r="S9" s="94"/>
      <c r="T9" s="94"/>
      <c r="U9" s="94"/>
      <c r="V9" s="95"/>
      <c r="W9" s="88"/>
      <c r="X9" s="91">
        <v>0.12942999999999999</v>
      </c>
      <c r="Y9" s="88">
        <v>8.0149999999999999E-2</v>
      </c>
      <c r="Z9" s="88">
        <v>9.4689999999999996E-2</v>
      </c>
      <c r="AA9" s="88">
        <v>0.12135</v>
      </c>
      <c r="AB9" s="88">
        <v>9.8350000000000007E-2</v>
      </c>
      <c r="AC9" s="88">
        <v>9.8110000000000003E-2</v>
      </c>
      <c r="AD9" s="88">
        <v>9.5200000000000007E-2</v>
      </c>
      <c r="AE9" s="88">
        <v>8.7499999999999994E-2</v>
      </c>
      <c r="AF9" s="88">
        <v>4.7309999999999998E-2</v>
      </c>
      <c r="AG9" s="92">
        <v>9.511E-2</v>
      </c>
      <c r="AH9" s="93"/>
      <c r="AI9" s="94"/>
      <c r="AJ9" s="94"/>
      <c r="AK9" s="94"/>
      <c r="AL9" s="94"/>
      <c r="AM9" s="94"/>
      <c r="AN9" s="94"/>
      <c r="AO9" s="94"/>
      <c r="AP9" s="94"/>
      <c r="AQ9" s="95"/>
      <c r="AR9" s="88"/>
      <c r="AS9" s="91">
        <v>6.2700000000000006E-2</v>
      </c>
      <c r="AT9" s="88">
        <v>0.12998000000000001</v>
      </c>
      <c r="AU9" s="88">
        <v>0.11025</v>
      </c>
      <c r="AV9" s="88">
        <v>7.5880000000000003E-2</v>
      </c>
      <c r="AW9" s="88">
        <v>6.0940000000000001E-2</v>
      </c>
      <c r="AX9" s="92">
        <v>0.14016999999999999</v>
      </c>
      <c r="AY9" s="93"/>
      <c r="AZ9" s="94"/>
      <c r="BA9" s="94"/>
      <c r="BB9" s="94"/>
      <c r="BC9" s="94"/>
      <c r="BD9" s="95"/>
    </row>
    <row r="10" spans="1:56" ht="15.75" thickBot="1" x14ac:dyDescent="0.3">
      <c r="A10" s="89">
        <v>6</v>
      </c>
      <c r="B10" s="90" t="s">
        <v>80</v>
      </c>
      <c r="C10" s="96">
        <v>3.4020000000000002E-2</v>
      </c>
      <c r="D10" s="97">
        <v>1.3780000000000001E-2</v>
      </c>
      <c r="E10" s="97">
        <v>3.882E-2</v>
      </c>
      <c r="F10" s="97">
        <v>2.6790000000000001E-2</v>
      </c>
      <c r="G10" s="97">
        <v>3.3980000000000003E-2</v>
      </c>
      <c r="H10" s="97">
        <v>3.1919999999999997E-2</v>
      </c>
      <c r="I10" s="97">
        <v>1.78E-2</v>
      </c>
      <c r="J10" s="97">
        <v>1.7649999999999999E-2</v>
      </c>
      <c r="K10" s="97">
        <v>2.1909999999999999E-2</v>
      </c>
      <c r="L10" s="98">
        <v>3.3459999999999997E-2</v>
      </c>
      <c r="M10" s="99"/>
      <c r="N10" s="100"/>
      <c r="O10" s="100"/>
      <c r="P10" s="100"/>
      <c r="Q10" s="100"/>
      <c r="R10" s="100"/>
      <c r="S10" s="100"/>
      <c r="T10" s="100"/>
      <c r="U10" s="100"/>
      <c r="V10" s="101"/>
      <c r="W10" s="88"/>
      <c r="X10" s="96">
        <v>7.467E-2</v>
      </c>
      <c r="Y10" s="97">
        <v>7.8300000000000002E-3</v>
      </c>
      <c r="Z10" s="102">
        <v>4.4799999999999996E-3</v>
      </c>
      <c r="AA10" s="97">
        <v>3.449E-2</v>
      </c>
      <c r="AB10" s="97">
        <v>1.813E-2</v>
      </c>
      <c r="AC10" s="97">
        <v>1.84E-2</v>
      </c>
      <c r="AD10" s="97">
        <v>1.549E-2</v>
      </c>
      <c r="AE10" s="97">
        <v>4.9660000000000003E-2</v>
      </c>
      <c r="AF10" s="97">
        <v>4.122E-2</v>
      </c>
      <c r="AG10" s="98">
        <v>2.5530000000000001E-2</v>
      </c>
      <c r="AH10" s="99"/>
      <c r="AI10" s="100"/>
      <c r="AJ10" s="100"/>
      <c r="AK10" s="100"/>
      <c r="AL10" s="100"/>
      <c r="AM10" s="100"/>
      <c r="AN10" s="100"/>
      <c r="AO10" s="100"/>
      <c r="AP10" s="100"/>
      <c r="AQ10" s="101"/>
      <c r="AR10" s="88"/>
      <c r="AS10" s="96">
        <v>1.3220000000000001E-2</v>
      </c>
      <c r="AT10" s="97">
        <v>5.6829999999999999E-2</v>
      </c>
      <c r="AU10" s="97">
        <v>3.3419999999999998E-2</v>
      </c>
      <c r="AV10" s="97">
        <v>3.3980000000000003E-2</v>
      </c>
      <c r="AW10" s="97">
        <v>1.205E-2</v>
      </c>
      <c r="AX10" s="98">
        <v>4.0739999999999998E-2</v>
      </c>
      <c r="AY10" s="99"/>
      <c r="AZ10" s="100"/>
      <c r="BA10" s="100"/>
      <c r="BB10" s="100"/>
      <c r="BC10" s="100"/>
      <c r="BD10" s="101"/>
    </row>
    <row r="11" spans="1:56" x14ac:dyDescent="0.25">
      <c r="A11" s="89">
        <v>7</v>
      </c>
      <c r="B11" s="90" t="s">
        <v>12</v>
      </c>
      <c r="C11" s="82">
        <v>0.15579999999999999</v>
      </c>
      <c r="D11" s="83">
        <v>0.15104999999999999</v>
      </c>
      <c r="E11" s="83">
        <v>0.15242</v>
      </c>
      <c r="F11" s="83">
        <v>0.10732</v>
      </c>
      <c r="G11" s="83">
        <v>0.17737</v>
      </c>
      <c r="H11" s="83">
        <v>0.20154</v>
      </c>
      <c r="I11" s="83">
        <v>0.13225999999999999</v>
      </c>
      <c r="J11" s="83">
        <v>0.12368</v>
      </c>
      <c r="K11" s="83">
        <v>0.11158</v>
      </c>
      <c r="L11" s="84">
        <v>0.16688</v>
      </c>
      <c r="M11" s="82">
        <v>0.11457000000000001</v>
      </c>
      <c r="N11" s="83">
        <v>0.17846000000000001</v>
      </c>
      <c r="O11" s="83">
        <v>0.11418</v>
      </c>
      <c r="P11" s="83">
        <v>9.9040000000000003E-2</v>
      </c>
      <c r="Q11" s="83">
        <v>0.18643000000000001</v>
      </c>
      <c r="R11" s="83">
        <v>0.18024000000000001</v>
      </c>
      <c r="S11" s="83">
        <v>8.7569999999999995E-2</v>
      </c>
      <c r="T11" s="83">
        <v>0.13589999999999999</v>
      </c>
      <c r="U11" s="83">
        <v>9.5140000000000002E-2</v>
      </c>
      <c r="V11" s="84">
        <v>0.13693</v>
      </c>
      <c r="W11" s="88"/>
      <c r="X11" s="82">
        <v>0.14388000000000001</v>
      </c>
      <c r="Y11" s="83">
        <v>3.6639999999999999E-2</v>
      </c>
      <c r="Z11" s="83">
        <v>0.10065</v>
      </c>
      <c r="AA11" s="83">
        <v>0.11058</v>
      </c>
      <c r="AB11" s="83">
        <v>0.11899999999999999</v>
      </c>
      <c r="AC11" s="83">
        <v>0.11831</v>
      </c>
      <c r="AD11" s="83">
        <v>8.2000000000000003E-2</v>
      </c>
      <c r="AE11" s="83">
        <v>9.0160000000000004E-2</v>
      </c>
      <c r="AF11" s="83">
        <v>0.12353</v>
      </c>
      <c r="AG11" s="84">
        <v>0.13439999999999999</v>
      </c>
      <c r="AH11" s="82">
        <v>0.12365</v>
      </c>
      <c r="AI11" s="83">
        <v>6.2829999999999997E-2</v>
      </c>
      <c r="AJ11" s="83">
        <v>9.9269999999999997E-2</v>
      </c>
      <c r="AK11" s="83">
        <v>0.10625999999999999</v>
      </c>
      <c r="AL11" s="83">
        <v>0.12033000000000001</v>
      </c>
      <c r="AM11" s="83">
        <v>0.12027</v>
      </c>
      <c r="AN11" s="83">
        <v>7.8589999999999993E-2</v>
      </c>
      <c r="AO11" s="83">
        <v>8.9609999999999995E-2</v>
      </c>
      <c r="AP11" s="83">
        <v>9.8739999999999994E-2</v>
      </c>
      <c r="AQ11" s="84">
        <v>0.11391999999999999</v>
      </c>
      <c r="AR11" s="88"/>
      <c r="AS11" s="82">
        <v>9.8610000000000003E-2</v>
      </c>
      <c r="AT11" s="83">
        <v>0.13447999999999999</v>
      </c>
      <c r="AU11" s="83">
        <v>0.14868999999999999</v>
      </c>
      <c r="AV11" s="83">
        <v>0.17737</v>
      </c>
      <c r="AW11" s="83">
        <v>0.21315000000000001</v>
      </c>
      <c r="AX11" s="84">
        <v>0.16707</v>
      </c>
      <c r="AY11" s="82">
        <v>9.1499999999999998E-2</v>
      </c>
      <c r="AZ11" s="83">
        <v>0.13125000000000001</v>
      </c>
      <c r="BA11" s="83">
        <v>0.13666</v>
      </c>
      <c r="BB11" s="83">
        <v>0.18643000000000001</v>
      </c>
      <c r="BC11" s="83">
        <v>0.18715999999999999</v>
      </c>
      <c r="BD11" s="84">
        <v>0.11550000000000001</v>
      </c>
    </row>
    <row r="12" spans="1:56" x14ac:dyDescent="0.25">
      <c r="A12" s="89">
        <v>9</v>
      </c>
      <c r="B12" s="90" t="s">
        <v>11</v>
      </c>
      <c r="C12" s="91">
        <v>0.11856999999999999</v>
      </c>
      <c r="D12" s="88">
        <v>0.11888</v>
      </c>
      <c r="E12" s="88">
        <v>0.11549</v>
      </c>
      <c r="F12" s="88">
        <v>0.10109</v>
      </c>
      <c r="G12" s="88">
        <v>0.18786</v>
      </c>
      <c r="H12" s="88">
        <v>0.20963000000000001</v>
      </c>
      <c r="I12" s="88">
        <v>9.3619999999999995E-2</v>
      </c>
      <c r="J12" s="88">
        <v>7.4719999999999995E-2</v>
      </c>
      <c r="K12" s="88">
        <v>4.895E-2</v>
      </c>
      <c r="L12" s="92">
        <v>0.15187</v>
      </c>
      <c r="M12" s="91">
        <v>0.12570999999999999</v>
      </c>
      <c r="N12" s="88">
        <v>0.1212</v>
      </c>
      <c r="O12" s="88">
        <v>9.2869999999999994E-2</v>
      </c>
      <c r="P12" s="88">
        <v>9.579E-2</v>
      </c>
      <c r="Q12" s="88">
        <v>0.20197000000000001</v>
      </c>
      <c r="R12" s="88">
        <v>0.16628999999999999</v>
      </c>
      <c r="S12" s="88">
        <v>0.12964000000000001</v>
      </c>
      <c r="T12" s="88">
        <v>4.9000000000000002E-2</v>
      </c>
      <c r="U12" s="88">
        <v>4.8120000000000003E-2</v>
      </c>
      <c r="V12" s="92">
        <v>0.16191</v>
      </c>
      <c r="W12" s="88"/>
      <c r="X12" s="91">
        <v>0.1288</v>
      </c>
      <c r="Y12" s="88">
        <v>2.682E-2</v>
      </c>
      <c r="Z12" s="88">
        <v>9.0149999999999994E-2</v>
      </c>
      <c r="AA12" s="88">
        <v>0.11814</v>
      </c>
      <c r="AB12" s="88">
        <v>0.13813</v>
      </c>
      <c r="AC12" s="88">
        <v>0.13793</v>
      </c>
      <c r="AD12" s="88">
        <v>0.11022999999999999</v>
      </c>
      <c r="AE12" s="88">
        <v>6.4130000000000006E-2</v>
      </c>
      <c r="AF12" s="88">
        <v>0.10806</v>
      </c>
      <c r="AG12" s="92">
        <v>0.18778</v>
      </c>
      <c r="AH12" s="91">
        <v>0.14161000000000001</v>
      </c>
      <c r="AI12" s="88">
        <v>3.2599999999999997E-2</v>
      </c>
      <c r="AJ12" s="88">
        <v>8.2150000000000001E-2</v>
      </c>
      <c r="AK12" s="88">
        <v>8.5250000000000006E-2</v>
      </c>
      <c r="AL12" s="88">
        <v>0.13915</v>
      </c>
      <c r="AM12" s="88">
        <v>0.13811999999999999</v>
      </c>
      <c r="AN12" s="88">
        <v>9.1869999999999993E-2</v>
      </c>
      <c r="AO12" s="88">
        <v>5.0700000000000002E-2</v>
      </c>
      <c r="AP12" s="88">
        <v>7.7340000000000006E-2</v>
      </c>
      <c r="AQ12" s="92">
        <v>0.10387</v>
      </c>
      <c r="AR12" s="88"/>
      <c r="AS12" s="91">
        <v>7.1559999999999999E-2</v>
      </c>
      <c r="AT12" s="88">
        <v>8.0990000000000006E-2</v>
      </c>
      <c r="AU12" s="88">
        <v>0.10314</v>
      </c>
      <c r="AV12" s="88">
        <v>0.18786</v>
      </c>
      <c r="AW12" s="88">
        <v>0.15978999999999999</v>
      </c>
      <c r="AX12" s="92">
        <v>0.19578999999999999</v>
      </c>
      <c r="AY12" s="91">
        <v>5.8979999999999998E-2</v>
      </c>
      <c r="AZ12" s="88">
        <v>5.738E-2</v>
      </c>
      <c r="BA12" s="88">
        <v>6.8830000000000002E-2</v>
      </c>
      <c r="BB12" s="88">
        <v>0.20197000000000001</v>
      </c>
      <c r="BC12" s="88">
        <v>0.15865000000000001</v>
      </c>
      <c r="BD12" s="92">
        <v>0.15456</v>
      </c>
    </row>
    <row r="13" spans="1:56" x14ac:dyDescent="0.25">
      <c r="A13" s="89">
        <v>11</v>
      </c>
      <c r="B13" s="90" t="s">
        <v>5</v>
      </c>
      <c r="C13" s="91">
        <v>0.13220999999999999</v>
      </c>
      <c r="D13" s="88">
        <v>0.12631999999999999</v>
      </c>
      <c r="E13" s="88">
        <v>0.12099</v>
      </c>
      <c r="F13" s="88">
        <v>0.12136</v>
      </c>
      <c r="G13" s="88">
        <v>0.19450000000000001</v>
      </c>
      <c r="H13" s="88">
        <v>0.17621000000000001</v>
      </c>
      <c r="I13" s="88">
        <v>0.14096</v>
      </c>
      <c r="J13" s="88">
        <v>0.10843</v>
      </c>
      <c r="K13" s="88">
        <v>9.8119999999999999E-2</v>
      </c>
      <c r="L13" s="92">
        <v>0.18778</v>
      </c>
      <c r="M13" s="91">
        <v>0.15126000000000001</v>
      </c>
      <c r="N13" s="88">
        <v>0.11952</v>
      </c>
      <c r="O13" s="88">
        <v>0.12318999999999999</v>
      </c>
      <c r="P13" s="88">
        <v>0.10591</v>
      </c>
      <c r="Q13" s="88">
        <v>0.17701</v>
      </c>
      <c r="R13" s="88">
        <v>0.12694</v>
      </c>
      <c r="S13" s="88">
        <v>0.1135</v>
      </c>
      <c r="T13" s="88">
        <v>9.6199999999999994E-2</v>
      </c>
      <c r="U13" s="88">
        <v>5.5570000000000001E-2</v>
      </c>
      <c r="V13" s="92">
        <v>0.15112999999999999</v>
      </c>
      <c r="W13" s="88"/>
      <c r="X13" s="91">
        <v>0.14760999999999999</v>
      </c>
      <c r="Y13" s="88">
        <v>2.1829999999999999E-2</v>
      </c>
      <c r="Z13" s="88">
        <v>0.122</v>
      </c>
      <c r="AA13" s="88">
        <v>0.18403</v>
      </c>
      <c r="AB13" s="88">
        <v>0.12681000000000001</v>
      </c>
      <c r="AC13" s="88">
        <v>0.12587000000000001</v>
      </c>
      <c r="AD13" s="88">
        <v>0.13400000000000001</v>
      </c>
      <c r="AE13" s="88">
        <v>0.10975</v>
      </c>
      <c r="AF13" s="88">
        <v>0.10713</v>
      </c>
      <c r="AG13" s="92">
        <v>0.14269000000000001</v>
      </c>
      <c r="AH13" s="91">
        <v>0.13197</v>
      </c>
      <c r="AI13" s="88">
        <v>6.7129999999999995E-2</v>
      </c>
      <c r="AJ13" s="88">
        <v>0.10920000000000001</v>
      </c>
      <c r="AK13" s="88">
        <v>0.11889</v>
      </c>
      <c r="AL13" s="88">
        <v>9.1810000000000003E-2</v>
      </c>
      <c r="AM13" s="88">
        <v>9.3140000000000001E-2</v>
      </c>
      <c r="AN13" s="88">
        <v>0.11519</v>
      </c>
      <c r="AO13" s="88">
        <v>7.2359999999999994E-2</v>
      </c>
      <c r="AP13" s="88">
        <v>0.11814</v>
      </c>
      <c r="AQ13" s="92">
        <v>0.13164000000000001</v>
      </c>
      <c r="AR13" s="88"/>
      <c r="AS13" s="91">
        <v>7.5590000000000004E-2</v>
      </c>
      <c r="AT13" s="88">
        <v>0.10675999999999999</v>
      </c>
      <c r="AU13" s="88">
        <v>0.14249999999999999</v>
      </c>
      <c r="AV13" s="88">
        <v>0.19450000000000001</v>
      </c>
      <c r="AW13" s="88">
        <v>0.18737000000000001</v>
      </c>
      <c r="AX13" s="92">
        <v>0.16002</v>
      </c>
      <c r="AY13" s="91">
        <v>5.6759999999999998E-2</v>
      </c>
      <c r="AZ13" s="88">
        <v>6.2880000000000005E-2</v>
      </c>
      <c r="BA13" s="88">
        <v>0.11693000000000001</v>
      </c>
      <c r="BB13" s="88">
        <v>0.17701</v>
      </c>
      <c r="BC13" s="88">
        <v>0.14552000000000001</v>
      </c>
      <c r="BD13" s="92">
        <v>0.12146</v>
      </c>
    </row>
    <row r="14" spans="1:56" x14ac:dyDescent="0.25">
      <c r="A14" s="89">
        <v>13</v>
      </c>
      <c r="B14" s="90" t="s">
        <v>13</v>
      </c>
      <c r="C14" s="91">
        <v>0.11316</v>
      </c>
      <c r="D14" s="88">
        <v>0.14324999999999999</v>
      </c>
      <c r="E14" s="88">
        <v>0.15059</v>
      </c>
      <c r="F14" s="88">
        <v>0.11593000000000001</v>
      </c>
      <c r="G14" s="88">
        <v>0.20347999999999999</v>
      </c>
      <c r="H14" s="88">
        <v>0.21007000000000001</v>
      </c>
      <c r="I14" s="88">
        <v>0.13025999999999999</v>
      </c>
      <c r="J14" s="88">
        <v>0.13316</v>
      </c>
      <c r="K14" s="88">
        <v>0.10026</v>
      </c>
      <c r="L14" s="92">
        <v>0.19897999999999999</v>
      </c>
      <c r="M14" s="91">
        <v>8.6610000000000006E-2</v>
      </c>
      <c r="N14" s="88">
        <v>0.15432000000000001</v>
      </c>
      <c r="O14" s="88">
        <v>0.11038000000000001</v>
      </c>
      <c r="P14" s="88">
        <v>7.6899999999999996E-2</v>
      </c>
      <c r="Q14" s="88">
        <v>0.17696999999999999</v>
      </c>
      <c r="R14" s="88">
        <v>0.17448</v>
      </c>
      <c r="S14" s="88">
        <v>0.12756999999999999</v>
      </c>
      <c r="T14" s="88">
        <v>0.11781999999999999</v>
      </c>
      <c r="U14" s="88">
        <v>7.6050000000000006E-2</v>
      </c>
      <c r="V14" s="92">
        <v>0.17782999999999999</v>
      </c>
      <c r="W14" s="88"/>
      <c r="X14" s="91">
        <v>0.13399</v>
      </c>
      <c r="Y14" s="88">
        <v>5.4109999999999998E-2</v>
      </c>
      <c r="Z14" s="88">
        <v>0.13447000000000001</v>
      </c>
      <c r="AA14" s="88">
        <v>0.13667000000000001</v>
      </c>
      <c r="AB14" s="88">
        <v>0.14979999999999999</v>
      </c>
      <c r="AC14" s="88">
        <v>0.14774000000000001</v>
      </c>
      <c r="AD14" s="88">
        <v>0.11018</v>
      </c>
      <c r="AE14" s="88">
        <v>0.13483000000000001</v>
      </c>
      <c r="AF14" s="88">
        <v>0.1173</v>
      </c>
      <c r="AG14" s="92">
        <v>0.15626999999999999</v>
      </c>
      <c r="AH14" s="91">
        <v>0.13059999999999999</v>
      </c>
      <c r="AI14" s="88">
        <v>7.6859999999999998E-2</v>
      </c>
      <c r="AJ14" s="88">
        <v>0.10846</v>
      </c>
      <c r="AK14" s="88">
        <v>0.10172</v>
      </c>
      <c r="AL14" s="88">
        <v>9.6699999999999994E-2</v>
      </c>
      <c r="AM14" s="88">
        <v>9.6949999999999995E-2</v>
      </c>
      <c r="AN14" s="88">
        <v>0.10348</v>
      </c>
      <c r="AO14" s="88">
        <v>0.10113999999999999</v>
      </c>
      <c r="AP14" s="88">
        <v>0.115</v>
      </c>
      <c r="AQ14" s="92">
        <v>0.12265</v>
      </c>
      <c r="AR14" s="88"/>
      <c r="AS14" s="91">
        <v>0.10965</v>
      </c>
      <c r="AT14" s="88">
        <v>0.13023000000000001</v>
      </c>
      <c r="AU14" s="88">
        <v>0.18010000000000001</v>
      </c>
      <c r="AV14" s="88">
        <v>0.20347999999999999</v>
      </c>
      <c r="AW14" s="88">
        <v>0.18084</v>
      </c>
      <c r="AX14" s="92">
        <v>0.15908</v>
      </c>
      <c r="AY14" s="91">
        <v>6.583E-2</v>
      </c>
      <c r="AZ14" s="88">
        <v>9.5880000000000007E-2</v>
      </c>
      <c r="BA14" s="88">
        <v>0.13772999999999999</v>
      </c>
      <c r="BB14" s="88">
        <v>0.17696999999999999</v>
      </c>
      <c r="BC14" s="88">
        <v>0.17158000000000001</v>
      </c>
      <c r="BD14" s="92">
        <v>0.14277999999999999</v>
      </c>
    </row>
    <row r="15" spans="1:56" x14ac:dyDescent="0.25">
      <c r="A15" s="89">
        <v>15</v>
      </c>
      <c r="B15" s="90" t="s">
        <v>14</v>
      </c>
      <c r="C15" s="91">
        <v>0.19003999999999999</v>
      </c>
      <c r="D15" s="88">
        <v>0.13469999999999999</v>
      </c>
      <c r="E15" s="88">
        <v>0.1176</v>
      </c>
      <c r="F15" s="88">
        <v>0.14812</v>
      </c>
      <c r="G15" s="88">
        <v>0.15672</v>
      </c>
      <c r="H15" s="88">
        <v>0.14632000000000001</v>
      </c>
      <c r="I15" s="88">
        <v>9.7210000000000005E-2</v>
      </c>
      <c r="J15" s="88">
        <v>0.12288</v>
      </c>
      <c r="K15" s="88">
        <v>0.11541</v>
      </c>
      <c r="L15" s="92">
        <v>0.16316</v>
      </c>
      <c r="M15" s="91">
        <v>0.15709000000000001</v>
      </c>
      <c r="N15" s="88">
        <v>0.14329</v>
      </c>
      <c r="O15" s="88">
        <v>0.12834999999999999</v>
      </c>
      <c r="P15" s="88">
        <v>0.12569</v>
      </c>
      <c r="Q15" s="88">
        <v>0.11697</v>
      </c>
      <c r="R15" s="88">
        <v>0.10861</v>
      </c>
      <c r="S15" s="88">
        <v>0.10457</v>
      </c>
      <c r="T15" s="88">
        <v>0.14727000000000001</v>
      </c>
      <c r="U15" s="88">
        <v>0.10824</v>
      </c>
      <c r="V15" s="92">
        <v>0.12576000000000001</v>
      </c>
      <c r="W15" s="88"/>
      <c r="X15" s="91">
        <v>0.22928000000000001</v>
      </c>
      <c r="Y15" s="88">
        <v>8.1110000000000002E-2</v>
      </c>
      <c r="Z15" s="88">
        <v>8.6449999999999999E-2</v>
      </c>
      <c r="AA15" s="88">
        <v>0.14549999999999999</v>
      </c>
      <c r="AB15" s="88">
        <v>0.12118</v>
      </c>
      <c r="AC15" s="88">
        <v>0.12193</v>
      </c>
      <c r="AD15" s="88">
        <v>7.8539999999999999E-2</v>
      </c>
      <c r="AE15" s="88">
        <v>0.14607999999999999</v>
      </c>
      <c r="AF15" s="88">
        <v>0.12331</v>
      </c>
      <c r="AG15" s="92">
        <v>0.10804</v>
      </c>
      <c r="AH15" s="91">
        <v>0.19156999999999999</v>
      </c>
      <c r="AI15" s="88">
        <v>0.16284999999999999</v>
      </c>
      <c r="AJ15" s="88">
        <v>7.8969999999999999E-2</v>
      </c>
      <c r="AK15" s="88">
        <v>0.11856999999999999</v>
      </c>
      <c r="AL15" s="88">
        <v>0.11439000000000001</v>
      </c>
      <c r="AM15" s="88">
        <v>0.11457000000000001</v>
      </c>
      <c r="AN15" s="88">
        <v>8.4970000000000004E-2</v>
      </c>
      <c r="AO15" s="88">
        <v>0.11662</v>
      </c>
      <c r="AP15" s="88">
        <v>0.10474</v>
      </c>
      <c r="AQ15" s="92">
        <v>9.6009999999999998E-2</v>
      </c>
      <c r="AR15" s="88"/>
      <c r="AS15" s="91">
        <v>0.12519</v>
      </c>
      <c r="AT15" s="88">
        <v>0.18046999999999999</v>
      </c>
      <c r="AU15" s="88">
        <v>0.12311999999999999</v>
      </c>
      <c r="AV15" s="88">
        <v>0.15672</v>
      </c>
      <c r="AW15" s="88">
        <v>0.22858000000000001</v>
      </c>
      <c r="AX15" s="92">
        <v>0.17105000000000001</v>
      </c>
      <c r="AY15" s="91">
        <v>8.6099999999999996E-2</v>
      </c>
      <c r="AZ15" s="88">
        <v>0.18670999999999999</v>
      </c>
      <c r="BA15" s="88">
        <v>0.10291</v>
      </c>
      <c r="BB15" s="88">
        <v>0.11697</v>
      </c>
      <c r="BC15" s="88">
        <v>0.13933000000000001</v>
      </c>
      <c r="BD15" s="92">
        <v>0.15103</v>
      </c>
    </row>
    <row r="16" spans="1:56" x14ac:dyDescent="0.25">
      <c r="A16" s="89">
        <v>17</v>
      </c>
      <c r="B16" s="90" t="s">
        <v>31</v>
      </c>
      <c r="C16" s="91">
        <v>9.4259999999999997E-2</v>
      </c>
      <c r="D16" s="88">
        <v>5.5140000000000002E-2</v>
      </c>
      <c r="E16" s="88">
        <v>3.1179999999999999E-2</v>
      </c>
      <c r="F16" s="88">
        <v>0.13486999999999999</v>
      </c>
      <c r="G16" s="88">
        <v>0.14355000000000001</v>
      </c>
      <c r="H16" s="88">
        <v>3.7100000000000001E-2</v>
      </c>
      <c r="I16" s="88">
        <v>7.9240000000000005E-2</v>
      </c>
      <c r="J16" s="88">
        <v>7.2340000000000002E-2</v>
      </c>
      <c r="K16" s="88">
        <v>5.6689999999999997E-2</v>
      </c>
      <c r="L16" s="92">
        <v>4.7239999999999997E-2</v>
      </c>
      <c r="M16" s="91">
        <v>9.0929999999999997E-2</v>
      </c>
      <c r="N16" s="88">
        <v>8.4279999999999994E-2</v>
      </c>
      <c r="O16" s="88">
        <v>0.10099</v>
      </c>
      <c r="P16" s="88">
        <v>0.12348000000000001</v>
      </c>
      <c r="Q16" s="88">
        <v>0.18443999999999999</v>
      </c>
      <c r="R16" s="88">
        <v>0.11723</v>
      </c>
      <c r="S16" s="88">
        <v>7.0400000000000004E-2</v>
      </c>
      <c r="T16" s="88">
        <v>0.16059000000000001</v>
      </c>
      <c r="U16" s="88">
        <v>7.0660000000000001E-2</v>
      </c>
      <c r="V16" s="92">
        <v>8.4510000000000002E-2</v>
      </c>
      <c r="W16" s="88"/>
      <c r="X16" s="91">
        <v>0.14129</v>
      </c>
      <c r="Y16" s="88">
        <v>5.3809999999999997E-2</v>
      </c>
      <c r="Z16" s="88">
        <v>4.5039999999999997E-2</v>
      </c>
      <c r="AA16" s="88">
        <v>0.10319</v>
      </c>
      <c r="AB16" s="88">
        <v>0.12149</v>
      </c>
      <c r="AC16" s="88">
        <v>0.12179</v>
      </c>
      <c r="AD16" s="88">
        <v>5.2490000000000002E-2</v>
      </c>
      <c r="AE16" s="88">
        <v>4.4740000000000002E-2</v>
      </c>
      <c r="AF16" s="88">
        <v>5.3100000000000001E-2</v>
      </c>
      <c r="AG16" s="92">
        <v>2.8139999999999998E-2</v>
      </c>
      <c r="AH16" s="91">
        <v>0.10446999999999999</v>
      </c>
      <c r="AI16" s="88">
        <v>4.5440000000000001E-2</v>
      </c>
      <c r="AJ16" s="88">
        <v>7.8479999999999994E-2</v>
      </c>
      <c r="AK16" s="88">
        <v>0.13653999999999999</v>
      </c>
      <c r="AL16" s="88">
        <v>0.17343</v>
      </c>
      <c r="AM16" s="88">
        <v>0.17466000000000001</v>
      </c>
      <c r="AN16" s="88">
        <v>5.3769999999999998E-2</v>
      </c>
      <c r="AO16" s="88">
        <v>6.9320000000000007E-2</v>
      </c>
      <c r="AP16" s="88">
        <v>6.8290000000000003E-2</v>
      </c>
      <c r="AQ16" s="92">
        <v>6.6299999999999998E-2</v>
      </c>
      <c r="AR16" s="88"/>
      <c r="AS16" s="91">
        <v>5.5300000000000002E-2</v>
      </c>
      <c r="AT16" s="88">
        <v>0.11171</v>
      </c>
      <c r="AU16" s="88">
        <v>3.7319999999999999E-2</v>
      </c>
      <c r="AV16" s="88">
        <v>0.14355000000000001</v>
      </c>
      <c r="AW16" s="88">
        <v>4.1239999999999999E-2</v>
      </c>
      <c r="AX16" s="92">
        <v>8.9249999999999996E-2</v>
      </c>
      <c r="AY16" s="91">
        <v>9.4969999999999999E-2</v>
      </c>
      <c r="AZ16" s="88">
        <v>0.18179000000000001</v>
      </c>
      <c r="BA16" s="88">
        <v>6.0330000000000002E-2</v>
      </c>
      <c r="BB16" s="88">
        <v>0.18443999999999999</v>
      </c>
      <c r="BC16" s="88">
        <v>8.0740000000000006E-2</v>
      </c>
      <c r="BD16" s="92">
        <v>0.14552000000000001</v>
      </c>
    </row>
    <row r="17" spans="1:56" x14ac:dyDescent="0.25">
      <c r="A17" s="89">
        <v>19</v>
      </c>
      <c r="B17" s="90" t="s">
        <v>30</v>
      </c>
      <c r="C17" s="91">
        <v>0.16095999999999999</v>
      </c>
      <c r="D17" s="88">
        <v>0.11258</v>
      </c>
      <c r="E17" s="88">
        <v>0.1077</v>
      </c>
      <c r="F17" s="88">
        <v>0.12859000000000001</v>
      </c>
      <c r="G17" s="88">
        <v>0.14435000000000001</v>
      </c>
      <c r="H17" s="88">
        <v>0.13416</v>
      </c>
      <c r="I17" s="88">
        <v>9.1410000000000005E-2</v>
      </c>
      <c r="J17" s="88">
        <v>0.14011999999999999</v>
      </c>
      <c r="K17" s="88">
        <v>6.3420000000000004E-2</v>
      </c>
      <c r="L17" s="92">
        <v>0.12848999999999999</v>
      </c>
      <c r="M17" s="91">
        <v>0.12742999999999999</v>
      </c>
      <c r="N17" s="88">
        <v>9.171E-2</v>
      </c>
      <c r="O17" s="88">
        <v>0.11813</v>
      </c>
      <c r="P17" s="88">
        <v>0.15085000000000001</v>
      </c>
      <c r="Q17" s="88">
        <v>0.15840000000000001</v>
      </c>
      <c r="R17" s="88">
        <v>0.1197</v>
      </c>
      <c r="S17" s="88">
        <v>7.9320000000000002E-2</v>
      </c>
      <c r="T17" s="88">
        <v>0.15573000000000001</v>
      </c>
      <c r="U17" s="88">
        <v>8.2879999999999995E-2</v>
      </c>
      <c r="V17" s="92">
        <v>9.2359999999999998E-2</v>
      </c>
      <c r="W17" s="88"/>
      <c r="X17" s="91">
        <v>0.17462</v>
      </c>
      <c r="Y17" s="88">
        <v>6.2429999999999999E-2</v>
      </c>
      <c r="Z17" s="88">
        <v>7.2139999999999996E-2</v>
      </c>
      <c r="AA17" s="88">
        <v>0.13203000000000001</v>
      </c>
      <c r="AB17" s="88">
        <v>0.12726000000000001</v>
      </c>
      <c r="AC17" s="88">
        <v>0.12703999999999999</v>
      </c>
      <c r="AD17" s="88">
        <v>6.5619999999999998E-2</v>
      </c>
      <c r="AE17" s="88">
        <v>0.14815</v>
      </c>
      <c r="AF17" s="88">
        <v>0.10617</v>
      </c>
      <c r="AG17" s="92">
        <v>7.9159999999999994E-2</v>
      </c>
      <c r="AH17" s="91">
        <v>0.16081999999999999</v>
      </c>
      <c r="AI17" s="88">
        <v>6.5689999999999998E-2</v>
      </c>
      <c r="AJ17" s="88">
        <v>6.9010000000000002E-2</v>
      </c>
      <c r="AK17" s="88">
        <v>0.15340999999999999</v>
      </c>
      <c r="AL17" s="88">
        <v>0.15312999999999999</v>
      </c>
      <c r="AM17" s="88">
        <v>0.15301999999999999</v>
      </c>
      <c r="AN17" s="88">
        <v>6.0400000000000002E-2</v>
      </c>
      <c r="AO17" s="88">
        <v>8.5190000000000002E-2</v>
      </c>
      <c r="AP17" s="88">
        <v>0.10360999999999999</v>
      </c>
      <c r="AQ17" s="92">
        <v>8.1619999999999998E-2</v>
      </c>
      <c r="AR17" s="88"/>
      <c r="AS17" s="91">
        <v>9.7600000000000006E-2</v>
      </c>
      <c r="AT17" s="88">
        <v>0.1804</v>
      </c>
      <c r="AU17" s="88">
        <v>0.10702</v>
      </c>
      <c r="AV17" s="88">
        <v>0.14435000000000001</v>
      </c>
      <c r="AW17" s="88">
        <v>9.1259999999999994E-2</v>
      </c>
      <c r="AX17" s="92">
        <v>0.16914000000000001</v>
      </c>
      <c r="AY17" s="91">
        <v>0.11502</v>
      </c>
      <c r="AZ17" s="88">
        <v>0.16481000000000001</v>
      </c>
      <c r="BA17" s="88">
        <v>0.10446999999999999</v>
      </c>
      <c r="BB17" s="88">
        <v>0.15840000000000001</v>
      </c>
      <c r="BC17" s="88">
        <v>9.7049999999999997E-2</v>
      </c>
      <c r="BD17" s="92">
        <v>0.17197000000000001</v>
      </c>
    </row>
    <row r="18" spans="1:56" x14ac:dyDescent="0.25">
      <c r="A18" s="89">
        <v>21</v>
      </c>
      <c r="B18" s="90" t="s">
        <v>52</v>
      </c>
      <c r="C18" s="91">
        <v>0.11412</v>
      </c>
      <c r="D18" s="88">
        <v>0.11189</v>
      </c>
      <c r="E18" s="88">
        <v>8.4260000000000002E-2</v>
      </c>
      <c r="F18" s="88">
        <v>0.10162</v>
      </c>
      <c r="G18" s="88">
        <v>0.13122</v>
      </c>
      <c r="H18" s="88">
        <v>0.12026000000000001</v>
      </c>
      <c r="I18" s="88">
        <v>5.0860000000000002E-2</v>
      </c>
      <c r="J18" s="88">
        <v>0.10818999999999999</v>
      </c>
      <c r="K18" s="88">
        <v>7.5910000000000005E-2</v>
      </c>
      <c r="L18" s="92">
        <v>0.11266</v>
      </c>
      <c r="M18" s="91">
        <v>0.11872000000000001</v>
      </c>
      <c r="N18" s="88">
        <v>7.1050000000000002E-2</v>
      </c>
      <c r="O18" s="88">
        <v>7.084E-2</v>
      </c>
      <c r="P18" s="88">
        <v>0.10575</v>
      </c>
      <c r="Q18" s="88">
        <v>0.11475</v>
      </c>
      <c r="R18" s="88">
        <v>0.16184000000000001</v>
      </c>
      <c r="S18" s="88">
        <v>6.3310000000000005E-2</v>
      </c>
      <c r="T18" s="88">
        <v>0.13600000000000001</v>
      </c>
      <c r="U18" s="88">
        <v>6.5570000000000003E-2</v>
      </c>
      <c r="V18" s="92">
        <v>6.2210000000000001E-2</v>
      </c>
      <c r="W18" s="88"/>
      <c r="X18" s="91">
        <v>0.10077</v>
      </c>
      <c r="Y18" s="88">
        <v>0.10097</v>
      </c>
      <c r="Z18" s="88">
        <v>8.6430000000000007E-2</v>
      </c>
      <c r="AA18" s="88">
        <v>0.12511</v>
      </c>
      <c r="AB18" s="88">
        <v>0.10277</v>
      </c>
      <c r="AC18" s="88">
        <v>0.10258</v>
      </c>
      <c r="AD18" s="88">
        <v>3.5630000000000002E-2</v>
      </c>
      <c r="AE18" s="88">
        <v>8.9149999999999993E-2</v>
      </c>
      <c r="AF18" s="88">
        <v>9.6339999999999995E-2</v>
      </c>
      <c r="AG18" s="92">
        <v>0.10267999999999999</v>
      </c>
      <c r="AH18" s="91">
        <v>9.0139999999999998E-2</v>
      </c>
      <c r="AI18" s="88">
        <v>9.665E-2</v>
      </c>
      <c r="AJ18" s="88">
        <v>5.4609999999999999E-2</v>
      </c>
      <c r="AK18" s="88">
        <v>0.13324</v>
      </c>
      <c r="AL18" s="88">
        <v>0.13278000000000001</v>
      </c>
      <c r="AM18" s="88">
        <v>0.13433999999999999</v>
      </c>
      <c r="AN18" s="88">
        <v>5.6950000000000001E-2</v>
      </c>
      <c r="AO18" s="88">
        <v>7.6350000000000001E-2</v>
      </c>
      <c r="AP18" s="88">
        <v>5.4089999999999999E-2</v>
      </c>
      <c r="AQ18" s="92">
        <v>5.6860000000000001E-2</v>
      </c>
      <c r="AR18" s="88"/>
      <c r="AS18" s="91">
        <v>4.5379999999999997E-2</v>
      </c>
      <c r="AT18" s="88">
        <v>0.12864999999999999</v>
      </c>
      <c r="AU18" s="88">
        <v>0.15085999999999999</v>
      </c>
      <c r="AV18" s="88">
        <v>0.13122</v>
      </c>
      <c r="AW18" s="88">
        <v>7.0449999999999999E-2</v>
      </c>
      <c r="AX18" s="92">
        <v>0.17580999999999999</v>
      </c>
      <c r="AY18" s="91">
        <v>5.8200000000000002E-2</v>
      </c>
      <c r="AZ18" s="88">
        <v>0.11755</v>
      </c>
      <c r="BA18" s="88">
        <v>7.5810000000000002E-2</v>
      </c>
      <c r="BB18" s="88">
        <v>0.11475</v>
      </c>
      <c r="BC18" s="88">
        <v>6.9589999999999999E-2</v>
      </c>
      <c r="BD18" s="92">
        <v>0.14826</v>
      </c>
    </row>
    <row r="19" spans="1:56" x14ac:dyDescent="0.25">
      <c r="A19" s="89">
        <v>23</v>
      </c>
      <c r="B19" s="90" t="s">
        <v>29</v>
      </c>
      <c r="C19" s="91">
        <v>6.2890000000000001E-2</v>
      </c>
      <c r="D19" s="88">
        <v>5.4789999999999998E-2</v>
      </c>
      <c r="E19" s="88">
        <v>5.6250000000000001E-2</v>
      </c>
      <c r="F19" s="88">
        <v>0.11463</v>
      </c>
      <c r="G19" s="88">
        <v>0.11957</v>
      </c>
      <c r="H19" s="88">
        <v>0.10957</v>
      </c>
      <c r="I19" s="88">
        <v>4.7759999999999997E-2</v>
      </c>
      <c r="J19" s="88">
        <v>8.8220000000000007E-2</v>
      </c>
      <c r="K19" s="88">
        <v>9.6159999999999995E-2</v>
      </c>
      <c r="L19" s="92">
        <v>0.15876999999999999</v>
      </c>
      <c r="M19" s="91">
        <v>7.3130000000000001E-2</v>
      </c>
      <c r="N19" s="88">
        <v>0.16470000000000001</v>
      </c>
      <c r="O19" s="88">
        <v>0.11457000000000001</v>
      </c>
      <c r="P19" s="88">
        <v>0.1037</v>
      </c>
      <c r="Q19" s="88">
        <v>0.18199000000000001</v>
      </c>
      <c r="R19" s="88">
        <v>0.17971999999999999</v>
      </c>
      <c r="S19" s="88">
        <v>3.3689999999999998E-2</v>
      </c>
      <c r="T19" s="88">
        <v>0.13399</v>
      </c>
      <c r="U19" s="88">
        <v>0.13508999999999999</v>
      </c>
      <c r="V19" s="92">
        <v>0.19869999999999999</v>
      </c>
      <c r="W19" s="88"/>
      <c r="X19" s="91">
        <v>7.0349999999999996E-2</v>
      </c>
      <c r="Y19" s="88">
        <v>6.4219999999999999E-2</v>
      </c>
      <c r="Z19" s="88">
        <v>9.5869999999999997E-2</v>
      </c>
      <c r="AA19" s="88">
        <v>6.4049999999999996E-2</v>
      </c>
      <c r="AB19" s="88">
        <v>9.912E-2</v>
      </c>
      <c r="AC19" s="88">
        <v>0.10036</v>
      </c>
      <c r="AD19" s="88">
        <v>3.4680000000000002E-2</v>
      </c>
      <c r="AE19" s="88">
        <v>8.7379999999999999E-2</v>
      </c>
      <c r="AF19" s="88">
        <v>4.5659999999999999E-2</v>
      </c>
      <c r="AG19" s="92">
        <v>9.6960000000000005E-2</v>
      </c>
      <c r="AH19" s="91">
        <v>7.8090000000000007E-2</v>
      </c>
      <c r="AI19" s="88">
        <v>8.9599999999999999E-2</v>
      </c>
      <c r="AJ19" s="88">
        <v>0.13594999999999999</v>
      </c>
      <c r="AK19" s="88">
        <v>0.10063</v>
      </c>
      <c r="AL19" s="88">
        <v>0.15569</v>
      </c>
      <c r="AM19" s="88">
        <v>0.15745999999999999</v>
      </c>
      <c r="AN19" s="88">
        <v>3.8710000000000001E-2</v>
      </c>
      <c r="AO19" s="88">
        <v>0.16103000000000001</v>
      </c>
      <c r="AP19" s="88">
        <v>7.639E-2</v>
      </c>
      <c r="AQ19" s="92">
        <v>0.13797000000000001</v>
      </c>
      <c r="AR19" s="88"/>
      <c r="AS19" s="91">
        <v>6.7769999999999997E-2</v>
      </c>
      <c r="AT19" s="88">
        <v>0.12719</v>
      </c>
      <c r="AU19" s="88">
        <v>6.1400000000000003E-2</v>
      </c>
      <c r="AV19" s="88">
        <v>0.11957</v>
      </c>
      <c r="AW19" s="88">
        <v>0.10639999999999999</v>
      </c>
      <c r="AX19" s="92">
        <v>0.14973</v>
      </c>
      <c r="AY19" s="91">
        <v>0.1202</v>
      </c>
      <c r="AZ19" s="88">
        <v>0.18046000000000001</v>
      </c>
      <c r="BA19" s="88">
        <v>7.5870000000000007E-2</v>
      </c>
      <c r="BB19" s="88">
        <v>0.18199000000000001</v>
      </c>
      <c r="BC19" s="88">
        <v>0.15479000000000001</v>
      </c>
      <c r="BD19" s="92">
        <v>0.13045000000000001</v>
      </c>
    </row>
    <row r="20" spans="1:56" x14ac:dyDescent="0.25">
      <c r="A20" s="89">
        <v>25</v>
      </c>
      <c r="B20" s="90" t="s">
        <v>53</v>
      </c>
      <c r="C20" s="91">
        <v>8.3659999999999998E-2</v>
      </c>
      <c r="D20" s="88">
        <v>9.7390000000000004E-2</v>
      </c>
      <c r="E20" s="88">
        <v>0.1061</v>
      </c>
      <c r="F20" s="88">
        <v>8.9719999999999994E-2</v>
      </c>
      <c r="G20" s="88">
        <v>0.16427</v>
      </c>
      <c r="H20" s="88">
        <v>0.13800000000000001</v>
      </c>
      <c r="I20" s="88">
        <v>6.3850000000000004E-2</v>
      </c>
      <c r="J20" s="88">
        <v>0.10426000000000001</v>
      </c>
      <c r="K20" s="88">
        <v>8.9249999999999996E-2</v>
      </c>
      <c r="L20" s="92">
        <v>7.0099999999999996E-2</v>
      </c>
      <c r="M20" s="91">
        <v>7.3080000000000006E-2</v>
      </c>
      <c r="N20" s="88">
        <v>0.16062000000000001</v>
      </c>
      <c r="O20" s="88">
        <v>0.12299</v>
      </c>
      <c r="P20" s="88">
        <v>8.1250000000000003E-2</v>
      </c>
      <c r="Q20" s="88">
        <v>0.16402</v>
      </c>
      <c r="R20" s="88">
        <v>0.18983</v>
      </c>
      <c r="S20" s="88">
        <v>7.4329999999999993E-2</v>
      </c>
      <c r="T20" s="88">
        <v>0.15834999999999999</v>
      </c>
      <c r="U20" s="88">
        <v>0.1099</v>
      </c>
      <c r="V20" s="92">
        <v>7.7170000000000002E-2</v>
      </c>
      <c r="W20" s="88"/>
      <c r="X20" s="91">
        <v>0.11136</v>
      </c>
      <c r="Y20" s="88">
        <v>0.11958000000000001</v>
      </c>
      <c r="Z20" s="88">
        <v>0.1195</v>
      </c>
      <c r="AA20" s="88">
        <v>8.4500000000000006E-2</v>
      </c>
      <c r="AB20" s="88">
        <v>0.16522999999999999</v>
      </c>
      <c r="AC20" s="88">
        <v>0.16589999999999999</v>
      </c>
      <c r="AD20" s="88">
        <v>8.2170000000000007E-2</v>
      </c>
      <c r="AE20" s="88">
        <v>9.9089999999999998E-2</v>
      </c>
      <c r="AF20" s="88">
        <v>8.4239999999999995E-2</v>
      </c>
      <c r="AG20" s="92">
        <v>6.8029999999999993E-2</v>
      </c>
      <c r="AH20" s="91">
        <v>7.3300000000000004E-2</v>
      </c>
      <c r="AI20" s="88">
        <v>0.10406</v>
      </c>
      <c r="AJ20" s="88">
        <v>0.15511</v>
      </c>
      <c r="AK20" s="88">
        <v>9.7509999999999999E-2</v>
      </c>
      <c r="AL20" s="88">
        <v>0.14818000000000001</v>
      </c>
      <c r="AM20" s="88">
        <v>0.14749999999999999</v>
      </c>
      <c r="AN20" s="88">
        <v>0.10798000000000001</v>
      </c>
      <c r="AO20" s="88">
        <v>9.0149999999999994E-2</v>
      </c>
      <c r="AP20" s="88">
        <v>7.0629999999999998E-2</v>
      </c>
      <c r="AQ20" s="92">
        <v>0.10216</v>
      </c>
      <c r="AR20" s="88"/>
      <c r="AS20" s="91">
        <v>7.3270000000000002E-2</v>
      </c>
      <c r="AT20" s="88">
        <v>0.10217</v>
      </c>
      <c r="AU20" s="88">
        <v>7.9140000000000002E-2</v>
      </c>
      <c r="AV20" s="88">
        <v>0.16427</v>
      </c>
      <c r="AW20" s="88">
        <v>0.12121</v>
      </c>
      <c r="AX20" s="92">
        <v>0.11940000000000001</v>
      </c>
      <c r="AY20" s="91">
        <v>0.10369</v>
      </c>
      <c r="AZ20" s="88">
        <v>0.17669000000000001</v>
      </c>
      <c r="BA20" s="88">
        <v>8.8749999999999996E-2</v>
      </c>
      <c r="BB20" s="88">
        <v>0.16402</v>
      </c>
      <c r="BC20" s="88">
        <v>0.14815999999999999</v>
      </c>
      <c r="BD20" s="92">
        <v>0.14663999999999999</v>
      </c>
    </row>
    <row r="21" spans="1:56" x14ac:dyDescent="0.25">
      <c r="A21" s="89">
        <v>27</v>
      </c>
      <c r="B21" s="90" t="s">
        <v>54</v>
      </c>
      <c r="C21" s="91">
        <v>8.6749999999999994E-2</v>
      </c>
      <c r="D21" s="88">
        <v>0.15035000000000001</v>
      </c>
      <c r="E21" s="88">
        <v>9.5390000000000003E-2</v>
      </c>
      <c r="F21" s="88">
        <v>0.10118000000000001</v>
      </c>
      <c r="G21" s="88">
        <v>0.12217</v>
      </c>
      <c r="H21" s="88">
        <v>0.14668</v>
      </c>
      <c r="I21" s="88">
        <v>9.0829999999999994E-2</v>
      </c>
      <c r="J21" s="88">
        <v>0.12174</v>
      </c>
      <c r="K21" s="88">
        <v>0.11328000000000001</v>
      </c>
      <c r="L21" s="92">
        <v>0.1077</v>
      </c>
      <c r="M21" s="91">
        <v>0.11065999999999999</v>
      </c>
      <c r="N21" s="88">
        <v>0.12670000000000001</v>
      </c>
      <c r="O21" s="88">
        <v>8.2729999999999998E-2</v>
      </c>
      <c r="P21" s="88">
        <v>8.7249999999999994E-2</v>
      </c>
      <c r="Q21" s="88">
        <v>0.10378999999999999</v>
      </c>
      <c r="R21" s="88">
        <v>0.15253</v>
      </c>
      <c r="S21" s="88">
        <v>9.4219999999999998E-2</v>
      </c>
      <c r="T21" s="88">
        <v>0.12701999999999999</v>
      </c>
      <c r="U21" s="88">
        <v>9.6570000000000003E-2</v>
      </c>
      <c r="V21" s="92">
        <v>7.7700000000000005E-2</v>
      </c>
      <c r="W21" s="88"/>
      <c r="X21" s="91">
        <v>9.2770000000000005E-2</v>
      </c>
      <c r="Y21" s="88">
        <v>0.17007</v>
      </c>
      <c r="Z21" s="88">
        <v>0.10897</v>
      </c>
      <c r="AA21" s="88">
        <v>9.5229999999999995E-2</v>
      </c>
      <c r="AB21" s="88">
        <v>0.12178</v>
      </c>
      <c r="AC21" s="88">
        <v>0.12332</v>
      </c>
      <c r="AD21" s="88">
        <v>0.10728</v>
      </c>
      <c r="AE21" s="88">
        <v>7.4499999999999997E-2</v>
      </c>
      <c r="AF21" s="88">
        <v>6.4600000000000005E-2</v>
      </c>
      <c r="AG21" s="92">
        <v>6.9220000000000004E-2</v>
      </c>
      <c r="AH21" s="91">
        <v>6.9809999999999997E-2</v>
      </c>
      <c r="AI21" s="88">
        <v>0.1226</v>
      </c>
      <c r="AJ21" s="88">
        <v>8.4879999999999997E-2</v>
      </c>
      <c r="AK21" s="88">
        <v>9.919E-2</v>
      </c>
      <c r="AL21" s="88">
        <v>0.12667</v>
      </c>
      <c r="AM21" s="88">
        <v>0.12569</v>
      </c>
      <c r="AN21" s="88">
        <v>0.11949</v>
      </c>
      <c r="AO21" s="88">
        <v>4.6629999999999998E-2</v>
      </c>
      <c r="AP21" s="88">
        <v>5.4579999999999997E-2</v>
      </c>
      <c r="AQ21" s="92">
        <v>4.0989999999999999E-2</v>
      </c>
      <c r="AR21" s="88"/>
      <c r="AS21" s="91">
        <v>5.0650000000000001E-2</v>
      </c>
      <c r="AT21" s="88">
        <v>0.12922</v>
      </c>
      <c r="AU21" s="88">
        <v>0.11809</v>
      </c>
      <c r="AV21" s="88">
        <v>0.12217</v>
      </c>
      <c r="AW21" s="88">
        <v>5.0650000000000001E-2</v>
      </c>
      <c r="AX21" s="92">
        <v>0.14438000000000001</v>
      </c>
      <c r="AY21" s="91">
        <v>7.1499999999999994E-2</v>
      </c>
      <c r="AZ21" s="88">
        <v>0.12051000000000001</v>
      </c>
      <c r="BA21" s="88">
        <v>6.6159999999999997E-2</v>
      </c>
      <c r="BB21" s="88">
        <v>0.10378999999999999</v>
      </c>
      <c r="BC21" s="88">
        <v>7.9159999999999994E-2</v>
      </c>
      <c r="BD21" s="92">
        <v>0.12064</v>
      </c>
    </row>
    <row r="22" spans="1:56" x14ac:dyDescent="0.25">
      <c r="A22" s="89">
        <v>29</v>
      </c>
      <c r="B22" s="90" t="s">
        <v>33</v>
      </c>
      <c r="C22" s="91">
        <v>0.11408</v>
      </c>
      <c r="D22" s="88">
        <v>0.15212000000000001</v>
      </c>
      <c r="E22" s="88">
        <v>0.10226</v>
      </c>
      <c r="F22" s="88">
        <v>9.7689999999999999E-2</v>
      </c>
      <c r="G22" s="88">
        <v>0.10041</v>
      </c>
      <c r="H22" s="88">
        <v>7.9439999999999997E-2</v>
      </c>
      <c r="I22" s="88">
        <v>0.10007000000000001</v>
      </c>
      <c r="J22" s="88">
        <v>0.15397</v>
      </c>
      <c r="K22" s="88">
        <v>0.13236999999999999</v>
      </c>
      <c r="L22" s="92">
        <v>0.12466000000000001</v>
      </c>
      <c r="M22" s="91">
        <v>9.289E-2</v>
      </c>
      <c r="N22" s="88">
        <v>6.794E-2</v>
      </c>
      <c r="O22" s="88">
        <v>4.8399999999999999E-2</v>
      </c>
      <c r="P22" s="88">
        <v>0.12662000000000001</v>
      </c>
      <c r="Q22" s="88">
        <v>5.7570000000000003E-2</v>
      </c>
      <c r="R22" s="88">
        <v>6.7379999999999995E-2</v>
      </c>
      <c r="S22" s="88">
        <v>9.7009999999999999E-2</v>
      </c>
      <c r="T22" s="88">
        <v>0.10793999999999999</v>
      </c>
      <c r="U22" s="88">
        <v>7.4660000000000004E-2</v>
      </c>
      <c r="V22" s="92">
        <v>0.1038</v>
      </c>
      <c r="W22" s="88"/>
      <c r="X22" s="91">
        <v>9.4119999999999995E-2</v>
      </c>
      <c r="Y22" s="88">
        <v>0.17724999999999999</v>
      </c>
      <c r="Z22" s="88">
        <v>0.13807</v>
      </c>
      <c r="AA22" s="88">
        <v>0.11164</v>
      </c>
      <c r="AB22" s="88">
        <v>0.1198</v>
      </c>
      <c r="AC22" s="88">
        <v>0.11755</v>
      </c>
      <c r="AD22" s="88">
        <v>8.0079999999999998E-2</v>
      </c>
      <c r="AE22" s="88">
        <v>0.10087</v>
      </c>
      <c r="AF22" s="88">
        <v>0.10069</v>
      </c>
      <c r="AG22" s="92">
        <v>0.12271</v>
      </c>
      <c r="AH22" s="91">
        <v>9.3869999999999995E-2</v>
      </c>
      <c r="AI22" s="88">
        <v>0.11963</v>
      </c>
      <c r="AJ22" s="88">
        <v>8.2000000000000003E-2</v>
      </c>
      <c r="AK22" s="88">
        <v>0.14369000000000001</v>
      </c>
      <c r="AL22" s="88">
        <v>0.11197</v>
      </c>
      <c r="AM22" s="88">
        <v>0.1123</v>
      </c>
      <c r="AN22" s="88">
        <v>9.4579999999999997E-2</v>
      </c>
      <c r="AO22" s="88">
        <v>8.7459999999999996E-2</v>
      </c>
      <c r="AP22" s="88">
        <v>3.9190000000000003E-2</v>
      </c>
      <c r="AQ22" s="92">
        <v>7.9130000000000006E-2</v>
      </c>
      <c r="AR22" s="88"/>
      <c r="AS22" s="91">
        <v>5.3600000000000002E-2</v>
      </c>
      <c r="AT22" s="88">
        <v>0.16361999999999999</v>
      </c>
      <c r="AU22" s="88">
        <v>0.15458</v>
      </c>
      <c r="AV22" s="88">
        <v>0.10041</v>
      </c>
      <c r="AW22" s="88">
        <v>5.6270000000000001E-2</v>
      </c>
      <c r="AX22" s="92">
        <v>0.17460000000000001</v>
      </c>
      <c r="AY22" s="91">
        <v>6.139E-2</v>
      </c>
      <c r="AZ22" s="88">
        <v>7.9680000000000001E-2</v>
      </c>
      <c r="BA22" s="88">
        <v>8.3650000000000002E-2</v>
      </c>
      <c r="BB22" s="88">
        <v>5.7570000000000003E-2</v>
      </c>
      <c r="BC22" s="88">
        <v>6.6009999999999999E-2</v>
      </c>
      <c r="BD22" s="92">
        <v>0.14346999999999999</v>
      </c>
    </row>
    <row r="23" spans="1:56" x14ac:dyDescent="0.25">
      <c r="A23" s="89">
        <v>31</v>
      </c>
      <c r="B23" s="90" t="s">
        <v>15</v>
      </c>
      <c r="C23" s="91">
        <v>0.16727</v>
      </c>
      <c r="D23" s="88">
        <v>8.7739999999999999E-2</v>
      </c>
      <c r="E23" s="88">
        <v>0.14940000000000001</v>
      </c>
      <c r="F23" s="88">
        <v>9.4490000000000005E-2</v>
      </c>
      <c r="G23" s="88">
        <v>0.12872</v>
      </c>
      <c r="H23" s="88">
        <v>0.11225</v>
      </c>
      <c r="I23" s="88">
        <v>7.8780000000000003E-2</v>
      </c>
      <c r="J23" s="88">
        <v>0.12254</v>
      </c>
      <c r="K23" s="88">
        <v>8.2189999999999999E-2</v>
      </c>
      <c r="L23" s="92">
        <v>8.6709999999999995E-2</v>
      </c>
      <c r="M23" s="91">
        <v>0.11522</v>
      </c>
      <c r="N23" s="88">
        <v>8.5989999999999997E-2</v>
      </c>
      <c r="O23" s="88">
        <v>6.5129999999999993E-2</v>
      </c>
      <c r="P23" s="88">
        <v>0.12540000000000001</v>
      </c>
      <c r="Q23" s="88">
        <v>0.11940000000000001</v>
      </c>
      <c r="R23" s="88">
        <v>9.4289999999999999E-2</v>
      </c>
      <c r="S23" s="88">
        <v>5.4710000000000002E-2</v>
      </c>
      <c r="T23" s="88">
        <v>0.11019</v>
      </c>
      <c r="U23" s="88">
        <v>0.14187</v>
      </c>
      <c r="V23" s="92">
        <v>6.0319999999999999E-2</v>
      </c>
      <c r="W23" s="88"/>
      <c r="X23" s="91">
        <v>0.12864999999999999</v>
      </c>
      <c r="Y23" s="88">
        <v>0.11815000000000001</v>
      </c>
      <c r="Z23" s="88">
        <v>0.13739000000000001</v>
      </c>
      <c r="AA23" s="88">
        <v>0.12131</v>
      </c>
      <c r="AB23" s="88">
        <v>0.10112</v>
      </c>
      <c r="AC23" s="88">
        <v>0.10177</v>
      </c>
      <c r="AD23" s="88">
        <v>9.6019999999999994E-2</v>
      </c>
      <c r="AE23" s="88">
        <v>9.4420000000000004E-2</v>
      </c>
      <c r="AF23" s="88">
        <v>0.12916</v>
      </c>
      <c r="AG23" s="92">
        <v>0.10374</v>
      </c>
      <c r="AH23" s="91">
        <v>7.8770000000000007E-2</v>
      </c>
      <c r="AI23" s="88">
        <v>0.10621</v>
      </c>
      <c r="AJ23" s="88">
        <v>8.5019999999999998E-2</v>
      </c>
      <c r="AK23" s="88">
        <v>0.15848000000000001</v>
      </c>
      <c r="AL23" s="88">
        <v>0.15246000000000001</v>
      </c>
      <c r="AM23" s="88">
        <v>0.15225</v>
      </c>
      <c r="AN23" s="88">
        <v>9.3509999999999996E-2</v>
      </c>
      <c r="AO23" s="88">
        <v>7.1660000000000001E-2</v>
      </c>
      <c r="AP23" s="88">
        <v>3.4099999999999998E-2</v>
      </c>
      <c r="AQ23" s="92">
        <v>8.448E-2</v>
      </c>
      <c r="AR23" s="88"/>
      <c r="AS23" s="91">
        <v>9.5850000000000005E-2</v>
      </c>
      <c r="AT23" s="88">
        <v>0.15132999999999999</v>
      </c>
      <c r="AU23" s="88">
        <v>0.13703000000000001</v>
      </c>
      <c r="AV23" s="88">
        <v>0.12872</v>
      </c>
      <c r="AW23" s="88">
        <v>7.961E-2</v>
      </c>
      <c r="AX23" s="92">
        <v>0.19653000000000001</v>
      </c>
      <c r="AY23" s="91">
        <v>4.7039999999999998E-2</v>
      </c>
      <c r="AZ23" s="88">
        <v>7.5230000000000005E-2</v>
      </c>
      <c r="BA23" s="88">
        <v>5.0590000000000003E-2</v>
      </c>
      <c r="BB23" s="88">
        <v>0.11940000000000001</v>
      </c>
      <c r="BC23" s="88">
        <v>9.8720000000000002E-2</v>
      </c>
      <c r="BD23" s="92">
        <v>0.1401</v>
      </c>
    </row>
    <row r="24" spans="1:56" x14ac:dyDescent="0.25">
      <c r="A24" s="89">
        <v>33</v>
      </c>
      <c r="B24" s="90" t="s">
        <v>16</v>
      </c>
      <c r="C24" s="91">
        <v>9.5079999999999998E-2</v>
      </c>
      <c r="D24" s="88">
        <v>4.7989999999999998E-2</v>
      </c>
      <c r="E24" s="88">
        <v>6.1109999999999998E-2</v>
      </c>
      <c r="F24" s="88">
        <v>8.0420000000000005E-2</v>
      </c>
      <c r="G24" s="88">
        <v>0.11103</v>
      </c>
      <c r="H24" s="88">
        <v>6.1969999999999997E-2</v>
      </c>
      <c r="I24" s="88">
        <v>7.1620000000000003E-2</v>
      </c>
      <c r="J24" s="88">
        <v>7.739E-2</v>
      </c>
      <c r="K24" s="88">
        <v>4.8210000000000003E-2</v>
      </c>
      <c r="L24" s="92">
        <v>2.3879999999999998E-2</v>
      </c>
      <c r="M24" s="91">
        <v>6.3439999999999996E-2</v>
      </c>
      <c r="N24" s="88">
        <v>5.2499999999999998E-2</v>
      </c>
      <c r="O24" s="88">
        <v>0.11191</v>
      </c>
      <c r="P24" s="88">
        <v>6.207E-2</v>
      </c>
      <c r="Q24" s="88">
        <v>0.11897000000000001</v>
      </c>
      <c r="R24" s="88">
        <v>9.8979999999999999E-2</v>
      </c>
      <c r="S24" s="88">
        <v>2.4170000000000001E-2</v>
      </c>
      <c r="T24" s="88">
        <v>0.10173</v>
      </c>
      <c r="U24" s="88">
        <v>6.046E-2</v>
      </c>
      <c r="V24" s="92">
        <v>4.4740000000000002E-2</v>
      </c>
      <c r="W24" s="88"/>
      <c r="X24" s="91">
        <v>0.10715</v>
      </c>
      <c r="Y24" s="88">
        <v>5.5829999999999998E-2</v>
      </c>
      <c r="Z24" s="88">
        <v>5.6129999999999999E-2</v>
      </c>
      <c r="AA24" s="88">
        <v>5.1069999999999997E-2</v>
      </c>
      <c r="AB24" s="88">
        <v>8.4220000000000003E-2</v>
      </c>
      <c r="AC24" s="88">
        <v>8.4029999999999994E-2</v>
      </c>
      <c r="AD24" s="88">
        <v>4.1270000000000001E-2</v>
      </c>
      <c r="AE24" s="88">
        <v>4.3180000000000003E-2</v>
      </c>
      <c r="AF24" s="88">
        <v>5.2420000000000001E-2</v>
      </c>
      <c r="AG24" s="92">
        <v>2.0820000000000002E-2</v>
      </c>
      <c r="AH24" s="91">
        <v>7.4870000000000006E-2</v>
      </c>
      <c r="AI24" s="88">
        <v>3.4419999999999999E-2</v>
      </c>
      <c r="AJ24" s="88">
        <v>6.4909999999999995E-2</v>
      </c>
      <c r="AK24" s="88">
        <v>8.6889999999999995E-2</v>
      </c>
      <c r="AL24" s="88">
        <v>0.11946</v>
      </c>
      <c r="AM24" s="88">
        <v>0.1192</v>
      </c>
      <c r="AN24" s="88">
        <v>1.6070000000000001E-2</v>
      </c>
      <c r="AO24" s="88">
        <v>6.4350000000000004E-2</v>
      </c>
      <c r="AP24" s="88">
        <v>3.9410000000000001E-2</v>
      </c>
      <c r="AQ24" s="92">
        <v>4.1939999999999998E-2</v>
      </c>
      <c r="AR24" s="88"/>
      <c r="AS24" s="91">
        <v>5.194E-2</v>
      </c>
      <c r="AT24" s="88">
        <v>0.10634</v>
      </c>
      <c r="AU24" s="88">
        <v>5.4640000000000001E-2</v>
      </c>
      <c r="AV24" s="88">
        <v>0.11103</v>
      </c>
      <c r="AW24" s="88">
        <v>2.8320000000000001E-2</v>
      </c>
      <c r="AX24" s="92">
        <v>9.1109999999999997E-2</v>
      </c>
      <c r="AY24" s="91">
        <v>6.7339999999999997E-2</v>
      </c>
      <c r="AZ24" s="88">
        <v>0.14712</v>
      </c>
      <c r="BA24" s="88">
        <v>5.917E-2</v>
      </c>
      <c r="BB24" s="88">
        <v>0.11897000000000001</v>
      </c>
      <c r="BC24" s="88">
        <v>4.2900000000000001E-2</v>
      </c>
      <c r="BD24" s="92">
        <v>8.9529999999999998E-2</v>
      </c>
    </row>
    <row r="25" spans="1:56" x14ac:dyDescent="0.25">
      <c r="A25" s="89">
        <v>35</v>
      </c>
      <c r="B25" s="90" t="s">
        <v>55</v>
      </c>
      <c r="C25" s="91">
        <v>6.1019999999999998E-2</v>
      </c>
      <c r="D25" s="88">
        <v>7.6369999999999993E-2</v>
      </c>
      <c r="E25" s="88">
        <v>7.6819999999999999E-2</v>
      </c>
      <c r="F25" s="88">
        <v>7.7859999999999999E-2</v>
      </c>
      <c r="G25" s="88">
        <v>0.14374999999999999</v>
      </c>
      <c r="H25" s="88">
        <v>0.12653</v>
      </c>
      <c r="I25" s="88">
        <v>4.7750000000000001E-2</v>
      </c>
      <c r="J25" s="88">
        <v>6.2449999999999999E-2</v>
      </c>
      <c r="K25" s="88">
        <v>6.9709999999999994E-2</v>
      </c>
      <c r="L25" s="92">
        <v>3.8190000000000002E-2</v>
      </c>
      <c r="M25" s="91">
        <v>4.9730000000000003E-2</v>
      </c>
      <c r="N25" s="88">
        <v>0.10152</v>
      </c>
      <c r="O25" s="88">
        <v>0.10109</v>
      </c>
      <c r="P25" s="88">
        <v>6.5369999999999998E-2</v>
      </c>
      <c r="Q25" s="88">
        <v>0.15118000000000001</v>
      </c>
      <c r="R25" s="88">
        <v>0.14179</v>
      </c>
      <c r="S25" s="88">
        <v>5.74E-2</v>
      </c>
      <c r="T25" s="88">
        <v>8.3650000000000002E-2</v>
      </c>
      <c r="U25" s="88">
        <v>7.5939999999999994E-2</v>
      </c>
      <c r="V25" s="92">
        <v>4.7530000000000003E-2</v>
      </c>
      <c r="W25" s="88"/>
      <c r="X25" s="91">
        <v>5.8650000000000001E-2</v>
      </c>
      <c r="Y25" s="88">
        <v>6.7650000000000002E-2</v>
      </c>
      <c r="Z25" s="88">
        <v>0.10755000000000001</v>
      </c>
      <c r="AA25" s="88">
        <v>4.8689999999999997E-2</v>
      </c>
      <c r="AB25" s="88">
        <v>0.12615000000000001</v>
      </c>
      <c r="AC25" s="88">
        <v>0.12758</v>
      </c>
      <c r="AD25" s="88">
        <v>5.1270000000000003E-2</v>
      </c>
      <c r="AE25" s="88">
        <v>4.3229999999999998E-2</v>
      </c>
      <c r="AF25" s="88">
        <v>3.6650000000000002E-2</v>
      </c>
      <c r="AG25" s="92">
        <v>2.477E-2</v>
      </c>
      <c r="AH25" s="91">
        <v>4.2250000000000003E-2</v>
      </c>
      <c r="AI25" s="88">
        <v>6.2619999999999995E-2</v>
      </c>
      <c r="AJ25" s="88">
        <v>8.5690000000000002E-2</v>
      </c>
      <c r="AK25" s="88">
        <v>7.9670000000000005E-2</v>
      </c>
      <c r="AL25" s="88">
        <v>0.10972</v>
      </c>
      <c r="AM25" s="88">
        <v>0.10906</v>
      </c>
      <c r="AN25" s="88">
        <v>6.8430000000000005E-2</v>
      </c>
      <c r="AO25" s="88">
        <v>4.3549999999999998E-2</v>
      </c>
      <c r="AP25" s="88">
        <v>3.8710000000000001E-2</v>
      </c>
      <c r="AQ25" s="92">
        <v>4.41E-2</v>
      </c>
      <c r="AR25" s="88"/>
      <c r="AS25" s="91">
        <v>2.9479999999999999E-2</v>
      </c>
      <c r="AT25" s="88">
        <v>0.10580000000000001</v>
      </c>
      <c r="AU25" s="88">
        <v>5.8310000000000001E-2</v>
      </c>
      <c r="AV25" s="88">
        <v>0.14374999999999999</v>
      </c>
      <c r="AW25" s="88">
        <v>8.9959999999999998E-2</v>
      </c>
      <c r="AX25" s="92">
        <v>8.6300000000000002E-2</v>
      </c>
      <c r="AY25" s="91">
        <v>4.5330000000000002E-2</v>
      </c>
      <c r="AZ25" s="88">
        <v>0.11312999999999999</v>
      </c>
      <c r="BA25" s="88">
        <v>7.0019999999999999E-2</v>
      </c>
      <c r="BB25" s="88">
        <v>0.15118000000000001</v>
      </c>
      <c r="BC25" s="88">
        <v>9.1859999999999997E-2</v>
      </c>
      <c r="BD25" s="92">
        <v>9.418E-2</v>
      </c>
    </row>
    <row r="26" spans="1:56" x14ac:dyDescent="0.25">
      <c r="A26" s="89">
        <v>37</v>
      </c>
      <c r="B26" s="90" t="s">
        <v>17</v>
      </c>
      <c r="C26" s="91">
        <v>8.0149999999999999E-2</v>
      </c>
      <c r="D26" s="88">
        <v>5.33E-2</v>
      </c>
      <c r="E26" s="88">
        <v>4.7030000000000002E-2</v>
      </c>
      <c r="F26" s="88">
        <v>4.0379999999999999E-2</v>
      </c>
      <c r="G26" s="88">
        <v>5.706E-2</v>
      </c>
      <c r="H26" s="88">
        <v>9.3840000000000007E-2</v>
      </c>
      <c r="I26" s="88">
        <v>1.7080000000000001E-2</v>
      </c>
      <c r="J26" s="88">
        <v>5.7549999999999997E-2</v>
      </c>
      <c r="K26" s="88">
        <v>4.2599999999999999E-2</v>
      </c>
      <c r="L26" s="92">
        <v>2.5260000000000001E-2</v>
      </c>
      <c r="M26" s="91">
        <v>6.6589999999999996E-2</v>
      </c>
      <c r="N26" s="88">
        <v>6.8150000000000002E-2</v>
      </c>
      <c r="O26" s="88">
        <v>5.4859999999999999E-2</v>
      </c>
      <c r="P26" s="88">
        <v>2.6769999999999999E-2</v>
      </c>
      <c r="Q26" s="88">
        <v>2.1940000000000001E-2</v>
      </c>
      <c r="R26" s="88">
        <v>4.7730000000000002E-2</v>
      </c>
      <c r="S26" s="88">
        <v>1.2409999999999999E-2</v>
      </c>
      <c r="T26" s="88">
        <v>5.969E-2</v>
      </c>
      <c r="U26" s="88">
        <v>3.1460000000000002E-2</v>
      </c>
      <c r="V26" s="92">
        <v>1.291E-2</v>
      </c>
      <c r="W26" s="88"/>
      <c r="X26" s="91">
        <v>0.13202</v>
      </c>
      <c r="Y26" s="88">
        <v>3.2910000000000002E-2</v>
      </c>
      <c r="Z26" s="88">
        <v>7.3120000000000004E-2</v>
      </c>
      <c r="AA26" s="88">
        <v>5.7140000000000003E-2</v>
      </c>
      <c r="AB26" s="88">
        <v>3.909E-2</v>
      </c>
      <c r="AC26" s="88">
        <v>3.8600000000000002E-2</v>
      </c>
      <c r="AD26" s="88">
        <v>8.2699999999999996E-3</v>
      </c>
      <c r="AE26" s="88">
        <v>6.4299999999999996E-2</v>
      </c>
      <c r="AF26" s="88">
        <v>5.7570000000000003E-2</v>
      </c>
      <c r="AG26" s="92">
        <v>3.4799999999999998E-2</v>
      </c>
      <c r="AH26" s="91">
        <v>3.9919999999999997E-2</v>
      </c>
      <c r="AI26" s="88">
        <v>5.8389999999999997E-2</v>
      </c>
      <c r="AJ26" s="88">
        <v>6.5790000000000001E-2</v>
      </c>
      <c r="AK26" s="88">
        <v>3.5819999999999998E-2</v>
      </c>
      <c r="AL26" s="88">
        <v>1.172E-2</v>
      </c>
      <c r="AM26" s="88">
        <v>1.1169999999999999E-2</v>
      </c>
      <c r="AN26" s="88">
        <v>8.5100000000000002E-3</v>
      </c>
      <c r="AO26" s="88">
        <v>1.8710000000000001E-2</v>
      </c>
      <c r="AP26" s="88">
        <v>1.7420000000000001E-2</v>
      </c>
      <c r="AQ26" s="92">
        <v>1.883E-2</v>
      </c>
      <c r="AR26" s="88"/>
      <c r="AS26" s="91">
        <v>4.6289999999999998E-2</v>
      </c>
      <c r="AT26" s="88">
        <v>0.11559999999999999</v>
      </c>
      <c r="AU26" s="88">
        <v>8.2659999999999997E-2</v>
      </c>
      <c r="AV26" s="88">
        <v>5.706E-2</v>
      </c>
      <c r="AW26" s="88">
        <v>0.11907</v>
      </c>
      <c r="AX26" s="92">
        <v>9.8089999999999997E-2</v>
      </c>
      <c r="AY26" s="91">
        <v>3.7900000000000003E-2</v>
      </c>
      <c r="AZ26" s="88">
        <v>4.8739999999999999E-2</v>
      </c>
      <c r="BA26" s="88">
        <v>5.7770000000000002E-2</v>
      </c>
      <c r="BB26" s="88">
        <v>2.1940000000000001E-2</v>
      </c>
      <c r="BC26" s="88">
        <v>3.4540000000000001E-2</v>
      </c>
      <c r="BD26" s="92">
        <v>3.1040000000000002E-2</v>
      </c>
    </row>
    <row r="27" spans="1:56" x14ac:dyDescent="0.25">
      <c r="A27" s="89">
        <v>39</v>
      </c>
      <c r="B27" s="90" t="s">
        <v>32</v>
      </c>
      <c r="C27" s="91">
        <v>0.12035999999999999</v>
      </c>
      <c r="D27" s="88">
        <v>3.1600000000000003E-2</v>
      </c>
      <c r="E27" s="88">
        <v>7.009E-2</v>
      </c>
      <c r="F27" s="88">
        <v>7.7429999999999999E-2</v>
      </c>
      <c r="G27" s="88">
        <v>8.9630000000000001E-2</v>
      </c>
      <c r="H27" s="88">
        <v>9.0639999999999998E-2</v>
      </c>
      <c r="I27" s="88">
        <v>3.524E-2</v>
      </c>
      <c r="J27" s="88">
        <v>0.10142</v>
      </c>
      <c r="K27" s="88">
        <v>4.3790000000000003E-2</v>
      </c>
      <c r="L27" s="92">
        <v>6.9260000000000002E-2</v>
      </c>
      <c r="M27" s="91">
        <v>0.12556999999999999</v>
      </c>
      <c r="N27" s="88">
        <v>4.6469999999999997E-2</v>
      </c>
      <c r="O27" s="88">
        <v>4.0370000000000003E-2</v>
      </c>
      <c r="P27" s="88">
        <v>5.7029999999999997E-2</v>
      </c>
      <c r="Q27" s="88">
        <v>8.8959999999999997E-2</v>
      </c>
      <c r="R27" s="88">
        <v>0.14187</v>
      </c>
      <c r="S27" s="88">
        <v>4.5339999999999998E-2</v>
      </c>
      <c r="T27" s="88">
        <v>0.11579</v>
      </c>
      <c r="U27" s="88">
        <v>3.1019999999999999E-2</v>
      </c>
      <c r="V27" s="92">
        <v>2.7810000000000001E-2</v>
      </c>
      <c r="W27" s="88"/>
      <c r="X27" s="91">
        <v>0.10414</v>
      </c>
      <c r="Y27" s="88">
        <v>4.3369999999999999E-2</v>
      </c>
      <c r="Z27" s="88">
        <v>4.9689999999999998E-2</v>
      </c>
      <c r="AA27" s="88">
        <v>9.8820000000000005E-2</v>
      </c>
      <c r="AB27" s="88">
        <v>5.8220000000000001E-2</v>
      </c>
      <c r="AC27" s="88">
        <v>5.6840000000000002E-2</v>
      </c>
      <c r="AD27" s="88">
        <v>3.2480000000000002E-2</v>
      </c>
      <c r="AE27" s="88">
        <v>9.9059999999999995E-2</v>
      </c>
      <c r="AF27" s="88">
        <v>8.3269999999999997E-2</v>
      </c>
      <c r="AG27" s="92">
        <v>4.7469999999999998E-2</v>
      </c>
      <c r="AH27" s="91">
        <v>0.11555</v>
      </c>
      <c r="AI27" s="88">
        <v>8.029E-2</v>
      </c>
      <c r="AJ27" s="88">
        <v>3.6420000000000001E-2</v>
      </c>
      <c r="AK27" s="88">
        <v>8.8319999999999996E-2</v>
      </c>
      <c r="AL27" s="88">
        <v>6.6909999999999997E-2</v>
      </c>
      <c r="AM27" s="88">
        <v>6.7629999999999996E-2</v>
      </c>
      <c r="AN27" s="88">
        <v>2.2859999999999998E-2</v>
      </c>
      <c r="AO27" s="88">
        <v>7.5840000000000005E-2</v>
      </c>
      <c r="AP27" s="88">
        <v>5.9110000000000003E-2</v>
      </c>
      <c r="AQ27" s="92">
        <v>6.787E-2</v>
      </c>
      <c r="AR27" s="88"/>
      <c r="AS27" s="91">
        <v>5.5939999999999997E-2</v>
      </c>
      <c r="AT27" s="88">
        <v>0.14273</v>
      </c>
      <c r="AU27" s="88">
        <v>0.10811</v>
      </c>
      <c r="AV27" s="88">
        <v>8.9630000000000001E-2</v>
      </c>
      <c r="AW27" s="88">
        <v>3.4389999999999997E-2</v>
      </c>
      <c r="AX27" s="92">
        <v>0.13183</v>
      </c>
      <c r="AY27" s="91">
        <v>5.3719999999999997E-2</v>
      </c>
      <c r="AZ27" s="88">
        <v>0.11297</v>
      </c>
      <c r="BA27" s="88">
        <v>4.7169999999999997E-2</v>
      </c>
      <c r="BB27" s="88">
        <v>8.8959999999999997E-2</v>
      </c>
      <c r="BC27" s="88">
        <v>3.4619999999999998E-2</v>
      </c>
      <c r="BD27" s="92">
        <v>8.8650000000000007E-2</v>
      </c>
    </row>
    <row r="28" spans="1:56" x14ac:dyDescent="0.25">
      <c r="A28" s="89">
        <v>41</v>
      </c>
      <c r="B28" s="90" t="s">
        <v>18</v>
      </c>
      <c r="C28" s="91">
        <v>4.3220000000000001E-2</v>
      </c>
      <c r="D28" s="88">
        <v>0.11533</v>
      </c>
      <c r="E28" s="88">
        <v>9.6879999999999994E-2</v>
      </c>
      <c r="F28" s="88">
        <v>8.7050000000000002E-2</v>
      </c>
      <c r="G28" s="88">
        <v>0.12798999999999999</v>
      </c>
      <c r="H28" s="88">
        <v>0.10559</v>
      </c>
      <c r="I28" s="88">
        <v>6.1030000000000001E-2</v>
      </c>
      <c r="J28" s="88">
        <v>9.3450000000000005E-2</v>
      </c>
      <c r="K28" s="88">
        <v>9.9709999999999993E-2</v>
      </c>
      <c r="L28" s="92">
        <v>6.9260000000000002E-2</v>
      </c>
      <c r="M28" s="91">
        <v>4.8280000000000003E-2</v>
      </c>
      <c r="N28" s="88">
        <v>0.13074</v>
      </c>
      <c r="O28" s="88">
        <v>0.10127</v>
      </c>
      <c r="P28" s="88">
        <v>6.2590000000000007E-2</v>
      </c>
      <c r="Q28" s="88">
        <v>0.10816000000000001</v>
      </c>
      <c r="R28" s="88">
        <v>0.14602000000000001</v>
      </c>
      <c r="S28" s="88">
        <v>5.9589999999999997E-2</v>
      </c>
      <c r="T28" s="88">
        <v>0.1406</v>
      </c>
      <c r="U28" s="88">
        <v>9.4369999999999996E-2</v>
      </c>
      <c r="V28" s="92">
        <v>7.4200000000000002E-2</v>
      </c>
      <c r="W28" s="88"/>
      <c r="X28" s="91">
        <v>8.3879999999999996E-2</v>
      </c>
      <c r="Y28" s="88">
        <v>0.15845999999999999</v>
      </c>
      <c r="Z28" s="88">
        <v>0.12742000000000001</v>
      </c>
      <c r="AA28" s="88">
        <v>5.4390000000000001E-2</v>
      </c>
      <c r="AB28" s="88">
        <v>0.13671</v>
      </c>
      <c r="AC28" s="88">
        <v>0.13603000000000001</v>
      </c>
      <c r="AD28" s="88">
        <v>7.4130000000000001E-2</v>
      </c>
      <c r="AE28" s="88">
        <v>7.7240000000000003E-2</v>
      </c>
      <c r="AF28" s="88">
        <v>7.7490000000000003E-2</v>
      </c>
      <c r="AG28" s="92">
        <v>8.2610000000000003E-2</v>
      </c>
      <c r="AH28" s="91">
        <v>4.8250000000000001E-2</v>
      </c>
      <c r="AI28" s="88">
        <v>0.11788999999999999</v>
      </c>
      <c r="AJ28" s="88">
        <v>0.13919000000000001</v>
      </c>
      <c r="AK28" s="88">
        <v>6.8059999999999996E-2</v>
      </c>
      <c r="AL28" s="88">
        <v>0.12354</v>
      </c>
      <c r="AM28" s="88">
        <v>0.12232</v>
      </c>
      <c r="AN28" s="88">
        <v>9.0910000000000005E-2</v>
      </c>
      <c r="AO28" s="88">
        <v>9.0770000000000003E-2</v>
      </c>
      <c r="AP28" s="88">
        <v>6.4879999999999993E-2</v>
      </c>
      <c r="AQ28" s="92">
        <v>8.9120000000000005E-2</v>
      </c>
      <c r="AR28" s="88"/>
      <c r="AS28" s="91">
        <v>3.7379999999999997E-2</v>
      </c>
      <c r="AT28" s="88">
        <v>0.10687000000000001</v>
      </c>
      <c r="AU28" s="88">
        <v>0.11129</v>
      </c>
      <c r="AV28" s="88">
        <v>0.12798999999999999</v>
      </c>
      <c r="AW28" s="88">
        <v>9.0039999999999995E-2</v>
      </c>
      <c r="AX28" s="92">
        <v>0.13675000000000001</v>
      </c>
      <c r="AY28" s="91">
        <v>5.8950000000000002E-2</v>
      </c>
      <c r="AZ28" s="88">
        <v>0.13117999999999999</v>
      </c>
      <c r="BA28" s="88">
        <v>8.6540000000000006E-2</v>
      </c>
      <c r="BB28" s="88">
        <v>0.10816000000000001</v>
      </c>
      <c r="BC28" s="88">
        <v>0.11465</v>
      </c>
      <c r="BD28" s="92">
        <v>0.12845000000000001</v>
      </c>
    </row>
    <row r="29" spans="1:56" x14ac:dyDescent="0.25">
      <c r="A29" s="89">
        <v>43</v>
      </c>
      <c r="B29" s="90" t="s">
        <v>58</v>
      </c>
      <c r="C29" s="91">
        <v>0.1229</v>
      </c>
      <c r="D29" s="88">
        <v>7.2510000000000005E-2</v>
      </c>
      <c r="E29" s="88">
        <v>7.4620000000000006E-2</v>
      </c>
      <c r="F29" s="88">
        <v>0.13195000000000001</v>
      </c>
      <c r="G29" s="88">
        <v>0.18962999999999999</v>
      </c>
      <c r="H29" s="88">
        <v>6.5000000000000002E-2</v>
      </c>
      <c r="I29" s="88">
        <v>0.1086</v>
      </c>
      <c r="J29" s="88">
        <v>8.924E-2</v>
      </c>
      <c r="K29" s="88">
        <v>5.953E-2</v>
      </c>
      <c r="L29" s="92">
        <v>5.7680000000000002E-2</v>
      </c>
      <c r="M29" s="91">
        <v>7.4899999999999994E-2</v>
      </c>
      <c r="N29" s="88">
        <v>0.13206999999999999</v>
      </c>
      <c r="O29" s="88">
        <v>9.0730000000000005E-2</v>
      </c>
      <c r="P29" s="88">
        <v>0.11343</v>
      </c>
      <c r="Q29" s="88">
        <v>0.21128</v>
      </c>
      <c r="R29" s="88">
        <v>0.17469999999999999</v>
      </c>
      <c r="S29" s="88">
        <v>5.4460000000000001E-2</v>
      </c>
      <c r="T29" s="88">
        <v>0.17917</v>
      </c>
      <c r="U29" s="88">
        <v>5.5419999999999997E-2</v>
      </c>
      <c r="V29" s="92">
        <v>6.2199999999999998E-2</v>
      </c>
      <c r="W29" s="88"/>
      <c r="X29" s="91">
        <v>9.8369999999999999E-2</v>
      </c>
      <c r="Y29" s="88">
        <v>5.6710000000000003E-2</v>
      </c>
      <c r="Z29" s="88">
        <v>9.3429999999999999E-2</v>
      </c>
      <c r="AA29" s="88">
        <v>0.10645</v>
      </c>
      <c r="AB29" s="88">
        <v>0.16375000000000001</v>
      </c>
      <c r="AC29" s="88">
        <v>0.16228000000000001</v>
      </c>
      <c r="AD29" s="88">
        <v>6.1260000000000002E-2</v>
      </c>
      <c r="AE29" s="88">
        <v>4.258E-2</v>
      </c>
      <c r="AF29" s="88">
        <v>5.9360000000000003E-2</v>
      </c>
      <c r="AG29" s="92">
        <v>1.278E-2</v>
      </c>
      <c r="AH29" s="91">
        <v>7.5439999999999993E-2</v>
      </c>
      <c r="AI29" s="88">
        <v>0.106</v>
      </c>
      <c r="AJ29" s="88">
        <v>0.10174</v>
      </c>
      <c r="AK29" s="88">
        <v>0.14238000000000001</v>
      </c>
      <c r="AL29" s="88">
        <v>0.18543000000000001</v>
      </c>
      <c r="AM29" s="88">
        <v>0.18325</v>
      </c>
      <c r="AN29" s="88">
        <v>5.1339999999999997E-2</v>
      </c>
      <c r="AO29" s="88">
        <v>9.4049999999999995E-2</v>
      </c>
      <c r="AP29" s="88">
        <v>3.0079999999999999E-2</v>
      </c>
      <c r="AQ29" s="92">
        <v>7.2620000000000004E-2</v>
      </c>
      <c r="AR29" s="88"/>
      <c r="AS29" s="91">
        <v>6.8580000000000002E-2</v>
      </c>
      <c r="AT29" s="88">
        <v>9.7850000000000006E-2</v>
      </c>
      <c r="AU29" s="88">
        <v>4.2439999999999999E-2</v>
      </c>
      <c r="AV29" s="88">
        <v>0.18962999999999999</v>
      </c>
      <c r="AW29" s="88">
        <v>8.7230000000000002E-2</v>
      </c>
      <c r="AX29" s="92">
        <v>0.11844</v>
      </c>
      <c r="AY29" s="91">
        <v>0.11156000000000001</v>
      </c>
      <c r="AZ29" s="88">
        <v>0.18701999999999999</v>
      </c>
      <c r="BA29" s="88">
        <v>5.9729999999999998E-2</v>
      </c>
      <c r="BB29" s="88">
        <v>0.21128</v>
      </c>
      <c r="BC29" s="88">
        <v>0.14471000000000001</v>
      </c>
      <c r="BD29" s="92">
        <v>0.17565</v>
      </c>
    </row>
    <row r="30" spans="1:56" x14ac:dyDescent="0.25">
      <c r="A30" s="89">
        <v>45</v>
      </c>
      <c r="B30" s="90" t="s">
        <v>19</v>
      </c>
      <c r="C30" s="91">
        <v>9.2910000000000006E-2</v>
      </c>
      <c r="D30" s="88">
        <v>3.2030000000000003E-2</v>
      </c>
      <c r="E30" s="88">
        <v>7.5469999999999995E-2</v>
      </c>
      <c r="F30" s="88">
        <v>6.9330000000000003E-2</v>
      </c>
      <c r="G30" s="88">
        <v>7.6050000000000006E-2</v>
      </c>
      <c r="H30" s="88">
        <v>3.9190000000000003E-2</v>
      </c>
      <c r="I30" s="88">
        <v>4.0800000000000003E-2</v>
      </c>
      <c r="J30" s="88">
        <v>7.0739999999999997E-2</v>
      </c>
      <c r="K30" s="88">
        <v>5.2540000000000003E-2</v>
      </c>
      <c r="L30" s="92">
        <v>3.3860000000000001E-2</v>
      </c>
      <c r="M30" s="91">
        <v>8.1680000000000003E-2</v>
      </c>
      <c r="N30" s="88">
        <v>1.9859999999999999E-2</v>
      </c>
      <c r="O30" s="88">
        <v>8.5559999999999997E-2</v>
      </c>
      <c r="P30" s="88">
        <v>7.2929999999999995E-2</v>
      </c>
      <c r="Q30" s="88">
        <v>8.7970000000000007E-2</v>
      </c>
      <c r="R30" s="88">
        <v>6.7780000000000007E-2</v>
      </c>
      <c r="S30" s="88">
        <v>1.8339999999999999E-2</v>
      </c>
      <c r="T30" s="88">
        <v>9.6820000000000003E-2</v>
      </c>
      <c r="U30" s="88">
        <v>3.022E-2</v>
      </c>
      <c r="V30" s="92">
        <v>4.0759999999999998E-2</v>
      </c>
      <c r="W30" s="88"/>
      <c r="X30" s="91">
        <v>8.158E-2</v>
      </c>
      <c r="Y30" s="88">
        <v>3.252E-2</v>
      </c>
      <c r="Z30" s="88">
        <v>6.2590000000000007E-2</v>
      </c>
      <c r="AA30" s="88">
        <v>3.1359999999999999E-2</v>
      </c>
      <c r="AB30" s="88">
        <v>5.1060000000000001E-2</v>
      </c>
      <c r="AC30" s="88">
        <v>5.0889999999999998E-2</v>
      </c>
      <c r="AD30" s="88">
        <v>1.9439999999999999E-2</v>
      </c>
      <c r="AE30" s="88">
        <v>3.0470000000000001E-2</v>
      </c>
      <c r="AF30" s="88">
        <v>4.845E-2</v>
      </c>
      <c r="AG30" s="92">
        <v>2.249E-2</v>
      </c>
      <c r="AH30" s="91">
        <v>7.6420000000000002E-2</v>
      </c>
      <c r="AI30" s="88">
        <v>2.862E-2</v>
      </c>
      <c r="AJ30" s="88">
        <v>3.7080000000000002E-2</v>
      </c>
      <c r="AK30" s="88">
        <v>9.8680000000000004E-2</v>
      </c>
      <c r="AL30" s="88">
        <v>8.5980000000000001E-2</v>
      </c>
      <c r="AM30" s="88">
        <v>8.9289999999999994E-2</v>
      </c>
      <c r="AN30" s="88">
        <v>9.2599999999999991E-3</v>
      </c>
      <c r="AO30" s="88">
        <v>3.0980000000000001E-2</v>
      </c>
      <c r="AP30" s="88">
        <v>4.0980000000000003E-2</v>
      </c>
      <c r="AQ30" s="92">
        <v>2.9329999999999998E-2</v>
      </c>
      <c r="AR30" s="88"/>
      <c r="AS30" s="91">
        <v>5.8310000000000001E-2</v>
      </c>
      <c r="AT30" s="88">
        <v>9.4750000000000001E-2</v>
      </c>
      <c r="AU30" s="88">
        <v>6.447E-2</v>
      </c>
      <c r="AV30" s="88">
        <v>7.6050000000000006E-2</v>
      </c>
      <c r="AW30" s="88">
        <v>2.2409999999999999E-2</v>
      </c>
      <c r="AX30" s="92">
        <v>9.2280000000000001E-2</v>
      </c>
      <c r="AY30" s="91">
        <v>3.4970000000000001E-2</v>
      </c>
      <c r="AZ30" s="88">
        <v>0.11612</v>
      </c>
      <c r="BA30" s="88">
        <v>3.1690000000000003E-2</v>
      </c>
      <c r="BB30" s="88">
        <v>8.7970000000000007E-2</v>
      </c>
      <c r="BC30" s="88">
        <v>2.4670000000000001E-2</v>
      </c>
      <c r="BD30" s="92">
        <v>8.5419999999999996E-2</v>
      </c>
    </row>
    <row r="31" spans="1:56" x14ac:dyDescent="0.25">
      <c r="A31" s="89">
        <v>47</v>
      </c>
      <c r="B31" s="90" t="s">
        <v>28</v>
      </c>
      <c r="C31" s="103">
        <v>0.13841999999999999</v>
      </c>
      <c r="D31" s="88">
        <v>5.0270000000000002E-2</v>
      </c>
      <c r="E31" s="88">
        <v>0.10289</v>
      </c>
      <c r="F31" s="88">
        <v>5.8840000000000003E-2</v>
      </c>
      <c r="G31" s="88">
        <v>7.2679999999999995E-2</v>
      </c>
      <c r="H31" s="88">
        <v>2.87E-2</v>
      </c>
      <c r="I31" s="88">
        <v>7.0790000000000006E-2</v>
      </c>
      <c r="J31" s="88">
        <v>4.5339999999999998E-2</v>
      </c>
      <c r="K31" s="88">
        <v>5.772E-2</v>
      </c>
      <c r="L31" s="92">
        <v>9.0529999999999999E-2</v>
      </c>
      <c r="M31" s="91">
        <v>6.3939999999999997E-2</v>
      </c>
      <c r="N31" s="88">
        <v>6.9100000000000003E-3</v>
      </c>
      <c r="O31" s="88">
        <v>4.2999999999999997E-2</v>
      </c>
      <c r="P31" s="88">
        <v>3.9570000000000001E-2</v>
      </c>
      <c r="Q31" s="88">
        <v>4.9480000000000003E-2</v>
      </c>
      <c r="R31" s="88">
        <v>4.5609999999999998E-2</v>
      </c>
      <c r="S31" s="88">
        <v>1.09E-3</v>
      </c>
      <c r="T31" s="88">
        <v>5.11E-2</v>
      </c>
      <c r="U31" s="88">
        <v>1.6799999999999999E-2</v>
      </c>
      <c r="V31" s="92">
        <v>1.261E-2</v>
      </c>
      <c r="W31" s="88"/>
      <c r="X31" s="91">
        <v>7.6240000000000002E-2</v>
      </c>
      <c r="Y31" s="88">
        <v>2.7859999999999999E-2</v>
      </c>
      <c r="Z31" s="88">
        <v>6.9550000000000001E-2</v>
      </c>
      <c r="AA31" s="88">
        <v>5.9069999999999998E-2</v>
      </c>
      <c r="AB31" s="88">
        <v>4.3499999999999997E-2</v>
      </c>
      <c r="AC31" s="88">
        <v>4.6780000000000002E-2</v>
      </c>
      <c r="AD31" s="88">
        <v>3.3660000000000002E-2</v>
      </c>
      <c r="AE31" s="88">
        <v>4.308E-2</v>
      </c>
      <c r="AF31" s="88">
        <v>0.11373999999999999</v>
      </c>
      <c r="AG31" s="92">
        <v>0.15717999999999999</v>
      </c>
      <c r="AH31" s="91">
        <v>3.884E-2</v>
      </c>
      <c r="AI31" s="88">
        <v>8.5209999999999994E-2</v>
      </c>
      <c r="AJ31" s="88">
        <v>1.1650000000000001E-2</v>
      </c>
      <c r="AK31" s="88">
        <v>6.6110000000000002E-2</v>
      </c>
      <c r="AL31" s="88">
        <v>5.8950000000000002E-2</v>
      </c>
      <c r="AM31" s="88">
        <v>5.9580000000000001E-2</v>
      </c>
      <c r="AN31" s="88">
        <v>1.3600000000000001E-3</v>
      </c>
      <c r="AO31" s="88">
        <v>2.427E-2</v>
      </c>
      <c r="AP31" s="88">
        <v>5.6439999999999997E-2</v>
      </c>
      <c r="AQ31" s="92">
        <v>7.8799999999999999E-3</v>
      </c>
      <c r="AR31" s="88"/>
      <c r="AS31" s="91">
        <v>7.1819999999999995E-2</v>
      </c>
      <c r="AT31" s="88">
        <v>0.12744</v>
      </c>
      <c r="AU31" s="88">
        <v>9.2549999999999993E-2</v>
      </c>
      <c r="AV31" s="88">
        <v>7.2679999999999995E-2</v>
      </c>
      <c r="AW31" s="88">
        <v>2.775E-2</v>
      </c>
      <c r="AX31" s="92">
        <v>0.15858</v>
      </c>
      <c r="AY31" s="91">
        <v>1.772E-2</v>
      </c>
      <c r="AZ31" s="88">
        <v>6.4380000000000007E-2</v>
      </c>
      <c r="BA31" s="88">
        <v>2.0060000000000001E-2</v>
      </c>
      <c r="BB31" s="88">
        <v>4.9480000000000003E-2</v>
      </c>
      <c r="BC31" s="88">
        <v>8.8000000000000003E-4</v>
      </c>
      <c r="BD31" s="92">
        <v>0.11566</v>
      </c>
    </row>
    <row r="32" spans="1:56" ht="15.75" thickBot="1" x14ac:dyDescent="0.3">
      <c r="A32" s="104">
        <v>49</v>
      </c>
      <c r="B32" s="105" t="s">
        <v>56</v>
      </c>
      <c r="C32" s="96">
        <v>0.11479</v>
      </c>
      <c r="D32" s="97">
        <v>0.22925000000000001</v>
      </c>
      <c r="E32" s="97">
        <v>7.9710000000000003E-2</v>
      </c>
      <c r="F32" s="97">
        <v>0.13095999999999999</v>
      </c>
      <c r="G32" s="97">
        <v>9.0929999999999997E-2</v>
      </c>
      <c r="H32" s="97">
        <v>0.15679000000000001</v>
      </c>
      <c r="I32" s="97">
        <v>0.13203999999999999</v>
      </c>
      <c r="J32" s="97">
        <v>0.14024</v>
      </c>
      <c r="K32" s="97">
        <v>0.12508</v>
      </c>
      <c r="L32" s="98">
        <v>0.16506000000000001</v>
      </c>
      <c r="M32" s="96">
        <v>0.11172</v>
      </c>
      <c r="N32" s="97">
        <v>8.8359999999999994E-2</v>
      </c>
      <c r="O32" s="97">
        <v>4.5339999999999998E-2</v>
      </c>
      <c r="P32" s="97">
        <v>7.3480000000000004E-2</v>
      </c>
      <c r="Q32" s="97">
        <v>2.911E-2</v>
      </c>
      <c r="R32" s="97">
        <v>0.13550999999999999</v>
      </c>
      <c r="S32" s="97">
        <v>5.9520000000000003E-2</v>
      </c>
      <c r="T32" s="97">
        <v>0.10073</v>
      </c>
      <c r="U32" s="97">
        <v>9.3130000000000004E-2</v>
      </c>
      <c r="V32" s="98">
        <v>8.0600000000000005E-2</v>
      </c>
      <c r="W32" s="88"/>
      <c r="X32" s="96">
        <v>0.11666</v>
      </c>
      <c r="Y32" s="97">
        <v>0.13508000000000001</v>
      </c>
      <c r="Z32" s="97">
        <v>0.18099999999999999</v>
      </c>
      <c r="AA32" s="97">
        <v>8.7220000000000006E-2</v>
      </c>
      <c r="AB32" s="97">
        <v>8.5139999999999993E-2</v>
      </c>
      <c r="AC32" s="97">
        <v>8.4089999999999998E-2</v>
      </c>
      <c r="AD32" s="97">
        <v>0.1207</v>
      </c>
      <c r="AE32" s="97">
        <v>7.7960000000000002E-2</v>
      </c>
      <c r="AF32" s="97">
        <v>9.6699999999999994E-2</v>
      </c>
      <c r="AG32" s="98">
        <v>0.17607999999999999</v>
      </c>
      <c r="AH32" s="96">
        <v>9.1069999999999998E-2</v>
      </c>
      <c r="AI32" s="97">
        <v>0.10544000000000001</v>
      </c>
      <c r="AJ32" s="97">
        <v>5.3010000000000002E-2</v>
      </c>
      <c r="AK32" s="97">
        <v>9.6699999999999994E-2</v>
      </c>
      <c r="AL32" s="97">
        <v>8.4809999999999997E-2</v>
      </c>
      <c r="AM32" s="97">
        <v>8.344E-2</v>
      </c>
      <c r="AN32" s="97">
        <v>9.0709999999999999E-2</v>
      </c>
      <c r="AO32" s="97">
        <v>5.5620000000000003E-2</v>
      </c>
      <c r="AP32" s="97">
        <v>4.7739999999999998E-2</v>
      </c>
      <c r="AQ32" s="98">
        <v>7.1989999999999998E-2</v>
      </c>
      <c r="AR32" s="88"/>
      <c r="AS32" s="96">
        <v>7.2950000000000001E-2</v>
      </c>
      <c r="AT32" s="97">
        <v>0.19028</v>
      </c>
      <c r="AU32" s="97">
        <v>0.19725000000000001</v>
      </c>
      <c r="AV32" s="97">
        <v>9.0929999999999997E-2</v>
      </c>
      <c r="AW32" s="97">
        <v>1.6070000000000001E-2</v>
      </c>
      <c r="AX32" s="98">
        <v>0.21948999999999999</v>
      </c>
      <c r="AY32" s="96">
        <v>6.6689999999999999E-2</v>
      </c>
      <c r="AZ32" s="97">
        <v>6.7339999999999997E-2</v>
      </c>
      <c r="BA32" s="97">
        <v>7.3179999999999995E-2</v>
      </c>
      <c r="BB32" s="97">
        <v>2.911E-2</v>
      </c>
      <c r="BC32" s="97">
        <v>2.1010000000000001E-2</v>
      </c>
      <c r="BD32" s="98">
        <v>9.4799999999999995E-2</v>
      </c>
    </row>
    <row r="33" spans="1:56" ht="15.75" thickBot="1" x14ac:dyDescent="0.3">
      <c r="A33" s="60"/>
      <c r="B33" s="56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</row>
    <row r="34" spans="1:56" x14ac:dyDescent="0.25">
      <c r="A34" s="80">
        <v>22</v>
      </c>
      <c r="B34" s="81" t="s">
        <v>89</v>
      </c>
      <c r="C34" s="82">
        <v>3.4520000000000002E-2</v>
      </c>
      <c r="D34" s="83">
        <v>4.1110000000000001E-2</v>
      </c>
      <c r="E34" s="83">
        <v>4.4630000000000003E-2</v>
      </c>
      <c r="F34" s="83">
        <v>4.7169999999999997E-2</v>
      </c>
      <c r="G34" s="83">
        <v>5.4309999999999997E-2</v>
      </c>
      <c r="H34" s="83">
        <v>5.3129999999999997E-2</v>
      </c>
      <c r="I34" s="83">
        <v>3.1269999999999999E-2</v>
      </c>
      <c r="J34" s="83">
        <v>4.931E-2</v>
      </c>
      <c r="K34" s="83">
        <v>4.326E-2</v>
      </c>
      <c r="L34" s="84">
        <v>5.4260000000000003E-2</v>
      </c>
      <c r="M34" s="82">
        <v>3.2649999999999998E-2</v>
      </c>
      <c r="N34" s="83">
        <v>5.6579999999999998E-2</v>
      </c>
      <c r="O34" s="83">
        <v>5.0650000000000001E-2</v>
      </c>
      <c r="P34" s="83">
        <v>4.5069999999999999E-2</v>
      </c>
      <c r="Q34" s="83">
        <v>5.1639999999999998E-2</v>
      </c>
      <c r="R34" s="83">
        <v>6.7180000000000004E-2</v>
      </c>
      <c r="S34" s="83">
        <v>3.9910000000000001E-2</v>
      </c>
      <c r="T34" s="83">
        <v>6.0929999999999998E-2</v>
      </c>
      <c r="U34" s="83">
        <v>7.238E-2</v>
      </c>
      <c r="V34" s="84">
        <v>6.3509999999999997E-2</v>
      </c>
      <c r="W34" s="88"/>
      <c r="X34" s="82">
        <v>3.4520000000000002E-2</v>
      </c>
      <c r="Y34" s="83">
        <v>4.1410000000000002E-2</v>
      </c>
      <c r="Z34" s="83">
        <v>5.126E-2</v>
      </c>
      <c r="AA34" s="83">
        <v>4.3619999999999999E-2</v>
      </c>
      <c r="AB34" s="83">
        <v>4.8860000000000001E-2</v>
      </c>
      <c r="AC34" s="83">
        <v>0.20387</v>
      </c>
      <c r="AD34" s="83">
        <v>4.7239999999999997E-2</v>
      </c>
      <c r="AE34" s="83">
        <v>5.781E-2</v>
      </c>
      <c r="AF34" s="83">
        <v>3.3820000000000003E-2</v>
      </c>
      <c r="AG34" s="84">
        <v>5.586E-2</v>
      </c>
      <c r="AH34" s="82">
        <v>3.2969999999999999E-2</v>
      </c>
      <c r="AI34" s="83">
        <v>3.8170000000000003E-2</v>
      </c>
      <c r="AJ34" s="83">
        <v>6.3939999999999997E-2</v>
      </c>
      <c r="AK34" s="83">
        <v>4.6440000000000002E-2</v>
      </c>
      <c r="AL34" s="83">
        <v>5.1020000000000003E-2</v>
      </c>
      <c r="AM34" s="83">
        <v>0.21606</v>
      </c>
      <c r="AN34" s="83">
        <v>7.2599999999999998E-2</v>
      </c>
      <c r="AO34" s="83">
        <v>6.9800000000000001E-2</v>
      </c>
      <c r="AP34" s="83">
        <v>3.8559999999999997E-2</v>
      </c>
      <c r="AQ34" s="84">
        <v>6.2149999999999997E-2</v>
      </c>
      <c r="AR34" s="88"/>
      <c r="AS34" s="82">
        <v>3.9609999999999999E-2</v>
      </c>
      <c r="AT34" s="83">
        <v>4.9779999999999998E-2</v>
      </c>
      <c r="AU34" s="83">
        <v>3.3279999999999997E-2</v>
      </c>
      <c r="AV34" s="83">
        <v>5.4309999999999997E-2</v>
      </c>
      <c r="AW34" s="83">
        <v>4.1459999999999997E-2</v>
      </c>
      <c r="AX34" s="84">
        <v>3.3930000000000002E-2</v>
      </c>
      <c r="AY34" s="82">
        <v>5.3379999999999997E-2</v>
      </c>
      <c r="AZ34" s="83">
        <v>6.6140000000000004E-2</v>
      </c>
      <c r="BA34" s="83">
        <v>4.8070000000000002E-2</v>
      </c>
      <c r="BB34" s="83">
        <v>5.1639999999999998E-2</v>
      </c>
      <c r="BC34" s="83">
        <v>4.7059999999999998E-2</v>
      </c>
      <c r="BD34" s="84">
        <v>4.3589999999999997E-2</v>
      </c>
    </row>
    <row r="35" spans="1:56" x14ac:dyDescent="0.25">
      <c r="A35" s="106">
        <v>24</v>
      </c>
      <c r="B35" s="107" t="s">
        <v>90</v>
      </c>
      <c r="C35" s="91">
        <v>2.18E-2</v>
      </c>
      <c r="D35" s="88">
        <v>2.4289999999999999E-2</v>
      </c>
      <c r="E35" s="88">
        <v>2.4119999999999999E-2</v>
      </c>
      <c r="F35" s="88">
        <v>3.3430000000000001E-2</v>
      </c>
      <c r="G35" s="88">
        <v>4.0210000000000003E-2</v>
      </c>
      <c r="H35" s="88">
        <v>4.0160000000000001E-2</v>
      </c>
      <c r="I35" s="88">
        <v>2.579E-2</v>
      </c>
      <c r="J35" s="88">
        <v>3.252E-2</v>
      </c>
      <c r="K35" s="88">
        <v>3.4160000000000003E-2</v>
      </c>
      <c r="L35" s="92">
        <v>6.1719999999999997E-2</v>
      </c>
      <c r="M35" s="91">
        <v>2.5600000000000001E-2</v>
      </c>
      <c r="N35" s="88">
        <v>6.8870000000000001E-2</v>
      </c>
      <c r="O35" s="88">
        <v>3.5249999999999997E-2</v>
      </c>
      <c r="P35" s="88">
        <v>2.9690000000000001E-2</v>
      </c>
      <c r="Q35" s="88">
        <v>5.1729999999999998E-2</v>
      </c>
      <c r="R35" s="88">
        <v>6.2670000000000003E-2</v>
      </c>
      <c r="S35" s="88">
        <v>3.2480000000000002E-2</v>
      </c>
      <c r="T35" s="88">
        <v>6.9709999999999994E-2</v>
      </c>
      <c r="U35" s="88">
        <v>5.9659999999999998E-2</v>
      </c>
      <c r="V35" s="92">
        <v>7.5120000000000006E-2</v>
      </c>
      <c r="W35" s="88"/>
      <c r="X35" s="91">
        <v>1.84E-2</v>
      </c>
      <c r="Y35" s="88">
        <v>3.3099999999999997E-2</v>
      </c>
      <c r="Z35" s="88">
        <v>4.3220000000000001E-2</v>
      </c>
      <c r="AA35" s="88">
        <v>3.6949999999999997E-2</v>
      </c>
      <c r="AB35" s="88">
        <v>4.1020000000000001E-2</v>
      </c>
      <c r="AC35" s="88">
        <v>0.29743000000000003</v>
      </c>
      <c r="AD35" s="88">
        <v>3.9059999999999997E-2</v>
      </c>
      <c r="AE35" s="88">
        <v>4.6679999999999999E-2</v>
      </c>
      <c r="AF35" s="88">
        <v>1.864E-2</v>
      </c>
      <c r="AG35" s="92">
        <v>5.5030000000000003E-2</v>
      </c>
      <c r="AH35" s="91">
        <v>2.7210000000000002E-2</v>
      </c>
      <c r="AI35" s="88">
        <v>3.3009999999999998E-2</v>
      </c>
      <c r="AJ35" s="88">
        <v>7.3249999999999996E-2</v>
      </c>
      <c r="AK35" s="88">
        <v>3.5369999999999999E-2</v>
      </c>
      <c r="AL35" s="88">
        <v>3.6299999999999999E-2</v>
      </c>
      <c r="AM35" s="88">
        <v>0.26194000000000001</v>
      </c>
      <c r="AN35" s="88">
        <v>6.3320000000000001E-2</v>
      </c>
      <c r="AO35" s="88">
        <v>7.6600000000000001E-2</v>
      </c>
      <c r="AP35" s="88">
        <v>3.5790000000000002E-2</v>
      </c>
      <c r="AQ35" s="92">
        <v>6.0470000000000003E-2</v>
      </c>
      <c r="AR35" s="88"/>
      <c r="AS35" s="91">
        <v>2.1700000000000001E-2</v>
      </c>
      <c r="AT35" s="88">
        <v>3.0259999999999999E-2</v>
      </c>
      <c r="AU35" s="88">
        <v>3.1669999999999997E-2</v>
      </c>
      <c r="AV35" s="88">
        <v>4.0210000000000003E-2</v>
      </c>
      <c r="AW35" s="88">
        <v>3.7350000000000001E-2</v>
      </c>
      <c r="AX35" s="92">
        <v>3.117E-2</v>
      </c>
      <c r="AY35" s="91">
        <v>5.6689999999999997E-2</v>
      </c>
      <c r="AZ35" s="88">
        <v>6.7309999999999995E-2</v>
      </c>
      <c r="BA35" s="88">
        <v>3.6940000000000001E-2</v>
      </c>
      <c r="BB35" s="88">
        <v>5.1729999999999998E-2</v>
      </c>
      <c r="BC35" s="88">
        <v>4.5999999999999999E-2</v>
      </c>
      <c r="BD35" s="92">
        <v>4.2979999999999997E-2</v>
      </c>
    </row>
    <row r="36" spans="1:56" x14ac:dyDescent="0.25">
      <c r="A36" s="106">
        <v>26</v>
      </c>
      <c r="B36" s="107" t="s">
        <v>91</v>
      </c>
      <c r="C36" s="91">
        <v>2.8039999999999999E-2</v>
      </c>
      <c r="D36" s="88">
        <v>3.1620000000000002E-2</v>
      </c>
      <c r="E36" s="88">
        <v>3.764E-2</v>
      </c>
      <c r="F36" s="88">
        <v>5.9679999999999997E-2</v>
      </c>
      <c r="G36" s="88">
        <v>4.6370000000000001E-2</v>
      </c>
      <c r="H36" s="88">
        <v>5.0569999999999997E-2</v>
      </c>
      <c r="I36" s="88">
        <v>2.9090000000000001E-2</v>
      </c>
      <c r="J36" s="88">
        <v>5.382E-2</v>
      </c>
      <c r="K36" s="88">
        <v>3.2559999999999999E-2</v>
      </c>
      <c r="L36" s="92">
        <v>7.4700000000000003E-2</v>
      </c>
      <c r="M36" s="91">
        <v>2.8060000000000002E-2</v>
      </c>
      <c r="N36" s="88">
        <v>6.8449999999999997E-2</v>
      </c>
      <c r="O36" s="88">
        <v>5.815E-2</v>
      </c>
      <c r="P36" s="88">
        <v>5.7140000000000003E-2</v>
      </c>
      <c r="Q36" s="88">
        <v>7.3770000000000002E-2</v>
      </c>
      <c r="R36" s="88">
        <v>6.4000000000000001E-2</v>
      </c>
      <c r="S36" s="88">
        <v>2.102E-2</v>
      </c>
      <c r="T36" s="88">
        <v>8.7129999999999999E-2</v>
      </c>
      <c r="U36" s="88">
        <v>5.9450000000000003E-2</v>
      </c>
      <c r="V36" s="92">
        <v>7.0290000000000005E-2</v>
      </c>
      <c r="W36" s="88"/>
      <c r="X36" s="91">
        <v>2.69E-2</v>
      </c>
      <c r="Y36" s="88">
        <v>3.85E-2</v>
      </c>
      <c r="Z36" s="88">
        <v>5.2810000000000003E-2</v>
      </c>
      <c r="AA36" s="88">
        <v>5.525E-2</v>
      </c>
      <c r="AB36" s="88">
        <v>4.7640000000000002E-2</v>
      </c>
      <c r="AC36" s="88">
        <v>0.29108000000000001</v>
      </c>
      <c r="AD36" s="88">
        <v>2.342E-2</v>
      </c>
      <c r="AE36" s="88">
        <v>3.7409999999999999E-2</v>
      </c>
      <c r="AF36" s="88">
        <v>2.181E-2</v>
      </c>
      <c r="AG36" s="92">
        <v>6.225E-2</v>
      </c>
      <c r="AH36" s="91">
        <v>3.5990000000000001E-2</v>
      </c>
      <c r="AI36" s="88">
        <v>4.8919999999999998E-2</v>
      </c>
      <c r="AJ36" s="88">
        <v>7.3440000000000005E-2</v>
      </c>
      <c r="AK36" s="88">
        <v>4.0309999999999999E-2</v>
      </c>
      <c r="AL36" s="88">
        <v>5.1020000000000003E-2</v>
      </c>
      <c r="AM36" s="88">
        <v>0.10886999999999999</v>
      </c>
      <c r="AN36" s="88">
        <v>2.3130000000000001E-2</v>
      </c>
      <c r="AO36" s="88">
        <v>6.6879999999999995E-2</v>
      </c>
      <c r="AP36" s="88">
        <v>3.347E-2</v>
      </c>
      <c r="AQ36" s="92">
        <v>4.403E-2</v>
      </c>
      <c r="AR36" s="88"/>
      <c r="AS36" s="91">
        <v>3.3180000000000001E-2</v>
      </c>
      <c r="AT36" s="88">
        <v>4.1849999999999998E-2</v>
      </c>
      <c r="AU36" s="88">
        <v>4.521E-2</v>
      </c>
      <c r="AV36" s="88">
        <v>4.6370000000000001E-2</v>
      </c>
      <c r="AW36" s="88">
        <v>4.1349999999999998E-2</v>
      </c>
      <c r="AX36" s="92">
        <v>4.965E-2</v>
      </c>
      <c r="AY36" s="91">
        <v>4.7899999999999998E-2</v>
      </c>
      <c r="AZ36" s="88">
        <v>8.4239999999999995E-2</v>
      </c>
      <c r="BA36" s="88">
        <v>3.7269999999999998E-2</v>
      </c>
      <c r="BB36" s="88">
        <v>7.3770000000000002E-2</v>
      </c>
      <c r="BC36" s="88">
        <v>6.3750000000000001E-2</v>
      </c>
      <c r="BD36" s="92">
        <v>5.7439999999999998E-2</v>
      </c>
    </row>
    <row r="37" spans="1:56" x14ac:dyDescent="0.25">
      <c r="A37" s="106">
        <v>28</v>
      </c>
      <c r="B37" s="107" t="s">
        <v>92</v>
      </c>
      <c r="C37" s="91">
        <v>2.9760000000000002E-2</v>
      </c>
      <c r="D37" s="88">
        <v>4.573E-2</v>
      </c>
      <c r="E37" s="88">
        <v>4.3619999999999999E-2</v>
      </c>
      <c r="F37" s="88">
        <v>3.764E-2</v>
      </c>
      <c r="G37" s="88">
        <v>5.4129999999999998E-2</v>
      </c>
      <c r="H37" s="88">
        <v>5.0689999999999999E-2</v>
      </c>
      <c r="I37" s="88">
        <v>2.8930000000000001E-2</v>
      </c>
      <c r="J37" s="88">
        <v>3.6580000000000001E-2</v>
      </c>
      <c r="K37" s="88">
        <v>4.5789999999999997E-2</v>
      </c>
      <c r="L37" s="92">
        <v>5.0950000000000002E-2</v>
      </c>
      <c r="M37" s="91">
        <v>3.5920000000000001E-2</v>
      </c>
      <c r="N37" s="88">
        <v>6.2449999999999999E-2</v>
      </c>
      <c r="O37" s="88">
        <v>5.3850000000000002E-2</v>
      </c>
      <c r="P37" s="88">
        <v>5.1520000000000003E-2</v>
      </c>
      <c r="Q37" s="88">
        <v>6.7610000000000003E-2</v>
      </c>
      <c r="R37" s="88">
        <v>7.8899999999999998E-2</v>
      </c>
      <c r="S37" s="88">
        <v>3.4029999999999998E-2</v>
      </c>
      <c r="T37" s="88">
        <v>5.7259999999999998E-2</v>
      </c>
      <c r="U37" s="88">
        <v>5.1799999999999999E-2</v>
      </c>
      <c r="V37" s="92">
        <v>6.4729999999999996E-2</v>
      </c>
      <c r="W37" s="88"/>
      <c r="X37" s="91">
        <v>4.1090000000000002E-2</v>
      </c>
      <c r="Y37" s="88">
        <v>8.1820000000000004E-2</v>
      </c>
      <c r="Z37" s="88">
        <v>6.4549999999999996E-2</v>
      </c>
      <c r="AA37" s="88">
        <v>5.0500000000000003E-2</v>
      </c>
      <c r="AB37" s="88">
        <v>4.9059999999999999E-2</v>
      </c>
      <c r="AC37" s="88">
        <v>0.32858999999999999</v>
      </c>
      <c r="AD37" s="88">
        <v>4.5400000000000003E-2</v>
      </c>
      <c r="AE37" s="88">
        <v>4.3679999999999997E-2</v>
      </c>
      <c r="AF37" s="88">
        <v>3.1230000000000001E-2</v>
      </c>
      <c r="AG37" s="92">
        <v>5.7000000000000002E-2</v>
      </c>
      <c r="AH37" s="91">
        <v>3.3669999999999999E-2</v>
      </c>
      <c r="AI37" s="88">
        <v>7.4230000000000004E-2</v>
      </c>
      <c r="AJ37" s="88">
        <v>7.0309999999999997E-2</v>
      </c>
      <c r="AK37" s="88">
        <v>5.6939999999999998E-2</v>
      </c>
      <c r="AL37" s="88">
        <v>5.0259999999999999E-2</v>
      </c>
      <c r="AM37" s="88">
        <v>0.2379</v>
      </c>
      <c r="AN37" s="88">
        <v>5.5550000000000002E-2</v>
      </c>
      <c r="AO37" s="88">
        <v>6.3509999999999997E-2</v>
      </c>
      <c r="AP37" s="88">
        <v>3.8350000000000002E-2</v>
      </c>
      <c r="AQ37" s="92">
        <v>6.5290000000000001E-2</v>
      </c>
      <c r="AR37" s="88"/>
      <c r="AS37" s="91">
        <v>4.1419999999999998E-2</v>
      </c>
      <c r="AT37" s="88">
        <v>3.805E-2</v>
      </c>
      <c r="AU37" s="88">
        <v>4.9599999999999998E-2</v>
      </c>
      <c r="AV37" s="88">
        <v>5.4129999999999998E-2</v>
      </c>
      <c r="AW37" s="88">
        <v>4.6800000000000001E-2</v>
      </c>
      <c r="AX37" s="92">
        <v>4.2439999999999999E-2</v>
      </c>
      <c r="AY37" s="91">
        <v>6.6909999999999997E-2</v>
      </c>
      <c r="AZ37" s="88">
        <v>6.2059999999999997E-2</v>
      </c>
      <c r="BA37" s="88">
        <v>5.1959999999999999E-2</v>
      </c>
      <c r="BB37" s="88">
        <v>6.7610000000000003E-2</v>
      </c>
      <c r="BC37" s="88">
        <v>6.8169999999999994E-2</v>
      </c>
      <c r="BD37" s="92">
        <v>5.0439999999999999E-2</v>
      </c>
    </row>
    <row r="38" spans="1:56" x14ac:dyDescent="0.25">
      <c r="A38" s="106">
        <v>30</v>
      </c>
      <c r="B38" s="107" t="s">
        <v>93</v>
      </c>
      <c r="C38" s="91">
        <v>5.3990000000000003E-2</v>
      </c>
      <c r="D38" s="88">
        <v>3.09E-2</v>
      </c>
      <c r="E38" s="88">
        <v>5.9180000000000003E-2</v>
      </c>
      <c r="F38" s="88">
        <v>7.8100000000000003E-2</v>
      </c>
      <c r="G38" s="88">
        <v>6.1699999999999998E-2</v>
      </c>
      <c r="H38" s="88">
        <v>6.1440000000000002E-2</v>
      </c>
      <c r="I38" s="88">
        <v>3.7019999999999997E-2</v>
      </c>
      <c r="J38" s="88">
        <v>0.14524000000000001</v>
      </c>
      <c r="K38" s="88">
        <v>6.9900000000000004E-2</v>
      </c>
      <c r="L38" s="92">
        <v>5.1869999999999999E-2</v>
      </c>
      <c r="M38" s="91">
        <v>6.1350000000000002E-2</v>
      </c>
      <c r="N38" s="88">
        <v>3.3340000000000002E-2</v>
      </c>
      <c r="O38" s="88">
        <v>7.2249999999999995E-2</v>
      </c>
      <c r="P38" s="88">
        <v>8.0339999999999995E-2</v>
      </c>
      <c r="Q38" s="88">
        <v>9.8659999999999998E-2</v>
      </c>
      <c r="R38" s="88">
        <v>8.6059999999999998E-2</v>
      </c>
      <c r="S38" s="88">
        <v>4.0030000000000003E-2</v>
      </c>
      <c r="T38" s="88">
        <v>0.10953</v>
      </c>
      <c r="U38" s="88">
        <v>9.3479999999999994E-2</v>
      </c>
      <c r="V38" s="92">
        <v>7.7960000000000002E-2</v>
      </c>
      <c r="W38" s="88"/>
      <c r="X38" s="91">
        <v>5.6239999999999998E-2</v>
      </c>
      <c r="Y38" s="88">
        <v>4.0660000000000002E-2</v>
      </c>
      <c r="Z38" s="88">
        <v>6.3109999999999999E-2</v>
      </c>
      <c r="AA38" s="88">
        <v>7.5759999999999994E-2</v>
      </c>
      <c r="AB38" s="88">
        <v>6.5040000000000001E-2</v>
      </c>
      <c r="AC38" s="88">
        <v>7.4910000000000004E-2</v>
      </c>
      <c r="AD38" s="88">
        <v>3.108E-2</v>
      </c>
      <c r="AE38" s="88">
        <v>7.8780000000000003E-2</v>
      </c>
      <c r="AF38" s="88">
        <v>3.5680000000000003E-2</v>
      </c>
      <c r="AG38" s="92">
        <v>3.9129999999999998E-2</v>
      </c>
      <c r="AH38" s="91">
        <v>5.8810000000000001E-2</v>
      </c>
      <c r="AI38" s="88">
        <v>4.5359999999999998E-2</v>
      </c>
      <c r="AJ38" s="88">
        <v>7.7630000000000005E-2</v>
      </c>
      <c r="AK38" s="88">
        <v>7.8E-2</v>
      </c>
      <c r="AL38" s="88">
        <v>9.4740000000000005E-2</v>
      </c>
      <c r="AM38" s="88">
        <v>0.10538</v>
      </c>
      <c r="AN38" s="88">
        <v>3.0470000000000001E-2</v>
      </c>
      <c r="AO38" s="88">
        <v>7.6520000000000005E-2</v>
      </c>
      <c r="AP38" s="88">
        <v>5.7140000000000003E-2</v>
      </c>
      <c r="AQ38" s="92">
        <v>5.3310000000000003E-2</v>
      </c>
      <c r="AR38" s="88"/>
      <c r="AS38" s="91">
        <v>5.7160000000000002E-2</v>
      </c>
      <c r="AT38" s="88">
        <v>6.2590000000000007E-2</v>
      </c>
      <c r="AU38" s="88">
        <v>6.4680000000000001E-2</v>
      </c>
      <c r="AV38" s="88">
        <v>6.1699999999999998E-2</v>
      </c>
      <c r="AW38" s="88">
        <v>6.9320000000000007E-2</v>
      </c>
      <c r="AX38" s="92">
        <v>4.4400000000000002E-2</v>
      </c>
      <c r="AY38" s="91">
        <v>6.4339999999999994E-2</v>
      </c>
      <c r="AZ38" s="88">
        <v>5.7799999999999997E-2</v>
      </c>
      <c r="BA38" s="88">
        <v>6.4799999999999996E-2</v>
      </c>
      <c r="BB38" s="88">
        <v>9.8659999999999998E-2</v>
      </c>
      <c r="BC38" s="88">
        <v>5.3109999999999997E-2</v>
      </c>
      <c r="BD38" s="92">
        <v>7.0269999999999999E-2</v>
      </c>
    </row>
    <row r="39" spans="1:56" x14ac:dyDescent="0.25">
      <c r="A39" s="106">
        <v>32</v>
      </c>
      <c r="B39" s="107" t="s">
        <v>94</v>
      </c>
      <c r="C39" s="91">
        <v>4.1399999999999999E-2</v>
      </c>
      <c r="D39" s="88">
        <v>4.5330000000000002E-2</v>
      </c>
      <c r="E39" s="88">
        <v>5.944E-2</v>
      </c>
      <c r="F39" s="88">
        <v>9.6079999999999999E-2</v>
      </c>
      <c r="G39" s="88">
        <v>6.1129999999999997E-2</v>
      </c>
      <c r="H39" s="88">
        <v>5.4429999999999999E-2</v>
      </c>
      <c r="I39" s="88">
        <v>4.9910000000000003E-2</v>
      </c>
      <c r="J39" s="88">
        <v>0.15099000000000001</v>
      </c>
      <c r="K39" s="88">
        <v>8.2119999999999999E-2</v>
      </c>
      <c r="L39" s="92">
        <v>7.3630000000000001E-2</v>
      </c>
      <c r="M39" s="91">
        <v>6.3930000000000001E-2</v>
      </c>
      <c r="N39" s="88">
        <v>4.8379999999999999E-2</v>
      </c>
      <c r="O39" s="88">
        <v>7.6939999999999995E-2</v>
      </c>
      <c r="P39" s="88">
        <v>8.9440000000000006E-2</v>
      </c>
      <c r="Q39" s="88">
        <v>9.1090000000000004E-2</v>
      </c>
      <c r="R39" s="88">
        <v>7.9769999999999994E-2</v>
      </c>
      <c r="S39" s="88">
        <v>3.0290000000000001E-2</v>
      </c>
      <c r="T39" s="88">
        <v>8.523E-2</v>
      </c>
      <c r="U39" s="88">
        <v>8.2449999999999996E-2</v>
      </c>
      <c r="V39" s="92">
        <v>7.4279999999999999E-2</v>
      </c>
      <c r="W39" s="88"/>
      <c r="X39" s="91">
        <v>5.1979999999999998E-2</v>
      </c>
      <c r="Y39" s="88">
        <v>4.0379999999999999E-2</v>
      </c>
      <c r="Z39" s="88">
        <v>6.4630000000000007E-2</v>
      </c>
      <c r="AA39" s="88">
        <v>9.6390000000000003E-2</v>
      </c>
      <c r="AB39" s="88">
        <v>5.9659999999999998E-2</v>
      </c>
      <c r="AC39" s="88">
        <v>0.11487</v>
      </c>
      <c r="AD39" s="88">
        <v>2.2859999999999998E-2</v>
      </c>
      <c r="AE39" s="88">
        <v>8.8919999999999999E-2</v>
      </c>
      <c r="AF39" s="88">
        <v>5.9240000000000001E-2</v>
      </c>
      <c r="AG39" s="92">
        <v>4.6670000000000003E-2</v>
      </c>
      <c r="AH39" s="91">
        <v>5.7250000000000002E-2</v>
      </c>
      <c r="AI39" s="88">
        <v>6.7320000000000005E-2</v>
      </c>
      <c r="AJ39" s="88">
        <v>6.8970000000000004E-2</v>
      </c>
      <c r="AK39" s="88">
        <v>6.9790000000000005E-2</v>
      </c>
      <c r="AL39" s="88">
        <v>7.0910000000000001E-2</v>
      </c>
      <c r="AM39" s="88">
        <v>5.6730000000000003E-2</v>
      </c>
      <c r="AN39" s="88">
        <v>1.8669999999999999E-2</v>
      </c>
      <c r="AO39" s="88">
        <v>6.8110000000000004E-2</v>
      </c>
      <c r="AP39" s="88">
        <v>5.9040000000000002E-2</v>
      </c>
      <c r="AQ39" s="92">
        <v>5.3330000000000002E-2</v>
      </c>
      <c r="AR39" s="88"/>
      <c r="AS39" s="91">
        <v>6.7180000000000004E-2</v>
      </c>
      <c r="AT39" s="88">
        <v>6.7030000000000006E-2</v>
      </c>
      <c r="AU39" s="88">
        <v>6.5970000000000001E-2</v>
      </c>
      <c r="AV39" s="88">
        <v>6.1129999999999997E-2</v>
      </c>
      <c r="AW39" s="88">
        <v>7.8329999999999997E-2</v>
      </c>
      <c r="AX39" s="92">
        <v>4.3540000000000002E-2</v>
      </c>
      <c r="AY39" s="91">
        <v>6.762E-2</v>
      </c>
      <c r="AZ39" s="88">
        <v>8.4400000000000003E-2</v>
      </c>
      <c r="BA39" s="88">
        <v>5.7540000000000001E-2</v>
      </c>
      <c r="BB39" s="88">
        <v>9.1090000000000004E-2</v>
      </c>
      <c r="BC39" s="88">
        <v>6.9070000000000006E-2</v>
      </c>
      <c r="BD39" s="92">
        <v>7.0269999999999999E-2</v>
      </c>
    </row>
    <row r="40" spans="1:56" x14ac:dyDescent="0.25">
      <c r="A40" s="106">
        <v>34</v>
      </c>
      <c r="B40" s="107" t="s">
        <v>95</v>
      </c>
      <c r="C40" s="91">
        <v>5.1959999999999999E-2</v>
      </c>
      <c r="D40" s="88">
        <v>2.1309999999999999E-2</v>
      </c>
      <c r="E40" s="88">
        <v>2.8649999999999998E-2</v>
      </c>
      <c r="F40" s="88">
        <v>5.851E-2</v>
      </c>
      <c r="G40" s="88">
        <v>3.1189999999999999E-2</v>
      </c>
      <c r="H40" s="88">
        <v>2.862E-2</v>
      </c>
      <c r="I40" s="88">
        <v>3.4700000000000002E-2</v>
      </c>
      <c r="J40" s="88">
        <v>0.13149</v>
      </c>
      <c r="K40" s="88">
        <v>2.7560000000000001E-2</v>
      </c>
      <c r="L40" s="92">
        <v>3.9309999999999998E-2</v>
      </c>
      <c r="M40" s="91">
        <v>6.4729999999999996E-2</v>
      </c>
      <c r="N40" s="88">
        <v>5.3339999999999999E-2</v>
      </c>
      <c r="O40" s="88">
        <v>5.3440000000000001E-2</v>
      </c>
      <c r="P40" s="88">
        <v>7.8310000000000005E-2</v>
      </c>
      <c r="Q40" s="88">
        <v>6.3149999999999998E-2</v>
      </c>
      <c r="R40" s="88">
        <v>5.6500000000000002E-2</v>
      </c>
      <c r="S40" s="88">
        <v>2.4389999999999998E-2</v>
      </c>
      <c r="T40" s="88">
        <v>0.13733000000000001</v>
      </c>
      <c r="U40" s="88">
        <v>3.0980000000000001E-2</v>
      </c>
      <c r="V40" s="92">
        <v>4.2070000000000003E-2</v>
      </c>
      <c r="W40" s="88"/>
      <c r="X40" s="91">
        <v>4.9930000000000002E-2</v>
      </c>
      <c r="Y40" s="88">
        <v>4.4670000000000001E-2</v>
      </c>
      <c r="Z40" s="88">
        <v>1.6750000000000001E-2</v>
      </c>
      <c r="AA40" s="88">
        <v>4.759E-2</v>
      </c>
      <c r="AB40" s="88">
        <v>7.9899999999999999E-2</v>
      </c>
      <c r="AC40" s="88">
        <v>7.6319999999999999E-2</v>
      </c>
      <c r="AD40" s="88">
        <v>2.8510000000000001E-2</v>
      </c>
      <c r="AE40" s="88">
        <v>3.6760000000000001E-2</v>
      </c>
      <c r="AF40" s="88">
        <v>3.9079999999999997E-2</v>
      </c>
      <c r="AG40" s="92">
        <v>2.1489999999999999E-2</v>
      </c>
      <c r="AH40" s="91">
        <v>6.7970000000000003E-2</v>
      </c>
      <c r="AI40" s="88">
        <v>3.9460000000000002E-2</v>
      </c>
      <c r="AJ40" s="88">
        <v>4.0660000000000002E-2</v>
      </c>
      <c r="AK40" s="88">
        <v>5.6619999999999997E-2</v>
      </c>
      <c r="AL40" s="88">
        <v>0.11944</v>
      </c>
      <c r="AM40" s="88">
        <v>8.1070000000000003E-2</v>
      </c>
      <c r="AN40" s="88">
        <v>4.9919999999999999E-2</v>
      </c>
      <c r="AO40" s="88">
        <v>5.8520000000000003E-2</v>
      </c>
      <c r="AP40" s="88">
        <v>4.7800000000000002E-2</v>
      </c>
      <c r="AQ40" s="92">
        <v>2.9600000000000001E-2</v>
      </c>
      <c r="AR40" s="88"/>
      <c r="AS40" s="91">
        <v>5.67E-2</v>
      </c>
      <c r="AT40" s="88">
        <v>4.1640000000000003E-2</v>
      </c>
      <c r="AU40" s="88">
        <v>2.1729999999999999E-2</v>
      </c>
      <c r="AV40" s="88">
        <v>3.1189999999999999E-2</v>
      </c>
      <c r="AW40" s="88">
        <v>9.6729999999999997E-2</v>
      </c>
      <c r="AX40" s="92">
        <v>2.46E-2</v>
      </c>
      <c r="AY40" s="91">
        <v>6.4299999999999996E-2</v>
      </c>
      <c r="AZ40" s="88">
        <v>9.7320000000000004E-2</v>
      </c>
      <c r="BA40" s="88">
        <v>3.3649999999999999E-2</v>
      </c>
      <c r="BB40" s="88">
        <v>6.3149999999999998E-2</v>
      </c>
      <c r="BC40" s="88">
        <v>0.1244</v>
      </c>
      <c r="BD40" s="92">
        <v>3.4660000000000003E-2</v>
      </c>
    </row>
    <row r="41" spans="1:56" x14ac:dyDescent="0.25">
      <c r="A41" s="106">
        <v>42</v>
      </c>
      <c r="B41" s="107" t="s">
        <v>96</v>
      </c>
      <c r="C41" s="91">
        <v>2.266E-2</v>
      </c>
      <c r="D41" s="88">
        <v>5.0930000000000003E-2</v>
      </c>
      <c r="E41" s="88">
        <v>5.5980000000000002E-2</v>
      </c>
      <c r="F41" s="88">
        <v>4.1910000000000003E-2</v>
      </c>
      <c r="G41" s="88">
        <v>4.7620000000000003E-2</v>
      </c>
      <c r="H41" s="88">
        <v>5.0459999999999998E-2</v>
      </c>
      <c r="I41" s="88">
        <v>2.811E-2</v>
      </c>
      <c r="J41" s="88">
        <v>4.1000000000000002E-2</v>
      </c>
      <c r="K41" s="88">
        <v>5.672E-2</v>
      </c>
      <c r="L41" s="92">
        <v>4.5719999999999997E-2</v>
      </c>
      <c r="M41" s="91">
        <v>4.2270000000000002E-2</v>
      </c>
      <c r="N41" s="88">
        <v>5.1229999999999998E-2</v>
      </c>
      <c r="O41" s="88">
        <v>5.738E-2</v>
      </c>
      <c r="P41" s="88">
        <v>4.9169999999999998E-2</v>
      </c>
      <c r="Q41" s="88">
        <v>5.738E-2</v>
      </c>
      <c r="R41" s="88">
        <v>7.8960000000000002E-2</v>
      </c>
      <c r="S41" s="88">
        <v>3.3090000000000001E-2</v>
      </c>
      <c r="T41" s="88">
        <v>5.7340000000000002E-2</v>
      </c>
      <c r="U41" s="88">
        <v>4.5159999999999999E-2</v>
      </c>
      <c r="V41" s="92">
        <v>5.2420000000000001E-2</v>
      </c>
      <c r="W41" s="88"/>
      <c r="X41" s="91">
        <v>3.7440000000000001E-2</v>
      </c>
      <c r="Y41" s="88">
        <v>9.0399999999999994E-2</v>
      </c>
      <c r="Z41" s="88">
        <v>7.4010000000000006E-2</v>
      </c>
      <c r="AA41" s="88">
        <v>3.8309999999999997E-2</v>
      </c>
      <c r="AB41" s="88">
        <v>4.8099999999999997E-2</v>
      </c>
      <c r="AC41" s="88">
        <v>0.31530000000000002</v>
      </c>
      <c r="AD41" s="88">
        <v>5.1290000000000002E-2</v>
      </c>
      <c r="AE41" s="88">
        <v>4.4069999999999998E-2</v>
      </c>
      <c r="AF41" s="88">
        <v>3.2539999999999999E-2</v>
      </c>
      <c r="AG41" s="92">
        <v>4.8509999999999998E-2</v>
      </c>
      <c r="AH41" s="91">
        <v>3.805E-2</v>
      </c>
      <c r="AI41" s="88">
        <v>6.5559999999999993E-2</v>
      </c>
      <c r="AJ41" s="88">
        <v>6.7669999999999994E-2</v>
      </c>
      <c r="AK41" s="88">
        <v>5.3269999999999998E-2</v>
      </c>
      <c r="AL41" s="88">
        <v>4.8550000000000003E-2</v>
      </c>
      <c r="AM41" s="88">
        <v>0.2445</v>
      </c>
      <c r="AN41" s="88">
        <v>5.2839999999999998E-2</v>
      </c>
      <c r="AO41" s="88">
        <v>5.8299999999999998E-2</v>
      </c>
      <c r="AP41" s="88">
        <v>2.7740000000000001E-2</v>
      </c>
      <c r="AQ41" s="92">
        <v>4.9979999999999997E-2</v>
      </c>
      <c r="AR41" s="88"/>
      <c r="AS41" s="91">
        <v>3.6499999999999998E-2</v>
      </c>
      <c r="AT41" s="88">
        <v>4.3860000000000003E-2</v>
      </c>
      <c r="AU41" s="88">
        <v>6.0100000000000001E-2</v>
      </c>
      <c r="AV41" s="88">
        <v>4.7620000000000003E-2</v>
      </c>
      <c r="AW41" s="88">
        <v>4.6039999999999998E-2</v>
      </c>
      <c r="AX41" s="92">
        <v>4.5350000000000001E-2</v>
      </c>
      <c r="AY41" s="91">
        <v>5.885E-2</v>
      </c>
      <c r="AZ41" s="88">
        <v>5.7290000000000001E-2</v>
      </c>
      <c r="BA41" s="88">
        <v>5.0119999999999998E-2</v>
      </c>
      <c r="BB41" s="88">
        <v>5.738E-2</v>
      </c>
      <c r="BC41" s="88">
        <v>5.9720000000000002E-2</v>
      </c>
      <c r="BD41" s="92">
        <v>4.3950000000000003E-2</v>
      </c>
    </row>
    <row r="42" spans="1:56" x14ac:dyDescent="0.25">
      <c r="A42" s="106">
        <v>44</v>
      </c>
      <c r="B42" s="107" t="s">
        <v>97</v>
      </c>
      <c r="C42" s="91">
        <v>1.8630000000000001E-2</v>
      </c>
      <c r="D42" s="88">
        <v>3.5560000000000001E-2</v>
      </c>
      <c r="E42" s="88">
        <v>9.1980000000000006E-2</v>
      </c>
      <c r="F42" s="88">
        <v>1.9E-2</v>
      </c>
      <c r="G42" s="88">
        <v>1.9619999999999999E-2</v>
      </c>
      <c r="H42" s="88">
        <v>3.0499999999999999E-2</v>
      </c>
      <c r="I42" s="88">
        <v>2.5239999999999999E-2</v>
      </c>
      <c r="J42" s="88">
        <v>3.2379999999999999E-2</v>
      </c>
      <c r="K42" s="88">
        <v>5.0590000000000003E-2</v>
      </c>
      <c r="L42" s="92">
        <v>3.381E-2</v>
      </c>
      <c r="M42" s="91">
        <v>2.9569999999999999E-2</v>
      </c>
      <c r="N42" s="88">
        <v>2.9090000000000001E-2</v>
      </c>
      <c r="O42" s="88">
        <v>9.6549999999999997E-2</v>
      </c>
      <c r="P42" s="88">
        <v>2.282E-2</v>
      </c>
      <c r="Q42" s="88">
        <v>3.6119999999999999E-2</v>
      </c>
      <c r="R42" s="88">
        <v>4.0099999999999997E-2</v>
      </c>
      <c r="S42" s="88">
        <v>4.4350000000000001E-2</v>
      </c>
      <c r="T42" s="88">
        <v>3.8809999999999997E-2</v>
      </c>
      <c r="U42" s="88">
        <v>4.9840000000000002E-2</v>
      </c>
      <c r="V42" s="92">
        <v>3.9870000000000003E-2</v>
      </c>
      <c r="W42" s="88"/>
      <c r="X42" s="91">
        <v>4.1079999999999998E-2</v>
      </c>
      <c r="Y42" s="88">
        <v>9.3299999999999994E-2</v>
      </c>
      <c r="Z42" s="88">
        <v>8.4250000000000005E-2</v>
      </c>
      <c r="AA42" s="88">
        <v>2.1659999999999999E-2</v>
      </c>
      <c r="AB42" s="88">
        <v>2.681E-2</v>
      </c>
      <c r="AC42" s="88">
        <v>0.17701</v>
      </c>
      <c r="AD42" s="88">
        <v>3.7850000000000002E-2</v>
      </c>
      <c r="AE42" s="88">
        <v>2.9430000000000001E-2</v>
      </c>
      <c r="AF42" s="88">
        <v>2.4209999999999999E-2</v>
      </c>
      <c r="AG42" s="92">
        <v>3.1329999999999997E-2</v>
      </c>
      <c r="AH42" s="91">
        <v>3.4009999999999999E-2</v>
      </c>
      <c r="AI42" s="88">
        <v>5.1049999999999998E-2</v>
      </c>
      <c r="AJ42" s="88">
        <v>9.7320000000000004E-2</v>
      </c>
      <c r="AK42" s="88">
        <v>3.8940000000000002E-2</v>
      </c>
      <c r="AL42" s="88">
        <v>4.5220000000000003E-2</v>
      </c>
      <c r="AM42" s="88">
        <v>0.16599</v>
      </c>
      <c r="AN42" s="88">
        <v>6.003E-2</v>
      </c>
      <c r="AO42" s="88">
        <v>3.9280000000000002E-2</v>
      </c>
      <c r="AP42" s="88">
        <v>3.0839999999999999E-2</v>
      </c>
      <c r="AQ42" s="92">
        <v>3.594E-2</v>
      </c>
      <c r="AR42" s="88"/>
      <c r="AS42" s="91">
        <v>2.7539999999999999E-2</v>
      </c>
      <c r="AT42" s="88">
        <v>4.7239999999999997E-2</v>
      </c>
      <c r="AU42" s="88">
        <v>7.3660000000000003E-2</v>
      </c>
      <c r="AV42" s="88">
        <v>1.9619999999999999E-2</v>
      </c>
      <c r="AW42" s="88">
        <v>2.4400000000000002E-2</v>
      </c>
      <c r="AX42" s="92">
        <v>3.7650000000000003E-2</v>
      </c>
      <c r="AY42" s="91">
        <v>3.671E-2</v>
      </c>
      <c r="AZ42" s="88">
        <v>5.9499999999999997E-2</v>
      </c>
      <c r="BA42" s="88">
        <v>9.69E-2</v>
      </c>
      <c r="BB42" s="88">
        <v>3.6119999999999999E-2</v>
      </c>
      <c r="BC42" s="88">
        <v>4.0629999999999999E-2</v>
      </c>
      <c r="BD42" s="92">
        <v>4.965E-2</v>
      </c>
    </row>
    <row r="43" spans="1:56" x14ac:dyDescent="0.25">
      <c r="A43" s="106">
        <v>46</v>
      </c>
      <c r="B43" s="107" t="s">
        <v>98</v>
      </c>
      <c r="C43" s="91">
        <v>9.1999999999999998E-3</v>
      </c>
      <c r="D43" s="88">
        <v>2.7E-2</v>
      </c>
      <c r="E43" s="88">
        <v>3.075E-2</v>
      </c>
      <c r="F43" s="88">
        <v>1.4250000000000001E-2</v>
      </c>
      <c r="G43" s="88">
        <v>1.634E-2</v>
      </c>
      <c r="H43" s="88">
        <v>2.469E-2</v>
      </c>
      <c r="I43" s="88">
        <v>9.8200000000000006E-3</v>
      </c>
      <c r="J43" s="88">
        <v>2.0910000000000002E-2</v>
      </c>
      <c r="K43" s="88">
        <v>4.8770000000000001E-2</v>
      </c>
      <c r="L43" s="92">
        <v>2.9440000000000001E-2</v>
      </c>
      <c r="M43" s="91">
        <v>4.9529999999999998E-2</v>
      </c>
      <c r="N43" s="88">
        <v>3.5090000000000003E-2</v>
      </c>
      <c r="O43" s="88">
        <v>6.2140000000000001E-2</v>
      </c>
      <c r="P43" s="88">
        <v>3.8530000000000002E-2</v>
      </c>
      <c r="Q43" s="88">
        <v>6.4250000000000002E-2</v>
      </c>
      <c r="R43" s="88">
        <v>3.8240000000000003E-2</v>
      </c>
      <c r="S43" s="88">
        <v>4.487E-2</v>
      </c>
      <c r="T43" s="88">
        <v>5.5140000000000002E-2</v>
      </c>
      <c r="U43" s="88">
        <v>2.3369999999999998E-2</v>
      </c>
      <c r="V43" s="92">
        <v>4.4429999999999997E-2</v>
      </c>
      <c r="W43" s="88"/>
      <c r="X43" s="91">
        <v>3.524E-2</v>
      </c>
      <c r="Y43" s="88">
        <v>7.5950000000000004E-2</v>
      </c>
      <c r="Z43" s="88">
        <v>5.459E-2</v>
      </c>
      <c r="AA43" s="88">
        <v>1.6080000000000001E-2</v>
      </c>
      <c r="AB43" s="88">
        <v>1.6E-2</v>
      </c>
      <c r="AC43" s="88">
        <v>0.40049000000000001</v>
      </c>
      <c r="AD43" s="88">
        <v>1.7409999999999998E-2</v>
      </c>
      <c r="AE43" s="88">
        <v>1.3339999999999999E-2</v>
      </c>
      <c r="AF43" s="88">
        <v>3.0249999999999999E-2</v>
      </c>
      <c r="AG43" s="92">
        <v>2.7019999999999999E-2</v>
      </c>
      <c r="AH43" s="91">
        <v>3.0099999999999998E-2</v>
      </c>
      <c r="AI43" s="88">
        <v>4.2630000000000001E-2</v>
      </c>
      <c r="AJ43" s="88">
        <v>6.1339999999999999E-2</v>
      </c>
      <c r="AK43" s="88">
        <v>5.2850000000000001E-2</v>
      </c>
      <c r="AL43" s="88">
        <v>3.9800000000000002E-2</v>
      </c>
      <c r="AM43" s="88">
        <v>0.29742000000000002</v>
      </c>
      <c r="AN43" s="88">
        <v>4.734E-2</v>
      </c>
      <c r="AO43" s="88">
        <v>5.7639999999999997E-2</v>
      </c>
      <c r="AP43" s="88">
        <v>2.8330000000000001E-2</v>
      </c>
      <c r="AQ43" s="92">
        <v>3.424E-2</v>
      </c>
      <c r="AR43" s="88"/>
      <c r="AS43" s="91">
        <v>2.06E-2</v>
      </c>
      <c r="AT43" s="88">
        <v>1.5599999999999999E-2</v>
      </c>
      <c r="AU43" s="88">
        <v>3.4389999999999997E-2</v>
      </c>
      <c r="AV43" s="88">
        <v>1.634E-2</v>
      </c>
      <c r="AW43" s="88">
        <v>1.694E-2</v>
      </c>
      <c r="AX43" s="92">
        <v>2.248E-2</v>
      </c>
      <c r="AY43" s="91">
        <v>3.4110000000000001E-2</v>
      </c>
      <c r="AZ43" s="88">
        <v>4.0570000000000002E-2</v>
      </c>
      <c r="BA43" s="88">
        <v>3.5130000000000002E-2</v>
      </c>
      <c r="BB43" s="88">
        <v>6.4250000000000002E-2</v>
      </c>
      <c r="BC43" s="88">
        <v>4.9889999999999997E-2</v>
      </c>
      <c r="BD43" s="92">
        <v>3.058E-2</v>
      </c>
    </row>
    <row r="44" spans="1:56" x14ac:dyDescent="0.25">
      <c r="A44" s="106">
        <v>48</v>
      </c>
      <c r="B44" s="107" t="s">
        <v>99</v>
      </c>
      <c r="C44" s="91">
        <v>1.738E-2</v>
      </c>
      <c r="D44" s="88">
        <v>3.2689999999999997E-2</v>
      </c>
      <c r="E44" s="88">
        <v>4.9709999999999997E-2</v>
      </c>
      <c r="F44" s="88">
        <v>7.6800000000000002E-3</v>
      </c>
      <c r="G44" s="88">
        <v>1.745E-2</v>
      </c>
      <c r="H44" s="88">
        <v>3.3279999999999997E-2</v>
      </c>
      <c r="I44" s="88">
        <v>1.4959999999999999E-2</v>
      </c>
      <c r="J44" s="88">
        <v>2.579E-2</v>
      </c>
      <c r="K44" s="88">
        <v>6.8290000000000003E-2</v>
      </c>
      <c r="L44" s="92">
        <v>2.955E-2</v>
      </c>
      <c r="M44" s="91">
        <v>6.1190000000000001E-2</v>
      </c>
      <c r="N44" s="88">
        <v>3.082E-2</v>
      </c>
      <c r="O44" s="88">
        <v>0.13364999999999999</v>
      </c>
      <c r="P44" s="88">
        <v>2.419E-2</v>
      </c>
      <c r="Q44" s="88">
        <v>7.2389999999999996E-2</v>
      </c>
      <c r="R44" s="88">
        <v>3.7490000000000002E-2</v>
      </c>
      <c r="S44" s="88">
        <v>7.1040000000000006E-2</v>
      </c>
      <c r="T44" s="88">
        <v>5.7340000000000002E-2</v>
      </c>
      <c r="U44" s="88">
        <v>5.672E-2</v>
      </c>
      <c r="V44" s="92">
        <v>5.8369999999999998E-2</v>
      </c>
      <c r="W44" s="88"/>
      <c r="X44" s="91">
        <v>5.151E-2</v>
      </c>
      <c r="Y44" s="88">
        <v>0.10055</v>
      </c>
      <c r="Z44" s="88">
        <v>6.2810000000000005E-2</v>
      </c>
      <c r="AA44" s="88">
        <v>2.3040000000000001E-2</v>
      </c>
      <c r="AB44" s="88">
        <v>1.932E-2</v>
      </c>
      <c r="AC44" s="88">
        <v>0.25301000000000001</v>
      </c>
      <c r="AD44" s="88">
        <v>1.7010000000000001E-2</v>
      </c>
      <c r="AE44" s="88">
        <v>1.558E-2</v>
      </c>
      <c r="AF44" s="88">
        <v>4.4130000000000003E-2</v>
      </c>
      <c r="AG44" s="92">
        <v>2.538E-2</v>
      </c>
      <c r="AH44" s="91">
        <v>3.3579999999999999E-2</v>
      </c>
      <c r="AI44" s="88">
        <v>4.3279999999999999E-2</v>
      </c>
      <c r="AJ44" s="88">
        <v>0.10118000000000001</v>
      </c>
      <c r="AK44" s="88">
        <v>6.3930000000000001E-2</v>
      </c>
      <c r="AL44" s="88">
        <v>4.9739999999999999E-2</v>
      </c>
      <c r="AM44" s="88">
        <v>0.22831000000000001</v>
      </c>
      <c r="AN44" s="88">
        <v>7.2720000000000007E-2</v>
      </c>
      <c r="AO44" s="88">
        <v>7.4380000000000002E-2</v>
      </c>
      <c r="AP44" s="88">
        <v>8.8469999999999993E-2</v>
      </c>
      <c r="AQ44" s="92">
        <v>5.3220000000000003E-2</v>
      </c>
      <c r="AR44" s="88"/>
      <c r="AS44" s="91">
        <v>3.243E-2</v>
      </c>
      <c r="AT44" s="88">
        <v>4.2540000000000001E-2</v>
      </c>
      <c r="AU44" s="88">
        <v>5.9630000000000002E-2</v>
      </c>
      <c r="AV44" s="88">
        <v>1.745E-2</v>
      </c>
      <c r="AW44" s="88">
        <v>1.5640000000000001E-2</v>
      </c>
      <c r="AX44" s="92">
        <v>2.4119999999999999E-2</v>
      </c>
      <c r="AY44" s="91">
        <v>4.3159999999999997E-2</v>
      </c>
      <c r="AZ44" s="88">
        <v>6.1120000000000001E-2</v>
      </c>
      <c r="BA44" s="88">
        <v>9.4159999999999994E-2</v>
      </c>
      <c r="BB44" s="88">
        <v>7.2389999999999996E-2</v>
      </c>
      <c r="BC44" s="88">
        <v>5.8529999999999999E-2</v>
      </c>
      <c r="BD44" s="92">
        <v>5.5120000000000002E-2</v>
      </c>
    </row>
    <row r="45" spans="1:56" x14ac:dyDescent="0.25">
      <c r="A45" s="106">
        <v>50</v>
      </c>
      <c r="B45" s="107" t="s">
        <v>38</v>
      </c>
      <c r="C45" s="91">
        <v>6.4089999999999994E-2</v>
      </c>
      <c r="D45" s="88">
        <v>3.2750000000000001E-2</v>
      </c>
      <c r="E45" s="88">
        <v>7.4359999999999996E-2</v>
      </c>
      <c r="F45" s="88">
        <v>2.656E-2</v>
      </c>
      <c r="G45" s="88">
        <v>3.3110000000000001E-2</v>
      </c>
      <c r="H45" s="88">
        <v>4.4920000000000002E-2</v>
      </c>
      <c r="I45" s="88">
        <v>4.7699999999999999E-2</v>
      </c>
      <c r="J45" s="88">
        <v>4.9059999999999999E-2</v>
      </c>
      <c r="K45" s="88">
        <v>4.7739999999999998E-2</v>
      </c>
      <c r="L45" s="92">
        <v>3.7560000000000003E-2</v>
      </c>
      <c r="M45" s="91">
        <v>4.2070000000000003E-2</v>
      </c>
      <c r="N45" s="88">
        <v>3.8350000000000002E-2</v>
      </c>
      <c r="O45" s="88">
        <v>4.9700000000000001E-2</v>
      </c>
      <c r="P45" s="88">
        <v>2.921E-2</v>
      </c>
      <c r="Q45" s="88">
        <v>1.9939999999999999E-2</v>
      </c>
      <c r="R45" s="88">
        <v>5.015E-2</v>
      </c>
      <c r="S45" s="88">
        <v>5.0729999999999997E-2</v>
      </c>
      <c r="T45" s="88">
        <v>2.479E-2</v>
      </c>
      <c r="U45" s="88">
        <v>5.1060000000000001E-2</v>
      </c>
      <c r="V45" s="92">
        <v>3.8989999999999997E-2</v>
      </c>
      <c r="W45" s="88"/>
      <c r="X45" s="91">
        <v>5.3629999999999997E-2</v>
      </c>
      <c r="Y45" s="88">
        <v>6.4600000000000005E-2</v>
      </c>
      <c r="Z45" s="88">
        <v>6.2579999999999997E-2</v>
      </c>
      <c r="AA45" s="88">
        <v>2.6450000000000001E-2</v>
      </c>
      <c r="AB45" s="88">
        <v>2.758E-2</v>
      </c>
      <c r="AC45" s="88">
        <v>0.10326</v>
      </c>
      <c r="AD45" s="88">
        <v>4.3180000000000003E-2</v>
      </c>
      <c r="AE45" s="88">
        <v>4.4909999999999999E-2</v>
      </c>
      <c r="AF45" s="88">
        <v>2.0590000000000001E-2</v>
      </c>
      <c r="AG45" s="92">
        <v>3.1850000000000003E-2</v>
      </c>
      <c r="AH45" s="91">
        <v>3.7699999999999997E-2</v>
      </c>
      <c r="AI45" s="88">
        <v>4.1489999999999999E-2</v>
      </c>
      <c r="AJ45" s="88">
        <v>6.7739999999999995E-2</v>
      </c>
      <c r="AK45" s="88">
        <v>3.2579999999999998E-2</v>
      </c>
      <c r="AL45" s="88">
        <v>3.4669999999999999E-2</v>
      </c>
      <c r="AM45" s="88">
        <v>8.8599999999999998E-2</v>
      </c>
      <c r="AN45" s="88">
        <v>5.9089999999999997E-2</v>
      </c>
      <c r="AO45" s="88">
        <v>1.7819999999999999E-2</v>
      </c>
      <c r="AP45" s="88">
        <v>1.7610000000000001E-2</v>
      </c>
      <c r="AQ45" s="92">
        <v>2.9590000000000002E-2</v>
      </c>
      <c r="AR45" s="88"/>
      <c r="AS45" s="91">
        <v>4.036E-2</v>
      </c>
      <c r="AT45" s="88">
        <v>6.5409999999999996E-2</v>
      </c>
      <c r="AU45" s="88">
        <v>6.5299999999999997E-2</v>
      </c>
      <c r="AV45" s="88">
        <v>3.3110000000000001E-2</v>
      </c>
      <c r="AW45" s="88">
        <v>2.7720000000000002E-2</v>
      </c>
      <c r="AX45" s="92">
        <v>5.4280000000000002E-2</v>
      </c>
      <c r="AY45" s="91">
        <v>3.9039999999999998E-2</v>
      </c>
      <c r="AZ45" s="88">
        <v>3.712E-2</v>
      </c>
      <c r="BA45" s="88">
        <v>7.5829999999999995E-2</v>
      </c>
      <c r="BB45" s="88">
        <v>1.9939999999999999E-2</v>
      </c>
      <c r="BC45" s="88">
        <v>2.196E-2</v>
      </c>
      <c r="BD45" s="92">
        <v>4.6769999999999999E-2</v>
      </c>
    </row>
    <row r="46" spans="1:56" x14ac:dyDescent="0.25">
      <c r="A46" s="106">
        <v>62</v>
      </c>
      <c r="B46" s="107" t="s">
        <v>100</v>
      </c>
      <c r="C46" s="91">
        <v>0.10508000000000001</v>
      </c>
      <c r="D46" s="88">
        <v>7.2099999999999997E-2</v>
      </c>
      <c r="E46" s="88">
        <v>0.10578</v>
      </c>
      <c r="F46" s="88">
        <v>2.724E-2</v>
      </c>
      <c r="G46" s="88">
        <v>7.7109999999999998E-2</v>
      </c>
      <c r="H46" s="88">
        <v>6.9709999999999994E-2</v>
      </c>
      <c r="I46" s="88">
        <v>0.11271</v>
      </c>
      <c r="J46" s="88">
        <v>6.9260000000000002E-2</v>
      </c>
      <c r="K46" s="88">
        <v>8.8059999999999999E-2</v>
      </c>
      <c r="L46" s="92">
        <v>7.3810000000000001E-2</v>
      </c>
      <c r="M46" s="91">
        <v>9.1679999999999998E-2</v>
      </c>
      <c r="N46" s="88">
        <v>4.5510000000000002E-2</v>
      </c>
      <c r="O46" s="88">
        <v>0.12956000000000001</v>
      </c>
      <c r="P46" s="88">
        <v>3.5749999999999997E-2</v>
      </c>
      <c r="Q46" s="88">
        <v>0.10138</v>
      </c>
      <c r="R46" s="88">
        <v>0.12631000000000001</v>
      </c>
      <c r="S46" s="88">
        <v>0.15468000000000001</v>
      </c>
      <c r="T46" s="88">
        <v>0.10081</v>
      </c>
      <c r="U46" s="88">
        <v>0.10228</v>
      </c>
      <c r="V46" s="92">
        <v>7.7310000000000004E-2</v>
      </c>
      <c r="W46" s="88"/>
      <c r="X46" s="91">
        <v>0.10186000000000001</v>
      </c>
      <c r="Y46" s="88">
        <v>0.14813999999999999</v>
      </c>
      <c r="Z46" s="88">
        <v>0.13630999999999999</v>
      </c>
      <c r="AA46" s="88">
        <v>0.11228</v>
      </c>
      <c r="AB46" s="88">
        <v>9.3149999999999997E-2</v>
      </c>
      <c r="AC46" s="88">
        <v>0.16889000000000001</v>
      </c>
      <c r="AD46" s="88">
        <v>6.8059999999999996E-2</v>
      </c>
      <c r="AE46" s="88">
        <v>7.8130000000000005E-2</v>
      </c>
      <c r="AF46" s="88">
        <v>8.5269999999999999E-2</v>
      </c>
      <c r="AG46" s="92">
        <v>7.7299999999999994E-2</v>
      </c>
      <c r="AH46" s="91">
        <v>8.2250000000000004E-2</v>
      </c>
      <c r="AI46" s="88">
        <v>6.0679999999999998E-2</v>
      </c>
      <c r="AJ46" s="88">
        <v>0.18668000000000001</v>
      </c>
      <c r="AK46" s="88">
        <v>0.10899</v>
      </c>
      <c r="AL46" s="88">
        <v>9.2520000000000005E-2</v>
      </c>
      <c r="AM46" s="88">
        <v>0.22689999999999999</v>
      </c>
      <c r="AN46" s="88">
        <v>0.13938</v>
      </c>
      <c r="AO46" s="88">
        <v>0.12798000000000001</v>
      </c>
      <c r="AP46" s="88">
        <v>0.1038</v>
      </c>
      <c r="AQ46" s="92">
        <v>0.10072</v>
      </c>
      <c r="AR46" s="88"/>
      <c r="AS46" s="91">
        <v>9.0149999999999994E-2</v>
      </c>
      <c r="AT46" s="88">
        <v>0.11602999999999999</v>
      </c>
      <c r="AU46" s="88">
        <v>0.13063</v>
      </c>
      <c r="AV46" s="88">
        <v>7.7109999999999998E-2</v>
      </c>
      <c r="AW46" s="88">
        <v>7.6399999999999996E-2</v>
      </c>
      <c r="AX46" s="92">
        <v>8.7970000000000007E-2</v>
      </c>
      <c r="AY46" s="91">
        <v>9.7640000000000005E-2</v>
      </c>
      <c r="AZ46" s="88">
        <v>0.10382</v>
      </c>
      <c r="BA46" s="88">
        <v>0.17752999999999999</v>
      </c>
      <c r="BB46" s="88">
        <v>0.10138</v>
      </c>
      <c r="BC46" s="88">
        <v>9.7369999999999998E-2</v>
      </c>
      <c r="BD46" s="92">
        <v>0.10924</v>
      </c>
    </row>
    <row r="47" spans="1:56" x14ac:dyDescent="0.25">
      <c r="A47" s="106">
        <v>64</v>
      </c>
      <c r="B47" s="107" t="s">
        <v>101</v>
      </c>
      <c r="C47" s="91">
        <v>6.3210000000000002E-2</v>
      </c>
      <c r="D47" s="88">
        <v>5.1150000000000001E-2</v>
      </c>
      <c r="E47" s="88">
        <v>8.8090000000000002E-2</v>
      </c>
      <c r="F47" s="88">
        <v>3.7539999999999997E-2</v>
      </c>
      <c r="G47" s="88">
        <v>6.7599999999999993E-2</v>
      </c>
      <c r="H47" s="88">
        <v>8.7720000000000006E-2</v>
      </c>
      <c r="I47" s="88">
        <v>7.0720000000000005E-2</v>
      </c>
      <c r="J47" s="88">
        <v>8.5779999999999995E-2</v>
      </c>
      <c r="K47" s="88">
        <v>8.5599999999999996E-2</v>
      </c>
      <c r="L47" s="92">
        <v>4.7750000000000001E-2</v>
      </c>
      <c r="M47" s="91">
        <v>8.0810000000000007E-2</v>
      </c>
      <c r="N47" s="88">
        <v>4.861E-2</v>
      </c>
      <c r="O47" s="88">
        <v>0.11598</v>
      </c>
      <c r="P47" s="88">
        <v>6.08E-2</v>
      </c>
      <c r="Q47" s="88">
        <v>0.13259000000000001</v>
      </c>
      <c r="R47" s="88">
        <v>8.0390000000000003E-2</v>
      </c>
      <c r="S47" s="88">
        <v>0.1017</v>
      </c>
      <c r="T47" s="88">
        <v>8.3519999999999997E-2</v>
      </c>
      <c r="U47" s="88">
        <v>7.5370000000000006E-2</v>
      </c>
      <c r="V47" s="92">
        <v>9.5140000000000002E-2</v>
      </c>
      <c r="W47" s="88"/>
      <c r="X47" s="91">
        <v>9.264E-2</v>
      </c>
      <c r="Y47" s="88">
        <v>0.12817000000000001</v>
      </c>
      <c r="Z47" s="88">
        <v>8.6529999999999996E-2</v>
      </c>
      <c r="AA47" s="88">
        <v>0.10012</v>
      </c>
      <c r="AB47" s="88">
        <v>6.565E-2</v>
      </c>
      <c r="AC47" s="88">
        <v>7.5730000000000006E-2</v>
      </c>
      <c r="AD47" s="88">
        <v>3.3050000000000003E-2</v>
      </c>
      <c r="AE47" s="88">
        <v>6.0569999999999999E-2</v>
      </c>
      <c r="AF47" s="88">
        <v>8.4309999999999996E-2</v>
      </c>
      <c r="AG47" s="92">
        <v>5.7770000000000002E-2</v>
      </c>
      <c r="AH47" s="91">
        <v>6.6470000000000001E-2</v>
      </c>
      <c r="AI47" s="88">
        <v>4.5879999999999997E-2</v>
      </c>
      <c r="AJ47" s="88">
        <v>7.5359999999999996E-2</v>
      </c>
      <c r="AK47" s="88">
        <v>0.12667999999999999</v>
      </c>
      <c r="AL47" s="88">
        <v>0.10623</v>
      </c>
      <c r="AM47" s="88">
        <v>0.13815</v>
      </c>
      <c r="AN47" s="88">
        <v>7.0099999999999996E-2</v>
      </c>
      <c r="AO47" s="88">
        <v>0.13177</v>
      </c>
      <c r="AP47" s="88">
        <v>9.2020000000000005E-2</v>
      </c>
      <c r="AQ47" s="92">
        <v>9.8710000000000006E-2</v>
      </c>
      <c r="AR47" s="88"/>
      <c r="AS47" s="91">
        <v>6.216E-2</v>
      </c>
      <c r="AT47" s="88">
        <v>8.6389999999999995E-2</v>
      </c>
      <c r="AU47" s="88">
        <v>8.2000000000000003E-2</v>
      </c>
      <c r="AV47" s="88">
        <v>6.7599999999999993E-2</v>
      </c>
      <c r="AW47" s="88">
        <v>4.1399999999999999E-2</v>
      </c>
      <c r="AX47" s="92">
        <v>5.9040000000000002E-2</v>
      </c>
      <c r="AY47" s="91">
        <v>7.8350000000000003E-2</v>
      </c>
      <c r="AZ47" s="88">
        <v>9.4170000000000004E-2</v>
      </c>
      <c r="BA47" s="88">
        <v>9.4229999999999994E-2</v>
      </c>
      <c r="BB47" s="88">
        <v>0.13259000000000001</v>
      </c>
      <c r="BC47" s="88">
        <v>0.10269</v>
      </c>
      <c r="BD47" s="92">
        <v>9.9379999999999996E-2</v>
      </c>
    </row>
    <row r="48" spans="1:56" x14ac:dyDescent="0.25">
      <c r="A48" s="106">
        <v>66</v>
      </c>
      <c r="B48" s="107" t="s">
        <v>102</v>
      </c>
      <c r="C48" s="91">
        <v>0.11723</v>
      </c>
      <c r="D48" s="88">
        <v>0.1424</v>
      </c>
      <c r="E48" s="88">
        <v>0.13918</v>
      </c>
      <c r="F48" s="88">
        <v>6.8900000000000003E-2</v>
      </c>
      <c r="G48" s="88">
        <v>0.12528</v>
      </c>
      <c r="H48" s="88">
        <v>0.10102</v>
      </c>
      <c r="I48" s="88">
        <v>9.1079999999999994E-2</v>
      </c>
      <c r="J48" s="88">
        <v>0.16535</v>
      </c>
      <c r="K48" s="88">
        <v>9.171E-2</v>
      </c>
      <c r="L48" s="92">
        <v>9.8269999999999996E-2</v>
      </c>
      <c r="M48" s="91">
        <v>9.5070000000000002E-2</v>
      </c>
      <c r="N48" s="88">
        <v>8.4220000000000003E-2</v>
      </c>
      <c r="O48" s="88">
        <v>9.2340000000000005E-2</v>
      </c>
      <c r="P48" s="88">
        <v>6.0330000000000002E-2</v>
      </c>
      <c r="Q48" s="88">
        <v>0.13929</v>
      </c>
      <c r="R48" s="88">
        <v>8.6300000000000002E-2</v>
      </c>
      <c r="S48" s="88">
        <v>7.3620000000000005E-2</v>
      </c>
      <c r="T48" s="88">
        <v>0.11321000000000001</v>
      </c>
      <c r="U48" s="88">
        <v>6.7290000000000003E-2</v>
      </c>
      <c r="V48" s="92">
        <v>9.6000000000000002E-2</v>
      </c>
      <c r="W48" s="88"/>
      <c r="X48" s="91">
        <v>0.17102000000000001</v>
      </c>
      <c r="Y48" s="88">
        <v>0.13708999999999999</v>
      </c>
      <c r="Z48" s="88">
        <v>0.10977000000000001</v>
      </c>
      <c r="AA48" s="88">
        <v>0.12881999999999999</v>
      </c>
      <c r="AB48" s="88">
        <v>0.10935</v>
      </c>
      <c r="AC48" s="88">
        <v>6.7040000000000002E-2</v>
      </c>
      <c r="AD48" s="88">
        <v>5.1900000000000002E-2</v>
      </c>
      <c r="AE48" s="88">
        <v>0.15876000000000001</v>
      </c>
      <c r="AF48" s="88">
        <v>8.7099999999999997E-2</v>
      </c>
      <c r="AG48" s="92">
        <v>9.1509999999999994E-2</v>
      </c>
      <c r="AH48" s="91">
        <v>7.6039999999999996E-2</v>
      </c>
      <c r="AI48" s="88">
        <v>6.6409999999999997E-2</v>
      </c>
      <c r="AJ48" s="88">
        <v>4.9829999999999999E-2</v>
      </c>
      <c r="AK48" s="88">
        <v>9.6970000000000001E-2</v>
      </c>
      <c r="AL48" s="88">
        <v>0.14047000000000001</v>
      </c>
      <c r="AM48" s="88">
        <v>4.4749999999999998E-2</v>
      </c>
      <c r="AN48" s="88">
        <v>2.3900000000000001E-2</v>
      </c>
      <c r="AO48" s="88">
        <v>0.11210000000000001</v>
      </c>
      <c r="AP48" s="88">
        <v>7.9729999999999995E-2</v>
      </c>
      <c r="AQ48" s="92">
        <v>9.5939999999999998E-2</v>
      </c>
      <c r="AR48" s="88"/>
      <c r="AS48" s="91">
        <v>0.12042</v>
      </c>
      <c r="AT48" s="88">
        <v>0.16611000000000001</v>
      </c>
      <c r="AU48" s="88">
        <v>0.11755</v>
      </c>
      <c r="AV48" s="88">
        <v>0.12528</v>
      </c>
      <c r="AW48" s="88">
        <v>7.4969999999999995E-2</v>
      </c>
      <c r="AX48" s="92">
        <v>0.10732999999999999</v>
      </c>
      <c r="AY48" s="91">
        <v>7.9119999999999996E-2</v>
      </c>
      <c r="AZ48" s="88">
        <v>9.6149999999999999E-2</v>
      </c>
      <c r="BA48" s="88">
        <v>4.9250000000000002E-2</v>
      </c>
      <c r="BB48" s="88">
        <v>0.13929</v>
      </c>
      <c r="BC48" s="88">
        <v>6.9690000000000002E-2</v>
      </c>
      <c r="BD48" s="92">
        <v>8.9440000000000006E-2</v>
      </c>
    </row>
    <row r="49" spans="1:56" x14ac:dyDescent="0.25">
      <c r="A49" s="106">
        <v>68</v>
      </c>
      <c r="B49" s="107" t="s">
        <v>39</v>
      </c>
      <c r="C49" s="91">
        <v>0.13961999999999999</v>
      </c>
      <c r="D49" s="88">
        <v>8.9410000000000003E-2</v>
      </c>
      <c r="E49" s="88">
        <v>0.14057</v>
      </c>
      <c r="F49" s="88">
        <v>5.0959999999999998E-2</v>
      </c>
      <c r="G49" s="88">
        <v>9.5600000000000004E-2</v>
      </c>
      <c r="H49" s="88">
        <v>7.7939999999999995E-2</v>
      </c>
      <c r="I49" s="88">
        <v>0.1384</v>
      </c>
      <c r="J49" s="88">
        <v>0.1111</v>
      </c>
      <c r="K49" s="88">
        <v>8.09E-2</v>
      </c>
      <c r="L49" s="92">
        <v>9.6360000000000001E-2</v>
      </c>
      <c r="M49" s="91">
        <v>0.10521999999999999</v>
      </c>
      <c r="N49" s="88">
        <v>6.6070000000000004E-2</v>
      </c>
      <c r="O49" s="88">
        <v>6.318E-2</v>
      </c>
      <c r="P49" s="88">
        <v>6.3740000000000005E-2</v>
      </c>
      <c r="Q49" s="88">
        <v>7.5319999999999998E-2</v>
      </c>
      <c r="R49" s="88">
        <v>8.9840000000000003E-2</v>
      </c>
      <c r="S49" s="88">
        <v>0.10831</v>
      </c>
      <c r="T49" s="88">
        <v>6.5409999999999996E-2</v>
      </c>
      <c r="U49" s="88">
        <v>9.0829999999999994E-2</v>
      </c>
      <c r="V49" s="92">
        <v>7.0139999999999994E-2</v>
      </c>
      <c r="W49" s="88"/>
      <c r="X49" s="91">
        <v>0.1091</v>
      </c>
      <c r="Y49" s="88">
        <v>0.11537</v>
      </c>
      <c r="Z49" s="88">
        <v>0.13222999999999999</v>
      </c>
      <c r="AA49" s="88">
        <v>0.12655</v>
      </c>
      <c r="AB49" s="88">
        <v>8.1409999999999996E-2</v>
      </c>
      <c r="AC49" s="88">
        <v>0.12645000000000001</v>
      </c>
      <c r="AD49" s="88">
        <v>9.7799999999999998E-2</v>
      </c>
      <c r="AE49" s="88">
        <v>0.11025</v>
      </c>
      <c r="AF49" s="88">
        <v>6.5490000000000007E-2</v>
      </c>
      <c r="AG49" s="92">
        <v>9.0260000000000007E-2</v>
      </c>
      <c r="AH49" s="91">
        <v>0.11296</v>
      </c>
      <c r="AI49" s="88">
        <v>5.3699999999999998E-2</v>
      </c>
      <c r="AJ49" s="88">
        <v>0.10684</v>
      </c>
      <c r="AK49" s="88">
        <v>0.11046</v>
      </c>
      <c r="AL49" s="88">
        <v>9.2420000000000002E-2</v>
      </c>
      <c r="AM49" s="88">
        <v>6.7140000000000005E-2</v>
      </c>
      <c r="AN49" s="88">
        <v>0.10821</v>
      </c>
      <c r="AO49" s="88">
        <v>7.2859999999999994E-2</v>
      </c>
      <c r="AP49" s="88">
        <v>5.4140000000000001E-2</v>
      </c>
      <c r="AQ49" s="92">
        <v>7.8409999999999994E-2</v>
      </c>
      <c r="AR49" s="88"/>
      <c r="AS49" s="91">
        <v>9.8519999999999996E-2</v>
      </c>
      <c r="AT49" s="88">
        <v>0.12182</v>
      </c>
      <c r="AU49" s="88">
        <v>0.13388</v>
      </c>
      <c r="AV49" s="88">
        <v>9.5600000000000004E-2</v>
      </c>
      <c r="AW49" s="88">
        <v>7.3870000000000005E-2</v>
      </c>
      <c r="AX49" s="92">
        <v>9.6699999999999994E-2</v>
      </c>
      <c r="AY49" s="91">
        <v>0.10353999999999999</v>
      </c>
      <c r="AZ49" s="88">
        <v>7.3349999999999999E-2</v>
      </c>
      <c r="BA49" s="88">
        <v>0.10156</v>
      </c>
      <c r="BB49" s="88">
        <v>7.5319999999999998E-2</v>
      </c>
      <c r="BC49" s="88">
        <v>6.6570000000000004E-2</v>
      </c>
      <c r="BD49" s="92">
        <v>8.9039999999999994E-2</v>
      </c>
    </row>
    <row r="50" spans="1:56" x14ac:dyDescent="0.25">
      <c r="A50" s="106">
        <v>82</v>
      </c>
      <c r="B50" s="107" t="s">
        <v>103</v>
      </c>
      <c r="C50" s="91">
        <v>5.2109999999999997E-2</v>
      </c>
      <c r="D50" s="88">
        <v>4.0309999999999999E-2</v>
      </c>
      <c r="E50" s="88">
        <v>5.6329999999999998E-2</v>
      </c>
      <c r="F50" s="88">
        <v>7.8740000000000004E-2</v>
      </c>
      <c r="G50" s="88">
        <v>5.4989999999999997E-2</v>
      </c>
      <c r="H50" s="88">
        <v>4.3650000000000001E-2</v>
      </c>
      <c r="I50" s="88">
        <v>4.027E-2</v>
      </c>
      <c r="J50" s="88">
        <v>7.1929999999999994E-2</v>
      </c>
      <c r="K50" s="88">
        <v>3.5099999999999999E-2</v>
      </c>
      <c r="L50" s="92">
        <v>6.7799999999999999E-2</v>
      </c>
      <c r="M50" s="91">
        <v>5.0700000000000002E-2</v>
      </c>
      <c r="N50" s="88">
        <v>2.1680000000000001E-2</v>
      </c>
      <c r="O50" s="88">
        <v>4.3220000000000001E-2</v>
      </c>
      <c r="P50" s="88">
        <v>6.9000000000000006E-2</v>
      </c>
      <c r="Q50" s="88">
        <v>4.829E-2</v>
      </c>
      <c r="R50" s="88">
        <v>4.8509999999999998E-2</v>
      </c>
      <c r="S50" s="88">
        <v>2.214E-2</v>
      </c>
      <c r="T50" s="88">
        <v>5.8029999999999998E-2</v>
      </c>
      <c r="U50" s="88">
        <v>2.4989999999999998E-2</v>
      </c>
      <c r="V50" s="92">
        <v>3.5150000000000001E-2</v>
      </c>
      <c r="W50" s="88"/>
      <c r="X50" s="91">
        <v>8.0759999999999998E-2</v>
      </c>
      <c r="Y50" s="88">
        <v>5.9299999999999999E-2</v>
      </c>
      <c r="Z50" s="88">
        <v>6.0179999999999997E-2</v>
      </c>
      <c r="AA50" s="88">
        <v>5.0680000000000003E-2</v>
      </c>
      <c r="AB50" s="88">
        <v>5.4339999999999999E-2</v>
      </c>
      <c r="AC50" s="88">
        <v>0.1055</v>
      </c>
      <c r="AD50" s="88">
        <v>3.1300000000000001E-2</v>
      </c>
      <c r="AE50" s="88">
        <v>5.561E-2</v>
      </c>
      <c r="AF50" s="88">
        <v>4.2750000000000003E-2</v>
      </c>
      <c r="AG50" s="92">
        <v>4.4499999999999998E-2</v>
      </c>
      <c r="AH50" s="91">
        <v>2.8000000000000001E-2</v>
      </c>
      <c r="AI50" s="88">
        <v>6.5170000000000006E-2</v>
      </c>
      <c r="AJ50" s="88">
        <v>3.6450000000000003E-2</v>
      </c>
      <c r="AK50" s="88">
        <v>5.2560000000000003E-2</v>
      </c>
      <c r="AL50" s="88">
        <v>4.87E-2</v>
      </c>
      <c r="AM50" s="88">
        <v>9.7390000000000004E-2</v>
      </c>
      <c r="AN50" s="88">
        <v>2.0910000000000002E-2</v>
      </c>
      <c r="AO50" s="88">
        <v>4.0129999999999999E-2</v>
      </c>
      <c r="AP50" s="88">
        <v>1.7149999999999999E-2</v>
      </c>
      <c r="AQ50" s="92">
        <v>2.3179999999999999E-2</v>
      </c>
      <c r="AR50" s="88"/>
      <c r="AS50" s="91">
        <v>4.8250000000000001E-2</v>
      </c>
      <c r="AT50" s="88">
        <v>6.2420000000000003E-2</v>
      </c>
      <c r="AU50" s="88">
        <v>5.3999999999999999E-2</v>
      </c>
      <c r="AV50" s="88">
        <v>5.4989999999999997E-2</v>
      </c>
      <c r="AW50" s="88">
        <v>5.0840000000000003E-2</v>
      </c>
      <c r="AX50" s="92">
        <v>7.2510000000000005E-2</v>
      </c>
      <c r="AY50" s="91">
        <v>3.8440000000000002E-2</v>
      </c>
      <c r="AZ50" s="88">
        <v>3.4160000000000003E-2</v>
      </c>
      <c r="BA50" s="88">
        <v>2.2550000000000001E-2</v>
      </c>
      <c r="BB50" s="88">
        <v>4.829E-2</v>
      </c>
      <c r="BC50" s="88">
        <v>4.6649999999999997E-2</v>
      </c>
      <c r="BD50" s="92">
        <v>3.2390000000000002E-2</v>
      </c>
    </row>
    <row r="51" spans="1:56" x14ac:dyDescent="0.25">
      <c r="A51" s="106">
        <v>84</v>
      </c>
      <c r="B51" s="107" t="s">
        <v>104</v>
      </c>
      <c r="C51" s="91">
        <v>6.8000000000000005E-2</v>
      </c>
      <c r="D51" s="88">
        <v>5.5820000000000002E-2</v>
      </c>
      <c r="E51" s="88">
        <v>7.0529999999999995E-2</v>
      </c>
      <c r="F51" s="88">
        <v>6.615E-2</v>
      </c>
      <c r="G51" s="88">
        <v>3.5249999999999997E-2</v>
      </c>
      <c r="H51" s="88">
        <v>3.5630000000000002E-2</v>
      </c>
      <c r="I51" s="88">
        <v>3.4779999999999998E-2</v>
      </c>
      <c r="J51" s="88">
        <v>7.7700000000000005E-2</v>
      </c>
      <c r="K51" s="88">
        <v>5.3039999999999997E-2</v>
      </c>
      <c r="L51" s="92">
        <v>6.7290000000000003E-2</v>
      </c>
      <c r="M51" s="91">
        <v>6.1990000000000003E-2</v>
      </c>
      <c r="N51" s="88">
        <v>4.5710000000000001E-2</v>
      </c>
      <c r="O51" s="88">
        <v>9.5219999999999999E-2</v>
      </c>
      <c r="P51" s="88">
        <v>7.1709999999999996E-2</v>
      </c>
      <c r="Q51" s="88">
        <v>7.2080000000000005E-2</v>
      </c>
      <c r="R51" s="88">
        <v>4.589E-2</v>
      </c>
      <c r="S51" s="88">
        <v>4.4040000000000003E-2</v>
      </c>
      <c r="T51" s="88">
        <v>8.7129999999999999E-2</v>
      </c>
      <c r="U51" s="88">
        <v>3.3590000000000002E-2</v>
      </c>
      <c r="V51" s="92">
        <v>5.0099999999999999E-2</v>
      </c>
      <c r="W51" s="88"/>
      <c r="X51" s="91">
        <v>0.12239</v>
      </c>
      <c r="Y51" s="88">
        <v>6.6839999999999997E-2</v>
      </c>
      <c r="Z51" s="88">
        <v>7.0870000000000002E-2</v>
      </c>
      <c r="AA51" s="88">
        <v>4.9730000000000003E-2</v>
      </c>
      <c r="AB51" s="88">
        <v>3.5920000000000001E-2</v>
      </c>
      <c r="AC51" s="88">
        <v>0.1376</v>
      </c>
      <c r="AD51" s="88">
        <v>3.5020000000000003E-2</v>
      </c>
      <c r="AE51" s="88">
        <v>0.06</v>
      </c>
      <c r="AF51" s="88">
        <v>4.3999999999999997E-2</v>
      </c>
      <c r="AG51" s="92">
        <v>3.9829999999999997E-2</v>
      </c>
      <c r="AH51" s="91">
        <v>3.8510000000000003E-2</v>
      </c>
      <c r="AI51" s="88">
        <v>0.12526999999999999</v>
      </c>
      <c r="AJ51" s="88">
        <v>6.148E-2</v>
      </c>
      <c r="AK51" s="88">
        <v>8.0250000000000002E-2</v>
      </c>
      <c r="AL51" s="88">
        <v>5.2109999999999997E-2</v>
      </c>
      <c r="AM51" s="88">
        <v>0.13894000000000001</v>
      </c>
      <c r="AN51" s="88">
        <v>2.5760000000000002E-2</v>
      </c>
      <c r="AO51" s="88">
        <v>6.7220000000000002E-2</v>
      </c>
      <c r="AP51" s="88">
        <v>3.6089999999999997E-2</v>
      </c>
      <c r="AQ51" s="92">
        <v>3.6859999999999997E-2</v>
      </c>
      <c r="AR51" s="88"/>
      <c r="AS51" s="91">
        <v>5.7910000000000003E-2</v>
      </c>
      <c r="AT51" s="88">
        <v>6.1830000000000003E-2</v>
      </c>
      <c r="AU51" s="88">
        <v>5.3080000000000002E-2</v>
      </c>
      <c r="AV51" s="88">
        <v>3.5249999999999997E-2</v>
      </c>
      <c r="AW51" s="88">
        <v>2.878E-2</v>
      </c>
      <c r="AX51" s="92">
        <v>7.7100000000000002E-2</v>
      </c>
      <c r="AY51" s="91">
        <v>2.3460000000000002E-2</v>
      </c>
      <c r="AZ51" s="88">
        <v>5.3510000000000002E-2</v>
      </c>
      <c r="BA51" s="88">
        <v>4.002E-2</v>
      </c>
      <c r="BB51" s="88">
        <v>7.2080000000000005E-2</v>
      </c>
      <c r="BC51" s="88">
        <v>4.6879999999999998E-2</v>
      </c>
      <c r="BD51" s="92">
        <v>3.8530000000000002E-2</v>
      </c>
    </row>
    <row r="52" spans="1:56" x14ac:dyDescent="0.25">
      <c r="A52" s="106">
        <v>86</v>
      </c>
      <c r="B52" s="107" t="s">
        <v>105</v>
      </c>
      <c r="C52" s="91">
        <v>0.11659</v>
      </c>
      <c r="D52" s="88">
        <v>8.301E-2</v>
      </c>
      <c r="E52" s="88">
        <v>9.8339999999999997E-2</v>
      </c>
      <c r="F52" s="88">
        <v>0.10854</v>
      </c>
      <c r="G52" s="88">
        <v>9.6879999999999994E-2</v>
      </c>
      <c r="H52" s="88">
        <v>6.9919999999999996E-2</v>
      </c>
      <c r="I52" s="88">
        <v>6.6239999999999993E-2</v>
      </c>
      <c r="J52" s="88">
        <v>0.12689</v>
      </c>
      <c r="K52" s="88">
        <v>6.1019999999999998E-2</v>
      </c>
      <c r="L52" s="92">
        <v>9.7610000000000002E-2</v>
      </c>
      <c r="M52" s="91">
        <v>9.8040000000000002E-2</v>
      </c>
      <c r="N52" s="88">
        <v>4.4330000000000001E-2</v>
      </c>
      <c r="O52" s="88">
        <v>7.0910000000000001E-2</v>
      </c>
      <c r="P52" s="88">
        <v>7.3330000000000006E-2</v>
      </c>
      <c r="Q52" s="88">
        <v>8.1549999999999997E-2</v>
      </c>
      <c r="R52" s="88">
        <v>6.8440000000000001E-2</v>
      </c>
      <c r="S52" s="88">
        <v>3.8690000000000002E-2</v>
      </c>
      <c r="T52" s="88">
        <v>9.2740000000000003E-2</v>
      </c>
      <c r="U52" s="88">
        <v>4.9849999999999998E-2</v>
      </c>
      <c r="V52" s="92">
        <v>5.2979999999999999E-2</v>
      </c>
      <c r="W52" s="88"/>
      <c r="X52" s="91">
        <v>0.14921000000000001</v>
      </c>
      <c r="Y52" s="88">
        <v>0.1108</v>
      </c>
      <c r="Z52" s="88">
        <v>7.7079999999999996E-2</v>
      </c>
      <c r="AA52" s="88">
        <v>8.9770000000000003E-2</v>
      </c>
      <c r="AB52" s="88">
        <v>8.0699999999999994E-2</v>
      </c>
      <c r="AC52" s="88">
        <v>5.1950000000000003E-2</v>
      </c>
      <c r="AD52" s="88">
        <v>3.5270000000000003E-2</v>
      </c>
      <c r="AE52" s="88">
        <v>0.10687000000000001</v>
      </c>
      <c r="AF52" s="88">
        <v>7.9799999999999996E-2</v>
      </c>
      <c r="AG52" s="92">
        <v>6.0720000000000003E-2</v>
      </c>
      <c r="AH52" s="91">
        <v>7.2209999999999996E-2</v>
      </c>
      <c r="AI52" s="88">
        <v>0.11408</v>
      </c>
      <c r="AJ52" s="88">
        <v>4.5600000000000002E-2</v>
      </c>
      <c r="AK52" s="88">
        <v>8.4720000000000004E-2</v>
      </c>
      <c r="AL52" s="88">
        <v>6.6629999999999995E-2</v>
      </c>
      <c r="AM52" s="88">
        <v>5.8360000000000002E-2</v>
      </c>
      <c r="AN52" s="88">
        <v>2.708E-2</v>
      </c>
      <c r="AO52" s="88">
        <v>7.1410000000000001E-2</v>
      </c>
      <c r="AP52" s="88">
        <v>5.7820000000000003E-2</v>
      </c>
      <c r="AQ52" s="92">
        <v>3.8629999999999998E-2</v>
      </c>
      <c r="AR52" s="88"/>
      <c r="AS52" s="91">
        <v>0.10181</v>
      </c>
      <c r="AT52" s="88">
        <v>0.10953</v>
      </c>
      <c r="AU52" s="88">
        <v>6.4659999999999995E-2</v>
      </c>
      <c r="AV52" s="88">
        <v>9.6879999999999994E-2</v>
      </c>
      <c r="AW52" s="88">
        <v>0.10919</v>
      </c>
      <c r="AX52" s="92">
        <v>9.3310000000000004E-2</v>
      </c>
      <c r="AY52" s="91">
        <v>5.7860000000000002E-2</v>
      </c>
      <c r="AZ52" s="88">
        <v>5.7140000000000003E-2</v>
      </c>
      <c r="BA52" s="88">
        <v>5.4919999999999997E-2</v>
      </c>
      <c r="BB52" s="88">
        <v>8.1549999999999997E-2</v>
      </c>
      <c r="BC52" s="88">
        <v>6.6589999999999996E-2</v>
      </c>
      <c r="BD52" s="92">
        <v>4.1689999999999998E-2</v>
      </c>
    </row>
    <row r="53" spans="1:56" x14ac:dyDescent="0.25">
      <c r="A53" s="106">
        <v>88</v>
      </c>
      <c r="B53" s="107" t="s">
        <v>106</v>
      </c>
      <c r="C53" s="91">
        <v>0.13127</v>
      </c>
      <c r="D53" s="88">
        <v>0.11441999999999999</v>
      </c>
      <c r="E53" s="88">
        <v>0.13600999999999999</v>
      </c>
      <c r="F53" s="88">
        <v>0.12094000000000001</v>
      </c>
      <c r="G53" s="88">
        <v>0.13735</v>
      </c>
      <c r="H53" s="88">
        <v>0.15165000000000001</v>
      </c>
      <c r="I53" s="88">
        <v>8.7249999999999994E-2</v>
      </c>
      <c r="J53" s="88">
        <v>0.13036</v>
      </c>
      <c r="K53" s="88">
        <v>0.10432</v>
      </c>
      <c r="L53" s="92">
        <v>0.10476000000000001</v>
      </c>
      <c r="M53" s="91">
        <v>0.10799</v>
      </c>
      <c r="N53" s="88">
        <v>0.10799</v>
      </c>
      <c r="O53" s="88">
        <v>8.5690000000000002E-2</v>
      </c>
      <c r="P53" s="88">
        <v>7.3120000000000004E-2</v>
      </c>
      <c r="Q53" s="88">
        <v>9.0190000000000006E-2</v>
      </c>
      <c r="R53" s="88">
        <v>0.13361999999999999</v>
      </c>
      <c r="S53" s="88">
        <v>4.7219999999999998E-2</v>
      </c>
      <c r="T53" s="88">
        <v>9.332E-2</v>
      </c>
      <c r="U53" s="88">
        <v>7.2359999999999994E-2</v>
      </c>
      <c r="V53" s="92">
        <v>6.1710000000000001E-2</v>
      </c>
      <c r="W53" s="88"/>
      <c r="X53" s="91">
        <v>0.15443999999999999</v>
      </c>
      <c r="Y53" s="88">
        <v>8.516E-2</v>
      </c>
      <c r="Z53" s="88">
        <v>0.11786000000000001</v>
      </c>
      <c r="AA53" s="88">
        <v>0.11715</v>
      </c>
      <c r="AB53" s="88">
        <v>9.7659999999999997E-2</v>
      </c>
      <c r="AC53" s="88">
        <v>6.4850000000000005E-2</v>
      </c>
      <c r="AD53" s="88">
        <v>7.3480000000000004E-2</v>
      </c>
      <c r="AE53" s="88">
        <v>0.11279</v>
      </c>
      <c r="AF53" s="88">
        <v>0.10731</v>
      </c>
      <c r="AG53" s="92">
        <v>9.1869999999999993E-2</v>
      </c>
      <c r="AH53" s="91">
        <v>9.3490000000000004E-2</v>
      </c>
      <c r="AI53" s="88">
        <v>8.9840000000000003E-2</v>
      </c>
      <c r="AJ53" s="88">
        <v>8.6199999999999999E-2</v>
      </c>
      <c r="AK53" s="88">
        <v>8.7580000000000005E-2</v>
      </c>
      <c r="AL53" s="88">
        <v>8.4309999999999996E-2</v>
      </c>
      <c r="AM53" s="88">
        <v>0.10444000000000001</v>
      </c>
      <c r="AN53" s="88">
        <v>4.7350000000000003E-2</v>
      </c>
      <c r="AO53" s="88">
        <v>6.8409999999999999E-2</v>
      </c>
      <c r="AP53" s="88">
        <v>7.0209999999999995E-2</v>
      </c>
      <c r="AQ53" s="92">
        <v>6.769E-2</v>
      </c>
      <c r="AR53" s="88"/>
      <c r="AS53" s="91">
        <v>9.9940000000000001E-2</v>
      </c>
      <c r="AT53" s="88">
        <v>0.17054</v>
      </c>
      <c r="AU53" s="88">
        <v>0.13599</v>
      </c>
      <c r="AV53" s="88">
        <v>0.13735</v>
      </c>
      <c r="AW53" s="88">
        <v>0.16098999999999999</v>
      </c>
      <c r="AX53" s="92">
        <v>0.12333</v>
      </c>
      <c r="AY53" s="91">
        <v>7.46E-2</v>
      </c>
      <c r="AZ53" s="88">
        <v>0.10344</v>
      </c>
      <c r="BA53" s="88">
        <v>0.10196</v>
      </c>
      <c r="BB53" s="88">
        <v>9.0190000000000006E-2</v>
      </c>
      <c r="BC53" s="88">
        <v>8.0149999999999999E-2</v>
      </c>
      <c r="BD53" s="92">
        <v>6.9529999999999995E-2</v>
      </c>
    </row>
    <row r="54" spans="1:56" x14ac:dyDescent="0.25">
      <c r="A54" s="106">
        <v>90</v>
      </c>
      <c r="B54" s="107" t="s">
        <v>107</v>
      </c>
      <c r="C54" s="91">
        <v>9.3410000000000007E-2</v>
      </c>
      <c r="D54" s="88">
        <v>7.6160000000000005E-2</v>
      </c>
      <c r="E54" s="88">
        <v>7.1669999999999998E-2</v>
      </c>
      <c r="F54" s="88">
        <v>6.2729999999999994E-2</v>
      </c>
      <c r="G54" s="88">
        <v>7.2980000000000003E-2</v>
      </c>
      <c r="H54" s="88">
        <v>7.9130000000000006E-2</v>
      </c>
      <c r="I54" s="88">
        <v>9.6350000000000005E-2</v>
      </c>
      <c r="J54" s="88">
        <v>9.8599999999999993E-2</v>
      </c>
      <c r="K54" s="88">
        <v>6.5570000000000003E-2</v>
      </c>
      <c r="L54" s="92">
        <v>9.1259999999999994E-2</v>
      </c>
      <c r="M54" s="91">
        <v>7.6810000000000003E-2</v>
      </c>
      <c r="N54" s="88">
        <v>6.9459999999999994E-2</v>
      </c>
      <c r="O54" s="88">
        <v>4.7109999999999999E-2</v>
      </c>
      <c r="P54" s="88">
        <v>6.7409999999999998E-2</v>
      </c>
      <c r="Q54" s="88">
        <v>5.3990000000000003E-2</v>
      </c>
      <c r="R54" s="88">
        <v>7.2349999999999998E-2</v>
      </c>
      <c r="S54" s="88">
        <v>8.4659999999999999E-2</v>
      </c>
      <c r="T54" s="88">
        <v>6.0850000000000001E-2</v>
      </c>
      <c r="U54" s="88">
        <v>5.0680000000000003E-2</v>
      </c>
      <c r="V54" s="92">
        <v>5.9819999999999998E-2</v>
      </c>
      <c r="W54" s="88"/>
      <c r="X54" s="91">
        <v>0.10068000000000001</v>
      </c>
      <c r="Y54" s="88">
        <v>7.0209999999999995E-2</v>
      </c>
      <c r="Z54" s="88">
        <v>9.1689999999999994E-2</v>
      </c>
      <c r="AA54" s="88">
        <v>9.7439999999999999E-2</v>
      </c>
      <c r="AB54" s="88">
        <v>7.0669999999999997E-2</v>
      </c>
      <c r="AC54" s="88">
        <v>4.6609999999999999E-2</v>
      </c>
      <c r="AD54" s="88">
        <v>6.2549999999999994E-2</v>
      </c>
      <c r="AE54" s="88">
        <v>9.01E-2</v>
      </c>
      <c r="AF54" s="88">
        <v>5.9249999999999997E-2</v>
      </c>
      <c r="AG54" s="92">
        <v>7.7200000000000005E-2</v>
      </c>
      <c r="AH54" s="91">
        <v>8.8749999999999996E-2</v>
      </c>
      <c r="AI54" s="88">
        <v>5.5759999999999997E-2</v>
      </c>
      <c r="AJ54" s="88">
        <v>6.5409999999999996E-2</v>
      </c>
      <c r="AK54" s="88">
        <v>8.2680000000000003E-2</v>
      </c>
      <c r="AL54" s="88">
        <v>6.4920000000000005E-2</v>
      </c>
      <c r="AM54" s="88">
        <v>5.0860000000000002E-2</v>
      </c>
      <c r="AN54" s="88">
        <v>6.0080000000000001E-2</v>
      </c>
      <c r="AO54" s="88">
        <v>6.9620000000000001E-2</v>
      </c>
      <c r="AP54" s="88">
        <v>3.7650000000000003E-2</v>
      </c>
      <c r="AQ54" s="92">
        <v>6.0740000000000002E-2</v>
      </c>
      <c r="AR54" s="88"/>
      <c r="AS54" s="91">
        <v>7.2910000000000003E-2</v>
      </c>
      <c r="AT54" s="88">
        <v>0.10333000000000001</v>
      </c>
      <c r="AU54" s="88">
        <v>8.8550000000000004E-2</v>
      </c>
      <c r="AV54" s="88">
        <v>7.2980000000000003E-2</v>
      </c>
      <c r="AW54" s="88">
        <v>5.7970000000000001E-2</v>
      </c>
      <c r="AX54" s="92">
        <v>0.11265</v>
      </c>
      <c r="AY54" s="91">
        <v>7.7469999999999997E-2</v>
      </c>
      <c r="AZ54" s="88">
        <v>7.6050000000000006E-2</v>
      </c>
      <c r="BA54" s="88">
        <v>6.4189999999999997E-2</v>
      </c>
      <c r="BB54" s="88">
        <v>5.3990000000000003E-2</v>
      </c>
      <c r="BC54" s="88">
        <v>3.4029999999999998E-2</v>
      </c>
      <c r="BD54" s="92">
        <v>7.3580000000000007E-2</v>
      </c>
    </row>
    <row r="55" spans="1:56" x14ac:dyDescent="0.25">
      <c r="A55" s="106">
        <v>92</v>
      </c>
      <c r="B55" s="107" t="s">
        <v>108</v>
      </c>
      <c r="C55" s="91">
        <v>0.11351</v>
      </c>
      <c r="D55" s="88">
        <v>7.3270000000000002E-2</v>
      </c>
      <c r="E55" s="88">
        <v>0.12691</v>
      </c>
      <c r="F55" s="88">
        <v>6.1409999999999999E-2</v>
      </c>
      <c r="G55" s="88">
        <v>7.0639999999999994E-2</v>
      </c>
      <c r="H55" s="88">
        <v>7.9719999999999999E-2</v>
      </c>
      <c r="I55" s="88">
        <v>6.1890000000000001E-2</v>
      </c>
      <c r="J55" s="88">
        <v>9.4320000000000001E-2</v>
      </c>
      <c r="K55" s="88">
        <v>6.2149999999999997E-2</v>
      </c>
      <c r="L55" s="92">
        <v>6.497E-2</v>
      </c>
      <c r="M55" s="91">
        <v>4.8660000000000002E-2</v>
      </c>
      <c r="N55" s="88">
        <v>4.938E-2</v>
      </c>
      <c r="O55" s="88">
        <v>3.95E-2</v>
      </c>
      <c r="P55" s="88">
        <v>4.0809999999999999E-2</v>
      </c>
      <c r="Q55" s="88">
        <v>5.4530000000000002E-2</v>
      </c>
      <c r="R55" s="88">
        <v>5.6770000000000001E-2</v>
      </c>
      <c r="S55" s="88">
        <v>3.1899999999999998E-2</v>
      </c>
      <c r="T55" s="88">
        <v>6.898E-2</v>
      </c>
      <c r="U55" s="88">
        <v>1.8610000000000002E-2</v>
      </c>
      <c r="V55" s="92">
        <v>2.9399999999999999E-2</v>
      </c>
      <c r="W55" s="88"/>
      <c r="X55" s="91">
        <v>0.10176</v>
      </c>
      <c r="Y55" s="88">
        <v>7.3020000000000002E-2</v>
      </c>
      <c r="Z55" s="88">
        <v>0.10959000000000001</v>
      </c>
      <c r="AA55" s="88">
        <v>6.4320000000000002E-2</v>
      </c>
      <c r="AB55" s="88">
        <v>5.3449999999999998E-2</v>
      </c>
      <c r="AC55" s="88">
        <v>5.4469999999999998E-2</v>
      </c>
      <c r="AD55" s="88">
        <v>4.2999999999999997E-2</v>
      </c>
      <c r="AE55" s="88">
        <v>8.6029999999999995E-2</v>
      </c>
      <c r="AF55" s="88">
        <v>8.5879999999999998E-2</v>
      </c>
      <c r="AG55" s="92">
        <v>5.5980000000000002E-2</v>
      </c>
      <c r="AH55" s="91">
        <v>4.9399999999999999E-2</v>
      </c>
      <c r="AI55" s="88">
        <v>7.3859999999999995E-2</v>
      </c>
      <c r="AJ55" s="88">
        <v>4.147E-2</v>
      </c>
      <c r="AK55" s="88">
        <v>6.5909999999999996E-2</v>
      </c>
      <c r="AL55" s="88">
        <v>4.7219999999999998E-2</v>
      </c>
      <c r="AM55" s="88">
        <v>7.7079999999999996E-2</v>
      </c>
      <c r="AN55" s="88">
        <v>1.7569999999999999E-2</v>
      </c>
      <c r="AO55" s="88">
        <v>3.8089999999999999E-2</v>
      </c>
      <c r="AP55" s="88">
        <v>2.5919999999999999E-2</v>
      </c>
      <c r="AQ55" s="92">
        <v>2.5600000000000001E-2</v>
      </c>
      <c r="AR55" s="88"/>
      <c r="AS55" s="91">
        <v>7.4179999999999996E-2</v>
      </c>
      <c r="AT55" s="88">
        <v>0.10321</v>
      </c>
      <c r="AU55" s="88">
        <v>0.1013</v>
      </c>
      <c r="AV55" s="88">
        <v>7.0639999999999994E-2</v>
      </c>
      <c r="AW55" s="88">
        <v>5.6399999999999999E-2</v>
      </c>
      <c r="AX55" s="92">
        <v>0.11121</v>
      </c>
      <c r="AY55" s="91">
        <v>4.2979999999999997E-2</v>
      </c>
      <c r="AZ55" s="88">
        <v>3.8109999999999998E-2</v>
      </c>
      <c r="BA55" s="88">
        <v>5.203E-2</v>
      </c>
      <c r="BB55" s="88">
        <v>5.4530000000000002E-2</v>
      </c>
      <c r="BC55" s="88">
        <v>4.326E-2</v>
      </c>
      <c r="BD55" s="92">
        <v>3.3820000000000003E-2</v>
      </c>
    </row>
    <row r="56" spans="1:56" x14ac:dyDescent="0.25">
      <c r="A56" s="106">
        <v>102</v>
      </c>
      <c r="B56" s="107" t="s">
        <v>109</v>
      </c>
      <c r="C56" s="91">
        <v>5.4960000000000002E-2</v>
      </c>
      <c r="D56" s="88">
        <v>4.1399999999999999E-2</v>
      </c>
      <c r="E56" s="88">
        <v>5.0299999999999997E-2</v>
      </c>
      <c r="F56" s="88">
        <v>5.8380000000000001E-2</v>
      </c>
      <c r="G56" s="88">
        <v>6.9000000000000006E-2</v>
      </c>
      <c r="H56" s="88">
        <v>4.3950000000000003E-2</v>
      </c>
      <c r="I56" s="88">
        <v>4.752E-2</v>
      </c>
      <c r="J56" s="88">
        <v>5.6300000000000003E-2</v>
      </c>
      <c r="K56" s="88">
        <v>4.623E-2</v>
      </c>
      <c r="L56" s="92">
        <v>4.2090000000000002E-2</v>
      </c>
      <c r="M56" s="91">
        <v>4.3630000000000002E-2</v>
      </c>
      <c r="N56" s="88">
        <v>2.5930000000000002E-2</v>
      </c>
      <c r="O56" s="88">
        <v>5.7829999999999999E-2</v>
      </c>
      <c r="P56" s="88">
        <v>4.2819999999999997E-2</v>
      </c>
      <c r="Q56" s="88">
        <v>4.8250000000000001E-2</v>
      </c>
      <c r="R56" s="88">
        <v>4.3479999999999998E-2</v>
      </c>
      <c r="S56" s="88">
        <v>1.9560000000000001E-2</v>
      </c>
      <c r="T56" s="88">
        <v>4.6699999999999998E-2</v>
      </c>
      <c r="U56" s="88">
        <v>3.6360000000000003E-2</v>
      </c>
      <c r="V56" s="92">
        <v>3.95E-2</v>
      </c>
      <c r="W56" s="88"/>
      <c r="X56" s="91">
        <v>5.6710000000000003E-2</v>
      </c>
      <c r="Y56" s="88">
        <v>2.7529999999999999E-2</v>
      </c>
      <c r="Z56" s="88">
        <v>4.2079999999999999E-2</v>
      </c>
      <c r="AA56" s="88">
        <v>2.7519999999999999E-2</v>
      </c>
      <c r="AB56" s="88">
        <v>4.2970000000000001E-2</v>
      </c>
      <c r="AC56" s="88">
        <v>5.4919999999999997E-2</v>
      </c>
      <c r="AD56" s="88">
        <v>2.537E-2</v>
      </c>
      <c r="AE56" s="88">
        <v>2.9929999999999998E-2</v>
      </c>
      <c r="AF56" s="88">
        <v>4.6280000000000002E-2</v>
      </c>
      <c r="AG56" s="92">
        <v>3.116E-2</v>
      </c>
      <c r="AH56" s="91">
        <v>3.9289999999999999E-2</v>
      </c>
      <c r="AI56" s="88">
        <v>2.3480000000000001E-2</v>
      </c>
      <c r="AJ56" s="88">
        <v>2.6069999999999999E-2</v>
      </c>
      <c r="AK56" s="88">
        <v>4.7039999999999998E-2</v>
      </c>
      <c r="AL56" s="88">
        <v>6.5729999999999997E-2</v>
      </c>
      <c r="AM56" s="88">
        <v>9.7729999999999997E-2</v>
      </c>
      <c r="AN56" s="88">
        <v>8.8800000000000007E-3</v>
      </c>
      <c r="AO56" s="88">
        <v>2.9790000000000001E-2</v>
      </c>
      <c r="AP56" s="88">
        <v>2.6669999999999999E-2</v>
      </c>
      <c r="AQ56" s="92">
        <v>2.2519999999999998E-2</v>
      </c>
      <c r="AR56" s="88"/>
      <c r="AS56" s="91">
        <v>4.0649999999999999E-2</v>
      </c>
      <c r="AT56" s="88">
        <v>7.9710000000000003E-2</v>
      </c>
      <c r="AU56" s="88">
        <v>5.0500000000000003E-2</v>
      </c>
      <c r="AV56" s="88">
        <v>6.9000000000000006E-2</v>
      </c>
      <c r="AW56" s="88">
        <v>1.7330000000000002E-2</v>
      </c>
      <c r="AX56" s="92">
        <v>5.7660000000000003E-2</v>
      </c>
      <c r="AY56" s="91">
        <v>3.1910000000000001E-2</v>
      </c>
      <c r="AZ56" s="88">
        <v>7.5310000000000002E-2</v>
      </c>
      <c r="BA56" s="88">
        <v>2.8830000000000001E-2</v>
      </c>
      <c r="BB56" s="88">
        <v>4.8250000000000001E-2</v>
      </c>
      <c r="BC56" s="88">
        <v>2.3630000000000002E-2</v>
      </c>
      <c r="BD56" s="92">
        <v>4.5999999999999999E-2</v>
      </c>
    </row>
    <row r="57" spans="1:56" x14ac:dyDescent="0.25">
      <c r="A57" s="106">
        <v>122</v>
      </c>
      <c r="B57" s="107" t="s">
        <v>110</v>
      </c>
      <c r="C57" s="91">
        <v>4.9630000000000001E-2</v>
      </c>
      <c r="D57" s="88">
        <v>5.5590000000000001E-2</v>
      </c>
      <c r="E57" s="88">
        <v>4.9520000000000002E-2</v>
      </c>
      <c r="F57" s="88">
        <v>5.2630000000000003E-2</v>
      </c>
      <c r="G57" s="88">
        <v>6.8000000000000005E-2</v>
      </c>
      <c r="H57" s="88">
        <v>8.6489999999999997E-2</v>
      </c>
      <c r="I57" s="88">
        <v>4.369E-2</v>
      </c>
      <c r="J57" s="88">
        <v>5.2060000000000002E-2</v>
      </c>
      <c r="K57" s="88">
        <v>5.3469999999999997E-2</v>
      </c>
      <c r="L57" s="92">
        <v>3.9449999999999999E-2</v>
      </c>
      <c r="M57" s="91">
        <v>4.6390000000000001E-2</v>
      </c>
      <c r="N57" s="88">
        <v>6.5479999999999997E-2</v>
      </c>
      <c r="O57" s="88">
        <v>5.9060000000000001E-2</v>
      </c>
      <c r="P57" s="88">
        <v>5.45E-2</v>
      </c>
      <c r="Q57" s="88">
        <v>7.3020000000000002E-2</v>
      </c>
      <c r="R57" s="88">
        <v>8.7849999999999998E-2</v>
      </c>
      <c r="S57" s="88">
        <v>3.8629999999999998E-2</v>
      </c>
      <c r="T57" s="88">
        <v>5.8000000000000003E-2</v>
      </c>
      <c r="U57" s="88">
        <v>6.6229999999999997E-2</v>
      </c>
      <c r="V57" s="92">
        <v>4.3920000000000001E-2</v>
      </c>
      <c r="W57" s="88"/>
      <c r="X57" s="91">
        <v>4.0399999999999998E-2</v>
      </c>
      <c r="Y57" s="88">
        <v>4.4819999999999999E-2</v>
      </c>
      <c r="Z57" s="88">
        <v>6.0780000000000001E-2</v>
      </c>
      <c r="AA57" s="88">
        <v>3.8850000000000003E-2</v>
      </c>
      <c r="AB57" s="88">
        <v>6.7280000000000006E-2</v>
      </c>
      <c r="AC57" s="88">
        <v>3.397E-2</v>
      </c>
      <c r="AD57" s="88">
        <v>3.755E-2</v>
      </c>
      <c r="AE57" s="88">
        <v>3.3250000000000002E-2</v>
      </c>
      <c r="AF57" s="88">
        <v>3.338E-2</v>
      </c>
      <c r="AG57" s="92">
        <v>2.366E-2</v>
      </c>
      <c r="AH57" s="91">
        <v>4.2009999999999999E-2</v>
      </c>
      <c r="AI57" s="88">
        <v>3.6580000000000001E-2</v>
      </c>
      <c r="AJ57" s="88">
        <v>5.5320000000000001E-2</v>
      </c>
      <c r="AK57" s="88">
        <v>4.7500000000000001E-2</v>
      </c>
      <c r="AL57" s="88">
        <v>7.1809999999999999E-2</v>
      </c>
      <c r="AM57" s="88">
        <v>6.4509999999999998E-2</v>
      </c>
      <c r="AN57" s="88">
        <v>3.5319999999999997E-2</v>
      </c>
      <c r="AO57" s="88">
        <v>3.7260000000000001E-2</v>
      </c>
      <c r="AP57" s="88">
        <v>3.5740000000000001E-2</v>
      </c>
      <c r="AQ57" s="92">
        <v>3.526E-2</v>
      </c>
      <c r="AR57" s="88"/>
      <c r="AS57" s="91">
        <v>3.0779999999999998E-2</v>
      </c>
      <c r="AT57" s="88">
        <v>8.8959999999999997E-2</v>
      </c>
      <c r="AU57" s="88">
        <v>4.5449999999999997E-2</v>
      </c>
      <c r="AV57" s="88">
        <v>6.8000000000000005E-2</v>
      </c>
      <c r="AW57" s="88">
        <v>4.2360000000000002E-2</v>
      </c>
      <c r="AX57" s="92">
        <v>5.8409999999999997E-2</v>
      </c>
      <c r="AY57" s="91">
        <v>3.6260000000000001E-2</v>
      </c>
      <c r="AZ57" s="88">
        <v>8.745E-2</v>
      </c>
      <c r="BA57" s="88">
        <v>5.2240000000000002E-2</v>
      </c>
      <c r="BB57" s="88">
        <v>7.3020000000000002E-2</v>
      </c>
      <c r="BC57" s="88">
        <v>4.793E-2</v>
      </c>
      <c r="BD57" s="92">
        <v>6.0560000000000003E-2</v>
      </c>
    </row>
    <row r="58" spans="1:56" x14ac:dyDescent="0.25">
      <c r="A58" s="106">
        <v>162</v>
      </c>
      <c r="B58" s="107" t="s">
        <v>8</v>
      </c>
      <c r="C58" s="91">
        <v>4.5220000000000003E-2</v>
      </c>
      <c r="D58" s="88">
        <v>4.2459999999999998E-2</v>
      </c>
      <c r="E58" s="88">
        <v>2.2429999999999999E-2</v>
      </c>
      <c r="F58" s="88">
        <v>4.4949999999999997E-2</v>
      </c>
      <c r="G58" s="88">
        <v>6.7019999999999996E-2</v>
      </c>
      <c r="H58" s="88">
        <v>1.83E-2</v>
      </c>
      <c r="I58" s="88">
        <v>3.9E-2</v>
      </c>
      <c r="J58" s="88">
        <v>3.3180000000000001E-2</v>
      </c>
      <c r="K58" s="88">
        <v>3.3230000000000003E-2</v>
      </c>
      <c r="L58" s="92">
        <v>2.5690000000000001E-2</v>
      </c>
      <c r="M58" s="91">
        <v>7.9140000000000002E-2</v>
      </c>
      <c r="N58" s="88">
        <v>5.5640000000000002E-2</v>
      </c>
      <c r="O58" s="88">
        <v>6.4519999999999994E-2</v>
      </c>
      <c r="P58" s="88">
        <v>6.0630000000000003E-2</v>
      </c>
      <c r="Q58" s="88">
        <v>0.12898000000000001</v>
      </c>
      <c r="R58" s="88">
        <v>7.936E-2</v>
      </c>
      <c r="S58" s="88">
        <v>3.8179999999999999E-2</v>
      </c>
      <c r="T58" s="88">
        <v>9.9089999999999998E-2</v>
      </c>
      <c r="U58" s="88">
        <v>3.2559999999999999E-2</v>
      </c>
      <c r="V58" s="92">
        <v>3.5270000000000003E-2</v>
      </c>
      <c r="W58" s="88"/>
      <c r="X58" s="91">
        <v>7.4029999999999999E-2</v>
      </c>
      <c r="Y58" s="88">
        <v>3.3980000000000003E-2</v>
      </c>
      <c r="Z58" s="88">
        <v>1.8579999999999999E-2</v>
      </c>
      <c r="AA58" s="88">
        <v>5.0380000000000001E-2</v>
      </c>
      <c r="AB58" s="88">
        <v>8.8059999999999999E-2</v>
      </c>
      <c r="AC58" s="88">
        <v>9.3119999999999994E-2</v>
      </c>
      <c r="AD58" s="88">
        <v>2.2669999999999999E-2</v>
      </c>
      <c r="AE58" s="88">
        <v>2.8469999999999999E-2</v>
      </c>
      <c r="AF58" s="88">
        <v>3.0509999999999999E-2</v>
      </c>
      <c r="AG58" s="92">
        <v>1.0919999999999999E-2</v>
      </c>
      <c r="AH58" s="91">
        <v>7.9140000000000002E-2</v>
      </c>
      <c r="AI58" s="88">
        <v>5.5640000000000002E-2</v>
      </c>
      <c r="AJ58" s="88">
        <v>6.4519999999999994E-2</v>
      </c>
      <c r="AK58" s="88">
        <v>6.0630000000000003E-2</v>
      </c>
      <c r="AL58" s="88">
        <v>0.12898000000000001</v>
      </c>
      <c r="AM58" s="88">
        <v>7.936E-2</v>
      </c>
      <c r="AN58" s="88">
        <v>3.8179999999999999E-2</v>
      </c>
      <c r="AO58" s="88">
        <v>9.9089999999999998E-2</v>
      </c>
      <c r="AP58" s="88">
        <v>3.2559999999999999E-2</v>
      </c>
      <c r="AQ58" s="92">
        <v>3.4090000000000002E-2</v>
      </c>
      <c r="AR58" s="88"/>
      <c r="AS58" s="91">
        <v>3.2309999999999998E-2</v>
      </c>
      <c r="AT58" s="88">
        <v>7.0989999999999998E-2</v>
      </c>
      <c r="AU58" s="88">
        <v>2.1590000000000002E-2</v>
      </c>
      <c r="AV58" s="88">
        <v>6.7019999999999996E-2</v>
      </c>
      <c r="AW58" s="88">
        <v>9.9500000000000005E-3</v>
      </c>
      <c r="AX58" s="92">
        <v>5.0900000000000001E-2</v>
      </c>
      <c r="AY58" s="91">
        <v>6.8510000000000001E-2</v>
      </c>
      <c r="AZ58" s="88">
        <v>0.14027000000000001</v>
      </c>
      <c r="BA58" s="88">
        <v>3.2649999999999998E-2</v>
      </c>
      <c r="BB58" s="88">
        <v>0.12898000000000001</v>
      </c>
      <c r="BC58" s="88">
        <v>3.1919999999999997E-2</v>
      </c>
      <c r="BD58" s="92">
        <v>9.8599999999999993E-2</v>
      </c>
    </row>
    <row r="59" spans="1:56" x14ac:dyDescent="0.25">
      <c r="A59" s="106">
        <v>164</v>
      </c>
      <c r="B59" s="107" t="s">
        <v>21</v>
      </c>
      <c r="C59" s="91">
        <v>9.5259999999999997E-2</v>
      </c>
      <c r="D59" s="88">
        <v>5.2970000000000003E-2</v>
      </c>
      <c r="E59" s="88">
        <v>5.4190000000000002E-2</v>
      </c>
      <c r="F59" s="88">
        <v>8.0790000000000001E-2</v>
      </c>
      <c r="G59" s="88">
        <v>0.10468</v>
      </c>
      <c r="H59" s="88">
        <v>6.0350000000000001E-2</v>
      </c>
      <c r="I59" s="88">
        <v>7.5109999999999996E-2</v>
      </c>
      <c r="J59" s="88">
        <v>7.2109999999999994E-2</v>
      </c>
      <c r="K59" s="88">
        <v>3.6569999999999998E-2</v>
      </c>
      <c r="L59" s="92">
        <v>3.134E-2</v>
      </c>
      <c r="M59" s="91">
        <v>6.6019999999999995E-2</v>
      </c>
      <c r="N59" s="88">
        <v>5.042E-2</v>
      </c>
      <c r="O59" s="88">
        <v>7.6380000000000003E-2</v>
      </c>
      <c r="P59" s="88">
        <v>6.8129999999999996E-2</v>
      </c>
      <c r="Q59" s="88">
        <v>0.10428999999999999</v>
      </c>
      <c r="R59" s="88">
        <v>7.9600000000000004E-2</v>
      </c>
      <c r="S59" s="88">
        <v>2.9559999999999999E-2</v>
      </c>
      <c r="T59" s="88">
        <v>8.7959999999999997E-2</v>
      </c>
      <c r="U59" s="88">
        <v>4.2369999999999998E-2</v>
      </c>
      <c r="V59" s="92">
        <v>2.7269999999999999E-2</v>
      </c>
      <c r="W59" s="88"/>
      <c r="X59" s="91">
        <v>0.12875</v>
      </c>
      <c r="Y59" s="88">
        <v>3.3480000000000003E-2</v>
      </c>
      <c r="Z59" s="88">
        <v>3.066E-2</v>
      </c>
      <c r="AA59" s="88">
        <v>7.3020000000000002E-2</v>
      </c>
      <c r="AB59" s="88">
        <v>7.9490000000000005E-2</v>
      </c>
      <c r="AC59" s="88">
        <v>0.11992</v>
      </c>
      <c r="AD59" s="88">
        <v>3.9239999999999997E-2</v>
      </c>
      <c r="AE59" s="88">
        <v>3.857E-2</v>
      </c>
      <c r="AF59" s="88">
        <v>6.3780000000000003E-2</v>
      </c>
      <c r="AG59" s="92">
        <v>2.07E-2</v>
      </c>
      <c r="AH59" s="91">
        <v>6.6019999999999995E-2</v>
      </c>
      <c r="AI59" s="88">
        <v>5.042E-2</v>
      </c>
      <c r="AJ59" s="88">
        <v>7.6380000000000003E-2</v>
      </c>
      <c r="AK59" s="88">
        <v>6.8129999999999996E-2</v>
      </c>
      <c r="AL59" s="88">
        <v>0.10428999999999999</v>
      </c>
      <c r="AM59" s="88">
        <v>7.9600000000000004E-2</v>
      </c>
      <c r="AN59" s="88">
        <v>2.9559999999999999E-2</v>
      </c>
      <c r="AO59" s="88">
        <v>8.7959999999999997E-2</v>
      </c>
      <c r="AP59" s="88">
        <v>4.2369999999999998E-2</v>
      </c>
      <c r="AQ59" s="92">
        <v>3.041E-2</v>
      </c>
      <c r="AR59" s="88"/>
      <c r="AS59" s="91">
        <v>5.0990000000000001E-2</v>
      </c>
      <c r="AT59" s="88">
        <v>0.13363</v>
      </c>
      <c r="AU59" s="88">
        <v>3.7929999999999998E-2</v>
      </c>
      <c r="AV59" s="88">
        <v>0.10468</v>
      </c>
      <c r="AW59" s="88">
        <v>3.0939999999999999E-2</v>
      </c>
      <c r="AX59" s="92">
        <v>8.9289999999999994E-2</v>
      </c>
      <c r="AY59" s="91">
        <v>6.5809999999999994E-2</v>
      </c>
      <c r="AZ59" s="88">
        <v>0.13966000000000001</v>
      </c>
      <c r="BA59" s="88">
        <v>4.2759999999999999E-2</v>
      </c>
      <c r="BB59" s="88">
        <v>0.10428999999999999</v>
      </c>
      <c r="BC59" s="88">
        <v>2.606E-2</v>
      </c>
      <c r="BD59" s="92">
        <v>0.10034</v>
      </c>
    </row>
    <row r="60" spans="1:56" ht="15.75" thickBot="1" x14ac:dyDescent="0.3">
      <c r="A60" s="106">
        <v>166</v>
      </c>
      <c r="B60" s="107" t="s">
        <v>22</v>
      </c>
      <c r="C60" s="96">
        <v>5.0090000000000003E-2</v>
      </c>
      <c r="D60" s="97">
        <v>1.813E-2</v>
      </c>
      <c r="E60" s="97">
        <v>4.2770000000000002E-2</v>
      </c>
      <c r="F60" s="97">
        <v>6.0479999999999999E-2</v>
      </c>
      <c r="G60" s="97">
        <v>6.7229999999999998E-2</v>
      </c>
      <c r="H60" s="97">
        <v>4.0399999999999998E-2</v>
      </c>
      <c r="I60" s="97">
        <v>2.971E-2</v>
      </c>
      <c r="J60" s="97">
        <v>6.0249999999999998E-2</v>
      </c>
      <c r="K60" s="97">
        <v>3.5130000000000002E-2</v>
      </c>
      <c r="L60" s="98">
        <v>2.4559999999999998E-2</v>
      </c>
      <c r="M60" s="96">
        <v>5.6930000000000001E-2</v>
      </c>
      <c r="N60" s="97">
        <v>3.2710000000000003E-2</v>
      </c>
      <c r="O60" s="97">
        <v>2.2370000000000001E-2</v>
      </c>
      <c r="P60" s="97">
        <v>3.5999999999999997E-2</v>
      </c>
      <c r="Q60" s="97">
        <v>4.3090000000000003E-2</v>
      </c>
      <c r="R60" s="97">
        <v>6.0139999999999999E-2</v>
      </c>
      <c r="S60" s="97">
        <v>1.95E-2</v>
      </c>
      <c r="T60" s="97">
        <v>6.3689999999999997E-2</v>
      </c>
      <c r="U60" s="97">
        <v>3.168E-2</v>
      </c>
      <c r="V60" s="98">
        <v>1.975E-2</v>
      </c>
      <c r="W60" s="88"/>
      <c r="X60" s="96">
        <v>8.2710000000000006E-2</v>
      </c>
      <c r="Y60" s="97">
        <v>2.2929999999999999E-2</v>
      </c>
      <c r="Z60" s="97">
        <v>1.8720000000000001E-2</v>
      </c>
      <c r="AA60" s="97">
        <v>4.3959999999999999E-2</v>
      </c>
      <c r="AB60" s="97">
        <v>4.1369999999999997E-2</v>
      </c>
      <c r="AC60" s="97">
        <v>6.9639999999999994E-2</v>
      </c>
      <c r="AD60" s="97">
        <v>2.1600000000000001E-2</v>
      </c>
      <c r="AE60" s="97">
        <v>4.8419999999999998E-2</v>
      </c>
      <c r="AF60" s="97">
        <v>5.9319999999999998E-2</v>
      </c>
      <c r="AG60" s="98">
        <v>2.223E-2</v>
      </c>
      <c r="AH60" s="96">
        <v>5.6930000000000001E-2</v>
      </c>
      <c r="AI60" s="97">
        <v>3.2710000000000003E-2</v>
      </c>
      <c r="AJ60" s="97">
        <v>2.2370000000000001E-2</v>
      </c>
      <c r="AK60" s="97">
        <v>3.5999999999999997E-2</v>
      </c>
      <c r="AL60" s="97">
        <v>4.3090000000000003E-2</v>
      </c>
      <c r="AM60" s="97">
        <v>6.0139999999999999E-2</v>
      </c>
      <c r="AN60" s="97">
        <v>1.95E-2</v>
      </c>
      <c r="AO60" s="97">
        <v>6.3689999999999997E-2</v>
      </c>
      <c r="AP60" s="97">
        <v>3.168E-2</v>
      </c>
      <c r="AQ60" s="98">
        <v>1.976E-2</v>
      </c>
      <c r="AR60" s="88"/>
      <c r="AS60" s="96">
        <v>2.436E-2</v>
      </c>
      <c r="AT60" s="97">
        <v>6.1809999999999997E-2</v>
      </c>
      <c r="AU60" s="97">
        <v>4.0899999999999999E-2</v>
      </c>
      <c r="AV60" s="97">
        <v>6.7229999999999998E-2</v>
      </c>
      <c r="AW60" s="97">
        <v>6.4729999999999996E-2</v>
      </c>
      <c r="AX60" s="98">
        <v>7.1230000000000002E-2</v>
      </c>
      <c r="AY60" s="96">
        <v>2.9329999999999998E-2</v>
      </c>
      <c r="AZ60" s="97">
        <v>5.5129999999999998E-2</v>
      </c>
      <c r="BA60" s="97">
        <v>2.3269999999999999E-2</v>
      </c>
      <c r="BB60" s="97">
        <v>4.3090000000000003E-2</v>
      </c>
      <c r="BC60" s="97">
        <v>2.5919999999999999E-2</v>
      </c>
      <c r="BD60" s="98">
        <v>4.369E-2</v>
      </c>
    </row>
    <row r="61" spans="1:56" x14ac:dyDescent="0.25">
      <c r="A61" s="106">
        <v>181</v>
      </c>
      <c r="B61" s="107" t="s">
        <v>6</v>
      </c>
      <c r="C61" s="82">
        <v>7.8090000000000007E-2</v>
      </c>
      <c r="D61" s="83">
        <v>7.0129999999999998E-2</v>
      </c>
      <c r="E61" s="83">
        <v>0.10013</v>
      </c>
      <c r="F61" s="83">
        <v>7.5439999999999993E-2</v>
      </c>
      <c r="G61" s="83">
        <v>8.9499999999999996E-2</v>
      </c>
      <c r="H61" s="83">
        <v>0.1023</v>
      </c>
      <c r="I61" s="83">
        <v>7.8049999999999994E-2</v>
      </c>
      <c r="J61" s="83">
        <v>0.10796</v>
      </c>
      <c r="K61" s="83">
        <v>4.5330000000000002E-2</v>
      </c>
      <c r="L61" s="84">
        <v>7.8280000000000002E-2</v>
      </c>
      <c r="M61" s="85"/>
      <c r="N61" s="86"/>
      <c r="O61" s="86"/>
      <c r="P61" s="86"/>
      <c r="Q61" s="86"/>
      <c r="R61" s="86"/>
      <c r="S61" s="86"/>
      <c r="T61" s="86"/>
      <c r="U61" s="86"/>
      <c r="V61" s="87"/>
      <c r="W61" s="88"/>
      <c r="X61" s="82">
        <v>9.0770000000000003E-2</v>
      </c>
      <c r="Y61" s="83">
        <v>6.7030000000000006E-2</v>
      </c>
      <c r="Z61" s="83">
        <v>8.0479999999999996E-2</v>
      </c>
      <c r="AA61" s="83">
        <v>8.9200000000000002E-2</v>
      </c>
      <c r="AB61" s="83">
        <v>7.3340000000000002E-2</v>
      </c>
      <c r="AC61" s="83">
        <v>5.2699999999999997E-2</v>
      </c>
      <c r="AD61" s="83">
        <v>6.855E-2</v>
      </c>
      <c r="AE61" s="83">
        <v>7.9829999999999998E-2</v>
      </c>
      <c r="AF61" s="83">
        <v>5.9990000000000002E-2</v>
      </c>
      <c r="AG61" s="84">
        <v>5.1630000000000002E-2</v>
      </c>
      <c r="AH61" s="85"/>
      <c r="AI61" s="86"/>
      <c r="AJ61" s="86"/>
      <c r="AK61" s="86"/>
      <c r="AL61" s="86"/>
      <c r="AM61" s="86"/>
      <c r="AN61" s="86"/>
      <c r="AO61" s="86"/>
      <c r="AP61" s="86"/>
      <c r="AQ61" s="87"/>
      <c r="AR61" s="88"/>
      <c r="AS61" s="82">
        <v>6.6830000000000001E-2</v>
      </c>
      <c r="AT61" s="83">
        <v>6.5269999999999995E-2</v>
      </c>
      <c r="AU61" s="83">
        <v>8.2809999999999995E-2</v>
      </c>
      <c r="AV61" s="83">
        <v>8.9499999999999996E-2</v>
      </c>
      <c r="AW61" s="83">
        <v>7.1730000000000002E-2</v>
      </c>
      <c r="AX61" s="84">
        <v>7.5300000000000006E-2</v>
      </c>
      <c r="AY61" s="85"/>
      <c r="AZ61" s="86"/>
      <c r="BA61" s="86"/>
      <c r="BB61" s="86"/>
      <c r="BC61" s="86"/>
      <c r="BD61" s="87"/>
    </row>
    <row r="62" spans="1:56" ht="15.75" thickBot="1" x14ac:dyDescent="0.3">
      <c r="A62" s="104">
        <v>182</v>
      </c>
      <c r="B62" s="105" t="s">
        <v>7</v>
      </c>
      <c r="C62" s="96">
        <v>0.11224000000000001</v>
      </c>
      <c r="D62" s="97">
        <v>0.12261</v>
      </c>
      <c r="E62" s="97">
        <v>0.10688</v>
      </c>
      <c r="F62" s="97">
        <v>8.9010000000000006E-2</v>
      </c>
      <c r="G62" s="97">
        <v>0.12881000000000001</v>
      </c>
      <c r="H62" s="97">
        <v>0.13383</v>
      </c>
      <c r="I62" s="97">
        <v>9.2219999999999996E-2</v>
      </c>
      <c r="J62" s="97">
        <v>0.10351</v>
      </c>
      <c r="K62" s="97">
        <v>7.5200000000000003E-2</v>
      </c>
      <c r="L62" s="98">
        <v>0.13375999999999999</v>
      </c>
      <c r="M62" s="99"/>
      <c r="N62" s="100"/>
      <c r="O62" s="100"/>
      <c r="P62" s="100"/>
      <c r="Q62" s="100"/>
      <c r="R62" s="100"/>
      <c r="S62" s="100"/>
      <c r="T62" s="100"/>
      <c r="U62" s="100"/>
      <c r="V62" s="101"/>
      <c r="W62" s="88"/>
      <c r="X62" s="96">
        <v>0.1258</v>
      </c>
      <c r="Y62" s="97">
        <v>5.951E-2</v>
      </c>
      <c r="Z62" s="97">
        <v>7.7310000000000004E-2</v>
      </c>
      <c r="AA62" s="97">
        <v>9.0079999999999993E-2</v>
      </c>
      <c r="AB62" s="97">
        <v>8.3049999999999999E-2</v>
      </c>
      <c r="AC62" s="97">
        <v>6.2909999999999994E-2</v>
      </c>
      <c r="AD62" s="97">
        <v>8.0570000000000003E-2</v>
      </c>
      <c r="AE62" s="97">
        <v>9.0920000000000001E-2</v>
      </c>
      <c r="AF62" s="97">
        <v>9.8379999999999995E-2</v>
      </c>
      <c r="AG62" s="98">
        <v>0.10367</v>
      </c>
      <c r="AH62" s="99"/>
      <c r="AI62" s="100"/>
      <c r="AJ62" s="100"/>
      <c r="AK62" s="100"/>
      <c r="AL62" s="100"/>
      <c r="AM62" s="100"/>
      <c r="AN62" s="100"/>
      <c r="AO62" s="100"/>
      <c r="AP62" s="100"/>
      <c r="AQ62" s="101"/>
      <c r="AR62" s="88"/>
      <c r="AS62" s="96">
        <v>7.9409999999999994E-2</v>
      </c>
      <c r="AT62" s="97">
        <v>0.10339</v>
      </c>
      <c r="AU62" s="97">
        <v>0.11239</v>
      </c>
      <c r="AV62" s="97">
        <v>0.12881000000000001</v>
      </c>
      <c r="AW62" s="97">
        <v>0.14713000000000001</v>
      </c>
      <c r="AX62" s="98">
        <v>0.13400000000000001</v>
      </c>
      <c r="AY62" s="99"/>
      <c r="AZ62" s="100"/>
      <c r="BA62" s="100"/>
      <c r="BB62" s="100"/>
      <c r="BC62" s="100"/>
      <c r="BD62" s="101"/>
    </row>
  </sheetData>
  <mergeCells count="6">
    <mergeCell ref="C2:L2"/>
    <mergeCell ref="M2:V2"/>
    <mergeCell ref="X2:AG2"/>
    <mergeCell ref="AH2:AQ2"/>
    <mergeCell ref="AS2:AX2"/>
    <mergeCell ref="AY2:B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DB8C-82ED-44A6-94E9-5156FCC8AAA9}">
  <dimension ref="A1:CY122"/>
  <sheetViews>
    <sheetView zoomScale="90" zoomScaleNormal="90" workbookViewId="0">
      <selection activeCell="CX15" sqref="CX15"/>
    </sheetView>
  </sheetViews>
  <sheetFormatPr baseColWidth="10" defaultRowHeight="15" x14ac:dyDescent="0.25"/>
  <cols>
    <col min="2" max="2" width="35.7109375" bestFit="1" customWidth="1"/>
    <col min="3" max="53" width="4.7109375" customWidth="1"/>
    <col min="54" max="54" width="11.5703125" bestFit="1" customWidth="1"/>
    <col min="55" max="72" width="4.7109375" customWidth="1"/>
    <col min="73" max="75" width="10.42578125" customWidth="1"/>
    <col min="76" max="102" width="4.7109375" customWidth="1"/>
    <col min="103" max="103" width="6" bestFit="1" customWidth="1"/>
    <col min="104" max="115" width="6.28515625" customWidth="1"/>
  </cols>
  <sheetData>
    <row r="1" spans="1:101" ht="15.75" thickBot="1" x14ac:dyDescent="0.3">
      <c r="D1" s="14" t="s">
        <v>79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C1" s="15" t="s">
        <v>82</v>
      </c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B1" s="39"/>
      <c r="BD1" s="16" t="s">
        <v>64</v>
      </c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U1" s="39"/>
      <c r="BW1" s="39"/>
      <c r="BZ1" t="s">
        <v>113</v>
      </c>
      <c r="CL1" t="s">
        <v>114</v>
      </c>
    </row>
    <row r="2" spans="1:101" x14ac:dyDescent="0.25">
      <c r="A2" s="17"/>
      <c r="C2" s="17"/>
      <c r="D2" s="50" t="s">
        <v>83</v>
      </c>
      <c r="E2" s="51"/>
      <c r="F2" s="51"/>
      <c r="G2" s="51"/>
      <c r="H2" s="51"/>
      <c r="I2" s="51"/>
      <c r="J2" s="51"/>
      <c r="K2" s="51"/>
      <c r="L2" s="51"/>
      <c r="M2" s="52"/>
      <c r="N2" s="50" t="s">
        <v>84</v>
      </c>
      <c r="O2" s="51"/>
      <c r="P2" s="51"/>
      <c r="Q2" s="51"/>
      <c r="R2" s="51"/>
      <c r="S2" s="51"/>
      <c r="T2" s="51"/>
      <c r="U2" s="51"/>
      <c r="V2" s="51"/>
      <c r="W2" s="52"/>
      <c r="X2" s="18"/>
      <c r="Y2" s="18"/>
      <c r="Z2" s="18"/>
      <c r="AA2" s="18"/>
      <c r="AB2" s="17"/>
      <c r="AC2" s="53" t="s">
        <v>83</v>
      </c>
      <c r="AD2" s="54"/>
      <c r="AE2" s="54"/>
      <c r="AF2" s="54"/>
      <c r="AG2" s="54"/>
      <c r="AH2" s="54"/>
      <c r="AI2" s="54"/>
      <c r="AJ2" s="54"/>
      <c r="AK2" s="54"/>
      <c r="AL2" s="55"/>
      <c r="AM2" s="53" t="s">
        <v>84</v>
      </c>
      <c r="AN2" s="54"/>
      <c r="AO2" s="54"/>
      <c r="AP2" s="54"/>
      <c r="AQ2" s="54"/>
      <c r="AR2" s="54"/>
      <c r="AS2" s="54"/>
      <c r="AT2" s="54"/>
      <c r="AU2" s="54"/>
      <c r="AV2" s="55"/>
      <c r="AW2" s="35"/>
      <c r="AX2" s="35"/>
      <c r="AY2" s="35"/>
      <c r="AZ2" s="35"/>
      <c r="BB2" s="40" t="s">
        <v>112</v>
      </c>
      <c r="BD2" s="47" t="s">
        <v>83</v>
      </c>
      <c r="BE2" s="48"/>
      <c r="BF2" s="48"/>
      <c r="BG2" s="48"/>
      <c r="BH2" s="48"/>
      <c r="BI2" s="49"/>
      <c r="BJ2" s="47" t="s">
        <v>84</v>
      </c>
      <c r="BK2" s="48"/>
      <c r="BL2" s="48"/>
      <c r="BM2" s="48"/>
      <c r="BN2" s="48"/>
      <c r="BO2" s="49"/>
      <c r="BP2" s="16"/>
      <c r="BQ2" s="41"/>
      <c r="BR2" s="41"/>
      <c r="BS2" s="41"/>
      <c r="BU2" s="40" t="s">
        <v>115</v>
      </c>
      <c r="BV2" s="17"/>
      <c r="BW2" s="40" t="s">
        <v>116</v>
      </c>
      <c r="BY2" s="50" t="s">
        <v>83</v>
      </c>
      <c r="BZ2" s="51"/>
      <c r="CA2" s="51"/>
      <c r="CB2" s="51"/>
      <c r="CC2" s="51"/>
      <c r="CD2" s="52"/>
      <c r="CE2" s="50" t="s">
        <v>84</v>
      </c>
      <c r="CF2" s="51"/>
      <c r="CG2" s="51"/>
      <c r="CH2" s="51"/>
      <c r="CI2" s="51"/>
      <c r="CJ2" s="52"/>
      <c r="CL2" s="15" t="s">
        <v>83</v>
      </c>
      <c r="CM2" s="15"/>
      <c r="CN2" s="15"/>
      <c r="CO2" s="15"/>
      <c r="CP2" s="15"/>
      <c r="CQ2" s="15"/>
      <c r="CR2" s="15" t="s">
        <v>84</v>
      </c>
      <c r="CS2" s="15"/>
      <c r="CT2" s="15"/>
      <c r="CU2" s="15"/>
      <c r="CV2" s="15"/>
      <c r="CW2" s="15"/>
    </row>
    <row r="3" spans="1:101" ht="15.75" thickBot="1" x14ac:dyDescent="0.3">
      <c r="A3" s="17" t="s">
        <v>81</v>
      </c>
      <c r="B3" s="17" t="s">
        <v>0</v>
      </c>
      <c r="C3" s="17"/>
      <c r="D3" s="19" t="s">
        <v>70</v>
      </c>
      <c r="E3" s="20" t="s">
        <v>71</v>
      </c>
      <c r="F3" s="20" t="s">
        <v>72</v>
      </c>
      <c r="G3" s="20" t="s">
        <v>73</v>
      </c>
      <c r="H3" s="20" t="s">
        <v>74</v>
      </c>
      <c r="I3" s="20" t="s">
        <v>75</v>
      </c>
      <c r="J3" s="20" t="s">
        <v>76</v>
      </c>
      <c r="K3" s="20" t="s">
        <v>77</v>
      </c>
      <c r="L3" s="20" t="s">
        <v>78</v>
      </c>
      <c r="M3" s="21" t="s">
        <v>85</v>
      </c>
      <c r="N3" s="19" t="s">
        <v>70</v>
      </c>
      <c r="O3" s="20" t="s">
        <v>71</v>
      </c>
      <c r="P3" s="20" t="s">
        <v>72</v>
      </c>
      <c r="Q3" s="20" t="s">
        <v>73</v>
      </c>
      <c r="R3" s="20" t="s">
        <v>74</v>
      </c>
      <c r="S3" s="20" t="s">
        <v>75</v>
      </c>
      <c r="T3" s="20" t="s">
        <v>76</v>
      </c>
      <c r="U3" s="20" t="s">
        <v>77</v>
      </c>
      <c r="V3" s="20" t="s">
        <v>78</v>
      </c>
      <c r="W3" s="21" t="s">
        <v>85</v>
      </c>
      <c r="X3" s="18"/>
      <c r="Y3" s="18" t="s">
        <v>86</v>
      </c>
      <c r="Z3" s="18" t="s">
        <v>87</v>
      </c>
      <c r="AA3" s="18" t="s">
        <v>9</v>
      </c>
      <c r="AB3" s="17"/>
      <c r="AC3" s="36" t="s">
        <v>70</v>
      </c>
      <c r="AD3" s="37" t="s">
        <v>71</v>
      </c>
      <c r="AE3" s="37" t="s">
        <v>72</v>
      </c>
      <c r="AF3" s="37" t="s">
        <v>73</v>
      </c>
      <c r="AG3" s="37" t="s">
        <v>74</v>
      </c>
      <c r="AH3" s="37" t="s">
        <v>75</v>
      </c>
      <c r="AI3" s="37" t="s">
        <v>76</v>
      </c>
      <c r="AJ3" s="37" t="s">
        <v>77</v>
      </c>
      <c r="AK3" s="37" t="s">
        <v>78</v>
      </c>
      <c r="AL3" s="38" t="s">
        <v>85</v>
      </c>
      <c r="AM3" s="36" t="s">
        <v>70</v>
      </c>
      <c r="AN3" s="37" t="s">
        <v>71</v>
      </c>
      <c r="AO3" s="37" t="s">
        <v>72</v>
      </c>
      <c r="AP3" s="37" t="s">
        <v>73</v>
      </c>
      <c r="AQ3" s="37" t="s">
        <v>74</v>
      </c>
      <c r="AR3" s="37" t="s">
        <v>75</v>
      </c>
      <c r="AS3" s="37" t="s">
        <v>76</v>
      </c>
      <c r="AT3" s="37" t="s">
        <v>77</v>
      </c>
      <c r="AU3" s="37" t="s">
        <v>78</v>
      </c>
      <c r="AV3" s="38" t="s">
        <v>85</v>
      </c>
      <c r="AW3" s="35"/>
      <c r="AX3" s="35" t="s">
        <v>86</v>
      </c>
      <c r="AY3" s="35" t="s">
        <v>87</v>
      </c>
      <c r="AZ3" s="35" t="s">
        <v>9</v>
      </c>
      <c r="BB3" s="40"/>
      <c r="BD3" s="42" t="s">
        <v>70</v>
      </c>
      <c r="BE3" s="43" t="s">
        <v>71</v>
      </c>
      <c r="BF3" s="43" t="s">
        <v>72</v>
      </c>
      <c r="BG3" s="43" t="s">
        <v>73</v>
      </c>
      <c r="BH3" s="43" t="s">
        <v>74</v>
      </c>
      <c r="BI3" s="44" t="s">
        <v>85</v>
      </c>
      <c r="BJ3" s="42" t="s">
        <v>70</v>
      </c>
      <c r="BK3" s="43" t="s">
        <v>71</v>
      </c>
      <c r="BL3" s="43" t="s">
        <v>72</v>
      </c>
      <c r="BM3" s="43" t="s">
        <v>73</v>
      </c>
      <c r="BN3" s="43" t="s">
        <v>74</v>
      </c>
      <c r="BO3" s="44" t="s">
        <v>85</v>
      </c>
      <c r="BP3" s="16"/>
      <c r="BQ3" s="41" t="s">
        <v>86</v>
      </c>
      <c r="BR3" s="41" t="s">
        <v>87</v>
      </c>
      <c r="BS3" s="41" t="s">
        <v>9</v>
      </c>
      <c r="BU3" s="40"/>
      <c r="BV3" s="17"/>
      <c r="BW3" s="40"/>
      <c r="BY3" s="19" t="s">
        <v>70</v>
      </c>
      <c r="BZ3" s="20" t="s">
        <v>71</v>
      </c>
      <c r="CA3" s="20" t="s">
        <v>72</v>
      </c>
      <c r="CB3" s="20" t="s">
        <v>73</v>
      </c>
      <c r="CC3" s="20" t="s">
        <v>74</v>
      </c>
      <c r="CD3" s="21" t="s">
        <v>85</v>
      </c>
      <c r="CE3" s="19" t="s">
        <v>70</v>
      </c>
      <c r="CF3" s="20" t="s">
        <v>71</v>
      </c>
      <c r="CG3" s="20" t="s">
        <v>72</v>
      </c>
      <c r="CH3" s="20" t="s">
        <v>73</v>
      </c>
      <c r="CI3" s="20" t="s">
        <v>74</v>
      </c>
      <c r="CJ3" s="21" t="s">
        <v>85</v>
      </c>
      <c r="CL3" s="15" t="s">
        <v>70</v>
      </c>
      <c r="CM3" s="15" t="s">
        <v>71</v>
      </c>
      <c r="CN3" s="15" t="s">
        <v>72</v>
      </c>
      <c r="CO3" s="15" t="s">
        <v>73</v>
      </c>
      <c r="CP3" s="15" t="s">
        <v>74</v>
      </c>
      <c r="CQ3" s="15" t="s">
        <v>85</v>
      </c>
      <c r="CR3" s="15" t="s">
        <v>70</v>
      </c>
      <c r="CS3" s="15" t="s">
        <v>71</v>
      </c>
      <c r="CT3" s="15" t="s">
        <v>72</v>
      </c>
      <c r="CU3" s="15" t="s">
        <v>73</v>
      </c>
      <c r="CV3" s="15" t="s">
        <v>74</v>
      </c>
      <c r="CW3" s="15" t="s">
        <v>85</v>
      </c>
    </row>
    <row r="4" spans="1:101" ht="15.75" thickBot="1" x14ac:dyDescent="0.3">
      <c r="A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3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3"/>
      <c r="AY4" s="17"/>
      <c r="AZ4" s="17"/>
      <c r="BB4" s="17" t="s">
        <v>88</v>
      </c>
      <c r="BQ4" s="13"/>
      <c r="BR4" s="17"/>
      <c r="BS4" s="17"/>
      <c r="BU4" s="17" t="s">
        <v>88</v>
      </c>
      <c r="BV4" s="17"/>
      <c r="BW4" s="17" t="s">
        <v>88</v>
      </c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</row>
    <row r="5" spans="1:101" x14ac:dyDescent="0.25">
      <c r="A5" s="22">
        <v>1</v>
      </c>
      <c r="B5" s="23" t="s">
        <v>1</v>
      </c>
      <c r="C5" s="24"/>
      <c r="D5" s="3">
        <v>100.80449985812761</v>
      </c>
      <c r="E5" s="3">
        <v>126.01605661542571</v>
      </c>
      <c r="F5" s="3">
        <v>85.373791998397692</v>
      </c>
      <c r="G5" s="3">
        <v>80.475022115400677</v>
      </c>
      <c r="H5" s="3">
        <v>111.31974696643468</v>
      </c>
      <c r="I5" s="3">
        <v>126.48340093135047</v>
      </c>
      <c r="J5" s="3">
        <v>89.3211823811193</v>
      </c>
      <c r="K5" s="3">
        <v>97.474671607163728</v>
      </c>
      <c r="L5" s="3">
        <v>61.522541017809154</v>
      </c>
      <c r="M5" s="3">
        <v>121.20908650877107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5">
        <f>AVERAGE(D5:W5)</f>
        <v>100.00000000000003</v>
      </c>
      <c r="Z5" s="26">
        <f>STDEV(D5:W5)</f>
        <v>21.48098634582432</v>
      </c>
      <c r="AA5" s="26">
        <f>Z5/SQRT(COUNT(D5:W5))</f>
        <v>6.7928843239782228</v>
      </c>
      <c r="AB5" s="24"/>
      <c r="AC5" s="3">
        <v>96.473219501610672</v>
      </c>
      <c r="AD5" s="3">
        <v>44.789945420860249</v>
      </c>
      <c r="AE5" s="3">
        <v>69.826248059686549</v>
      </c>
      <c r="AF5" s="3">
        <v>80.608549062807739</v>
      </c>
      <c r="AG5" s="3">
        <v>92.44237477675965</v>
      </c>
      <c r="AH5" s="3">
        <v>92.567556289953785</v>
      </c>
      <c r="AI5" s="3">
        <v>75.242434863885975</v>
      </c>
      <c r="AJ5" s="3">
        <v>74.691636205831784</v>
      </c>
      <c r="AK5" s="3">
        <v>78.505499641146343</v>
      </c>
      <c r="AL5" s="3">
        <v>92.058484802964315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24"/>
      <c r="AX5" s="25">
        <f>AVERAGE(AC5:AV5)</f>
        <v>79.720594862550712</v>
      </c>
      <c r="AY5" s="26">
        <f>STDEV(AC5:AV5)</f>
        <v>15.36742475663964</v>
      </c>
      <c r="AZ5" s="26">
        <f>AY5/SQRT(COUNT(AC5:AV5))</f>
        <v>4.8596064002240027</v>
      </c>
      <c r="BB5" s="1">
        <f t="shared" ref="BB5:BB32" si="0">TTEST(D5:W5,AC5:AV5,1,1)</f>
        <v>1.802878236063888E-2</v>
      </c>
      <c r="BD5" s="3">
        <v>67.452446105586333</v>
      </c>
      <c r="BE5" s="3">
        <v>73.218981512380694</v>
      </c>
      <c r="BF5" s="3">
        <v>95.764533137555887</v>
      </c>
      <c r="BG5" s="3">
        <v>106.83307748781954</v>
      </c>
      <c r="BH5" s="3">
        <v>109.45204565173864</v>
      </c>
      <c r="BI5" s="3">
        <v>111.52639658279384</v>
      </c>
      <c r="BJ5" s="3"/>
      <c r="BK5" s="3"/>
      <c r="BL5" s="3"/>
      <c r="BM5" s="3"/>
      <c r="BN5" s="3"/>
      <c r="BQ5" s="25">
        <f>AVERAGE(BD5:BO5)</f>
        <v>94.041246746312481</v>
      </c>
      <c r="BR5" s="26">
        <f>STDEV(BD5:BO5)</f>
        <v>19.237228939729299</v>
      </c>
      <c r="BS5" s="26">
        <f t="shared" ref="BS5:BS32" si="1">BR5/SQRT(COUNT(BA5:BO5))</f>
        <v>7.2709890983626391</v>
      </c>
      <c r="BU5" s="1">
        <f t="shared" ref="BU5:BU32" si="2">TTEST(BY5:CJ5,BD5:BO5,1,1)</f>
        <v>0.21441123747212654</v>
      </c>
      <c r="BV5" s="1"/>
      <c r="BW5" s="1">
        <f t="shared" ref="BW5:BW32" si="3">TTEST(CL5:CW5,BD5:BO5,1,1)</f>
        <v>8.0435053582288432E-2</v>
      </c>
      <c r="BX5" s="1"/>
      <c r="BY5" s="3">
        <v>100.804499858128</v>
      </c>
      <c r="BZ5" s="3">
        <v>126.01605661542571</v>
      </c>
      <c r="CA5" s="3">
        <v>85.373791998397692</v>
      </c>
      <c r="CB5" s="3">
        <v>80.475022115400677</v>
      </c>
      <c r="CC5" s="3">
        <v>111.31974696643468</v>
      </c>
      <c r="CD5" s="3">
        <v>121.20908650877107</v>
      </c>
      <c r="CE5" s="24"/>
      <c r="CF5" s="24"/>
      <c r="CG5" s="24"/>
      <c r="CH5" s="24"/>
      <c r="CI5" s="24"/>
      <c r="CJ5" s="24"/>
      <c r="CL5">
        <v>96.4732195016107</v>
      </c>
      <c r="CM5">
        <v>44.789945420860249</v>
      </c>
      <c r="CN5">
        <v>69.826248059686549</v>
      </c>
      <c r="CO5">
        <v>80.608549062807739</v>
      </c>
      <c r="CP5">
        <v>92.44237477675965</v>
      </c>
      <c r="CQ5">
        <v>92.058484802964315</v>
      </c>
    </row>
    <row r="6" spans="1:101" x14ac:dyDescent="0.25">
      <c r="A6" s="27">
        <v>2</v>
      </c>
      <c r="B6" s="28" t="s">
        <v>10</v>
      </c>
      <c r="C6" s="24"/>
      <c r="D6" s="3">
        <v>103.21480256357246</v>
      </c>
      <c r="E6" s="3">
        <v>137.78340569223349</v>
      </c>
      <c r="F6" s="3">
        <v>87.47674178209634</v>
      </c>
      <c r="G6" s="3">
        <v>52.184549651988149</v>
      </c>
      <c r="H6" s="3">
        <v>145.10543725449659</v>
      </c>
      <c r="I6" s="3">
        <v>145.54475914823237</v>
      </c>
      <c r="J6" s="3">
        <v>71.411343119013168</v>
      </c>
      <c r="K6" s="3">
        <v>71.032320308731315</v>
      </c>
      <c r="L6" s="3">
        <v>43.837433671008199</v>
      </c>
      <c r="M6" s="3">
        <v>142.40920680862794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9">
        <f t="shared" ref="Y6:Y32" si="4">AVERAGE(D6:W6)</f>
        <v>100</v>
      </c>
      <c r="Z6" s="30">
        <f t="shared" ref="Z6:Z32" si="5">STDEV(D6:W6)</f>
        <v>40.275589509641179</v>
      </c>
      <c r="AA6" s="30">
        <f t="shared" ref="AA6:AA62" si="6">Z6/SQRT(COUNT(D6:W6))</f>
        <v>12.736259695645023</v>
      </c>
      <c r="AB6" s="24"/>
      <c r="AC6" s="3">
        <v>106.00578871201159</v>
      </c>
      <c r="AD6" s="3">
        <v>43.467025015505477</v>
      </c>
      <c r="AE6" s="3">
        <v>59.11033009441114</v>
      </c>
      <c r="AF6" s="3">
        <v>51.805526841706296</v>
      </c>
      <c r="AG6" s="3">
        <v>87.330301150851085</v>
      </c>
      <c r="AH6" s="3">
        <v>87.252773757838895</v>
      </c>
      <c r="AI6" s="3">
        <v>58.093859830473434</v>
      </c>
      <c r="AJ6" s="3">
        <v>55.389015229825645</v>
      </c>
      <c r="AK6" s="3">
        <v>92.197298601061263</v>
      </c>
      <c r="AL6" s="3">
        <v>82.69588587967749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24"/>
      <c r="AX6" s="29">
        <f t="shared" ref="AX6:AX32" si="7">AVERAGE(AC6:AV6)</f>
        <v>72.33478051133622</v>
      </c>
      <c r="AY6" s="30">
        <f t="shared" ref="AY6:AY32" si="8">STDEV(AC6:AV6)</f>
        <v>21.088879427489658</v>
      </c>
      <c r="AZ6" s="30">
        <f t="shared" ref="AZ6:AZ62" si="9">AY6/SQRT(COUNT(AC6:AV6))</f>
        <v>6.668889229153506</v>
      </c>
      <c r="BB6" s="1">
        <f t="shared" si="0"/>
        <v>3.0777758874291808E-2</v>
      </c>
      <c r="BD6" s="3">
        <v>66.298812639395621</v>
      </c>
      <c r="BE6" s="3">
        <v>75.743550736782396</v>
      </c>
      <c r="BF6" s="3">
        <v>76.431987829876107</v>
      </c>
      <c r="BG6" s="3">
        <v>130.30025655239984</v>
      </c>
      <c r="BH6" s="3">
        <v>145.47681359340956</v>
      </c>
      <c r="BI6" s="3">
        <v>101.52513311073008</v>
      </c>
      <c r="BJ6" s="3"/>
      <c r="BK6" s="3"/>
      <c r="BL6" s="3"/>
      <c r="BM6" s="3"/>
      <c r="BN6" s="3"/>
      <c r="BQ6" s="29">
        <f>AVERAGE(BD6:BO6)</f>
        <v>99.296092410432266</v>
      </c>
      <c r="BR6" s="30">
        <f t="shared" ref="BR6:BR32" si="10">STDEV(BD6:BO6)</f>
        <v>32.450564849978285</v>
      </c>
      <c r="BS6" s="30">
        <f t="shared" si="1"/>
        <v>12.265160642373795</v>
      </c>
      <c r="BU6" s="1">
        <f t="shared" si="2"/>
        <v>0.28809528223486336</v>
      </c>
      <c r="BV6" s="1"/>
      <c r="BW6" s="1">
        <f t="shared" si="3"/>
        <v>7.8788264687804921E-2</v>
      </c>
      <c r="BX6" s="1"/>
      <c r="BY6" s="3">
        <v>103.21480256357246</v>
      </c>
      <c r="BZ6" s="3">
        <v>137.78340569223349</v>
      </c>
      <c r="CA6" s="3">
        <v>87.47674178209634</v>
      </c>
      <c r="CB6" s="3">
        <v>52.184549651988149</v>
      </c>
      <c r="CC6" s="3">
        <v>145.10543725449659</v>
      </c>
      <c r="CD6" s="3">
        <v>142.40920680862794</v>
      </c>
      <c r="CE6" s="24"/>
      <c r="CF6" s="24"/>
      <c r="CG6" s="24"/>
      <c r="CH6" s="24"/>
      <c r="CI6" s="24"/>
      <c r="CJ6" s="24"/>
      <c r="CL6">
        <v>106.00578871201159</v>
      </c>
      <c r="CM6">
        <v>43.467025015505477</v>
      </c>
      <c r="CN6">
        <v>59.11033009441114</v>
      </c>
      <c r="CO6">
        <v>51.805526841706296</v>
      </c>
      <c r="CP6">
        <v>87.330301150851085</v>
      </c>
      <c r="CQ6">
        <v>82.69588587967749</v>
      </c>
    </row>
    <row r="7" spans="1:101" x14ac:dyDescent="0.25">
      <c r="A7" s="27">
        <v>3</v>
      </c>
      <c r="B7" s="28" t="s">
        <v>2</v>
      </c>
      <c r="C7" s="24"/>
      <c r="D7" s="3">
        <v>87.437669575419818</v>
      </c>
      <c r="E7" s="3">
        <v>85.598005426413451</v>
      </c>
      <c r="F7" s="3">
        <v>64.874972501283281</v>
      </c>
      <c r="G7" s="3">
        <v>113.6136980274254</v>
      </c>
      <c r="H7" s="3">
        <v>133.47877099068711</v>
      </c>
      <c r="I7" s="3">
        <v>111.83178118354478</v>
      </c>
      <c r="J7" s="3"/>
      <c r="K7" s="3">
        <v>99.515105961721801</v>
      </c>
      <c r="L7" s="3">
        <v>104.01939576153113</v>
      </c>
      <c r="M7" s="3">
        <v>99.630600571973318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9">
        <f t="shared" si="4"/>
        <v>100.00000000000001</v>
      </c>
      <c r="Z7" s="30">
        <f t="shared" si="5"/>
        <v>19.562963086011607</v>
      </c>
      <c r="AA7" s="30">
        <f t="shared" si="6"/>
        <v>6.5209876953372019</v>
      </c>
      <c r="AB7" s="24"/>
      <c r="AC7" s="3">
        <v>82.982877465718261</v>
      </c>
      <c r="AD7" s="3">
        <v>57.384322064970299</v>
      </c>
      <c r="AE7" s="3">
        <v>78.957065336950947</v>
      </c>
      <c r="AF7" s="3">
        <v>99.803842487350607</v>
      </c>
      <c r="AG7" s="3">
        <v>134.03149519689083</v>
      </c>
      <c r="AH7" s="3">
        <v>134.17998826721421</v>
      </c>
      <c r="AI7" s="3">
        <v>33.790423113588034</v>
      </c>
      <c r="AJ7" s="3">
        <v>88.444122607611646</v>
      </c>
      <c r="AK7" s="3">
        <v>56.163379042311362</v>
      </c>
      <c r="AL7" s="3">
        <v>77.645376549094365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24"/>
      <c r="AX7" s="29">
        <f t="shared" si="7"/>
        <v>84.338289213170071</v>
      </c>
      <c r="AY7" s="30">
        <f t="shared" si="8"/>
        <v>32.250184079056652</v>
      </c>
      <c r="AZ7" s="30">
        <f t="shared" si="9"/>
        <v>10.198403664951877</v>
      </c>
      <c r="BB7" s="1">
        <f t="shared" si="0"/>
        <v>9.9151218032157609E-2</v>
      </c>
      <c r="BD7" s="3">
        <v>95.069707061014839</v>
      </c>
      <c r="BE7" s="3">
        <v>141.49122311903821</v>
      </c>
      <c r="BF7" s="3">
        <v>68.391939944685902</v>
      </c>
      <c r="BG7" s="3">
        <v>136.98707456115594</v>
      </c>
      <c r="BH7" s="3">
        <v>85.959812609358238</v>
      </c>
      <c r="BI7" s="3">
        <v>128.85082124513178</v>
      </c>
      <c r="BJ7" s="3"/>
      <c r="BK7" s="3"/>
      <c r="BL7" s="3"/>
      <c r="BM7" s="3"/>
      <c r="BN7" s="3"/>
      <c r="BQ7" s="29">
        <f t="shared" ref="BQ7:BQ32" si="11">AVERAGE(BD7:BO7)</f>
        <v>109.45842975673082</v>
      </c>
      <c r="BR7" s="30">
        <f t="shared" si="10"/>
        <v>30.350182592978566</v>
      </c>
      <c r="BS7" s="30">
        <f t="shared" si="1"/>
        <v>11.471290769488965</v>
      </c>
      <c r="BU7" s="1">
        <f t="shared" si="2"/>
        <v>0.21683779996843655</v>
      </c>
      <c r="BV7" s="1"/>
      <c r="BW7" s="1">
        <f t="shared" si="3"/>
        <v>0.16151087628381536</v>
      </c>
      <c r="BX7" s="1"/>
      <c r="BY7" s="3">
        <v>87.437669575419818</v>
      </c>
      <c r="BZ7" s="3">
        <v>85.598005426413451</v>
      </c>
      <c r="CA7" s="3">
        <v>64.874972501283281</v>
      </c>
      <c r="CB7" s="3">
        <v>113.6136980274254</v>
      </c>
      <c r="CC7" s="3">
        <v>133.47877099068711</v>
      </c>
      <c r="CD7" s="3">
        <v>99.630600571973318</v>
      </c>
      <c r="CE7" s="24"/>
      <c r="CF7" s="24"/>
      <c r="CG7" s="24"/>
      <c r="CH7" s="24"/>
      <c r="CI7" s="24"/>
      <c r="CJ7" s="24"/>
      <c r="CL7">
        <v>82.982877465718261</v>
      </c>
      <c r="CM7">
        <v>57.384322064970299</v>
      </c>
      <c r="CN7">
        <v>78.957065336950947</v>
      </c>
      <c r="CO7">
        <v>99.803842487350607</v>
      </c>
      <c r="CP7">
        <v>134.03149519689083</v>
      </c>
      <c r="CQ7">
        <v>77.645376549094365</v>
      </c>
    </row>
    <row r="8" spans="1:101" x14ac:dyDescent="0.25">
      <c r="A8" s="27">
        <v>4</v>
      </c>
      <c r="B8" s="28" t="s">
        <v>3</v>
      </c>
      <c r="C8" s="24"/>
      <c r="D8" s="3">
        <v>106.55134918591008</v>
      </c>
      <c r="E8" s="3">
        <v>97.748018427905109</v>
      </c>
      <c r="F8" s="3">
        <v>103.89733024293932</v>
      </c>
      <c r="G8" s="3">
        <v>101.54376627464445</v>
      </c>
      <c r="H8" s="3"/>
      <c r="I8" s="3"/>
      <c r="J8" s="3">
        <v>93.761982430537671</v>
      </c>
      <c r="K8" s="3">
        <v>99.901279079749358</v>
      </c>
      <c r="L8" s="3">
        <v>96.59627435831402</v>
      </c>
      <c r="M8" s="3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9">
        <f>AVERAGE(D8:W8)</f>
        <v>100</v>
      </c>
      <c r="Z8" s="30">
        <f t="shared" si="5"/>
        <v>4.3983321034024785</v>
      </c>
      <c r="AA8" s="30">
        <f t="shared" si="6"/>
        <v>1.6624132755820835</v>
      </c>
      <c r="AB8" s="24"/>
      <c r="AC8" s="3">
        <v>106.29095487452427</v>
      </c>
      <c r="AD8" s="3">
        <v>86.4609265459124</v>
      </c>
      <c r="AE8" s="3">
        <v>111.86940223767419</v>
      </c>
      <c r="AF8" s="3">
        <v>105.43966577960913</v>
      </c>
      <c r="AG8" s="3">
        <v>150.67816979998284</v>
      </c>
      <c r="AH8" s="3">
        <v>150.63810913669269</v>
      </c>
      <c r="AI8" s="3">
        <v>95.534666781125708</v>
      </c>
      <c r="AJ8" s="3">
        <v>73.911923770280723</v>
      </c>
      <c r="AK8" s="3">
        <v>85.269121813031163</v>
      </c>
      <c r="AL8" s="3">
        <v>66.100094428706328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24"/>
      <c r="AX8" s="29">
        <f t="shared" si="7"/>
        <v>103.21930351675394</v>
      </c>
      <c r="AY8" s="30">
        <f t="shared" si="8"/>
        <v>28.846221451792854</v>
      </c>
      <c r="AZ8" s="30">
        <f t="shared" si="9"/>
        <v>9.1219761677274409</v>
      </c>
      <c r="BB8" s="1">
        <f t="shared" si="0"/>
        <v>0.15120636638693732</v>
      </c>
      <c r="BD8" s="3">
        <v>80.719593273367238</v>
      </c>
      <c r="BE8" s="3">
        <v>132.66523269456397</v>
      </c>
      <c r="BF8" s="3">
        <v>97.888150175987491</v>
      </c>
      <c r="BG8" s="3">
        <v>153.09933515838875</v>
      </c>
      <c r="BH8" s="3">
        <v>103.60774344935471</v>
      </c>
      <c r="BI8" s="3">
        <v>134.85529917872506</v>
      </c>
      <c r="BJ8" s="3"/>
      <c r="BK8" s="3"/>
      <c r="BL8" s="3"/>
      <c r="BM8" s="3"/>
      <c r="BN8" s="3"/>
      <c r="BQ8" s="29">
        <f t="shared" si="11"/>
        <v>117.13922565506455</v>
      </c>
      <c r="BR8" s="30">
        <f t="shared" si="10"/>
        <v>27.306190403569303</v>
      </c>
      <c r="BS8" s="30">
        <f t="shared" si="1"/>
        <v>10.32076986577469</v>
      </c>
      <c r="BU8" s="1">
        <f t="shared" si="2"/>
        <v>0.25021462208508294</v>
      </c>
      <c r="BV8" s="1"/>
      <c r="BW8" s="1">
        <f t="shared" si="3"/>
        <v>0.2708542731895478</v>
      </c>
      <c r="BX8" s="1"/>
      <c r="BY8" s="3">
        <v>106.55134918591008</v>
      </c>
      <c r="BZ8" s="3">
        <v>97.748018427905109</v>
      </c>
      <c r="CA8" s="3">
        <v>103.89733024293932</v>
      </c>
      <c r="CB8" s="3">
        <v>101.54376627464445</v>
      </c>
      <c r="CC8" s="3"/>
      <c r="CD8" s="3"/>
      <c r="CE8" s="24"/>
      <c r="CF8" s="24"/>
      <c r="CG8" s="24"/>
      <c r="CH8" s="24"/>
      <c r="CI8" s="24"/>
      <c r="CJ8" s="24"/>
      <c r="CL8">
        <v>106.29095487452427</v>
      </c>
      <c r="CM8">
        <v>86.4609265459124</v>
      </c>
      <c r="CN8">
        <v>111.86940223767419</v>
      </c>
      <c r="CO8">
        <v>105.43966577960913</v>
      </c>
      <c r="CP8">
        <v>150.67816979998284</v>
      </c>
      <c r="CQ8">
        <v>66.100094428706328</v>
      </c>
    </row>
    <row r="9" spans="1:101" x14ac:dyDescent="0.25">
      <c r="A9" s="27">
        <v>5</v>
      </c>
      <c r="B9" s="28" t="s">
        <v>4</v>
      </c>
      <c r="C9" s="24"/>
      <c r="D9" s="3">
        <v>116.85676575458501</v>
      </c>
      <c r="E9" s="3">
        <v>121.57476902468332</v>
      </c>
      <c r="F9" s="3">
        <v>57.876800031519018</v>
      </c>
      <c r="G9" s="3">
        <v>107.56850461950633</v>
      </c>
      <c r="H9" s="3">
        <v>74.739475602308772</v>
      </c>
      <c r="I9" s="3">
        <v>130.15385221519611</v>
      </c>
      <c r="J9" s="3">
        <v>94.281267852569769</v>
      </c>
      <c r="K9" s="3">
        <v>111.8334219805764</v>
      </c>
      <c r="L9" s="3">
        <v>74.680377440261609</v>
      </c>
      <c r="M9" s="3">
        <v>110.43476547879361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9">
        <f t="shared" si="4"/>
        <v>99.999999999999986</v>
      </c>
      <c r="Z9" s="30">
        <f t="shared" si="5"/>
        <v>23.690874320213243</v>
      </c>
      <c r="AA9" s="30">
        <f t="shared" si="6"/>
        <v>7.4917122612667075</v>
      </c>
      <c r="AB9" s="24"/>
      <c r="AC9" s="3">
        <v>127.48458522939936</v>
      </c>
      <c r="AD9" s="3">
        <v>78.945294801331684</v>
      </c>
      <c r="AE9" s="3">
        <v>93.266749404093517</v>
      </c>
      <c r="AF9" s="3">
        <v>119.52603274038177</v>
      </c>
      <c r="AG9" s="3">
        <v>96.871737288970323</v>
      </c>
      <c r="AH9" s="3">
        <v>96.635344640781668</v>
      </c>
      <c r="AI9" s="3">
        <v>93.769083781494402</v>
      </c>
      <c r="AJ9" s="3">
        <v>86.184819652108814</v>
      </c>
      <c r="AK9" s="3">
        <v>46.598900774185921</v>
      </c>
      <c r="AL9" s="3">
        <v>93.680436538423649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24"/>
      <c r="AX9" s="29">
        <f t="shared" si="7"/>
        <v>93.296298485117106</v>
      </c>
      <c r="AY9" s="30">
        <f t="shared" si="8"/>
        <v>21.904627247092819</v>
      </c>
      <c r="AZ9" s="30">
        <f t="shared" si="9"/>
        <v>6.92685133977972</v>
      </c>
      <c r="BB9" s="1">
        <f t="shared" si="0"/>
        <v>0.22035097223698341</v>
      </c>
      <c r="BD9" s="3">
        <v>62.905491271486866</v>
      </c>
      <c r="BE9" s="3">
        <v>130.40599291017327</v>
      </c>
      <c r="BF9" s="3">
        <v>110.61133034579629</v>
      </c>
      <c r="BG9" s="3">
        <v>76.128687044344872</v>
      </c>
      <c r="BH9" s="3">
        <v>61.139723095445127</v>
      </c>
      <c r="BI9" s="3">
        <v>140.6293893385058</v>
      </c>
      <c r="BJ9" s="3"/>
      <c r="BK9" s="3"/>
      <c r="BL9" s="3"/>
      <c r="BM9" s="3"/>
      <c r="BN9" s="3"/>
      <c r="BQ9" s="29">
        <f t="shared" si="11"/>
        <v>96.970102334292051</v>
      </c>
      <c r="BR9" s="30">
        <f t="shared" si="10"/>
        <v>34.896285236478299</v>
      </c>
      <c r="BS9" s="30">
        <f t="shared" si="1"/>
        <v>13.189556059385197</v>
      </c>
      <c r="BU9" s="1">
        <f t="shared" si="2"/>
        <v>0.47174461016523889</v>
      </c>
      <c r="BV9" s="1"/>
      <c r="BW9" s="1">
        <f t="shared" si="3"/>
        <v>0.41375194438579294</v>
      </c>
      <c r="BX9" s="1"/>
      <c r="BY9" s="3">
        <v>116.85676575458501</v>
      </c>
      <c r="BZ9" s="3">
        <v>121.57476902468332</v>
      </c>
      <c r="CA9" s="3">
        <v>57.876800031519018</v>
      </c>
      <c r="CB9" s="3">
        <v>107.56850461950633</v>
      </c>
      <c r="CC9" s="3">
        <v>74.739475602308772</v>
      </c>
      <c r="CD9" s="3">
        <v>110.43476547879361</v>
      </c>
      <c r="CE9" s="24"/>
      <c r="CF9" s="24"/>
      <c r="CG9" s="24"/>
      <c r="CH9" s="24"/>
      <c r="CI9" s="24"/>
      <c r="CJ9" s="24"/>
      <c r="CL9">
        <v>127.48458522939936</v>
      </c>
      <c r="CM9">
        <v>78.945294801331684</v>
      </c>
      <c r="CN9">
        <v>93.266749404093517</v>
      </c>
      <c r="CO9">
        <v>119.52603274038177</v>
      </c>
      <c r="CP9">
        <v>96.871737288970323</v>
      </c>
      <c r="CQ9">
        <v>93.680436538423649</v>
      </c>
    </row>
    <row r="10" spans="1:101" x14ac:dyDescent="0.25">
      <c r="A10" s="27">
        <v>6</v>
      </c>
      <c r="B10" s="28" t="s">
        <v>80</v>
      </c>
      <c r="C10" s="24"/>
      <c r="D10" s="3">
        <v>125.93936252915262</v>
      </c>
      <c r="E10" s="3">
        <v>51.012475474771406</v>
      </c>
      <c r="F10" s="3">
        <v>143.70858475548809</v>
      </c>
      <c r="G10" s="3">
        <v>99.174471550734836</v>
      </c>
      <c r="H10" s="3">
        <v>125.7912856772665</v>
      </c>
      <c r="I10" s="3">
        <v>118.16532780513084</v>
      </c>
      <c r="J10" s="3">
        <v>65.894199089327358</v>
      </c>
      <c r="K10" s="3">
        <v>65.338910894754363</v>
      </c>
      <c r="L10" s="3">
        <v>81.109095620627087</v>
      </c>
      <c r="M10" s="3">
        <v>123.8662866027468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9">
        <f t="shared" si="4"/>
        <v>99.999999999999972</v>
      </c>
      <c r="Z10" s="30">
        <f t="shared" si="5"/>
        <v>32.093582216571384</v>
      </c>
      <c r="AA10" s="30">
        <f t="shared" si="6"/>
        <v>10.148881807824086</v>
      </c>
      <c r="AB10" s="24"/>
      <c r="AC10" s="3"/>
      <c r="AD10" s="3">
        <v>28.98604375670973</v>
      </c>
      <c r="AE10" s="3"/>
      <c r="AF10" s="3">
        <v>127.67926553881463</v>
      </c>
      <c r="AG10" s="3">
        <v>67.115833117387922</v>
      </c>
      <c r="AH10" s="3">
        <v>68.115351867619282</v>
      </c>
      <c r="AI10" s="3">
        <v>57.342760892903406</v>
      </c>
      <c r="AJ10" s="3"/>
      <c r="AK10" s="3">
        <v>152.59319586865581</v>
      </c>
      <c r="AL10" s="3">
        <v>94.510050716321757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24"/>
      <c r="AX10" s="29">
        <f t="shared" si="7"/>
        <v>85.191785965487497</v>
      </c>
      <c r="AY10" s="30">
        <f t="shared" si="8"/>
        <v>42.794011191197484</v>
      </c>
      <c r="AZ10" s="30">
        <f t="shared" si="9"/>
        <v>16.17461588783193</v>
      </c>
      <c r="BB10" s="1">
        <f t="shared" si="0"/>
        <v>0.29595497407351429</v>
      </c>
      <c r="BD10" s="3">
        <v>43.859552115012441</v>
      </c>
      <c r="BE10" s="3">
        <v>188.54299142936134</v>
      </c>
      <c r="BF10" s="3">
        <v>110.87641692009952</v>
      </c>
      <c r="BG10" s="3">
        <v>112.73431020182471</v>
      </c>
      <c r="BH10" s="3">
        <v>39.977882222836605</v>
      </c>
      <c r="BI10" s="3">
        <v>135.16173624550731</v>
      </c>
      <c r="BJ10" s="3"/>
      <c r="BK10" s="3"/>
      <c r="BL10" s="3"/>
      <c r="BM10" s="3"/>
      <c r="BN10" s="3"/>
      <c r="BQ10" s="29">
        <f t="shared" si="11"/>
        <v>105.192148189107</v>
      </c>
      <c r="BR10" s="30">
        <f t="shared" si="10"/>
        <v>56.478884944147879</v>
      </c>
      <c r="BS10" s="30">
        <f t="shared" si="1"/>
        <v>21.347011984063631</v>
      </c>
      <c r="BU10" s="1">
        <f t="shared" si="2"/>
        <v>0.42862733731211533</v>
      </c>
      <c r="BV10" s="1"/>
      <c r="BW10" s="1">
        <f t="shared" si="3"/>
        <v>0.21113793135346781</v>
      </c>
      <c r="BX10" s="1"/>
      <c r="BY10" s="3">
        <v>125.93936252915262</v>
      </c>
      <c r="BZ10" s="3">
        <v>51.012475474771406</v>
      </c>
      <c r="CA10" s="3">
        <v>143.70858475548809</v>
      </c>
      <c r="CB10" s="3">
        <v>99.174471550734836</v>
      </c>
      <c r="CC10" s="3">
        <v>125.7912856772665</v>
      </c>
      <c r="CD10" s="3">
        <v>123.8662866027468</v>
      </c>
      <c r="CE10" s="24"/>
      <c r="CF10" s="24"/>
      <c r="CG10" s="24"/>
      <c r="CH10" s="24"/>
      <c r="CI10" s="24"/>
      <c r="CJ10" s="24"/>
      <c r="CM10">
        <v>28.98604375670973</v>
      </c>
      <c r="CO10">
        <v>127.67926553881463</v>
      </c>
      <c r="CP10">
        <v>67.115833117387922</v>
      </c>
      <c r="CQ10">
        <v>94.510050716321757</v>
      </c>
    </row>
    <row r="11" spans="1:101" x14ac:dyDescent="0.25">
      <c r="A11" s="27">
        <v>7</v>
      </c>
      <c r="B11" s="28" t="s">
        <v>12</v>
      </c>
      <c r="C11" s="24"/>
      <c r="D11" s="3">
        <v>110.95443604096342</v>
      </c>
      <c r="E11" s="3">
        <v>107.57167884459257</v>
      </c>
      <c r="F11" s="3">
        <v>108.54733723596692</v>
      </c>
      <c r="G11" s="3">
        <v>76.428947855688023</v>
      </c>
      <c r="H11" s="3">
        <v>126.31571450953581</v>
      </c>
      <c r="I11" s="3">
        <v>143.52860744349016</v>
      </c>
      <c r="J11" s="3">
        <v>94.190203535159313</v>
      </c>
      <c r="K11" s="3">
        <v>88.079875799398948</v>
      </c>
      <c r="L11" s="3">
        <v>79.462746941275341</v>
      </c>
      <c r="M11" s="3">
        <v>118.84516230112949</v>
      </c>
      <c r="N11" s="3">
        <v>81.592103576464567</v>
      </c>
      <c r="O11" s="3">
        <v>127.09196826617671</v>
      </c>
      <c r="P11" s="3">
        <v>81.314361406657284</v>
      </c>
      <c r="Q11" s="3">
        <v>70.532267942856336</v>
      </c>
      <c r="R11" s="3">
        <v>132.7678787619821</v>
      </c>
      <c r="S11" s="3">
        <v>128.35961201555358</v>
      </c>
      <c r="T11" s="3">
        <v>62.36379951288297</v>
      </c>
      <c r="U11" s="3">
        <v>96.782463786694024</v>
      </c>
      <c r="V11" s="3">
        <v>67.754846244783437</v>
      </c>
      <c r="W11" s="3">
        <v>97.515987978749166</v>
      </c>
      <c r="X11" s="3"/>
      <c r="Y11" s="29">
        <f>AVERAGE(D11:W11)</f>
        <v>100</v>
      </c>
      <c r="Z11" s="30">
        <f t="shared" si="5"/>
        <v>24.047194313264505</v>
      </c>
      <c r="AA11" s="30">
        <f t="shared" si="6"/>
        <v>5.3771161152605806</v>
      </c>
      <c r="AB11" s="24"/>
      <c r="AC11" s="3">
        <v>102.46549587659703</v>
      </c>
      <c r="AD11" s="3">
        <v>26.093520773689981</v>
      </c>
      <c r="AE11" s="3">
        <v>71.678844592573611</v>
      </c>
      <c r="AF11" s="3">
        <v>78.750587531513062</v>
      </c>
      <c r="AG11" s="3">
        <v>84.746969761711455</v>
      </c>
      <c r="AH11" s="3">
        <v>84.255579768975494</v>
      </c>
      <c r="AI11" s="3">
        <v>58.397071600507068</v>
      </c>
      <c r="AJ11" s="3">
        <v>64.208292384167279</v>
      </c>
      <c r="AK11" s="3">
        <v>87.973051887934602</v>
      </c>
      <c r="AL11" s="3">
        <v>95.714224672050591</v>
      </c>
      <c r="AM11" s="3">
        <v>88.058511017106085</v>
      </c>
      <c r="AN11" s="3">
        <v>44.744975715364127</v>
      </c>
      <c r="AO11" s="3">
        <v>70.696064607101661</v>
      </c>
      <c r="AP11" s="3">
        <v>75.674058881340002</v>
      </c>
      <c r="AQ11" s="3">
        <v>85.694141776695318</v>
      </c>
      <c r="AR11" s="3">
        <v>85.651412212109577</v>
      </c>
      <c r="AS11" s="3">
        <v>55.968608013217676</v>
      </c>
      <c r="AT11" s="3">
        <v>63.816604708798025</v>
      </c>
      <c r="AU11" s="3">
        <v>70.318620119927644</v>
      </c>
      <c r="AV11" s="3">
        <v>81.129199960119081</v>
      </c>
      <c r="AW11" s="24"/>
      <c r="AX11" s="29">
        <f t="shared" si="7"/>
        <v>73.801791793074955</v>
      </c>
      <c r="AY11" s="30">
        <f t="shared" si="8"/>
        <v>18.05281422471506</v>
      </c>
      <c r="AZ11" s="30">
        <f t="shared" si="9"/>
        <v>4.0367319791638039</v>
      </c>
      <c r="BB11" s="1">
        <f t="shared" si="0"/>
        <v>2.1749162424773087E-4</v>
      </c>
      <c r="BD11" s="3">
        <v>67.989313108678786</v>
      </c>
      <c r="BE11" s="3">
        <v>92.720848056537079</v>
      </c>
      <c r="BF11" s="3">
        <v>102.51831422907867</v>
      </c>
      <c r="BG11" s="3">
        <v>122.29251055761439</v>
      </c>
      <c r="BH11" s="3">
        <v>146.96199258812376</v>
      </c>
      <c r="BI11" s="3">
        <v>115.19089890545548</v>
      </c>
      <c r="BJ11" s="3">
        <v>63.08713263811083</v>
      </c>
      <c r="BK11" s="3">
        <v>90.493837800568812</v>
      </c>
      <c r="BL11" s="3">
        <v>94.223907610100824</v>
      </c>
      <c r="BM11" s="3">
        <v>128.53917090407651</v>
      </c>
      <c r="BN11" s="3">
        <v>129.04248901146255</v>
      </c>
      <c r="BO11" s="3">
        <v>79.634577264500564</v>
      </c>
      <c r="BP11" s="3"/>
      <c r="BQ11" s="29">
        <f t="shared" si="11"/>
        <v>102.72458272285901</v>
      </c>
      <c r="BR11" s="30">
        <f t="shared" si="10"/>
        <v>26.089132244584956</v>
      </c>
      <c r="BS11" s="30">
        <f t="shared" si="1"/>
        <v>7.2358233877086144</v>
      </c>
      <c r="BU11" s="1">
        <f t="shared" si="2"/>
        <v>0.47492869984885722</v>
      </c>
      <c r="BV11" s="1"/>
      <c r="BW11" s="1">
        <f t="shared" si="3"/>
        <v>7.3417036624605792E-3</v>
      </c>
      <c r="BX11" s="1"/>
      <c r="BY11" s="3">
        <v>110.95443604096342</v>
      </c>
      <c r="BZ11" s="3">
        <v>107.57167884459257</v>
      </c>
      <c r="CA11" s="3">
        <v>108.54733723596692</v>
      </c>
      <c r="CB11" s="3">
        <v>76.428947855688023</v>
      </c>
      <c r="CC11" s="3">
        <v>126.31571450953581</v>
      </c>
      <c r="CD11" s="3">
        <v>118.84516230112949</v>
      </c>
      <c r="CE11" s="3">
        <v>81.592103576464567</v>
      </c>
      <c r="CF11" s="3">
        <v>127.09196826617671</v>
      </c>
      <c r="CG11" s="3">
        <v>81.314361406657284</v>
      </c>
      <c r="CH11" s="3">
        <v>70.532267942856336</v>
      </c>
      <c r="CI11" s="3">
        <v>132.7678787619821</v>
      </c>
      <c r="CJ11" s="3">
        <v>97.515987978749166</v>
      </c>
      <c r="CL11">
        <v>102.46549587659703</v>
      </c>
      <c r="CM11">
        <v>26.093520773689981</v>
      </c>
      <c r="CN11">
        <v>71.678844592573611</v>
      </c>
      <c r="CO11">
        <v>78.750587531513062</v>
      </c>
      <c r="CP11">
        <v>84.746969761711455</v>
      </c>
      <c r="CQ11">
        <v>95.714224672050591</v>
      </c>
      <c r="CR11">
        <v>88.058511017106085</v>
      </c>
      <c r="CS11">
        <v>44.744975715364127</v>
      </c>
      <c r="CT11">
        <v>70.696064607101661</v>
      </c>
      <c r="CU11">
        <v>75.674058881340002</v>
      </c>
      <c r="CV11">
        <v>85.694141776695318</v>
      </c>
      <c r="CW11">
        <v>81.129199960119081</v>
      </c>
    </row>
    <row r="12" spans="1:101" x14ac:dyDescent="0.25">
      <c r="A12" s="27">
        <v>9</v>
      </c>
      <c r="B12" s="28" t="s">
        <v>11</v>
      </c>
      <c r="C12" s="24"/>
      <c r="D12" s="3">
        <v>98.268674529044674</v>
      </c>
      <c r="E12" s="3">
        <v>98.52559693019171</v>
      </c>
      <c r="F12" s="3">
        <v>95.716026156358012</v>
      </c>
      <c r="G12" s="3">
        <v>83.781566232108673</v>
      </c>
      <c r="H12" s="3">
        <v>155.69497509510276</v>
      </c>
      <c r="I12" s="3">
        <v>173.73755791113803</v>
      </c>
      <c r="J12" s="3">
        <v>77.590565146404344</v>
      </c>
      <c r="K12" s="3">
        <v>61.926586495827088</v>
      </c>
      <c r="L12" s="3">
        <v>40.568875923055892</v>
      </c>
      <c r="M12" s="3">
        <v>125.86711310387126</v>
      </c>
      <c r="N12" s="3">
        <v>104.18617757481829</v>
      </c>
      <c r="O12" s="3">
        <v>100.44837102909855</v>
      </c>
      <c r="P12" s="3">
        <v>76.96897869201635</v>
      </c>
      <c r="Q12" s="3">
        <v>79.389021954433588</v>
      </c>
      <c r="R12" s="3">
        <v>167.38908825698874</v>
      </c>
      <c r="S12" s="3">
        <v>137.81814866690425</v>
      </c>
      <c r="T12" s="3">
        <v>107.44329059581135</v>
      </c>
      <c r="U12" s="3">
        <v>40.610315020015094</v>
      </c>
      <c r="V12" s="3">
        <v>39.880986913533185</v>
      </c>
      <c r="W12" s="3">
        <v>134.18808377327841</v>
      </c>
      <c r="X12" s="3"/>
      <c r="Y12" s="29">
        <f t="shared" si="4"/>
        <v>100</v>
      </c>
      <c r="Z12" s="30">
        <f t="shared" si="5"/>
        <v>39.92676047416078</v>
      </c>
      <c r="AA12" s="30">
        <f t="shared" si="6"/>
        <v>8.9278950541575242</v>
      </c>
      <c r="AB12" s="24"/>
      <c r="AC12" s="3">
        <v>106.74711376689679</v>
      </c>
      <c r="AD12" s="3">
        <v>22.227931608914382</v>
      </c>
      <c r="AE12" s="3">
        <v>74.714691817435906</v>
      </c>
      <c r="AF12" s="3">
        <v>97.912298295195555</v>
      </c>
      <c r="AG12" s="3">
        <v>114.47964925948335</v>
      </c>
      <c r="AH12" s="3">
        <v>114.31389287164654</v>
      </c>
      <c r="AI12" s="3">
        <v>91.356633156250268</v>
      </c>
      <c r="AJ12" s="3">
        <v>53.149785759868728</v>
      </c>
      <c r="AK12" s="3">
        <v>89.558176348221039</v>
      </c>
      <c r="AL12" s="3">
        <v>155.62867253996802</v>
      </c>
      <c r="AM12" s="3">
        <v>117.36381040784362</v>
      </c>
      <c r="AN12" s="3">
        <v>27.018291217397792</v>
      </c>
      <c r="AO12" s="3">
        <v>68.084436303964068</v>
      </c>
      <c r="AP12" s="3">
        <v>70.653660315434422</v>
      </c>
      <c r="AQ12" s="3">
        <v>115.325006837451</v>
      </c>
      <c r="AR12" s="3">
        <v>114.4713614400915</v>
      </c>
      <c r="AS12" s="3">
        <v>76.140196752832367</v>
      </c>
      <c r="AT12" s="3">
        <v>42.019244316627855</v>
      </c>
      <c r="AU12" s="3">
        <v>64.097995176489121</v>
      </c>
      <c r="AV12" s="3">
        <v>86.085580023040151</v>
      </c>
      <c r="AW12" s="24"/>
      <c r="AX12" s="29">
        <f t="shared" si="7"/>
        <v>85.067421410752644</v>
      </c>
      <c r="AY12" s="30">
        <f t="shared" si="8"/>
        <v>33.663510177931592</v>
      </c>
      <c r="AZ12" s="30">
        <f t="shared" si="9"/>
        <v>7.5273897119111073</v>
      </c>
      <c r="BB12" s="1">
        <f t="shared" si="0"/>
        <v>3.7040761829378786E-2</v>
      </c>
      <c r="BD12" s="3">
        <v>53.89873274709548</v>
      </c>
      <c r="BE12" s="3">
        <v>61.001374583388248</v>
      </c>
      <c r="BF12" s="3">
        <v>77.684674336716441</v>
      </c>
      <c r="BG12" s="3">
        <v>141.49547140678254</v>
      </c>
      <c r="BH12" s="3">
        <v>120.35324910087181</v>
      </c>
      <c r="BI12" s="3">
        <v>147.46831867738715</v>
      </c>
      <c r="BJ12" s="3">
        <v>44.423522322857622</v>
      </c>
      <c r="BK12" s="3">
        <v>43.218408119456946</v>
      </c>
      <c r="BL12" s="3">
        <v>51.842506637543067</v>
      </c>
      <c r="BM12" s="3">
        <v>152.12307228802231</v>
      </c>
      <c r="BN12" s="3">
        <v>119.49460523094885</v>
      </c>
      <c r="BO12" s="3">
        <v>116.41403204850583</v>
      </c>
      <c r="BP12" s="3"/>
      <c r="BQ12" s="29">
        <f t="shared" si="11"/>
        <v>94.118163958298041</v>
      </c>
      <c r="BR12" s="30">
        <f t="shared" si="10"/>
        <v>42.764391068637302</v>
      </c>
      <c r="BS12" s="30">
        <f t="shared" si="1"/>
        <v>11.860708058612774</v>
      </c>
      <c r="BU12" s="1">
        <f t="shared" si="2"/>
        <v>0.1169830200139908</v>
      </c>
      <c r="BV12" s="1"/>
      <c r="BW12" s="1">
        <f t="shared" si="3"/>
        <v>0.3119080555686532</v>
      </c>
      <c r="BX12" s="1"/>
      <c r="BY12" s="3">
        <v>98.268674529044674</v>
      </c>
      <c r="BZ12" s="3">
        <v>98.52559693019171</v>
      </c>
      <c r="CA12" s="3">
        <v>95.716026156358012</v>
      </c>
      <c r="CB12" s="3">
        <v>83.781566232108673</v>
      </c>
      <c r="CC12" s="3">
        <v>155.69497509510276</v>
      </c>
      <c r="CD12" s="3">
        <v>125.86711310387126</v>
      </c>
      <c r="CE12" s="3">
        <v>104.18617757481829</v>
      </c>
      <c r="CF12" s="3">
        <v>100.44837102909855</v>
      </c>
      <c r="CG12" s="3">
        <v>76.96897869201635</v>
      </c>
      <c r="CH12" s="3">
        <v>79.389021954433588</v>
      </c>
      <c r="CI12" s="3">
        <v>167.38908825698874</v>
      </c>
      <c r="CJ12" s="3">
        <v>134.18808377327841</v>
      </c>
      <c r="CL12">
        <v>106.74711376689679</v>
      </c>
      <c r="CM12">
        <v>22.227931608914382</v>
      </c>
      <c r="CN12">
        <v>74.714691817435906</v>
      </c>
      <c r="CO12">
        <v>97.912298295195555</v>
      </c>
      <c r="CP12">
        <v>114.47964925948335</v>
      </c>
      <c r="CQ12">
        <v>155.62867253996802</v>
      </c>
      <c r="CR12">
        <v>117.36381040784362</v>
      </c>
      <c r="CS12">
        <v>27.018291217397792</v>
      </c>
      <c r="CT12">
        <v>68.084436303964068</v>
      </c>
      <c r="CU12">
        <v>70.653660315434422</v>
      </c>
      <c r="CV12">
        <v>115.325006837451</v>
      </c>
      <c r="CW12">
        <v>86.085580023040151</v>
      </c>
    </row>
    <row r="13" spans="1:101" x14ac:dyDescent="0.25">
      <c r="A13" s="27">
        <v>11</v>
      </c>
      <c r="B13" s="28" t="s">
        <v>5</v>
      </c>
      <c r="C13" s="24"/>
      <c r="D13" s="3">
        <v>100.65052472108133</v>
      </c>
      <c r="E13" s="3">
        <v>96.166509967226318</v>
      </c>
      <c r="F13" s="3">
        <v>92.108819196759924</v>
      </c>
      <c r="G13" s="3">
        <v>92.390497542927378</v>
      </c>
      <c r="H13" s="3">
        <v>148.07145494478721</v>
      </c>
      <c r="I13" s="3">
        <v>134.14740913018488</v>
      </c>
      <c r="J13" s="3">
        <v>107.31183696152806</v>
      </c>
      <c r="K13" s="3">
        <v>82.546981283615821</v>
      </c>
      <c r="L13" s="3">
        <v>74.698052232300881</v>
      </c>
      <c r="M13" s="3">
        <v>142.95556714412413</v>
      </c>
      <c r="N13" s="3">
        <v>115.15315308456822</v>
      </c>
      <c r="O13" s="3">
        <v>90.989718740364879</v>
      </c>
      <c r="P13" s="3">
        <v>93.783663417215095</v>
      </c>
      <c r="Q13" s="3">
        <v>80.628523358367175</v>
      </c>
      <c r="R13" s="3">
        <v>134.75644339216856</v>
      </c>
      <c r="S13" s="3">
        <v>96.638511520263691</v>
      </c>
      <c r="T13" s="3">
        <v>86.406735918937528</v>
      </c>
      <c r="U13" s="3">
        <v>73.236370003540003</v>
      </c>
      <c r="V13" s="3">
        <v>42.305042423042806</v>
      </c>
      <c r="W13" s="3">
        <v>115.05418501699585</v>
      </c>
      <c r="X13" s="3"/>
      <c r="Y13" s="29">
        <f t="shared" si="4"/>
        <v>100</v>
      </c>
      <c r="Z13" s="30">
        <f t="shared" si="5"/>
        <v>26.012203628590488</v>
      </c>
      <c r="AA13" s="30">
        <f t="shared" si="6"/>
        <v>5.8165055558095018</v>
      </c>
      <c r="AB13" s="24"/>
      <c r="AC13" s="3">
        <v>112.37443426426756</v>
      </c>
      <c r="AD13" s="3">
        <v>16.619022423880232</v>
      </c>
      <c r="AE13" s="3">
        <v>92.877724952514342</v>
      </c>
      <c r="AF13" s="3">
        <v>140.10071904107554</v>
      </c>
      <c r="AG13" s="3">
        <v>96.539543452691362</v>
      </c>
      <c r="AH13" s="3">
        <v>95.823928194860514</v>
      </c>
      <c r="AI13" s="3">
        <v>102.01323888226986</v>
      </c>
      <c r="AJ13" s="3">
        <v>83.551887815888932</v>
      </c>
      <c r="AK13" s="3">
        <v>81.557300607892316</v>
      </c>
      <c r="AL13" s="3">
        <v>108.62887355306782</v>
      </c>
      <c r="AM13" s="3">
        <v>100.46781444248623</v>
      </c>
      <c r="AN13" s="3">
        <v>51.105587508707274</v>
      </c>
      <c r="AO13" s="3">
        <v>83.133176760775143</v>
      </c>
      <c r="AP13" s="3">
        <v>90.51010425905271</v>
      </c>
      <c r="AQ13" s="3">
        <v>69.894294490904457</v>
      </c>
      <c r="AR13" s="3">
        <v>70.906813951452349</v>
      </c>
      <c r="AS13" s="3">
        <v>87.693320797378092</v>
      </c>
      <c r="AT13" s="3">
        <v>55.087148996425725</v>
      </c>
      <c r="AU13" s="3">
        <v>89.939134638442994</v>
      </c>
      <c r="AV13" s="3">
        <v>100.21658780941796</v>
      </c>
      <c r="AW13" s="24"/>
      <c r="AX13" s="29">
        <f t="shared" si="7"/>
        <v>86.452032842172557</v>
      </c>
      <c r="AY13" s="30">
        <f t="shared" si="8"/>
        <v>25.751895609227688</v>
      </c>
      <c r="AZ13" s="30">
        <f t="shared" si="9"/>
        <v>5.7582989131711466</v>
      </c>
      <c r="BB13" s="1">
        <f t="shared" si="0"/>
        <v>3.9205896641990548E-2</v>
      </c>
      <c r="BD13" s="3">
        <v>53.009034701200342</v>
      </c>
      <c r="BE13" s="3">
        <v>74.867635199102381</v>
      </c>
      <c r="BF13" s="3">
        <v>99.931041737280694</v>
      </c>
      <c r="BG13" s="3">
        <v>136.39710609053401</v>
      </c>
      <c r="BH13" s="3">
        <v>131.39704765132834</v>
      </c>
      <c r="BI13" s="3">
        <v>112.21730034245374</v>
      </c>
      <c r="BJ13" s="3">
        <v>39.804111782512656</v>
      </c>
      <c r="BK13" s="3">
        <v>44.09588704870324</v>
      </c>
      <c r="BL13" s="3">
        <v>81.999555862036743</v>
      </c>
      <c r="BM13" s="3">
        <v>124.13188559941094</v>
      </c>
      <c r="BN13" s="3">
        <v>102.04887855164274</v>
      </c>
      <c r="BO13" s="3">
        <v>85.176311083579748</v>
      </c>
      <c r="BP13" s="3"/>
      <c r="BQ13" s="29">
        <f t="shared" si="11"/>
        <v>90.422982970815454</v>
      </c>
      <c r="BR13" s="30">
        <f t="shared" si="10"/>
        <v>33.136172195237556</v>
      </c>
      <c r="BS13" s="30">
        <f t="shared" si="1"/>
        <v>9.190320609425628</v>
      </c>
      <c r="BU13" s="1">
        <f t="shared" si="2"/>
        <v>5.2250257131525632E-2</v>
      </c>
      <c r="BV13" s="1"/>
      <c r="BW13" s="1">
        <f t="shared" si="3"/>
        <v>0.42979504134481472</v>
      </c>
      <c r="BX13" s="1"/>
      <c r="BY13" s="3">
        <v>100.65052472108133</v>
      </c>
      <c r="BZ13" s="3">
        <v>96.166509967226318</v>
      </c>
      <c r="CA13" s="3">
        <v>92.108819196759924</v>
      </c>
      <c r="CB13" s="3">
        <v>92.390497542927378</v>
      </c>
      <c r="CC13" s="3">
        <v>148.07145494478721</v>
      </c>
      <c r="CD13" s="3">
        <v>142.95556714412413</v>
      </c>
      <c r="CE13" s="3">
        <v>115.15315308456822</v>
      </c>
      <c r="CF13" s="3">
        <v>90.989718740364879</v>
      </c>
      <c r="CG13" s="3">
        <v>93.783663417215095</v>
      </c>
      <c r="CH13" s="3">
        <v>80.628523358367175</v>
      </c>
      <c r="CI13" s="3">
        <v>134.75644339216856</v>
      </c>
      <c r="CJ13" s="3">
        <v>115.05418501699585</v>
      </c>
      <c r="CL13">
        <v>112.37443426426756</v>
      </c>
      <c r="CM13">
        <v>16.619022423880232</v>
      </c>
      <c r="CN13">
        <v>92.877724952514342</v>
      </c>
      <c r="CO13">
        <v>140.10071904107554</v>
      </c>
      <c r="CP13">
        <v>96.539543452691362</v>
      </c>
      <c r="CQ13">
        <v>108.62887355306782</v>
      </c>
      <c r="CR13">
        <v>100.46781444248623</v>
      </c>
      <c r="CS13">
        <v>51.105587508707274</v>
      </c>
      <c r="CT13">
        <v>83.133176760775143</v>
      </c>
      <c r="CU13">
        <v>90.51010425905271</v>
      </c>
      <c r="CV13">
        <v>69.894294490904457</v>
      </c>
      <c r="CW13">
        <v>100.21658780941796</v>
      </c>
    </row>
    <row r="14" spans="1:101" x14ac:dyDescent="0.25">
      <c r="A14" s="27">
        <v>13</v>
      </c>
      <c r="B14" s="28" t="s">
        <v>13</v>
      </c>
      <c r="C14" s="24"/>
      <c r="D14" s="3">
        <v>81.466629710554429</v>
      </c>
      <c r="E14" s="3">
        <v>103.12915081333442</v>
      </c>
      <c r="F14" s="3">
        <v>108.41339491085537</v>
      </c>
      <c r="G14" s="3">
        <v>83.460819921744218</v>
      </c>
      <c r="H14" s="3">
        <v>146.49018923209277</v>
      </c>
      <c r="I14" s="3">
        <v>151.23449013163815</v>
      </c>
      <c r="J14" s="3">
        <v>93.777334624397497</v>
      </c>
      <c r="K14" s="3">
        <v>95.865114989903063</v>
      </c>
      <c r="L14" s="3">
        <v>72.179606705374582</v>
      </c>
      <c r="M14" s="3">
        <v>143.25053004423933</v>
      </c>
      <c r="N14" s="3">
        <v>62.352640502219174</v>
      </c>
      <c r="O14" s="3">
        <v>111.0987124154539</v>
      </c>
      <c r="P14" s="3">
        <v>79.465240256724982</v>
      </c>
      <c r="Q14" s="3">
        <v>55.362175899095405</v>
      </c>
      <c r="R14" s="3">
        <v>127.40499699431618</v>
      </c>
      <c r="S14" s="3">
        <v>125.61238557703729</v>
      </c>
      <c r="T14" s="3">
        <v>91.840738354325111</v>
      </c>
      <c r="U14" s="3">
        <v>84.821476780642669</v>
      </c>
      <c r="V14" s="3">
        <v>54.750240274723097</v>
      </c>
      <c r="W14" s="3">
        <v>128.02413186132816</v>
      </c>
      <c r="X14" s="3"/>
      <c r="Y14" s="29">
        <f t="shared" si="4"/>
        <v>99.999999999999986</v>
      </c>
      <c r="Z14" s="30">
        <f t="shared" si="5"/>
        <v>29.625662792929536</v>
      </c>
      <c r="AA14" s="30">
        <f t="shared" si="6"/>
        <v>6.6244995883476712</v>
      </c>
      <c r="AB14" s="24"/>
      <c r="AC14" s="3">
        <v>96.462652128996012</v>
      </c>
      <c r="AD14" s="3">
        <v>38.955101923277667</v>
      </c>
      <c r="AE14" s="3">
        <v>96.80821577570039</v>
      </c>
      <c r="AF14" s="3">
        <v>98.39204915642874</v>
      </c>
      <c r="AG14" s="3">
        <v>107.84465474232108</v>
      </c>
      <c r="AH14" s="3">
        <v>106.3616107585482</v>
      </c>
      <c r="AI14" s="3">
        <v>79.321255403931502</v>
      </c>
      <c r="AJ14" s="3">
        <v>97.067388510728662</v>
      </c>
      <c r="AK14" s="3">
        <v>84.447116163379604</v>
      </c>
      <c r="AL14" s="3">
        <v>112.50256473019037</v>
      </c>
      <c r="AM14" s="3">
        <v>94.022108874146426</v>
      </c>
      <c r="AN14" s="3">
        <v>55.33337892853671</v>
      </c>
      <c r="AO14" s="3">
        <v>78.082985669907515</v>
      </c>
      <c r="AP14" s="3">
        <v>73.230696130767043</v>
      </c>
      <c r="AQ14" s="3">
        <v>69.616676325650531</v>
      </c>
      <c r="AR14" s="3">
        <v>69.796657391642398</v>
      </c>
      <c r="AS14" s="3">
        <v>74.497762835349718</v>
      </c>
      <c r="AT14" s="3">
        <v>72.813140057665919</v>
      </c>
      <c r="AU14" s="3">
        <v>82.791290356254521</v>
      </c>
      <c r="AV14" s="3">
        <v>88.298710975605346</v>
      </c>
      <c r="AW14" s="24"/>
      <c r="AX14" s="29">
        <f t="shared" si="7"/>
        <v>83.832300841951394</v>
      </c>
      <c r="AY14" s="30">
        <f t="shared" si="8"/>
        <v>18.275713141936908</v>
      </c>
      <c r="AZ14" s="30">
        <f t="shared" si="9"/>
        <v>4.086573692265719</v>
      </c>
      <c r="BB14" s="1">
        <f t="shared" si="0"/>
        <v>1.4862067235167312E-2</v>
      </c>
      <c r="BD14" s="3">
        <v>77.01943338796535</v>
      </c>
      <c r="BE14" s="3">
        <v>91.475064387731223</v>
      </c>
      <c r="BF14" s="3">
        <v>126.50433153828145</v>
      </c>
      <c r="BG14" s="3">
        <v>142.92671505502224</v>
      </c>
      <c r="BH14" s="3">
        <v>127.02411613205338</v>
      </c>
      <c r="BI14" s="3">
        <v>111.73963942870522</v>
      </c>
      <c r="BJ14" s="3">
        <v>46.239756497307425</v>
      </c>
      <c r="BK14" s="3">
        <v>67.347225474127839</v>
      </c>
      <c r="BL14" s="3">
        <v>96.743151486771239</v>
      </c>
      <c r="BM14" s="3">
        <v>124.30578318894871</v>
      </c>
      <c r="BN14" s="3">
        <v>120.51978459377196</v>
      </c>
      <c r="BO14" s="3">
        <v>100.2903301334582</v>
      </c>
      <c r="BP14" s="3"/>
      <c r="BQ14" s="29">
        <f t="shared" si="11"/>
        <v>102.67794427534534</v>
      </c>
      <c r="BR14" s="30">
        <f t="shared" si="10"/>
        <v>28.455579833992513</v>
      </c>
      <c r="BS14" s="30">
        <f t="shared" si="1"/>
        <v>7.8921578588091599</v>
      </c>
      <c r="BU14" s="1">
        <f t="shared" si="2"/>
        <v>0.49285895066367702</v>
      </c>
      <c r="BV14" s="1"/>
      <c r="BW14" s="1">
        <f t="shared" si="3"/>
        <v>3.0127937833543016E-2</v>
      </c>
      <c r="BX14" s="1"/>
      <c r="BY14" s="3">
        <v>81.466629710554429</v>
      </c>
      <c r="BZ14" s="3">
        <v>103.12915081333442</v>
      </c>
      <c r="CA14" s="3">
        <v>108.41339491085537</v>
      </c>
      <c r="CB14" s="3">
        <v>83.460819921744218</v>
      </c>
      <c r="CC14" s="3">
        <v>146.49018923209277</v>
      </c>
      <c r="CD14" s="3">
        <v>143.25053004423933</v>
      </c>
      <c r="CE14" s="3">
        <v>62.352640502219174</v>
      </c>
      <c r="CF14" s="3">
        <v>111.0987124154539</v>
      </c>
      <c r="CG14" s="3">
        <v>79.465240256724982</v>
      </c>
      <c r="CH14" s="3">
        <v>55.362175899095405</v>
      </c>
      <c r="CI14" s="3">
        <v>127.40499699431618</v>
      </c>
      <c r="CJ14" s="3">
        <v>128.02413186132816</v>
      </c>
      <c r="CL14">
        <v>96.462652128996012</v>
      </c>
      <c r="CM14">
        <v>38.955101923277667</v>
      </c>
      <c r="CN14">
        <v>96.80821577570039</v>
      </c>
      <c r="CO14">
        <v>98.39204915642874</v>
      </c>
      <c r="CP14">
        <v>107.84465474232108</v>
      </c>
      <c r="CQ14">
        <v>112.50256473019037</v>
      </c>
      <c r="CR14">
        <v>94.022108874146426</v>
      </c>
      <c r="CS14">
        <v>55.33337892853671</v>
      </c>
      <c r="CT14">
        <v>78.082985669907515</v>
      </c>
      <c r="CU14">
        <v>73.230696130767043</v>
      </c>
      <c r="CV14">
        <v>69.616676325650531</v>
      </c>
      <c r="CW14">
        <v>88.298710975605346</v>
      </c>
    </row>
    <row r="15" spans="1:101" x14ac:dyDescent="0.25">
      <c r="A15" s="27">
        <v>15</v>
      </c>
      <c r="B15" s="28" t="s">
        <v>14</v>
      </c>
      <c r="C15" s="24"/>
      <c r="D15" s="3">
        <v>142.9947328818661</v>
      </c>
      <c r="E15" s="3">
        <v>101.35440180586909</v>
      </c>
      <c r="F15" s="3">
        <v>88.487584650112893</v>
      </c>
      <c r="G15" s="3">
        <v>111.45221971407075</v>
      </c>
      <c r="H15" s="3">
        <v>117.92325056433413</v>
      </c>
      <c r="I15" s="3">
        <v>110.09781790820169</v>
      </c>
      <c r="J15" s="3">
        <v>73.145221971407096</v>
      </c>
      <c r="K15" s="3">
        <v>92.460496613995517</v>
      </c>
      <c r="L15" s="3">
        <v>86.839729119638847</v>
      </c>
      <c r="M15" s="3">
        <v>122.76899924755458</v>
      </c>
      <c r="N15" s="3">
        <v>118.201655379985</v>
      </c>
      <c r="O15" s="3">
        <v>107.81790820165541</v>
      </c>
      <c r="P15" s="3">
        <v>96.576373212942087</v>
      </c>
      <c r="Q15" s="3">
        <v>94.574868322046669</v>
      </c>
      <c r="R15" s="3">
        <v>88.013544018058724</v>
      </c>
      <c r="S15" s="3">
        <v>81.723100075244574</v>
      </c>
      <c r="T15" s="3">
        <v>78.68322046651619</v>
      </c>
      <c r="U15" s="3">
        <v>110.81264108352148</v>
      </c>
      <c r="V15" s="3">
        <v>81.444695259593701</v>
      </c>
      <c r="W15" s="3">
        <v>94.627539503386032</v>
      </c>
      <c r="X15" s="3"/>
      <c r="Y15" s="29">
        <f t="shared" si="4"/>
        <v>100.00000000000003</v>
      </c>
      <c r="Z15" s="30">
        <f t="shared" si="5"/>
        <v>17.565961392508537</v>
      </c>
      <c r="AA15" s="30">
        <f t="shared" si="6"/>
        <v>3.9278683763785951</v>
      </c>
      <c r="AB15" s="24"/>
      <c r="AC15" s="3"/>
      <c r="AD15" s="3">
        <v>61.03085026335593</v>
      </c>
      <c r="AE15" s="3">
        <v>65.048908954100838</v>
      </c>
      <c r="AF15" s="3">
        <v>109.48081264108355</v>
      </c>
      <c r="AG15" s="3">
        <v>91.181339352896941</v>
      </c>
      <c r="AH15" s="3">
        <v>91.745673438675723</v>
      </c>
      <c r="AI15" s="3">
        <v>59.097065462753967</v>
      </c>
      <c r="AJ15" s="3">
        <v>109.91723100075247</v>
      </c>
      <c r="AK15" s="3">
        <v>92.784048156508675</v>
      </c>
      <c r="AL15" s="3">
        <v>81.294206170052689</v>
      </c>
      <c r="AM15" s="3">
        <v>144.14597441685481</v>
      </c>
      <c r="AN15" s="3">
        <v>122.53574115876603</v>
      </c>
      <c r="AO15" s="3">
        <v>59.42061700526714</v>
      </c>
      <c r="AP15" s="3">
        <v>89.217456734386772</v>
      </c>
      <c r="AQ15" s="3">
        <v>86.072234762979704</v>
      </c>
      <c r="AR15" s="3">
        <v>86.207674943566616</v>
      </c>
      <c r="AS15" s="3">
        <v>63.935289691497381</v>
      </c>
      <c r="AT15" s="3">
        <v>87.75018811136195</v>
      </c>
      <c r="AU15" s="3">
        <v>78.811136192626051</v>
      </c>
      <c r="AV15" s="3">
        <v>72.242287434161042</v>
      </c>
      <c r="AW15" s="24"/>
      <c r="AX15" s="29">
        <f t="shared" si="7"/>
        <v>86.943091362718334</v>
      </c>
      <c r="AY15" s="30">
        <f t="shared" si="8"/>
        <v>22.58838516456354</v>
      </c>
      <c r="AZ15" s="30">
        <f t="shared" si="9"/>
        <v>5.1821309594792542</v>
      </c>
      <c r="BB15" s="1">
        <f t="shared" si="0"/>
        <v>1.3409271088523411E-2</v>
      </c>
      <c r="BD15" s="3">
        <v>87.981774417419714</v>
      </c>
      <c r="BE15" s="3">
        <v>126.83178232376177</v>
      </c>
      <c r="BF15" s="3">
        <v>86.527007478813928</v>
      </c>
      <c r="BG15" s="3">
        <v>110.14061575763255</v>
      </c>
      <c r="BH15" s="3">
        <v>160.64281489203449</v>
      </c>
      <c r="BI15" s="3">
        <v>120.21153857416442</v>
      </c>
      <c r="BJ15" s="3">
        <v>60.509871214472696</v>
      </c>
      <c r="BK15" s="3">
        <v>131.21716671839951</v>
      </c>
      <c r="BL15" s="3">
        <v>72.323703213488798</v>
      </c>
      <c r="BM15" s="3">
        <v>82.204873820637317</v>
      </c>
      <c r="BN15" s="3">
        <v>97.919167901422568</v>
      </c>
      <c r="BO15" s="3">
        <v>106.14176364136831</v>
      </c>
      <c r="BP15" s="3"/>
      <c r="BQ15" s="29">
        <f t="shared" si="11"/>
        <v>103.55433999613467</v>
      </c>
      <c r="BR15" s="30">
        <f t="shared" si="10"/>
        <v>28.190698033757833</v>
      </c>
      <c r="BS15" s="30">
        <f t="shared" si="1"/>
        <v>7.8186928655258257</v>
      </c>
      <c r="BU15" s="1">
        <f t="shared" si="2"/>
        <v>0.34867481117033361</v>
      </c>
      <c r="BV15" s="1"/>
      <c r="BW15" s="1">
        <f t="shared" si="3"/>
        <v>0.11716838212707133</v>
      </c>
      <c r="BX15" s="1"/>
      <c r="BY15" s="3">
        <v>142.9947328818661</v>
      </c>
      <c r="BZ15" s="3">
        <v>101.35440180586909</v>
      </c>
      <c r="CA15" s="3">
        <v>88.487584650112893</v>
      </c>
      <c r="CB15" s="3">
        <v>111.45221971407075</v>
      </c>
      <c r="CC15" s="3">
        <v>117.92325056433413</v>
      </c>
      <c r="CD15" s="3">
        <v>122.76899924755458</v>
      </c>
      <c r="CE15" s="3">
        <v>118.201655379985</v>
      </c>
      <c r="CF15" s="3">
        <v>107.81790820165541</v>
      </c>
      <c r="CG15" s="3">
        <v>96.576373212942087</v>
      </c>
      <c r="CH15" s="3">
        <v>94.574868322046669</v>
      </c>
      <c r="CI15" s="3">
        <v>88.013544018058724</v>
      </c>
      <c r="CJ15" s="3">
        <v>94.627539503386032</v>
      </c>
      <c r="CM15">
        <v>61.03085026335593</v>
      </c>
      <c r="CN15">
        <v>65.048908954100838</v>
      </c>
      <c r="CO15">
        <v>109.48081264108355</v>
      </c>
      <c r="CP15">
        <v>91.181339352896941</v>
      </c>
      <c r="CQ15">
        <v>81.294206170052689</v>
      </c>
      <c r="CR15">
        <v>144.14597441685481</v>
      </c>
      <c r="CS15">
        <v>122.53574115876603</v>
      </c>
      <c r="CT15">
        <v>59.42061700526714</v>
      </c>
      <c r="CU15">
        <v>89.217456734386772</v>
      </c>
      <c r="CV15">
        <v>86.072234762979704</v>
      </c>
      <c r="CW15">
        <v>72.242287434161042</v>
      </c>
    </row>
    <row r="16" spans="1:101" x14ac:dyDescent="0.25">
      <c r="A16" s="27">
        <v>17</v>
      </c>
      <c r="B16" s="28" t="s">
        <v>31</v>
      </c>
      <c r="C16" s="24"/>
      <c r="D16" s="3">
        <v>102.50554613075819</v>
      </c>
      <c r="E16" s="3">
        <v>59.963460785593114</v>
      </c>
      <c r="F16" s="3">
        <v>33.907520988298749</v>
      </c>
      <c r="G16" s="3">
        <v>146.66797163860977</v>
      </c>
      <c r="H16" s="3">
        <v>156.10726869372309</v>
      </c>
      <c r="I16" s="3">
        <v>40.345382574274652</v>
      </c>
      <c r="J16" s="3">
        <v>86.171647309582852</v>
      </c>
      <c r="K16" s="3">
        <v>78.668058636739318</v>
      </c>
      <c r="L16" s="3">
        <v>61.649049545434771</v>
      </c>
      <c r="M16" s="3">
        <v>51.372395493496882</v>
      </c>
      <c r="N16" s="3">
        <v>98.884248988646746</v>
      </c>
      <c r="O16" s="3">
        <v>91.652529470616372</v>
      </c>
      <c r="P16" s="3">
        <v>109.82426377832877</v>
      </c>
      <c r="Q16" s="3">
        <v>134.28161294532168</v>
      </c>
      <c r="R16" s="3">
        <v>200.57418765496541</v>
      </c>
      <c r="S16" s="3">
        <v>127.48488407499241</v>
      </c>
      <c r="T16" s="3">
        <v>76.558353995389098</v>
      </c>
      <c r="U16" s="3">
        <v>174.63787028578886</v>
      </c>
      <c r="V16" s="3">
        <v>76.841097916394801</v>
      </c>
      <c r="W16" s="3">
        <v>91.902649093044502</v>
      </c>
      <c r="X16" s="3"/>
      <c r="Y16" s="29">
        <f t="shared" si="4"/>
        <v>100.00000000000001</v>
      </c>
      <c r="Z16" s="30">
        <f t="shared" si="5"/>
        <v>44.885357842525956</v>
      </c>
      <c r="AA16" s="30">
        <f t="shared" si="6"/>
        <v>10.036671133029133</v>
      </c>
      <c r="AB16" s="24"/>
      <c r="AC16" s="3">
        <v>153.64957153421201</v>
      </c>
      <c r="AD16" s="3">
        <v>58.517116881987036</v>
      </c>
      <c r="AE16" s="3">
        <v>48.979946931140979</v>
      </c>
      <c r="AF16" s="3">
        <v>112.21671234068469</v>
      </c>
      <c r="AG16" s="3">
        <v>132.11753447300885</v>
      </c>
      <c r="AH16" s="3">
        <v>132.44377745878464</v>
      </c>
      <c r="AI16" s="3">
        <v>57.081647744573502</v>
      </c>
      <c r="AJ16" s="3">
        <v>48.65370394536518</v>
      </c>
      <c r="AK16" s="3">
        <v>57.745008482317637</v>
      </c>
      <c r="AL16" s="3">
        <v>30.601592065770589</v>
      </c>
      <c r="AM16" s="3">
        <v>113.60868241332811</v>
      </c>
      <c r="AN16" s="3">
        <v>49.414937578842064</v>
      </c>
      <c r="AO16" s="3">
        <v>85.345165078950799</v>
      </c>
      <c r="AP16" s="3">
        <v>148.48405759276176</v>
      </c>
      <c r="AQ16" s="3"/>
      <c r="AR16" s="3"/>
      <c r="AS16" s="3">
        <v>58.473617817216933</v>
      </c>
      <c r="AT16" s="3">
        <v>75.383879246596209</v>
      </c>
      <c r="AU16" s="3">
        <v>74.263778328765937</v>
      </c>
      <c r="AV16" s="3">
        <v>72.099699856453086</v>
      </c>
      <c r="AW16" s="24"/>
      <c r="AX16" s="29">
        <f t="shared" si="7"/>
        <v>83.837801653931123</v>
      </c>
      <c r="AY16" s="30">
        <f t="shared" si="8"/>
        <v>38.267150557270639</v>
      </c>
      <c r="AZ16" s="30">
        <f t="shared" si="9"/>
        <v>9.0196538852442139</v>
      </c>
      <c r="BB16" s="1">
        <f t="shared" si="0"/>
        <v>0.17528882609705176</v>
      </c>
      <c r="BD16" s="3">
        <v>56.482844910500731</v>
      </c>
      <c r="BE16" s="3">
        <v>114.09943227761369</v>
      </c>
      <c r="BF16" s="3">
        <v>38.118259892583851</v>
      </c>
      <c r="BG16" s="3">
        <v>146.62047715917504</v>
      </c>
      <c r="BH16" s="3">
        <v>42.122107126745931</v>
      </c>
      <c r="BI16" s="3">
        <v>91.159021849225851</v>
      </c>
      <c r="BJ16" s="3">
        <v>97.001370364380733</v>
      </c>
      <c r="BK16" s="3">
        <v>185.67841548426634</v>
      </c>
      <c r="BL16" s="3">
        <v>61.620434601275029</v>
      </c>
      <c r="BM16" s="3">
        <v>188.38509792572793</v>
      </c>
      <c r="BN16" s="3">
        <v>82.466996348532163</v>
      </c>
      <c r="BO16" s="3">
        <v>148.63261467226161</v>
      </c>
      <c r="BP16" s="3"/>
      <c r="BQ16" s="29">
        <f t="shared" si="11"/>
        <v>104.36558938435741</v>
      </c>
      <c r="BR16" s="30">
        <f t="shared" si="10"/>
        <v>52.744586123702021</v>
      </c>
      <c r="BS16" s="30">
        <f t="shared" si="1"/>
        <v>14.628716136318005</v>
      </c>
      <c r="BU16" s="1">
        <f t="shared" si="2"/>
        <v>0.45826758116086003</v>
      </c>
      <c r="BV16" s="1"/>
      <c r="BW16" s="1">
        <f t="shared" si="3"/>
        <v>0.24899019361773472</v>
      </c>
      <c r="BX16" s="1"/>
      <c r="BY16" s="3">
        <v>102.50554613075819</v>
      </c>
      <c r="BZ16" s="3">
        <v>59.963460785593114</v>
      </c>
      <c r="CA16" s="3">
        <v>33.907520988298749</v>
      </c>
      <c r="CB16" s="3">
        <v>146.66797163860977</v>
      </c>
      <c r="CC16" s="3">
        <v>156.10726869372309</v>
      </c>
      <c r="CD16" s="3">
        <v>51.372395493496882</v>
      </c>
      <c r="CE16" s="3">
        <v>98.884248988646746</v>
      </c>
      <c r="CF16" s="3">
        <v>91.652529470616372</v>
      </c>
      <c r="CG16" s="3">
        <v>109.82426377832877</v>
      </c>
      <c r="CH16" s="3">
        <v>134.28161294532168</v>
      </c>
      <c r="CI16" s="3">
        <v>200.57418765496541</v>
      </c>
      <c r="CJ16" s="3">
        <v>91.902649093044502</v>
      </c>
      <c r="CL16">
        <v>153.64957153421201</v>
      </c>
      <c r="CM16">
        <v>58.517116881987036</v>
      </c>
      <c r="CN16">
        <v>48.979946931140979</v>
      </c>
      <c r="CO16">
        <v>112.21671234068469</v>
      </c>
      <c r="CP16">
        <v>132.11753447300885</v>
      </c>
      <c r="CQ16">
        <v>30.601592065770589</v>
      </c>
      <c r="CR16">
        <v>113.60868241332811</v>
      </c>
      <c r="CS16">
        <v>49.414937578842064</v>
      </c>
      <c r="CT16">
        <v>85.345165078950799</v>
      </c>
      <c r="CU16">
        <v>148.48405759276176</v>
      </c>
      <c r="CW16">
        <v>72.099699856453086</v>
      </c>
    </row>
    <row r="17" spans="1:101" x14ac:dyDescent="0.25">
      <c r="A17" s="27">
        <v>19</v>
      </c>
      <c r="B17" s="28" t="s">
        <v>30</v>
      </c>
      <c r="C17" s="24"/>
      <c r="D17" s="3">
        <v>134.79100109283215</v>
      </c>
      <c r="E17" s="3">
        <v>94.276658194775351</v>
      </c>
      <c r="F17" s="3">
        <v>90.190052296831638</v>
      </c>
      <c r="G17" s="3">
        <v>107.68374024929975</v>
      </c>
      <c r="H17" s="3">
        <v>120.88146749347862</v>
      </c>
      <c r="I17" s="3">
        <v>112.34816542379697</v>
      </c>
      <c r="J17" s="3">
        <v>76.548492854720337</v>
      </c>
      <c r="K17" s="3">
        <v>117.33918410243314</v>
      </c>
      <c r="L17" s="3">
        <v>53.109128288440701</v>
      </c>
      <c r="M17" s="3">
        <v>107.59999832516154</v>
      </c>
      <c r="N17" s="3">
        <v>106.7123339292967</v>
      </c>
      <c r="O17" s="3">
        <v>76.799718627134908</v>
      </c>
      <c r="P17" s="3">
        <v>98.924334984444954</v>
      </c>
      <c r="Q17" s="3">
        <v>126.32469256246104</v>
      </c>
      <c r="R17" s="3">
        <v>132.64720783489446</v>
      </c>
      <c r="S17" s="3">
        <v>100.23908319341456</v>
      </c>
      <c r="T17" s="3">
        <v>66.424094226413061</v>
      </c>
      <c r="U17" s="3">
        <v>130.41129846040474</v>
      </c>
      <c r="V17" s="3">
        <v>69.405306725732657</v>
      </c>
      <c r="W17" s="3">
        <v>77.344041134033162</v>
      </c>
      <c r="X17" s="3"/>
      <c r="Y17" s="29">
        <f t="shared" si="4"/>
        <v>100.00000000000003</v>
      </c>
      <c r="Z17" s="30">
        <f t="shared" si="5"/>
        <v>23.99447424928956</v>
      </c>
      <c r="AA17" s="30">
        <f t="shared" si="6"/>
        <v>5.3653275505779687</v>
      </c>
      <c r="AB17" s="24"/>
      <c r="AC17" s="3">
        <v>146.23014793010901</v>
      </c>
      <c r="AD17" s="3">
        <v>52.280083239472603</v>
      </c>
      <c r="AE17" s="3">
        <v>60.411424073290938</v>
      </c>
      <c r="AF17" s="3">
        <v>110.56446243965351</v>
      </c>
      <c r="AG17" s="3">
        <v>106.56997265826179</v>
      </c>
      <c r="AH17" s="3">
        <v>106.38574042515776</v>
      </c>
      <c r="AI17" s="3">
        <v>54.951450619480887</v>
      </c>
      <c r="AJ17" s="3">
        <v>124.06366061072988</v>
      </c>
      <c r="AK17" s="3">
        <v>88.908800857517321</v>
      </c>
      <c r="AL17" s="3">
        <v>66.290107147791943</v>
      </c>
      <c r="AM17" s="3">
        <v>134.67376239903868</v>
      </c>
      <c r="AN17" s="3">
        <v>55.010069966377628</v>
      </c>
      <c r="AO17" s="3">
        <v>57.790301847765562</v>
      </c>
      <c r="AP17" s="3">
        <v>128.46848582039871</v>
      </c>
      <c r="AQ17" s="3">
        <v>128.23400843281178</v>
      </c>
      <c r="AR17" s="3">
        <v>128.14189231625977</v>
      </c>
      <c r="AS17" s="3">
        <v>50.580122179467324</v>
      </c>
      <c r="AT17" s="3">
        <v>71.339745173324857</v>
      </c>
      <c r="AU17" s="3">
        <v>86.765007599579619</v>
      </c>
      <c r="AV17" s="3">
        <v>68.350158481591436</v>
      </c>
      <c r="AW17" s="24"/>
      <c r="AX17" s="29">
        <f t="shared" si="7"/>
        <v>91.300470210904052</v>
      </c>
      <c r="AY17" s="30">
        <f t="shared" si="8"/>
        <v>32.750736027303908</v>
      </c>
      <c r="AZ17" s="30">
        <f t="shared" si="9"/>
        <v>7.3232872070202948</v>
      </c>
      <c r="BB17" s="1">
        <f t="shared" si="0"/>
        <v>7.5839981845204019E-2</v>
      </c>
      <c r="BD17" s="3">
        <v>76.974138214320917</v>
      </c>
      <c r="BE17" s="3">
        <v>142.27596858466694</v>
      </c>
      <c r="BF17" s="3">
        <v>84.40340442312116</v>
      </c>
      <c r="BG17" s="3">
        <v>113.84443495120108</v>
      </c>
      <c r="BH17" s="3">
        <v>71.973973908185727</v>
      </c>
      <c r="BI17" s="3">
        <v>133.39555058985903</v>
      </c>
      <c r="BJ17" s="3">
        <v>90.712760014458937</v>
      </c>
      <c r="BK17" s="3">
        <v>129.98061187604748</v>
      </c>
      <c r="BL17" s="3">
        <v>82.392297328382242</v>
      </c>
      <c r="BM17" s="3">
        <v>124.92524070848808</v>
      </c>
      <c r="BN17" s="3">
        <v>76.54037001741645</v>
      </c>
      <c r="BO17" s="3">
        <v>135.62748513029479</v>
      </c>
      <c r="BP17" s="3"/>
      <c r="BQ17" s="29">
        <f t="shared" si="11"/>
        <v>105.25385297887026</v>
      </c>
      <c r="BR17" s="30">
        <f t="shared" si="10"/>
        <v>27.065435784167828</v>
      </c>
      <c r="BS17" s="30">
        <f t="shared" si="1"/>
        <v>7.5066012701996163</v>
      </c>
      <c r="BU17" s="1">
        <f t="shared" si="2"/>
        <v>0.46962137078363081</v>
      </c>
      <c r="BV17" s="1"/>
      <c r="BW17" s="1">
        <f t="shared" si="3"/>
        <v>0.22472518980518708</v>
      </c>
      <c r="BX17" s="1"/>
      <c r="BY17" s="3">
        <v>134.79100109283215</v>
      </c>
      <c r="BZ17" s="3">
        <v>94.276658194775351</v>
      </c>
      <c r="CA17" s="3">
        <v>90.190052296831638</v>
      </c>
      <c r="CB17" s="3">
        <v>107.68374024929975</v>
      </c>
      <c r="CC17" s="3">
        <v>120.88146749347862</v>
      </c>
      <c r="CD17" s="3">
        <v>107.59999832516154</v>
      </c>
      <c r="CE17" s="3">
        <v>106.7123339292967</v>
      </c>
      <c r="CF17" s="3">
        <v>76.799718627134908</v>
      </c>
      <c r="CG17" s="3">
        <v>98.924334984444954</v>
      </c>
      <c r="CH17" s="3">
        <v>126.32469256246104</v>
      </c>
      <c r="CI17" s="3">
        <v>132.64720783489446</v>
      </c>
      <c r="CJ17" s="3">
        <v>77.344041134033162</v>
      </c>
      <c r="CL17">
        <v>146.23014793010901</v>
      </c>
      <c r="CM17">
        <v>52.280083239472603</v>
      </c>
      <c r="CN17">
        <v>60.411424073290938</v>
      </c>
      <c r="CO17">
        <v>110.56446243965351</v>
      </c>
      <c r="CP17">
        <v>106.56997265826179</v>
      </c>
      <c r="CQ17">
        <v>66.290107147791943</v>
      </c>
      <c r="CR17">
        <v>134.67376239903868</v>
      </c>
      <c r="CS17">
        <v>55.010069966377628</v>
      </c>
      <c r="CT17">
        <v>57.790301847765562</v>
      </c>
      <c r="CU17">
        <v>128.46848582039871</v>
      </c>
      <c r="CV17">
        <v>128.23400843281178</v>
      </c>
      <c r="CW17">
        <v>68.350158481591436</v>
      </c>
    </row>
    <row r="18" spans="1:101" x14ac:dyDescent="0.25">
      <c r="A18" s="27">
        <v>21</v>
      </c>
      <c r="B18" s="28" t="s">
        <v>52</v>
      </c>
      <c r="C18" s="24"/>
      <c r="D18" s="3">
        <v>115.21279334487615</v>
      </c>
      <c r="E18" s="3">
        <v>112.96143925129857</v>
      </c>
      <c r="F18" s="3">
        <v>85.066859159124292</v>
      </c>
      <c r="G18" s="3">
        <v>102.59309551092109</v>
      </c>
      <c r="H18" s="3">
        <v>132.47653998172669</v>
      </c>
      <c r="I18" s="3">
        <v>121.41158892091488</v>
      </c>
      <c r="J18" s="3">
        <v>51.347026546796364</v>
      </c>
      <c r="K18" s="3">
        <v>109.22600869244786</v>
      </c>
      <c r="L18" s="3">
        <v>76.636901006042308</v>
      </c>
      <c r="M18" s="3">
        <v>113.7388126378702</v>
      </c>
      <c r="N18" s="3">
        <v>119.85684214777162</v>
      </c>
      <c r="O18" s="3">
        <v>71.730362488200583</v>
      </c>
      <c r="P18" s="3">
        <v>71.518351564590134</v>
      </c>
      <c r="Q18" s="3">
        <v>106.76264367525984</v>
      </c>
      <c r="R18" s="3">
        <v>115.84882611570748</v>
      </c>
      <c r="S18" s="3">
        <v>163.38975179578301</v>
      </c>
      <c r="T18" s="3">
        <v>63.91624558941561</v>
      </c>
      <c r="U18" s="3">
        <v>137.3023124334311</v>
      </c>
      <c r="V18" s="3">
        <v>66.19788695779468</v>
      </c>
      <c r="W18" s="3">
        <v>62.805712180027562</v>
      </c>
      <c r="X18" s="3"/>
      <c r="Y18" s="29">
        <f t="shared" si="4"/>
        <v>100</v>
      </c>
      <c r="Z18" s="30">
        <f t="shared" si="5"/>
        <v>29.796238670551418</v>
      </c>
      <c r="AA18" s="30">
        <f t="shared" si="6"/>
        <v>6.6626415141160926</v>
      </c>
      <c r="AB18" s="24"/>
      <c r="AC18" s="3">
        <v>101.73495605821213</v>
      </c>
      <c r="AD18" s="3">
        <v>101.93687122355544</v>
      </c>
      <c r="AE18" s="3">
        <v>87.257638703098905</v>
      </c>
      <c r="AF18" s="3">
        <v>126.30803168048944</v>
      </c>
      <c r="AG18" s="3">
        <v>103.75410771164495</v>
      </c>
      <c r="AH18" s="3">
        <v>103.56228830456884</v>
      </c>
      <c r="AI18" s="3">
        <v>35.971186705905517</v>
      </c>
      <c r="AJ18" s="3">
        <v>90.003684951767511</v>
      </c>
      <c r="AK18" s="3">
        <v>97.262535145858465</v>
      </c>
      <c r="AL18" s="3">
        <v>103.66324588724046</v>
      </c>
      <c r="AM18" s="3">
        <v>91.003165020216755</v>
      </c>
      <c r="AN18" s="3">
        <v>97.57550365214054</v>
      </c>
      <c r="AO18" s="3">
        <v>55.132935896982886</v>
      </c>
      <c r="AP18" s="3">
        <v>134.5158831516938</v>
      </c>
      <c r="AQ18" s="3">
        <v>134.05147827140428</v>
      </c>
      <c r="AR18" s="3">
        <v>135.62641656108184</v>
      </c>
      <c r="AS18" s="3">
        <v>57.495343331499271</v>
      </c>
      <c r="AT18" s="3">
        <v>77.081114369797533</v>
      </c>
      <c r="AU18" s="3">
        <v>54.607956467090347</v>
      </c>
      <c r="AV18" s="3">
        <v>57.404481507094793</v>
      </c>
      <c r="AW18" s="24"/>
      <c r="AX18" s="29">
        <f t="shared" si="7"/>
        <v>92.297441230067164</v>
      </c>
      <c r="AY18" s="30">
        <f t="shared" si="8"/>
        <v>28.881488988484069</v>
      </c>
      <c r="AZ18" s="30">
        <f t="shared" si="9"/>
        <v>6.4580972669662016</v>
      </c>
      <c r="BB18" s="1">
        <f t="shared" si="0"/>
        <v>6.9301814868288944E-2</v>
      </c>
      <c r="BD18" s="3">
        <v>45.414439283123031</v>
      </c>
      <c r="BE18" s="3">
        <v>128.74763362216348</v>
      </c>
      <c r="BF18" s="3">
        <v>150.97448898748218</v>
      </c>
      <c r="BG18" s="3">
        <v>131.31958401788023</v>
      </c>
      <c r="BH18" s="3">
        <v>70.503465127721853</v>
      </c>
      <c r="BI18" s="3">
        <v>175.94342376302029</v>
      </c>
      <c r="BJ18" s="3">
        <v>58.244168494441624</v>
      </c>
      <c r="BK18" s="3">
        <v>117.63920973404834</v>
      </c>
      <c r="BL18" s="3">
        <v>75.867532879099997</v>
      </c>
      <c r="BM18" s="3">
        <v>114.83708478929856</v>
      </c>
      <c r="BN18" s="3">
        <v>69.642812466120148</v>
      </c>
      <c r="BO18" s="3">
        <v>148.37251582450025</v>
      </c>
      <c r="BP18" s="3"/>
      <c r="BQ18" s="29">
        <f t="shared" si="11"/>
        <v>107.29219658240834</v>
      </c>
      <c r="BR18" s="30">
        <f t="shared" si="10"/>
        <v>42.107358156274444</v>
      </c>
      <c r="BS18" s="30">
        <f t="shared" si="1"/>
        <v>11.678479915905719</v>
      </c>
      <c r="BU18" s="1">
        <f t="shared" si="2"/>
        <v>0.34634385809080714</v>
      </c>
      <c r="BV18" s="1"/>
      <c r="BW18" s="1">
        <f t="shared" si="3"/>
        <v>0.30323560269469485</v>
      </c>
      <c r="BX18" s="1"/>
      <c r="BY18" s="3">
        <v>115.21279334487615</v>
      </c>
      <c r="BZ18" s="3">
        <v>112.96143925129857</v>
      </c>
      <c r="CA18" s="3">
        <v>85.066859159124292</v>
      </c>
      <c r="CB18" s="3">
        <v>102.59309551092109</v>
      </c>
      <c r="CC18" s="3">
        <v>132.47653998172669</v>
      </c>
      <c r="CD18" s="3">
        <v>113.7388126378702</v>
      </c>
      <c r="CE18" s="3">
        <v>119.85684214777162</v>
      </c>
      <c r="CF18" s="3">
        <v>71.730362488200583</v>
      </c>
      <c r="CG18" s="3">
        <v>71.518351564590134</v>
      </c>
      <c r="CH18" s="3">
        <v>106.76264367525984</v>
      </c>
      <c r="CI18" s="3">
        <v>115.84882611570748</v>
      </c>
      <c r="CJ18" s="3">
        <v>62.805712180027562</v>
      </c>
      <c r="CL18">
        <v>101.73495605821213</v>
      </c>
      <c r="CM18">
        <v>101.93687122355544</v>
      </c>
      <c r="CN18">
        <v>87.257638703098905</v>
      </c>
      <c r="CO18">
        <v>126.30803168048944</v>
      </c>
      <c r="CP18">
        <v>103.75410771164495</v>
      </c>
      <c r="CQ18">
        <v>103.66324588724046</v>
      </c>
      <c r="CR18">
        <v>91.003165020216755</v>
      </c>
      <c r="CS18">
        <v>97.57550365214054</v>
      </c>
      <c r="CT18">
        <v>55.132935896982886</v>
      </c>
      <c r="CU18">
        <v>134.5158831516938</v>
      </c>
      <c r="CV18">
        <v>134.05147827140428</v>
      </c>
      <c r="CW18">
        <v>57.404481507094793</v>
      </c>
    </row>
    <row r="19" spans="1:101" x14ac:dyDescent="0.25">
      <c r="A19" s="27">
        <v>23</v>
      </c>
      <c r="B19" s="28" t="s">
        <v>29</v>
      </c>
      <c r="C19" s="24"/>
      <c r="D19" s="3">
        <v>56.457006405163618</v>
      </c>
      <c r="E19" s="3">
        <v>49.185552248988948</v>
      </c>
      <c r="F19" s="3">
        <v>50.49620941787969</v>
      </c>
      <c r="G19" s="3">
        <v>102.90454196571642</v>
      </c>
      <c r="H19" s="3">
        <v>107.33923129059332</v>
      </c>
      <c r="I19" s="3">
        <v>98.362127394081384</v>
      </c>
      <c r="J19" s="3">
        <v>42.874648209741046</v>
      </c>
      <c r="K19" s="3">
        <v>79.196010575028382</v>
      </c>
      <c r="L19" s="3">
        <v>86.323831068858851</v>
      </c>
      <c r="M19" s="3">
        <v>142.52947856492014</v>
      </c>
      <c r="N19" s="3">
        <v>65.649560795191846</v>
      </c>
      <c r="O19" s="3">
        <v>147.85290117555175</v>
      </c>
      <c r="P19" s="3">
        <v>102.85067934233736</v>
      </c>
      <c r="Q19" s="3">
        <v>93.092567406828863</v>
      </c>
      <c r="R19" s="3">
        <v>163.3743138126209</v>
      </c>
      <c r="S19" s="3">
        <v>161.33651122811264</v>
      </c>
      <c r="T19" s="3">
        <v>30.243863027348738</v>
      </c>
      <c r="U19" s="3">
        <v>120.28421510936354</v>
      </c>
      <c r="V19" s="3">
        <v>121.27169653797985</v>
      </c>
      <c r="W19" s="3">
        <v>178.37505442369232</v>
      </c>
      <c r="X19" s="3"/>
      <c r="Y19" s="29">
        <f t="shared" si="4"/>
        <v>99.999999999999972</v>
      </c>
      <c r="Z19" s="30">
        <f t="shared" si="5"/>
        <v>43.445234889469134</v>
      </c>
      <c r="AA19" s="30">
        <f t="shared" si="6"/>
        <v>9.7146498511298542</v>
      </c>
      <c r="AB19" s="24"/>
      <c r="AC19" s="3">
        <v>63.153925911961522</v>
      </c>
      <c r="AD19" s="3">
        <v>57.650961223399705</v>
      </c>
      <c r="AE19" s="3">
        <v>86.063495055860017</v>
      </c>
      <c r="AF19" s="3">
        <v>57.498350457158999</v>
      </c>
      <c r="AG19" s="3">
        <v>88.9810538222264</v>
      </c>
      <c r="AH19" s="3">
        <v>90.094214705393881</v>
      </c>
      <c r="AI19" s="3">
        <v>31.132596313103427</v>
      </c>
      <c r="AJ19" s="3">
        <v>78.441933847721373</v>
      </c>
      <c r="AK19" s="3">
        <v>40.989456391473539</v>
      </c>
      <c r="AL19" s="3">
        <v>87.04199938057981</v>
      </c>
      <c r="AM19" s="3">
        <v>70.102204327861784</v>
      </c>
      <c r="AN19" s="3">
        <v>80.434850912747009</v>
      </c>
      <c r="AO19" s="3">
        <v>122.04372747307987</v>
      </c>
      <c r="AP19" s="3">
        <v>90.336596510599691</v>
      </c>
      <c r="AQ19" s="3">
        <v>139.76453056479446</v>
      </c>
      <c r="AR19" s="3">
        <v>141.35347795447706</v>
      </c>
      <c r="AS19" s="3">
        <v>34.750369183397737</v>
      </c>
      <c r="AT19" s="3">
        <v>144.55830404553186</v>
      </c>
      <c r="AU19" s="3">
        <v>68.576096665454742</v>
      </c>
      <c r="AV19" s="3">
        <v>123.8571024601753</v>
      </c>
      <c r="AW19" s="24"/>
      <c r="AX19" s="29">
        <f t="shared" si="7"/>
        <v>84.84126236034993</v>
      </c>
      <c r="AY19" s="30">
        <f t="shared" si="8"/>
        <v>34.4734816403884</v>
      </c>
      <c r="AZ19" s="30">
        <f t="shared" si="9"/>
        <v>7.7085048368999418</v>
      </c>
      <c r="BB19" s="1">
        <f t="shared" si="0"/>
        <v>1.7127387550194242E-2</v>
      </c>
      <c r="BD19" s="3">
        <v>57.935869030911377</v>
      </c>
      <c r="BE19" s="3">
        <v>108.73340979845976</v>
      </c>
      <c r="BF19" s="3">
        <v>52.490222200058419</v>
      </c>
      <c r="BG19" s="3">
        <v>102.21915095213329</v>
      </c>
      <c r="BH19" s="3">
        <v>90.960254757104479</v>
      </c>
      <c r="BI19" s="3">
        <v>128.00262166147797</v>
      </c>
      <c r="BJ19" s="3">
        <v>102.75773140793194</v>
      </c>
      <c r="BK19" s="3">
        <v>154.27337944987852</v>
      </c>
      <c r="BL19" s="3">
        <v>64.860474891179678</v>
      </c>
      <c r="BM19" s="3">
        <v>155.58136055681811</v>
      </c>
      <c r="BN19" s="3">
        <v>132.3283631001147</v>
      </c>
      <c r="BO19" s="3">
        <v>111.52034993481467</v>
      </c>
      <c r="BP19" s="3"/>
      <c r="BQ19" s="29">
        <f t="shared" si="11"/>
        <v>105.13859897840693</v>
      </c>
      <c r="BR19" s="30">
        <f t="shared" si="10"/>
        <v>34.525206586025327</v>
      </c>
      <c r="BS19" s="30">
        <f t="shared" si="1"/>
        <v>9.5755694339924116</v>
      </c>
      <c r="BU19" s="1">
        <f t="shared" si="2"/>
        <v>0.49543958090790424</v>
      </c>
      <c r="BV19" s="1"/>
      <c r="BW19" s="1">
        <f t="shared" si="3"/>
        <v>9.9098325552731709E-2</v>
      </c>
      <c r="BX19" s="1"/>
      <c r="BY19" s="3">
        <v>56.457006405163618</v>
      </c>
      <c r="BZ19" s="3">
        <v>49.185552248988948</v>
      </c>
      <c r="CA19" s="3">
        <v>50.49620941787969</v>
      </c>
      <c r="CB19" s="3">
        <v>102.90454196571642</v>
      </c>
      <c r="CC19" s="3">
        <v>107.33923129059332</v>
      </c>
      <c r="CD19" s="3">
        <v>142.52947856492014</v>
      </c>
      <c r="CE19" s="3">
        <v>65.649560795191846</v>
      </c>
      <c r="CF19" s="3">
        <v>147.85290117555175</v>
      </c>
      <c r="CG19" s="3">
        <v>102.85067934233736</v>
      </c>
      <c r="CH19" s="3">
        <v>93.092567406828863</v>
      </c>
      <c r="CI19" s="3">
        <v>163.3743138126209</v>
      </c>
      <c r="CJ19" s="3">
        <v>178.37505442369232</v>
      </c>
      <c r="CL19">
        <v>63.153925911961522</v>
      </c>
      <c r="CM19">
        <v>57.650961223399705</v>
      </c>
      <c r="CN19">
        <v>86.063495055860017</v>
      </c>
      <c r="CO19">
        <v>57.498350457158999</v>
      </c>
      <c r="CP19">
        <v>88.9810538222264</v>
      </c>
      <c r="CQ19">
        <v>87.04199938057981</v>
      </c>
      <c r="CR19">
        <v>70.102204327861784</v>
      </c>
      <c r="CS19">
        <v>80.434850912747009</v>
      </c>
      <c r="CT19">
        <v>122.04372747307987</v>
      </c>
      <c r="CU19">
        <v>90.336596510599691</v>
      </c>
      <c r="CV19">
        <v>139.76453056479446</v>
      </c>
      <c r="CW19">
        <v>123.8571024601753</v>
      </c>
    </row>
    <row r="20" spans="1:101" x14ac:dyDescent="0.25">
      <c r="A20" s="27">
        <v>25</v>
      </c>
      <c r="B20" s="28" t="s">
        <v>53</v>
      </c>
      <c r="C20" s="24"/>
      <c r="D20" s="3">
        <v>75.432569630411052</v>
      </c>
      <c r="E20" s="3">
        <v>87.812311215703232</v>
      </c>
      <c r="F20" s="3">
        <v>95.665737960633663</v>
      </c>
      <c r="G20" s="3">
        <v>80.896607067182401</v>
      </c>
      <c r="H20" s="3">
        <v>148.11508741558239</v>
      </c>
      <c r="I20" s="3">
        <v>124.42857529281288</v>
      </c>
      <c r="J20" s="3">
        <v>57.570757481493501</v>
      </c>
      <c r="K20" s="3">
        <v>94.006690290062835</v>
      </c>
      <c r="L20" s="3">
        <v>80.472828586112669</v>
      </c>
      <c r="M20" s="3">
        <v>63.206109623378133</v>
      </c>
      <c r="N20" s="3">
        <v>65.893045524628732</v>
      </c>
      <c r="O20" s="3">
        <v>144.82404176472178</v>
      </c>
      <c r="P20" s="3">
        <v>110.89471358886271</v>
      </c>
      <c r="Q20" s="3">
        <v>73.259577844500328</v>
      </c>
      <c r="R20" s="3">
        <v>147.88967332990703</v>
      </c>
      <c r="S20" s="3">
        <v>171.16142353503383</v>
      </c>
      <c r="T20" s="3">
        <v>67.020115953005657</v>
      </c>
      <c r="U20" s="3">
        <v>142.77728186678925</v>
      </c>
      <c r="V20" s="3">
        <v>99.092032062899534</v>
      </c>
      <c r="W20" s="3">
        <v>69.580819966278042</v>
      </c>
      <c r="X20" s="3"/>
      <c r="Y20" s="29">
        <f t="shared" si="4"/>
        <v>100</v>
      </c>
      <c r="Z20" s="30">
        <f t="shared" si="5"/>
        <v>34.660924833244728</v>
      </c>
      <c r="AA20" s="30">
        <f t="shared" si="6"/>
        <v>7.7504184090145767</v>
      </c>
      <c r="AB20" s="24"/>
      <c r="AC20" s="3">
        <v>100.40845032324377</v>
      </c>
      <c r="AD20" s="3">
        <v>107.82006546025046</v>
      </c>
      <c r="AE20" s="3">
        <v>107.74793295283433</v>
      </c>
      <c r="AF20" s="3">
        <v>76.189960958280352</v>
      </c>
      <c r="AG20" s="3">
        <v>148.98067750457588</v>
      </c>
      <c r="AH20" s="3">
        <v>149.58478725418593</v>
      </c>
      <c r="AI20" s="3">
        <v>74.089101679785756</v>
      </c>
      <c r="AJ20" s="3">
        <v>89.345126998295839</v>
      </c>
      <c r="AK20" s="3">
        <v>75.955530309177945</v>
      </c>
      <c r="AL20" s="3">
        <v>61.33968099398593</v>
      </c>
      <c r="AM20" s="3">
        <v>66.091409920023068</v>
      </c>
      <c r="AN20" s="3">
        <v>93.826359021522521</v>
      </c>
      <c r="AO20" s="3">
        <v>139.85591531643627</v>
      </c>
      <c r="AP20" s="3">
        <v>87.920509976827418</v>
      </c>
      <c r="AQ20" s="3">
        <v>133.6074368615146</v>
      </c>
      <c r="AR20" s="3">
        <v>132.99431054847753</v>
      </c>
      <c r="AS20" s="3">
        <v>97.360851884912563</v>
      </c>
      <c r="AT20" s="3">
        <v>81.284319294544048</v>
      </c>
      <c r="AU20" s="3">
        <v>63.683987485009951</v>
      </c>
      <c r="AV20" s="3">
        <v>92.113211970389585</v>
      </c>
      <c r="AW20" s="24"/>
      <c r="AX20" s="29">
        <f t="shared" si="7"/>
        <v>99.009981335713675</v>
      </c>
      <c r="AY20" s="30">
        <f t="shared" si="8"/>
        <v>28.342618386189184</v>
      </c>
      <c r="AZ20" s="30">
        <f t="shared" si="9"/>
        <v>6.3376021371854394</v>
      </c>
      <c r="BB20" s="1">
        <f t="shared" si="0"/>
        <v>0.43585860985878266</v>
      </c>
      <c r="BD20" s="3">
        <v>68.138595906600429</v>
      </c>
      <c r="BE20" s="3">
        <v>95.014608213148165</v>
      </c>
      <c r="BF20" s="3">
        <v>73.597495292048023</v>
      </c>
      <c r="BG20" s="3">
        <v>152.76548586839434</v>
      </c>
      <c r="BH20" s="3">
        <v>112.72115749746196</v>
      </c>
      <c r="BI20" s="3">
        <v>111.03791935646366</v>
      </c>
      <c r="BJ20" s="3">
        <v>96.428156265257243</v>
      </c>
      <c r="BK20" s="3">
        <v>164.31566139944357</v>
      </c>
      <c r="BL20" s="3">
        <v>82.534466858342952</v>
      </c>
      <c r="BM20" s="3">
        <v>152.53299441245534</v>
      </c>
      <c r="BN20" s="3">
        <v>137.78373644768553</v>
      </c>
      <c r="BO20" s="3">
        <v>136.37018839557646</v>
      </c>
      <c r="BP20" s="3"/>
      <c r="BQ20" s="29">
        <f t="shared" si="11"/>
        <v>115.27003882607313</v>
      </c>
      <c r="BR20" s="30">
        <f t="shared" si="10"/>
        <v>32.989379146659608</v>
      </c>
      <c r="BS20" s="30">
        <f t="shared" si="1"/>
        <v>9.1496075430002843</v>
      </c>
      <c r="BU20" s="1">
        <f t="shared" si="2"/>
        <v>7.3746251324608159E-2</v>
      </c>
      <c r="BV20" s="1"/>
      <c r="BW20" s="1">
        <f t="shared" si="3"/>
        <v>0.16640300524722923</v>
      </c>
      <c r="BX20" s="1"/>
      <c r="BY20" s="3">
        <v>75.432569630411052</v>
      </c>
      <c r="BZ20" s="3">
        <v>87.812311215703232</v>
      </c>
      <c r="CA20" s="3">
        <v>95.665737960633663</v>
      </c>
      <c r="CB20" s="3">
        <v>80.896607067182401</v>
      </c>
      <c r="CC20" s="3">
        <v>148.11508741558239</v>
      </c>
      <c r="CD20" s="3">
        <v>63.206109623378133</v>
      </c>
      <c r="CE20" s="3">
        <v>65.893045524628732</v>
      </c>
      <c r="CF20" s="3">
        <v>144.82404176472178</v>
      </c>
      <c r="CG20" s="3">
        <v>110.89471358886271</v>
      </c>
      <c r="CH20" s="3">
        <v>73.259577844500328</v>
      </c>
      <c r="CI20" s="3">
        <v>147.88967332990703</v>
      </c>
      <c r="CJ20" s="3">
        <v>69.580819966278042</v>
      </c>
      <c r="CL20">
        <v>100.40845032324377</v>
      </c>
      <c r="CM20">
        <v>107.82006546025046</v>
      </c>
      <c r="CN20">
        <v>107.74793295283433</v>
      </c>
      <c r="CO20">
        <v>76.189960958280352</v>
      </c>
      <c r="CP20">
        <v>148.98067750457588</v>
      </c>
      <c r="CQ20">
        <v>61.33968099398593</v>
      </c>
      <c r="CR20">
        <v>66.091409920023068</v>
      </c>
      <c r="CS20">
        <v>93.826359021522521</v>
      </c>
      <c r="CT20">
        <v>139.85591531643627</v>
      </c>
      <c r="CU20">
        <v>87.920509976827418</v>
      </c>
      <c r="CV20">
        <v>133.6074368615146</v>
      </c>
      <c r="CW20">
        <v>92.113211970389585</v>
      </c>
    </row>
    <row r="21" spans="1:101" x14ac:dyDescent="0.25">
      <c r="A21" s="27">
        <v>27</v>
      </c>
      <c r="B21" s="28" t="s">
        <v>54</v>
      </c>
      <c r="C21" s="24"/>
      <c r="D21" s="3">
        <v>79.034638581658484</v>
      </c>
      <c r="E21" s="3">
        <v>136.97818917293782</v>
      </c>
      <c r="F21" s="3">
        <v>86.906215265756813</v>
      </c>
      <c r="G21" s="3">
        <v>92.181264918642157</v>
      </c>
      <c r="H21" s="3">
        <v>111.30445873799677</v>
      </c>
      <c r="I21" s="3">
        <v>133.63459120642847</v>
      </c>
      <c r="J21" s="3">
        <v>82.751772015816044</v>
      </c>
      <c r="K21" s="3">
        <v>110.91270202802427</v>
      </c>
      <c r="L21" s="3">
        <v>103.20511652484467</v>
      </c>
      <c r="M21" s="3">
        <v>98.121389916364492</v>
      </c>
      <c r="N21" s="3">
        <v>100.81813378036114</v>
      </c>
      <c r="O21" s="3">
        <v>115.43157012445108</v>
      </c>
      <c r="P21" s="3">
        <v>75.372168874473857</v>
      </c>
      <c r="Q21" s="3">
        <v>79.490169639766037</v>
      </c>
      <c r="R21" s="3">
        <v>94.559137041963524</v>
      </c>
      <c r="S21" s="3">
        <v>138.96430458628669</v>
      </c>
      <c r="T21" s="3">
        <v>85.840272589785172</v>
      </c>
      <c r="U21" s="3">
        <v>115.72311000163991</v>
      </c>
      <c r="V21" s="3">
        <v>87.981268562890619</v>
      </c>
      <c r="W21" s="3">
        <v>70.789526429912002</v>
      </c>
      <c r="X21" s="3"/>
      <c r="Y21" s="29">
        <f t="shared" si="4"/>
        <v>100.00000000000001</v>
      </c>
      <c r="Z21" s="30">
        <f t="shared" si="5"/>
        <v>20.504429860434289</v>
      </c>
      <c r="AA21" s="30">
        <f t="shared" si="6"/>
        <v>4.5849299007807591</v>
      </c>
      <c r="AB21" s="24"/>
      <c r="AC21" s="3">
        <v>84.51923252127331</v>
      </c>
      <c r="AD21" s="3">
        <v>154.94433410469927</v>
      </c>
      <c r="AE21" s="3">
        <v>99.278438803957656</v>
      </c>
      <c r="AF21" s="3">
        <v>86.760445327162401</v>
      </c>
      <c r="AG21" s="3">
        <v>110.94914451267289</v>
      </c>
      <c r="AH21" s="3">
        <v>112.35218017164411</v>
      </c>
      <c r="AI21" s="3">
        <v>97.73874382755416</v>
      </c>
      <c r="AJ21" s="3">
        <v>67.874127658023724</v>
      </c>
      <c r="AK21" s="3">
        <v>58.854612707494404</v>
      </c>
      <c r="AL21" s="3">
        <v>63.063719684408092</v>
      </c>
      <c r="AM21" s="3">
        <v>63.601246332974981</v>
      </c>
      <c r="AN21" s="3">
        <v>111.69621544796924</v>
      </c>
      <c r="AO21" s="3">
        <v>77.330952424336289</v>
      </c>
      <c r="AP21" s="3">
        <v>90.368251307374138</v>
      </c>
      <c r="AQ21" s="3">
        <v>115.40423826096463</v>
      </c>
      <c r="AR21" s="3">
        <v>114.51139738707384</v>
      </c>
      <c r="AS21" s="3">
        <v>108.86281226654033</v>
      </c>
      <c r="AT21" s="3">
        <v>42.482826479109342</v>
      </c>
      <c r="AU21" s="3">
        <v>49.725770303019253</v>
      </c>
      <c r="AV21" s="3">
        <v>37.344436143656274</v>
      </c>
      <c r="AW21" s="24"/>
      <c r="AX21" s="29">
        <f t="shared" si="7"/>
        <v>87.383156283595412</v>
      </c>
      <c r="AY21" s="30">
        <f t="shared" si="8"/>
        <v>29.889016743974594</v>
      </c>
      <c r="AZ21" s="30">
        <f t="shared" si="9"/>
        <v>6.6833873220156619</v>
      </c>
      <c r="BB21" s="1">
        <f t="shared" si="0"/>
        <v>2.6126279892078923E-2</v>
      </c>
      <c r="BD21" s="3">
        <v>48.531983359550289</v>
      </c>
      <c r="BE21" s="3">
        <v>123.81644402213401</v>
      </c>
      <c r="BF21" s="3">
        <v>113.15186406573135</v>
      </c>
      <c r="BG21" s="3">
        <v>117.06125186646118</v>
      </c>
      <c r="BH21" s="3">
        <v>48.531983359550289</v>
      </c>
      <c r="BI21" s="3">
        <v>138.34250261504187</v>
      </c>
      <c r="BJ21" s="3">
        <v>68.510104841221022</v>
      </c>
      <c r="BK21" s="3">
        <v>115.47066761420345</v>
      </c>
      <c r="BL21" s="3">
        <v>63.393406102030532</v>
      </c>
      <c r="BM21" s="3">
        <v>99.449843097487133</v>
      </c>
      <c r="BN21" s="3">
        <v>75.849788800434354</v>
      </c>
      <c r="BO21" s="3">
        <v>115.59523144118748</v>
      </c>
      <c r="BP21" s="3"/>
      <c r="BQ21" s="29">
        <f t="shared" si="11"/>
        <v>93.975422598752743</v>
      </c>
      <c r="BR21" s="30">
        <f t="shared" si="10"/>
        <v>31.278136167724888</v>
      </c>
      <c r="BS21" s="30">
        <f t="shared" si="1"/>
        <v>8.6749941348982169</v>
      </c>
      <c r="BU21" s="1">
        <f t="shared" si="2"/>
        <v>0.45464727743292166</v>
      </c>
      <c r="BV21" s="1"/>
      <c r="BW21" s="1">
        <f t="shared" si="3"/>
        <v>0.41680782976171393</v>
      </c>
      <c r="BX21" s="1"/>
      <c r="BY21" s="3">
        <v>79.034638581658484</v>
      </c>
      <c r="BZ21" s="3">
        <v>136.97818917293782</v>
      </c>
      <c r="CA21" s="3">
        <v>86.906215265756813</v>
      </c>
      <c r="CB21" s="3">
        <v>92.181264918642157</v>
      </c>
      <c r="CC21" s="3">
        <v>111.30445873799677</v>
      </c>
      <c r="CD21" s="3">
        <v>98.121389916364492</v>
      </c>
      <c r="CE21" s="3">
        <v>100.81813378036114</v>
      </c>
      <c r="CF21" s="3">
        <v>115.43157012445108</v>
      </c>
      <c r="CG21" s="3">
        <v>75.372168874473857</v>
      </c>
      <c r="CH21" s="3">
        <v>79.490169639766037</v>
      </c>
      <c r="CI21" s="3">
        <v>94.559137041963524</v>
      </c>
      <c r="CJ21" s="3">
        <v>70.789526429912002</v>
      </c>
      <c r="CL21">
        <v>84.51923252127331</v>
      </c>
      <c r="CM21">
        <v>154.94433410469927</v>
      </c>
      <c r="CN21">
        <v>99.278438803957656</v>
      </c>
      <c r="CO21">
        <v>86.760445327162401</v>
      </c>
      <c r="CP21">
        <v>110.94914451267289</v>
      </c>
      <c r="CQ21">
        <v>63.063719684408092</v>
      </c>
      <c r="CR21">
        <v>63.601246332974981</v>
      </c>
      <c r="CS21">
        <v>111.69621544796924</v>
      </c>
      <c r="CT21">
        <v>77.330952424336289</v>
      </c>
      <c r="CU21">
        <v>90.368251307374138</v>
      </c>
      <c r="CV21">
        <v>115.40423826096463</v>
      </c>
      <c r="CW21">
        <v>37.344436143656274</v>
      </c>
    </row>
    <row r="22" spans="1:101" x14ac:dyDescent="0.25">
      <c r="A22" s="27">
        <v>29</v>
      </c>
      <c r="B22" s="28" t="s">
        <v>33</v>
      </c>
      <c r="C22" s="24"/>
      <c r="D22" s="3">
        <v>114.00703549728176</v>
      </c>
      <c r="E22" s="3">
        <v>152.02270546850019</v>
      </c>
      <c r="F22" s="3">
        <v>102.19459545890633</v>
      </c>
      <c r="G22" s="3">
        <v>97.627518388231564</v>
      </c>
      <c r="H22" s="3">
        <v>100.34577870163099</v>
      </c>
      <c r="I22" s="3">
        <v>79.389190917812627</v>
      </c>
      <c r="J22" s="3">
        <v>100.00599616245607</v>
      </c>
      <c r="K22" s="3">
        <v>153.87152222577555</v>
      </c>
      <c r="L22" s="3">
        <v>132.28533738407421</v>
      </c>
      <c r="M22" s="3">
        <v>124.58026862807807</v>
      </c>
      <c r="N22" s="3">
        <v>92.83058842340904</v>
      </c>
      <c r="O22" s="3">
        <v>67.896546210425356</v>
      </c>
      <c r="P22" s="3">
        <v>48.36904381196036</v>
      </c>
      <c r="Q22" s="3">
        <v>126.5390150303806</v>
      </c>
      <c r="R22" s="3">
        <v>57.533178765590044</v>
      </c>
      <c r="S22" s="3">
        <v>67.336904381196049</v>
      </c>
      <c r="T22" s="3">
        <v>96.947953309881711</v>
      </c>
      <c r="U22" s="3">
        <v>107.87096258394629</v>
      </c>
      <c r="V22" s="3">
        <v>74.612248161176865</v>
      </c>
      <c r="W22" s="3">
        <v>103.73361048928689</v>
      </c>
      <c r="X22" s="3"/>
      <c r="Y22" s="29">
        <f t="shared" si="4"/>
        <v>100.00000000000004</v>
      </c>
      <c r="Z22" s="30">
        <f t="shared" si="5"/>
        <v>28.963464403378996</v>
      </c>
      <c r="AA22" s="30">
        <f t="shared" si="6"/>
        <v>6.4764275269850824</v>
      </c>
      <c r="AB22" s="24"/>
      <c r="AC22" s="3">
        <v>94.059801726894804</v>
      </c>
      <c r="AD22" s="3"/>
      <c r="AE22" s="3">
        <v>137.98169171730098</v>
      </c>
      <c r="AF22" s="3">
        <v>111.568596098497</v>
      </c>
      <c r="AG22" s="3">
        <v>119.72337703869528</v>
      </c>
      <c r="AH22" s="3">
        <v>117.47481611768472</v>
      </c>
      <c r="AI22" s="3">
        <v>80.028781579788955</v>
      </c>
      <c r="AJ22" s="3">
        <v>100.80548448992647</v>
      </c>
      <c r="AK22" s="3">
        <v>100.62559961624564</v>
      </c>
      <c r="AL22" s="3">
        <v>122.63151582986893</v>
      </c>
      <c r="AM22" s="3">
        <v>93.809961624560287</v>
      </c>
      <c r="AN22" s="3">
        <v>119.55348576910779</v>
      </c>
      <c r="AO22" s="3">
        <v>81.947553565717968</v>
      </c>
      <c r="AP22" s="3">
        <v>143.59809721778066</v>
      </c>
      <c r="AQ22" s="3">
        <v>111.89838503357853</v>
      </c>
      <c r="AR22" s="3">
        <v>112.22817396866009</v>
      </c>
      <c r="AS22" s="3">
        <v>94.519507515190313</v>
      </c>
      <c r="AT22" s="3">
        <v>87.404061400703583</v>
      </c>
      <c r="AU22" s="3">
        <v>39.164934441957165</v>
      </c>
      <c r="AV22" s="3">
        <v>79.079389190917837</v>
      </c>
      <c r="AW22" s="24"/>
      <c r="AX22" s="29">
        <f t="shared" si="7"/>
        <v>102.53174810226722</v>
      </c>
      <c r="AY22" s="30">
        <f t="shared" si="8"/>
        <v>23.993180541337043</v>
      </c>
      <c r="AZ22" s="30">
        <f t="shared" si="9"/>
        <v>5.5044131217797201</v>
      </c>
      <c r="BB22" s="1">
        <f t="shared" si="0"/>
        <v>0.24282734951500534</v>
      </c>
      <c r="BD22" s="3">
        <v>54.121369189862349</v>
      </c>
      <c r="BE22" s="3">
        <v>165.21153781427753</v>
      </c>
      <c r="BF22" s="3">
        <v>156.08360539867391</v>
      </c>
      <c r="BG22" s="3">
        <v>101.38669179765071</v>
      </c>
      <c r="BH22" s="3">
        <v>56.817340378984213</v>
      </c>
      <c r="BI22" s="3">
        <v>176.29834068190235</v>
      </c>
      <c r="BJ22" s="3">
        <v>61.987142809060622</v>
      </c>
      <c r="BK22" s="3">
        <v>80.455050318064025</v>
      </c>
      <c r="BL22" s="3">
        <v>84.463666655447483</v>
      </c>
      <c r="BM22" s="3">
        <v>58.129985527245807</v>
      </c>
      <c r="BN22" s="3">
        <v>66.65208172057487</v>
      </c>
      <c r="BO22" s="3">
        <v>144.86553801622293</v>
      </c>
      <c r="BP22" s="3"/>
      <c r="BQ22" s="29">
        <f t="shared" si="11"/>
        <v>100.53936252566392</v>
      </c>
      <c r="BR22" s="30">
        <f t="shared" si="10"/>
        <v>46.839992011493919</v>
      </c>
      <c r="BS22" s="30">
        <f t="shared" si="1"/>
        <v>12.991076379981921</v>
      </c>
      <c r="BU22" s="1">
        <f t="shared" si="2"/>
        <v>0.45063318251356688</v>
      </c>
      <c r="BV22" s="1"/>
      <c r="BW22" s="1">
        <f t="shared" si="3"/>
        <v>0.14562085136582989</v>
      </c>
      <c r="BX22" s="1"/>
      <c r="BY22" s="3">
        <v>114.00703549728176</v>
      </c>
      <c r="BZ22" s="3">
        <v>152.02270546850019</v>
      </c>
      <c r="CA22" s="3">
        <v>102.19459545890633</v>
      </c>
      <c r="CB22" s="3">
        <v>97.627518388231564</v>
      </c>
      <c r="CC22" s="3">
        <v>100.34577870163099</v>
      </c>
      <c r="CD22" s="3">
        <v>124.58026862807807</v>
      </c>
      <c r="CE22" s="3">
        <v>92.83058842340904</v>
      </c>
      <c r="CF22" s="3">
        <v>67.896546210425356</v>
      </c>
      <c r="CG22" s="3">
        <v>48.36904381196036</v>
      </c>
      <c r="CH22" s="3">
        <v>126.5390150303806</v>
      </c>
      <c r="CI22" s="3">
        <v>57.533178765590044</v>
      </c>
      <c r="CJ22" s="3">
        <v>103.73361048928689</v>
      </c>
      <c r="CL22">
        <v>94.059801726894804</v>
      </c>
      <c r="CN22">
        <v>137.98169171730098</v>
      </c>
      <c r="CO22">
        <v>111.568596098497</v>
      </c>
      <c r="CP22">
        <v>119.72337703869528</v>
      </c>
      <c r="CQ22">
        <v>122.63151582986893</v>
      </c>
      <c r="CR22">
        <v>93.809961624560287</v>
      </c>
      <c r="CS22">
        <v>119.55348576910779</v>
      </c>
      <c r="CT22">
        <v>81.947553565717968</v>
      </c>
      <c r="CU22">
        <v>143.59809721778066</v>
      </c>
      <c r="CV22">
        <v>111.89838503357853</v>
      </c>
      <c r="CW22">
        <v>79.079389190917837</v>
      </c>
    </row>
    <row r="23" spans="1:101" x14ac:dyDescent="0.25">
      <c r="A23" s="27">
        <v>31</v>
      </c>
      <c r="B23" s="28" t="s">
        <v>15</v>
      </c>
      <c r="C23" s="24"/>
      <c r="D23" s="3">
        <v>160.63497246243898</v>
      </c>
      <c r="E23" s="3">
        <v>84.259654952199412</v>
      </c>
      <c r="F23" s="3">
        <v>143.47381410825841</v>
      </c>
      <c r="G23" s="3">
        <v>90.741905589620728</v>
      </c>
      <c r="H23" s="3">
        <v>123.61411882205503</v>
      </c>
      <c r="I23" s="3">
        <v>107.79742726674702</v>
      </c>
      <c r="J23" s="3">
        <v>75.655067439414978</v>
      </c>
      <c r="K23" s="3">
        <v>117.67925823846041</v>
      </c>
      <c r="L23" s="3">
        <v>78.929804428097441</v>
      </c>
      <c r="M23" s="3">
        <v>83.270511521600298</v>
      </c>
      <c r="N23" s="3">
        <v>110.64961754721242</v>
      </c>
      <c r="O23" s="3">
        <v>82.579071453608705</v>
      </c>
      <c r="P23" s="3">
        <v>62.54651615040742</v>
      </c>
      <c r="Q23" s="3">
        <v>120.42581184187152</v>
      </c>
      <c r="R23" s="3">
        <v>114.6638112752748</v>
      </c>
      <c r="S23" s="3">
        <v>90.549838904067499</v>
      </c>
      <c r="T23" s="3">
        <v>52.539841833084452</v>
      </c>
      <c r="U23" s="3">
        <v>105.81914040554882</v>
      </c>
      <c r="V23" s="3">
        <v>136.24250339717952</v>
      </c>
      <c r="W23" s="3">
        <v>57.92731236285239</v>
      </c>
      <c r="X23" s="3"/>
      <c r="Y23" s="29">
        <f t="shared" si="4"/>
        <v>100.00000000000003</v>
      </c>
      <c r="Z23" s="30">
        <f t="shared" si="5"/>
        <v>29.072235670707247</v>
      </c>
      <c r="AA23" s="30">
        <f t="shared" si="6"/>
        <v>6.500749521759559</v>
      </c>
      <c r="AB23" s="24"/>
      <c r="AC23" s="3">
        <v>123.5468954821114</v>
      </c>
      <c r="AD23" s="3">
        <v>113.46339449056715</v>
      </c>
      <c r="AE23" s="3">
        <v>131.94020964078732</v>
      </c>
      <c r="AF23" s="3">
        <v>116.49804812230808</v>
      </c>
      <c r="AG23" s="3">
        <v>97.10891621571011</v>
      </c>
      <c r="AH23" s="3">
        <v>97.733132943758079</v>
      </c>
      <c r="AI23" s="3">
        <v>92.211215734102893</v>
      </c>
      <c r="AJ23" s="3">
        <v>90.674682249677105</v>
      </c>
      <c r="AK23" s="3">
        <v>124.03666553027213</v>
      </c>
      <c r="AL23" s="3">
        <v>99.624989796457342</v>
      </c>
      <c r="AM23" s="3">
        <v>75.645464105137322</v>
      </c>
      <c r="AN23" s="3">
        <v>101.99701336303967</v>
      </c>
      <c r="AO23" s="3">
        <v>81.647548028675573</v>
      </c>
      <c r="AP23" s="3">
        <v>152.19364163237478</v>
      </c>
      <c r="AQ23" s="3">
        <v>146.41243439722274</v>
      </c>
      <c r="AR23" s="3">
        <v>146.21076437739185</v>
      </c>
      <c r="AS23" s="3">
        <v>89.800778830409925</v>
      </c>
      <c r="AT23" s="3">
        <v>68.817493433720202</v>
      </c>
      <c r="AU23" s="3">
        <v>32.747369886824707</v>
      </c>
      <c r="AV23" s="3">
        <v>81.128967977681867</v>
      </c>
      <c r="AW23" s="24"/>
      <c r="AX23" s="29">
        <f t="shared" si="7"/>
        <v>103.17198131191151</v>
      </c>
      <c r="AY23" s="30">
        <f t="shared" si="8"/>
        <v>29.441245849094098</v>
      </c>
      <c r="AZ23" s="30">
        <f t="shared" si="9"/>
        <v>6.583262706085792</v>
      </c>
      <c r="BB23" s="1">
        <f t="shared" si="0"/>
        <v>0.35796566528887952</v>
      </c>
      <c r="BD23" s="3">
        <v>89.454732110220178</v>
      </c>
      <c r="BE23" s="3">
        <v>141.23301627793029</v>
      </c>
      <c r="BF23" s="3">
        <v>127.88713553535182</v>
      </c>
      <c r="BG23" s="3">
        <v>120.13159225067857</v>
      </c>
      <c r="BH23" s="3">
        <v>74.298291322844321</v>
      </c>
      <c r="BI23" s="3">
        <v>183.41719876496163</v>
      </c>
      <c r="BJ23" s="3">
        <v>43.901414694467988</v>
      </c>
      <c r="BK23" s="3">
        <v>70.210532046446161</v>
      </c>
      <c r="BL23" s="3">
        <v>47.214552920772441</v>
      </c>
      <c r="BM23" s="3">
        <v>111.43343780866239</v>
      </c>
      <c r="BN23" s="3">
        <v>92.133241042471937</v>
      </c>
      <c r="BO23" s="3">
        <v>130.75230014232494</v>
      </c>
      <c r="BP23" s="3"/>
      <c r="BQ23" s="29">
        <f t="shared" si="11"/>
        <v>102.67228707642772</v>
      </c>
      <c r="BR23" s="30">
        <f t="shared" si="10"/>
        <v>40.995267531205428</v>
      </c>
      <c r="BS23" s="30">
        <f t="shared" si="1"/>
        <v>11.370041471932709</v>
      </c>
      <c r="BU23" s="1">
        <f t="shared" si="2"/>
        <v>0.49437726370560009</v>
      </c>
      <c r="BV23" s="1"/>
      <c r="BW23" s="1">
        <f t="shared" si="3"/>
        <v>0.27480879415119541</v>
      </c>
      <c r="BX23" s="1"/>
      <c r="BY23" s="3">
        <v>160.63497246243898</v>
      </c>
      <c r="BZ23" s="3">
        <v>84.259654952199412</v>
      </c>
      <c r="CA23" s="3">
        <v>143.47381410825841</v>
      </c>
      <c r="CB23" s="3">
        <v>90.741905589620728</v>
      </c>
      <c r="CC23" s="3">
        <v>123.61411882205503</v>
      </c>
      <c r="CD23" s="3">
        <v>83.270511521600298</v>
      </c>
      <c r="CE23" s="3">
        <v>110.64961754721242</v>
      </c>
      <c r="CF23" s="3">
        <v>82.579071453608705</v>
      </c>
      <c r="CG23" s="3">
        <v>62.54651615040742</v>
      </c>
      <c r="CH23" s="3">
        <v>120.42581184187152</v>
      </c>
      <c r="CI23" s="3">
        <v>114.6638112752748</v>
      </c>
      <c r="CJ23" s="3">
        <v>57.92731236285239</v>
      </c>
      <c r="CL23">
        <v>123.5468954821114</v>
      </c>
      <c r="CM23">
        <v>113.46339449056715</v>
      </c>
      <c r="CN23">
        <v>131.94020964078732</v>
      </c>
      <c r="CO23">
        <v>116.49804812230808</v>
      </c>
      <c r="CP23">
        <v>97.10891621571011</v>
      </c>
      <c r="CQ23">
        <v>99.624989796457342</v>
      </c>
      <c r="CR23">
        <v>75.645464105137322</v>
      </c>
      <c r="CS23">
        <v>101.99701336303967</v>
      </c>
      <c r="CT23">
        <v>81.647548028675573</v>
      </c>
      <c r="CU23">
        <v>152.19364163237478</v>
      </c>
      <c r="CV23">
        <v>146.41243439722274</v>
      </c>
      <c r="CW23">
        <v>81.128967977681867</v>
      </c>
    </row>
    <row r="24" spans="1:101" x14ac:dyDescent="0.25">
      <c r="A24" s="27">
        <v>33</v>
      </c>
      <c r="B24" s="28" t="s">
        <v>16</v>
      </c>
      <c r="C24" s="24"/>
      <c r="D24" s="3">
        <v>134.13558867719567</v>
      </c>
      <c r="E24" s="3">
        <v>67.702638836964866</v>
      </c>
      <c r="F24" s="3">
        <v>86.21188287824387</v>
      </c>
      <c r="G24" s="3">
        <v>113.45376568594948</v>
      </c>
      <c r="H24" s="3">
        <v>156.63729923042737</v>
      </c>
      <c r="I24" s="3">
        <v>87.425141252900886</v>
      </c>
      <c r="J24" s="3">
        <v>101.03902882899405</v>
      </c>
      <c r="K24" s="3">
        <v>109.17914606361141</v>
      </c>
      <c r="L24" s="3">
        <v>68.013007258388768</v>
      </c>
      <c r="M24" s="3">
        <v>33.689081380010862</v>
      </c>
      <c r="N24" s="3">
        <v>89.498966614233197</v>
      </c>
      <c r="O24" s="3">
        <v>74.065191476154538</v>
      </c>
      <c r="P24" s="3">
        <v>157.87877291612293</v>
      </c>
      <c r="Q24" s="3">
        <v>87.566217808093555</v>
      </c>
      <c r="R24" s="3">
        <v>167.8387777127258</v>
      </c>
      <c r="S24" s="3">
        <v>139.63757432971002</v>
      </c>
      <c r="T24" s="3">
        <v>34.098203390069621</v>
      </c>
      <c r="U24" s="3">
        <v>143.51717959750857</v>
      </c>
      <c r="V24" s="3">
        <v>85.294885269491488</v>
      </c>
      <c r="W24" s="3">
        <v>63.117650793202934</v>
      </c>
      <c r="X24" s="3"/>
      <c r="Y24" s="29">
        <f t="shared" si="4"/>
        <v>100</v>
      </c>
      <c r="Z24" s="30">
        <f t="shared" si="5"/>
        <v>39.553455340773652</v>
      </c>
      <c r="AA24" s="30">
        <f t="shared" si="6"/>
        <v>8.8444214886971988</v>
      </c>
      <c r="AB24" s="24"/>
      <c r="AC24" s="3">
        <v>151.16352888895159</v>
      </c>
      <c r="AD24" s="3">
        <v>78.763040764070624</v>
      </c>
      <c r="AE24" s="3">
        <v>79.186270429648644</v>
      </c>
      <c r="AF24" s="3">
        <v>72.047796736899272</v>
      </c>
      <c r="AG24" s="3">
        <v>118.81467478327114</v>
      </c>
      <c r="AH24" s="3">
        <v>118.54662932840503</v>
      </c>
      <c r="AI24" s="3">
        <v>58.222294328017092</v>
      </c>
      <c r="AJ24" s="3">
        <v>60.916856532197201</v>
      </c>
      <c r="AK24" s="3">
        <v>73.952330232000392</v>
      </c>
      <c r="AL24" s="3">
        <v>29.372138791115002</v>
      </c>
      <c r="AM24" s="3">
        <v>105.62401687275602</v>
      </c>
      <c r="AN24" s="3">
        <v>48.558550297318838</v>
      </c>
      <c r="AO24" s="3">
        <v>91.572791975565536</v>
      </c>
      <c r="AP24" s="3">
        <v>122.58141880691556</v>
      </c>
      <c r="AQ24" s="3">
        <v>168.53005283316992</v>
      </c>
      <c r="AR24" s="3">
        <v>168.16325378966897</v>
      </c>
      <c r="AS24" s="3">
        <v>22.671002419462923</v>
      </c>
      <c r="AT24" s="3">
        <v>90.782763266486569</v>
      </c>
      <c r="AU24" s="3">
        <v>55.598270401433332</v>
      </c>
      <c r="AV24" s="3">
        <v>59.167507247808018</v>
      </c>
      <c r="AW24" s="24"/>
      <c r="AX24" s="29">
        <f t="shared" si="7"/>
        <v>88.711759436258092</v>
      </c>
      <c r="AY24" s="30">
        <f t="shared" si="8"/>
        <v>42.100946394891508</v>
      </c>
      <c r="AZ24" s="30">
        <f t="shared" si="9"/>
        <v>9.4140578056052107</v>
      </c>
      <c r="BB24" s="1">
        <f t="shared" si="0"/>
        <v>5.5835679106204503E-2</v>
      </c>
      <c r="BD24" s="3">
        <v>71.383741438944497</v>
      </c>
      <c r="BE24" s="3">
        <v>146.14838399340312</v>
      </c>
      <c r="BF24" s="3">
        <v>75.094486565728289</v>
      </c>
      <c r="BG24" s="3">
        <v>152.59408571363124</v>
      </c>
      <c r="BH24" s="3">
        <v>38.921593329821107</v>
      </c>
      <c r="BI24" s="3">
        <v>125.21703277824859</v>
      </c>
      <c r="BJ24" s="3">
        <v>92.548732162081677</v>
      </c>
      <c r="BK24" s="3">
        <v>202.19437890830793</v>
      </c>
      <c r="BL24" s="3">
        <v>81.320292278443318</v>
      </c>
      <c r="BM24" s="3">
        <v>163.50642508646953</v>
      </c>
      <c r="BN24" s="3">
        <v>58.959617014453578</v>
      </c>
      <c r="BO24" s="3">
        <v>123.04555970405661</v>
      </c>
      <c r="BP24" s="3"/>
      <c r="BQ24" s="29">
        <f t="shared" si="11"/>
        <v>110.91119408113246</v>
      </c>
      <c r="BR24" s="30">
        <f t="shared" si="10"/>
        <v>48.961420357120758</v>
      </c>
      <c r="BS24" s="30">
        <f t="shared" si="1"/>
        <v>13.579454739780406</v>
      </c>
      <c r="BU24" s="1">
        <f t="shared" si="2"/>
        <v>0.36910088460462426</v>
      </c>
      <c r="BV24" s="1"/>
      <c r="BW24" s="1">
        <f t="shared" si="3"/>
        <v>0.23796238696651961</v>
      </c>
      <c r="BX24" s="1"/>
      <c r="BY24" s="3">
        <v>134.13558867719567</v>
      </c>
      <c r="BZ24" s="3">
        <v>67.702638836964866</v>
      </c>
      <c r="CA24" s="3">
        <v>86.21188287824387</v>
      </c>
      <c r="CB24" s="3">
        <v>113.45376568594948</v>
      </c>
      <c r="CC24" s="3">
        <v>156.63729923042737</v>
      </c>
      <c r="CD24" s="3">
        <v>33.689081380010862</v>
      </c>
      <c r="CE24" s="3">
        <v>89.498966614233197</v>
      </c>
      <c r="CF24" s="3">
        <v>74.065191476154538</v>
      </c>
      <c r="CG24" s="3">
        <v>157.87877291612293</v>
      </c>
      <c r="CH24" s="3">
        <v>87.566217808093555</v>
      </c>
      <c r="CI24" s="3">
        <v>167.8387777127258</v>
      </c>
      <c r="CJ24" s="3">
        <v>63.117650793202934</v>
      </c>
      <c r="CL24">
        <v>151.16352888895159</v>
      </c>
      <c r="CM24">
        <v>78.763040764070624</v>
      </c>
      <c r="CN24">
        <v>79.186270429648644</v>
      </c>
      <c r="CO24">
        <v>72.047796736899272</v>
      </c>
      <c r="CP24">
        <v>118.81467478327114</v>
      </c>
      <c r="CQ24">
        <v>29.372138791115002</v>
      </c>
      <c r="CR24">
        <v>105.62401687275602</v>
      </c>
      <c r="CS24">
        <v>48.558550297318838</v>
      </c>
      <c r="CT24">
        <v>91.572791975565536</v>
      </c>
      <c r="CU24">
        <v>122.58141880691556</v>
      </c>
      <c r="CV24">
        <v>168.53005283316992</v>
      </c>
      <c r="CW24">
        <v>59.167507247808018</v>
      </c>
    </row>
    <row r="25" spans="1:101" x14ac:dyDescent="0.25">
      <c r="A25" s="27">
        <v>35</v>
      </c>
      <c r="B25" s="28" t="s">
        <v>55</v>
      </c>
      <c r="C25" s="24"/>
      <c r="D25" s="3">
        <v>73.711231238486391</v>
      </c>
      <c r="E25" s="3">
        <v>92.253797602150215</v>
      </c>
      <c r="F25" s="3">
        <v>92.797390752876524</v>
      </c>
      <c r="G25" s="3">
        <v>94.05369492344397</v>
      </c>
      <c r="H25" s="3">
        <v>173.64781203756831</v>
      </c>
      <c r="I25" s="3">
        <v>152.84631413644189</v>
      </c>
      <c r="J25" s="3">
        <v>57.681273215957489</v>
      </c>
      <c r="K25" s="3">
        <v>75.438649473016639</v>
      </c>
      <c r="L25" s="3">
        <v>84.208618971400952</v>
      </c>
      <c r="M25" s="3">
        <v>46.132938724972071</v>
      </c>
      <c r="N25" s="3">
        <v>60.073083079153214</v>
      </c>
      <c r="O25" s="3">
        <v>122.63461480385347</v>
      </c>
      <c r="P25" s="3">
        <v>122.11518134871501</v>
      </c>
      <c r="Q25" s="3">
        <v>78.965965028840643</v>
      </c>
      <c r="R25" s="3">
        <v>182.62313894844925</v>
      </c>
      <c r="S25" s="3">
        <v>171.28016186996047</v>
      </c>
      <c r="T25" s="3">
        <v>69.338326337088162</v>
      </c>
      <c r="U25" s="3">
        <v>101.04792679612238</v>
      </c>
      <c r="V25" s="3">
        <v>91.734364147011746</v>
      </c>
      <c r="W25" s="3">
        <v>57.415516564491291</v>
      </c>
      <c r="X25" s="3"/>
      <c r="Y25" s="29">
        <f t="shared" si="4"/>
        <v>99.999999999999986</v>
      </c>
      <c r="Z25" s="30">
        <f t="shared" si="5"/>
        <v>41.274862443621494</v>
      </c>
      <c r="AA25" s="30">
        <f t="shared" si="6"/>
        <v>9.2293398185890734</v>
      </c>
      <c r="AB25" s="24"/>
      <c r="AC25" s="3">
        <v>70.848307311327886</v>
      </c>
      <c r="AD25" s="3">
        <v>81.7201703258539</v>
      </c>
      <c r="AE25" s="3">
        <v>129.91876302358591</v>
      </c>
      <c r="AF25" s="3">
        <v>58.816778908585754</v>
      </c>
      <c r="AG25" s="3">
        <v>152.38727992027304</v>
      </c>
      <c r="AH25" s="3">
        <v>154.11469815480325</v>
      </c>
      <c r="AI25" s="3">
        <v>61.933379639416557</v>
      </c>
      <c r="AJ25" s="3">
        <v>52.221182013106635</v>
      </c>
      <c r="AK25" s="3">
        <v>44.272642164708728</v>
      </c>
      <c r="AL25" s="3">
        <v>29.921782985534382</v>
      </c>
      <c r="AM25" s="3">
        <v>51.037356929302703</v>
      </c>
      <c r="AN25" s="3">
        <v>75.644006885513235</v>
      </c>
      <c r="AO25" s="3">
        <v>103.51221574608162</v>
      </c>
      <c r="AP25" s="3">
        <v>96.240147374143092</v>
      </c>
      <c r="AQ25" s="3">
        <v>132.54008999486607</v>
      </c>
      <c r="AR25" s="3">
        <v>131.74282004046751</v>
      </c>
      <c r="AS25" s="3">
        <v>82.662398453779502</v>
      </c>
      <c r="AT25" s="3">
        <v>52.607737142512001</v>
      </c>
      <c r="AU25" s="3">
        <v>46.761090810255794</v>
      </c>
      <c r="AV25" s="3">
        <v>53.272128771177485</v>
      </c>
      <c r="AW25" s="24"/>
      <c r="AX25" s="29">
        <f t="shared" si="7"/>
        <v>83.108748829764764</v>
      </c>
      <c r="AY25" s="30">
        <f t="shared" si="8"/>
        <v>38.48312492344094</v>
      </c>
      <c r="AZ25" s="30">
        <f t="shared" si="9"/>
        <v>8.6050883315430333</v>
      </c>
      <c r="BB25" s="1">
        <f t="shared" si="0"/>
        <v>3.1203256411800892E-3</v>
      </c>
      <c r="BD25" s="3">
        <v>35.717819532930143</v>
      </c>
      <c r="BE25" s="3">
        <v>128.18674717042094</v>
      </c>
      <c r="BF25" s="3">
        <v>70.648102339387961</v>
      </c>
      <c r="BG25" s="3">
        <v>174.16677604676758</v>
      </c>
      <c r="BH25" s="3">
        <v>108.99508294377192</v>
      </c>
      <c r="BI25" s="3">
        <v>104.56064537625075</v>
      </c>
      <c r="BJ25" s="3">
        <v>54.921599709217219</v>
      </c>
      <c r="BK25" s="3">
        <v>137.06773825510132</v>
      </c>
      <c r="BL25" s="3">
        <v>84.835879365528115</v>
      </c>
      <c r="BM25" s="3">
        <v>183.16892662782834</v>
      </c>
      <c r="BN25" s="3">
        <v>111.29711337499876</v>
      </c>
      <c r="BO25" s="3">
        <v>114.1080136910231</v>
      </c>
      <c r="BP25" s="3"/>
      <c r="BQ25" s="29">
        <f t="shared" si="11"/>
        <v>108.97287036943551</v>
      </c>
      <c r="BR25" s="30">
        <f t="shared" si="10"/>
        <v>44.008531510269094</v>
      </c>
      <c r="BS25" s="30">
        <f t="shared" si="1"/>
        <v>12.205770532165223</v>
      </c>
      <c r="BU25" s="1">
        <f t="shared" si="2"/>
        <v>0.29539317189868808</v>
      </c>
      <c r="BV25" s="1"/>
      <c r="BW25" s="1">
        <f t="shared" si="3"/>
        <v>0.10261416237639458</v>
      </c>
      <c r="BX25" s="1"/>
      <c r="BY25" s="3">
        <v>73.711231238486391</v>
      </c>
      <c r="BZ25" s="3">
        <v>92.253797602150215</v>
      </c>
      <c r="CA25" s="3">
        <v>92.797390752876524</v>
      </c>
      <c r="CB25" s="3">
        <v>94.05369492344397</v>
      </c>
      <c r="CC25" s="3">
        <v>173.64781203756831</v>
      </c>
      <c r="CD25" s="3">
        <v>46.132938724972071</v>
      </c>
      <c r="CE25" s="3">
        <v>60.073083079153214</v>
      </c>
      <c r="CF25" s="3">
        <v>122.63461480385347</v>
      </c>
      <c r="CG25" s="3">
        <v>122.11518134871501</v>
      </c>
      <c r="CH25" s="3">
        <v>78.965965028840643</v>
      </c>
      <c r="CI25" s="3">
        <v>182.62313894844925</v>
      </c>
      <c r="CJ25" s="3">
        <v>57.415516564491291</v>
      </c>
      <c r="CL25">
        <v>70.848307311327886</v>
      </c>
      <c r="CM25">
        <v>81.7201703258539</v>
      </c>
      <c r="CN25">
        <v>129.91876302358591</v>
      </c>
      <c r="CO25">
        <v>58.816778908585754</v>
      </c>
      <c r="CP25">
        <v>152.38727992027304</v>
      </c>
      <c r="CQ25">
        <v>29.921782985534382</v>
      </c>
      <c r="CR25">
        <v>51.037356929302703</v>
      </c>
      <c r="CS25">
        <v>75.644006885513235</v>
      </c>
      <c r="CT25">
        <v>103.51221574608162</v>
      </c>
      <c r="CU25">
        <v>96.240147374143092</v>
      </c>
      <c r="CV25">
        <v>132.54008999486607</v>
      </c>
      <c r="CW25">
        <v>53.272128771177485</v>
      </c>
    </row>
    <row r="26" spans="1:101" x14ac:dyDescent="0.25">
      <c r="A26" s="27">
        <v>37</v>
      </c>
      <c r="B26" s="28" t="s">
        <v>17</v>
      </c>
      <c r="C26" s="24"/>
      <c r="D26" s="3">
        <v>174.85492386229765</v>
      </c>
      <c r="E26" s="3">
        <v>116.27906976744185</v>
      </c>
      <c r="F26" s="3">
        <v>102.6004624983638</v>
      </c>
      <c r="G26" s="3">
        <v>88.092848728129496</v>
      </c>
      <c r="H26" s="3">
        <v>124.48187093677733</v>
      </c>
      <c r="I26" s="3" t="s">
        <v>111</v>
      </c>
      <c r="J26" s="3">
        <v>37.261660630917582</v>
      </c>
      <c r="K26" s="3">
        <v>125.55085300405776</v>
      </c>
      <c r="L26" s="3">
        <v>92.935991971726509</v>
      </c>
      <c r="M26" s="3">
        <v>55.107116366333614</v>
      </c>
      <c r="N26" s="3">
        <v>145.2724813473537</v>
      </c>
      <c r="O26" s="3">
        <v>148.67577119420568</v>
      </c>
      <c r="P26" s="3">
        <v>119.6823596142938</v>
      </c>
      <c r="Q26" s="3">
        <v>58.401326410401843</v>
      </c>
      <c r="R26" s="3">
        <v>47.864217461494825</v>
      </c>
      <c r="S26" s="3">
        <v>104.12757973733584</v>
      </c>
      <c r="T26" s="3">
        <v>27.073607050918447</v>
      </c>
      <c r="U26" s="3">
        <v>130.21946856320082</v>
      </c>
      <c r="V26" s="3">
        <v>68.633011911514473</v>
      </c>
      <c r="W26" s="3">
        <v>28.164405078755614</v>
      </c>
      <c r="X26" s="3"/>
      <c r="Y26" s="29">
        <f t="shared" si="4"/>
        <v>94.488369796606349</v>
      </c>
      <c r="Z26" s="30">
        <f t="shared" si="5"/>
        <v>43.678669648509818</v>
      </c>
      <c r="AA26" s="30">
        <f t="shared" si="6"/>
        <v>10.020574051902711</v>
      </c>
      <c r="AB26" s="24"/>
      <c r="AC26" s="3"/>
      <c r="AD26" s="3">
        <v>71.796326192242248</v>
      </c>
      <c r="AE26" s="3">
        <v>159.5183035909071</v>
      </c>
      <c r="AF26" s="3">
        <v>124.65639862123129</v>
      </c>
      <c r="AG26" s="3">
        <v>85.278589816309605</v>
      </c>
      <c r="AH26" s="3">
        <v>84.209607749029189</v>
      </c>
      <c r="AI26" s="3"/>
      <c r="AJ26" s="3">
        <v>140.27662637985949</v>
      </c>
      <c r="AK26" s="3">
        <v>125.59448492517126</v>
      </c>
      <c r="AL26" s="3">
        <v>75.919542737466713</v>
      </c>
      <c r="AM26" s="3">
        <v>87.08931454251929</v>
      </c>
      <c r="AN26" s="3">
        <v>127.38339369082419</v>
      </c>
      <c r="AO26" s="3">
        <v>143.52720450281424</v>
      </c>
      <c r="AP26" s="3">
        <v>78.144770714254534</v>
      </c>
      <c r="AQ26" s="3">
        <v>25.568305772503159</v>
      </c>
      <c r="AR26" s="3">
        <v>24.368427941882278</v>
      </c>
      <c r="AS26" s="3">
        <v>18.565382433788557</v>
      </c>
      <c r="AT26" s="3">
        <v>40.817662201666735</v>
      </c>
      <c r="AU26" s="3">
        <v>38.003403289846851</v>
      </c>
      <c r="AV26" s="3">
        <v>41.079453728347659</v>
      </c>
      <c r="AW26" s="24"/>
      <c r="AX26" s="29">
        <f t="shared" si="7"/>
        <v>82.87762215725914</v>
      </c>
      <c r="AY26" s="30">
        <f t="shared" si="8"/>
        <v>45.367926752950204</v>
      </c>
      <c r="AZ26" s="30">
        <f t="shared" si="9"/>
        <v>10.693322885128559</v>
      </c>
      <c r="BB26" s="1">
        <f t="shared" si="0"/>
        <v>0.16531824942919732</v>
      </c>
      <c r="BD26" s="3">
        <v>100.19480519480518</v>
      </c>
      <c r="BE26" s="3"/>
      <c r="BF26" s="3">
        <v>178.91774891774892</v>
      </c>
      <c r="BG26" s="3">
        <v>123.5064935064935</v>
      </c>
      <c r="BH26" s="3"/>
      <c r="BI26" s="3">
        <v>212.31601731601731</v>
      </c>
      <c r="BJ26" s="3">
        <v>82.034632034632054</v>
      </c>
      <c r="BK26" s="3">
        <v>105.4978354978355</v>
      </c>
      <c r="BL26" s="3">
        <v>125.04329004329006</v>
      </c>
      <c r="BM26" s="3">
        <v>47.489177489177493</v>
      </c>
      <c r="BN26" s="3">
        <v>74.761904761904773</v>
      </c>
      <c r="BO26" s="3">
        <v>67.186147186147195</v>
      </c>
      <c r="BP26" s="3"/>
      <c r="BQ26" s="29">
        <f t="shared" si="11"/>
        <v>111.69480519480521</v>
      </c>
      <c r="BR26" s="30">
        <f t="shared" si="10"/>
        <v>51.076251522765396</v>
      </c>
      <c r="BS26" s="30">
        <f t="shared" si="1"/>
        <v>15.400069272621042</v>
      </c>
      <c r="BU26" s="1">
        <f t="shared" si="2"/>
        <v>0.25837714050858385</v>
      </c>
      <c r="BV26" s="1"/>
      <c r="BW26" s="1">
        <f t="shared" si="3"/>
        <v>0.17434244056187823</v>
      </c>
      <c r="BX26" s="1"/>
      <c r="BY26" s="3">
        <v>174.85492386229765</v>
      </c>
      <c r="BZ26" s="3">
        <v>116.27906976744185</v>
      </c>
      <c r="CA26" s="3">
        <v>102.6004624983638</v>
      </c>
      <c r="CB26" s="3">
        <v>88.092848728129496</v>
      </c>
      <c r="CC26" s="3">
        <v>124.48187093677733</v>
      </c>
      <c r="CD26" s="3">
        <v>55.107116366333614</v>
      </c>
      <c r="CE26" s="3">
        <v>145.2724813473537</v>
      </c>
      <c r="CF26" s="3">
        <v>148.67577119420568</v>
      </c>
      <c r="CG26" s="3">
        <v>119.6823596142938</v>
      </c>
      <c r="CH26" s="3">
        <v>58.401326410401843</v>
      </c>
      <c r="CI26" s="3">
        <v>47.864217461494825</v>
      </c>
      <c r="CJ26" s="3">
        <v>28.164405078755614</v>
      </c>
      <c r="CM26">
        <v>71.796326192242248</v>
      </c>
      <c r="CN26">
        <v>159.5183035909071</v>
      </c>
      <c r="CO26">
        <v>124.65639862123129</v>
      </c>
      <c r="CP26">
        <v>85.278589816309605</v>
      </c>
      <c r="CQ26">
        <v>75.919542737466713</v>
      </c>
      <c r="CR26">
        <v>87.08931454251929</v>
      </c>
      <c r="CS26">
        <v>127.38339369082419</v>
      </c>
      <c r="CT26">
        <v>143.52720450281424</v>
      </c>
      <c r="CU26">
        <v>78.144770714254534</v>
      </c>
      <c r="CV26">
        <v>25.568305772503159</v>
      </c>
      <c r="CW26">
        <v>41.079453728347659</v>
      </c>
    </row>
    <row r="27" spans="1:101" x14ac:dyDescent="0.25">
      <c r="A27" s="27">
        <v>39</v>
      </c>
      <c r="B27" s="28" t="s">
        <v>32</v>
      </c>
      <c r="C27" s="24"/>
      <c r="D27" s="3">
        <v>166.04929329718769</v>
      </c>
      <c r="E27" s="3">
        <v>43.59552731963386</v>
      </c>
      <c r="F27" s="3">
        <v>96.696535121301807</v>
      </c>
      <c r="G27" s="3">
        <v>106.82283798605221</v>
      </c>
      <c r="H27" s="3">
        <v>123.6540225841387</v>
      </c>
      <c r="I27" s="3">
        <v>125.04742393201306</v>
      </c>
      <c r="J27" s="3">
        <v>48.6172905931613</v>
      </c>
      <c r="K27" s="3">
        <v>139.91956901130587</v>
      </c>
      <c r="L27" s="3">
        <v>60.412915864771101</v>
      </c>
      <c r="M27" s="3">
        <v>95.551462726513961</v>
      </c>
      <c r="N27" s="3">
        <v>173.23703688374755</v>
      </c>
      <c r="O27" s="3">
        <v>64.110258055170419</v>
      </c>
      <c r="P27" s="3">
        <v>55.694665756127179</v>
      </c>
      <c r="Q27" s="3">
        <v>78.6788899695797</v>
      </c>
      <c r="R27" s="3">
        <v>122.72968703653885</v>
      </c>
      <c r="S27" s="3">
        <v>195.72460319102706</v>
      </c>
      <c r="T27" s="3">
        <v>62.55130407190503</v>
      </c>
      <c r="U27" s="3">
        <v>159.74449709937988</v>
      </c>
      <c r="V27" s="3">
        <v>42.795356248577285</v>
      </c>
      <c r="W27" s="3">
        <v>38.366823251867643</v>
      </c>
      <c r="X27" s="3"/>
      <c r="Y27" s="29">
        <f t="shared" si="4"/>
        <v>100.00000000000001</v>
      </c>
      <c r="Z27" s="30">
        <f t="shared" si="5"/>
        <v>48.882761355948979</v>
      </c>
      <c r="AA27" s="30">
        <f t="shared" si="6"/>
        <v>10.930517731980171</v>
      </c>
      <c r="AB27" s="24"/>
      <c r="AC27" s="3">
        <v>143.67209541350221</v>
      </c>
      <c r="AD27" s="3">
        <v>59.833481640902541</v>
      </c>
      <c r="AE27" s="3">
        <v>68.5525871048293</v>
      </c>
      <c r="AF27" s="3">
        <v>136.33259524450057</v>
      </c>
      <c r="AG27" s="3">
        <v>80.320620270540601</v>
      </c>
      <c r="AH27" s="3">
        <v>78.41676496354394</v>
      </c>
      <c r="AI27" s="3">
        <v>44.809579979167964</v>
      </c>
      <c r="AJ27" s="3">
        <v>136.66370051528259</v>
      </c>
      <c r="AK27" s="3">
        <v>114.87973290841491</v>
      </c>
      <c r="AL27" s="3">
        <v>65.489863350095547</v>
      </c>
      <c r="AM27" s="3">
        <v>159.41339182859784</v>
      </c>
      <c r="AN27" s="3">
        <v>110.76850912953805</v>
      </c>
      <c r="AO27" s="3">
        <v>50.245224841172941</v>
      </c>
      <c r="AP27" s="3">
        <v>121.84673964778676</v>
      </c>
      <c r="AQ27" s="3">
        <v>92.30939028343991</v>
      </c>
      <c r="AR27" s="3">
        <v>93.302706095786007</v>
      </c>
      <c r="AS27" s="3">
        <v>31.537777041988292</v>
      </c>
      <c r="AT27" s="3">
        <v>104.62926556712127</v>
      </c>
      <c r="AU27" s="3">
        <v>81.548468983023966</v>
      </c>
      <c r="AV27" s="3">
        <v>93.633811366568025</v>
      </c>
      <c r="AW27" s="24"/>
      <c r="AX27" s="29">
        <f t="shared" si="7"/>
        <v>93.41031530879016</v>
      </c>
      <c r="AY27" s="30">
        <f t="shared" si="8"/>
        <v>35.100623129069113</v>
      </c>
      <c r="AZ27" s="30">
        <f t="shared" si="9"/>
        <v>7.8487379369199912</v>
      </c>
      <c r="BB27" s="1">
        <f t="shared" si="0"/>
        <v>0.24640598641293127</v>
      </c>
      <c r="BD27" s="3">
        <v>79.480925430391437</v>
      </c>
      <c r="BE27" s="3">
        <v>202.79428828530158</v>
      </c>
      <c r="BF27" s="3">
        <v>153.60534230031496</v>
      </c>
      <c r="BG27" s="3">
        <v>127.34850458215921</v>
      </c>
      <c r="BH27" s="3">
        <v>48.862156338061517</v>
      </c>
      <c r="BI27" s="3">
        <v>187.3073006701556</v>
      </c>
      <c r="BJ27" s="3">
        <v>76.326694925288308</v>
      </c>
      <c r="BK27" s="3">
        <v>160.5105496222975</v>
      </c>
      <c r="BL27" s="3">
        <v>67.020294110682229</v>
      </c>
      <c r="BM27" s="3">
        <v>126.39655213242084</v>
      </c>
      <c r="BN27" s="3">
        <v>49.188945984986617</v>
      </c>
      <c r="BO27" s="3">
        <v>125.9560965213479</v>
      </c>
      <c r="BP27" s="3"/>
      <c r="BQ27" s="29">
        <f t="shared" si="11"/>
        <v>117.0664709086173</v>
      </c>
      <c r="BR27" s="30">
        <f t="shared" si="10"/>
        <v>52.754590765522579</v>
      </c>
      <c r="BS27" s="30">
        <f t="shared" si="1"/>
        <v>14.631490924708517</v>
      </c>
      <c r="BU27" s="1">
        <f t="shared" si="2"/>
        <v>0.21711345266834559</v>
      </c>
      <c r="BV27" s="1"/>
      <c r="BW27" s="1">
        <f t="shared" si="3"/>
        <v>0.19410838765368488</v>
      </c>
      <c r="BX27" s="1"/>
      <c r="BY27" s="3">
        <v>166.04929329718769</v>
      </c>
      <c r="BZ27" s="3">
        <v>43.59552731963386</v>
      </c>
      <c r="CA27" s="3">
        <v>96.696535121301807</v>
      </c>
      <c r="CB27" s="3">
        <v>106.82283798605221</v>
      </c>
      <c r="CC27" s="3">
        <v>123.6540225841387</v>
      </c>
      <c r="CD27" s="3">
        <v>95.551462726513961</v>
      </c>
      <c r="CE27" s="3">
        <v>173.23703688374755</v>
      </c>
      <c r="CF27" s="3">
        <v>64.110258055170419</v>
      </c>
      <c r="CG27" s="3">
        <v>55.694665756127179</v>
      </c>
      <c r="CH27" s="3">
        <v>78.6788899695797</v>
      </c>
      <c r="CI27" s="3">
        <v>122.72968703653885</v>
      </c>
      <c r="CJ27" s="3">
        <v>38.366823251867643</v>
      </c>
      <c r="CL27">
        <v>143.67209541350221</v>
      </c>
      <c r="CM27">
        <v>59.833481640902541</v>
      </c>
      <c r="CN27">
        <v>68.5525871048293</v>
      </c>
      <c r="CO27">
        <v>136.33259524450057</v>
      </c>
      <c r="CP27">
        <v>80.320620270540601</v>
      </c>
      <c r="CQ27">
        <v>65.489863350095547</v>
      </c>
      <c r="CR27">
        <v>159.41339182859784</v>
      </c>
      <c r="CS27">
        <v>110.76850912953805</v>
      </c>
      <c r="CT27">
        <v>50.245224841172941</v>
      </c>
      <c r="CU27">
        <v>121.84673964778676</v>
      </c>
      <c r="CV27">
        <v>92.30939028343991</v>
      </c>
      <c r="CW27">
        <v>93.633811366568025</v>
      </c>
    </row>
    <row r="28" spans="1:101" x14ac:dyDescent="0.25">
      <c r="A28" s="27">
        <v>41</v>
      </c>
      <c r="B28" s="28" t="s">
        <v>18</v>
      </c>
      <c r="C28" s="24"/>
      <c r="D28" s="3">
        <v>46.340325840467905</v>
      </c>
      <c r="E28" s="3">
        <v>123.65640396069327</v>
      </c>
      <c r="F28" s="3">
        <v>103.874381476736</v>
      </c>
      <c r="G28" s="3">
        <v>93.334691448698081</v>
      </c>
      <c r="H28" s="3">
        <v>137.23040963261192</v>
      </c>
      <c r="I28" s="3">
        <v>113.21321160330881</v>
      </c>
      <c r="J28" s="3">
        <v>65.436142666445079</v>
      </c>
      <c r="K28" s="3">
        <v>100.19674802849899</v>
      </c>
      <c r="L28" s="3">
        <v>106.90869712061672</v>
      </c>
      <c r="M28" s="3">
        <v>74.260318549532784</v>
      </c>
      <c r="N28" s="3">
        <v>51.765639323872989</v>
      </c>
      <c r="O28" s="3">
        <v>140.17894956924511</v>
      </c>
      <c r="P28" s="3">
        <v>108.5813234119432</v>
      </c>
      <c r="Q28" s="3">
        <v>67.108768957771545</v>
      </c>
      <c r="R28" s="3">
        <v>115.96875619863511</v>
      </c>
      <c r="S28" s="3">
        <v>156.56210965351974</v>
      </c>
      <c r="T28" s="3">
        <v>63.892179935989873</v>
      </c>
      <c r="U28" s="3">
        <v>150.75080548750088</v>
      </c>
      <c r="V28" s="3">
        <v>101.18316866184534</v>
      </c>
      <c r="W28" s="3">
        <v>79.5569684720666</v>
      </c>
      <c r="X28" s="3"/>
      <c r="Y28" s="29">
        <f t="shared" si="4"/>
        <v>99.999999999999986</v>
      </c>
      <c r="Z28" s="30">
        <f t="shared" si="5"/>
        <v>32.292625325555115</v>
      </c>
      <c r="AA28" s="30">
        <f t="shared" si="6"/>
        <v>7.2208505399872509</v>
      </c>
      <c r="AB28" s="24"/>
      <c r="AC28" s="3">
        <v>89.935829049015453</v>
      </c>
      <c r="AD28" s="3"/>
      <c r="AE28" s="3">
        <v>136.61925771847342</v>
      </c>
      <c r="AF28" s="3">
        <v>58.316758964901652</v>
      </c>
      <c r="AG28" s="3">
        <v>146.57996172259064</v>
      </c>
      <c r="AH28" s="3">
        <v>145.85086821098682</v>
      </c>
      <c r="AI28" s="3">
        <v>79.481914728225036</v>
      </c>
      <c r="AJ28" s="3">
        <v>82.816445347472026</v>
      </c>
      <c r="AK28" s="3">
        <v>83.084494432620502</v>
      </c>
      <c r="AL28" s="3">
        <v>88.574139696461231</v>
      </c>
      <c r="AM28" s="3">
        <v>51.73347343365517</v>
      </c>
      <c r="AN28" s="3">
        <v>126.40122659261364</v>
      </c>
      <c r="AO28" s="3">
        <v>149.23900864726349</v>
      </c>
      <c r="AP28" s="3">
        <v>72.973682940820112</v>
      </c>
      <c r="AQ28" s="3">
        <v>132.4591359169691</v>
      </c>
      <c r="AR28" s="3">
        <v>131.15105638144456</v>
      </c>
      <c r="AS28" s="3">
        <v>97.473369323390514</v>
      </c>
      <c r="AT28" s="3">
        <v>97.323261835707356</v>
      </c>
      <c r="AU28" s="3">
        <v>69.564098577731542</v>
      </c>
      <c r="AV28" s="3">
        <v>95.554137873727441</v>
      </c>
      <c r="AW28" s="24"/>
      <c r="AX28" s="29">
        <f t="shared" si="7"/>
        <v>101.84905902074051</v>
      </c>
      <c r="AY28" s="30">
        <f t="shared" si="8"/>
        <v>31.344821704044325</v>
      </c>
      <c r="AZ28" s="30">
        <f t="shared" si="9"/>
        <v>7.1909952742752408</v>
      </c>
      <c r="BB28" s="1">
        <f t="shared" si="0"/>
        <v>0.32003637796307655</v>
      </c>
      <c r="BD28" s="3">
        <v>42.119496323840103</v>
      </c>
      <c r="BE28" s="3">
        <v>120.42029352939522</v>
      </c>
      <c r="BF28" s="3">
        <v>125.40071551311306</v>
      </c>
      <c r="BG28" s="3">
        <v>144.21814699005606</v>
      </c>
      <c r="BH28" s="3">
        <v>101.45637905293107</v>
      </c>
      <c r="BI28" s="3">
        <v>154.08884757317111</v>
      </c>
      <c r="BJ28" s="3">
        <v>66.424406321304829</v>
      </c>
      <c r="BK28" s="3">
        <v>147.81261443984337</v>
      </c>
      <c r="BL28" s="3">
        <v>97.5126059889011</v>
      </c>
      <c r="BM28" s="3">
        <v>121.87385560156626</v>
      </c>
      <c r="BN28" s="3">
        <v>129.18673765458183</v>
      </c>
      <c r="BO28" s="3">
        <v>144.73647144990002</v>
      </c>
      <c r="BP28" s="3"/>
      <c r="BQ28" s="29">
        <f t="shared" si="11"/>
        <v>116.27088086988367</v>
      </c>
      <c r="BR28" s="30">
        <f t="shared" si="10"/>
        <v>34.204790303540335</v>
      </c>
      <c r="BS28" s="30">
        <f t="shared" si="1"/>
        <v>9.4867019466083189</v>
      </c>
      <c r="BU28" s="1">
        <f t="shared" si="2"/>
        <v>2.9208430698094336E-2</v>
      </c>
      <c r="BV28" s="1"/>
      <c r="BW28" s="1">
        <f t="shared" si="3"/>
        <v>0.22176536078647119</v>
      </c>
      <c r="BX28" s="1"/>
      <c r="BY28" s="3">
        <v>46.340325840467905</v>
      </c>
      <c r="BZ28" s="3">
        <v>123.65640396069327</v>
      </c>
      <c r="CA28" s="3">
        <v>103.874381476736</v>
      </c>
      <c r="CB28" s="3">
        <v>93.334691448698081</v>
      </c>
      <c r="CC28" s="3">
        <v>137.23040963261192</v>
      </c>
      <c r="CD28" s="3">
        <v>74.260318549532784</v>
      </c>
      <c r="CE28" s="3">
        <v>51.765639323872989</v>
      </c>
      <c r="CF28" s="3">
        <v>140.17894956924511</v>
      </c>
      <c r="CG28" s="3">
        <v>108.5813234119432</v>
      </c>
      <c r="CH28" s="3">
        <v>67.108768957771545</v>
      </c>
      <c r="CI28" s="3">
        <v>115.96875619863511</v>
      </c>
      <c r="CJ28" s="3">
        <v>79.5569684720666</v>
      </c>
      <c r="CL28">
        <v>89.935829049015453</v>
      </c>
      <c r="CN28">
        <v>136.61925771847342</v>
      </c>
      <c r="CO28">
        <v>58.316758964901652</v>
      </c>
      <c r="CP28">
        <v>146.57996172259064</v>
      </c>
      <c r="CQ28">
        <v>88.574139696461231</v>
      </c>
      <c r="CR28">
        <v>51.73347343365517</v>
      </c>
      <c r="CS28">
        <v>126.40122659261364</v>
      </c>
      <c r="CT28">
        <v>149.23900864726349</v>
      </c>
      <c r="CU28">
        <v>72.973682940820112</v>
      </c>
      <c r="CV28">
        <v>132.4591359169691</v>
      </c>
      <c r="CW28">
        <v>95.554137873727441</v>
      </c>
    </row>
    <row r="29" spans="1:101" x14ac:dyDescent="0.25">
      <c r="A29" s="27">
        <v>43</v>
      </c>
      <c r="B29" s="28" t="s">
        <v>58</v>
      </c>
      <c r="C29" s="24"/>
      <c r="D29" s="3">
        <v>115.94230243110917</v>
      </c>
      <c r="E29" s="3">
        <v>68.405015047027874</v>
      </c>
      <c r="F29" s="3">
        <v>70.395562306016004</v>
      </c>
      <c r="G29" s="3">
        <v>124.47995773624781</v>
      </c>
      <c r="H29" s="3">
        <v>178.89453873076675</v>
      </c>
      <c r="I29" s="3">
        <v>61.320176224752615</v>
      </c>
      <c r="J29" s="3">
        <v>102.45186366166359</v>
      </c>
      <c r="K29" s="3">
        <v>84.18788501995266</v>
      </c>
      <c r="L29" s="3">
        <v>56.159847548608049</v>
      </c>
      <c r="M29" s="3">
        <v>54.414580994518936</v>
      </c>
      <c r="N29" s="3">
        <v>70.659710757445694</v>
      </c>
      <c r="O29" s="3">
        <v>124.59316421543195</v>
      </c>
      <c r="P29" s="3">
        <v>85.593532136489301</v>
      </c>
      <c r="Q29" s="3">
        <v>107.00842444882599</v>
      </c>
      <c r="R29" s="3">
        <v>199.31887435024203</v>
      </c>
      <c r="S29" s="3">
        <v>164.80976594560431</v>
      </c>
      <c r="T29" s="3">
        <v>51.376873803077345</v>
      </c>
      <c r="U29" s="3">
        <v>169.02670729521424</v>
      </c>
      <c r="V29" s="3">
        <v>52.282525636550609</v>
      </c>
      <c r="W29" s="3">
        <v>58.678691710455574</v>
      </c>
      <c r="X29" s="3"/>
      <c r="Y29" s="29">
        <f t="shared" si="4"/>
        <v>100.00000000000003</v>
      </c>
      <c r="Z29" s="30">
        <f t="shared" si="5"/>
        <v>46.794500324846567</v>
      </c>
      <c r="AA29" s="30">
        <f t="shared" si="6"/>
        <v>10.463568369949291</v>
      </c>
      <c r="AB29" s="24"/>
      <c r="AC29" s="3">
        <v>92.801011311214069</v>
      </c>
      <c r="AD29" s="3">
        <v>53.49949528778032</v>
      </c>
      <c r="AE29" s="3">
        <v>88.140677918132866</v>
      </c>
      <c r="AF29" s="3">
        <v>100.42358090961409</v>
      </c>
      <c r="AG29" s="3">
        <v>154.47967472004984</v>
      </c>
      <c r="AH29" s="3">
        <v>153.09289535004393</v>
      </c>
      <c r="AI29" s="3">
        <v>57.791907623513005</v>
      </c>
      <c r="AJ29" s="3">
        <v>40.169432363845637</v>
      </c>
      <c r="AK29" s="3">
        <v>55.999471703097157</v>
      </c>
      <c r="AL29" s="3"/>
      <c r="AM29" s="3">
        <v>71.169139913774416</v>
      </c>
      <c r="AN29" s="3">
        <v>99.999056612673485</v>
      </c>
      <c r="AO29" s="3">
        <v>95.980226601635849</v>
      </c>
      <c r="AP29" s="3">
        <v>134.31948755200429</v>
      </c>
      <c r="AQ29" s="3"/>
      <c r="AR29" s="3"/>
      <c r="AS29" s="3">
        <v>48.433505344289216</v>
      </c>
      <c r="AT29" s="3">
        <v>88.725578060584354</v>
      </c>
      <c r="AU29" s="3">
        <v>28.377090782162441</v>
      </c>
      <c r="AV29" s="3">
        <v>68.508787652946694</v>
      </c>
      <c r="AW29" s="24"/>
      <c r="AX29" s="29">
        <f t="shared" si="7"/>
        <v>84.230059982785974</v>
      </c>
      <c r="AY29" s="30">
        <f t="shared" si="8"/>
        <v>37.202413302787903</v>
      </c>
      <c r="AZ29" s="30">
        <f t="shared" si="9"/>
        <v>9.0229105632516529</v>
      </c>
      <c r="BB29" s="1">
        <f t="shared" si="0"/>
        <v>0.17058955916956903</v>
      </c>
      <c r="BD29" s="3">
        <v>61.69577929380015</v>
      </c>
      <c r="BE29" s="3">
        <v>88.027588274983145</v>
      </c>
      <c r="BF29" s="3">
        <v>38.179773596221608</v>
      </c>
      <c r="BG29" s="3">
        <v>170.59449733863113</v>
      </c>
      <c r="BH29" s="3">
        <v>78.473648699302814</v>
      </c>
      <c r="BI29" s="3">
        <v>106.5507159457231</v>
      </c>
      <c r="BJ29" s="3">
        <v>100.36134642776821</v>
      </c>
      <c r="BK29" s="3">
        <v>168.2464952395232</v>
      </c>
      <c r="BL29" s="3">
        <v>53.734162980733196</v>
      </c>
      <c r="BM29" s="3">
        <v>190.07121973161409</v>
      </c>
      <c r="BN29" s="3">
        <v>130.18367193942575</v>
      </c>
      <c r="BO29" s="3">
        <v>158.01784241697283</v>
      </c>
      <c r="BP29" s="3"/>
      <c r="BQ29" s="29">
        <f t="shared" si="11"/>
        <v>112.01139515705829</v>
      </c>
      <c r="BR29" s="30">
        <f t="shared" si="10"/>
        <v>50.792876024324386</v>
      </c>
      <c r="BS29" s="30">
        <f t="shared" si="1"/>
        <v>14.087409148768236</v>
      </c>
      <c r="BU29" s="1">
        <f t="shared" si="2"/>
        <v>0.35153812063420586</v>
      </c>
      <c r="BV29" s="1"/>
      <c r="BW29" s="1">
        <f t="shared" si="3"/>
        <v>0.2247700646417547</v>
      </c>
      <c r="BX29" s="1"/>
      <c r="BY29" s="3">
        <v>115.94230243110917</v>
      </c>
      <c r="BZ29" s="3">
        <v>68.405015047027874</v>
      </c>
      <c r="CA29" s="3">
        <v>70.395562306016004</v>
      </c>
      <c r="CB29" s="3">
        <v>124.47995773624781</v>
      </c>
      <c r="CC29" s="3">
        <v>178.89453873076675</v>
      </c>
      <c r="CD29" s="3">
        <v>54.414580994518936</v>
      </c>
      <c r="CE29" s="3">
        <v>70.659710757445694</v>
      </c>
      <c r="CF29" s="3">
        <v>124.59316421543195</v>
      </c>
      <c r="CG29" s="3">
        <v>85.593532136489301</v>
      </c>
      <c r="CH29" s="3">
        <v>107.00842444882599</v>
      </c>
      <c r="CI29" s="3">
        <v>199.31887435024203</v>
      </c>
      <c r="CJ29" s="3">
        <v>58.678691710455574</v>
      </c>
      <c r="CL29">
        <v>92.801011311214069</v>
      </c>
      <c r="CM29">
        <v>53.49949528778032</v>
      </c>
      <c r="CN29">
        <v>88.140677918132866</v>
      </c>
      <c r="CO29">
        <v>100.42358090961409</v>
      </c>
      <c r="CP29">
        <v>154.47967472004984</v>
      </c>
      <c r="CR29">
        <v>71.169139913774416</v>
      </c>
      <c r="CS29">
        <v>99.999056612673485</v>
      </c>
      <c r="CT29">
        <v>95.980226601635849</v>
      </c>
      <c r="CU29">
        <v>134.31948755200429</v>
      </c>
      <c r="CW29">
        <v>68.508787652946694</v>
      </c>
    </row>
    <row r="30" spans="1:101" x14ac:dyDescent="0.25">
      <c r="A30" s="27">
        <v>45</v>
      </c>
      <c r="B30" s="28" t="s">
        <v>19</v>
      </c>
      <c r="C30" s="24"/>
      <c r="D30" s="3">
        <v>156.83130211674157</v>
      </c>
      <c r="E30" s="3">
        <v>54.066371830795738</v>
      </c>
      <c r="F30" s="3">
        <v>127.3927281320685</v>
      </c>
      <c r="G30" s="3">
        <v>117.02845953884072</v>
      </c>
      <c r="H30" s="3">
        <v>128.3717632760542</v>
      </c>
      <c r="I30" s="3">
        <v>66.152391884136279</v>
      </c>
      <c r="J30" s="3">
        <v>68.870058404510331</v>
      </c>
      <c r="K30" s="3">
        <v>119.40852773370247</v>
      </c>
      <c r="L30" s="3">
        <v>88.687080112082683</v>
      </c>
      <c r="M30" s="3">
        <v>57.155396509233334</v>
      </c>
      <c r="N30" s="3">
        <v>137.8751561392256</v>
      </c>
      <c r="O30" s="3">
        <v>33.523513723371941</v>
      </c>
      <c r="P30" s="3">
        <v>144.4245636541643</v>
      </c>
      <c r="Q30" s="3">
        <v>123.10522939806221</v>
      </c>
      <c r="R30" s="3">
        <v>148.49262347658762</v>
      </c>
      <c r="S30" s="3">
        <v>114.41207251612036</v>
      </c>
      <c r="T30" s="3">
        <v>30.957766449478417</v>
      </c>
      <c r="U30" s="3">
        <v>163.43134938050713</v>
      </c>
      <c r="V30" s="3">
        <v>51.011106984909375</v>
      </c>
      <c r="W30" s="3">
        <v>68.802538739407865</v>
      </c>
      <c r="X30" s="3"/>
      <c r="Y30" s="29">
        <f t="shared" si="4"/>
        <v>100.00000000000003</v>
      </c>
      <c r="Z30" s="30">
        <f t="shared" si="5"/>
        <v>42.750127659365035</v>
      </c>
      <c r="AA30" s="30">
        <f t="shared" si="6"/>
        <v>9.5592191493134191</v>
      </c>
      <c r="AB30" s="24"/>
      <c r="AC30" s="3">
        <v>137.70635697646944</v>
      </c>
      <c r="AD30" s="3">
        <v>54.89348772830089</v>
      </c>
      <c r="AE30" s="3">
        <v>105.65139596907603</v>
      </c>
      <c r="AF30" s="3">
        <v>52.935417440329516</v>
      </c>
      <c r="AG30" s="3">
        <v>86.188852503291614</v>
      </c>
      <c r="AH30" s="3">
        <v>85.901893926606135</v>
      </c>
      <c r="AI30" s="3">
        <v>32.814557239796102</v>
      </c>
      <c r="AJ30" s="3">
        <v>51.433104891799758</v>
      </c>
      <c r="AK30" s="3">
        <v>81.783194355356017</v>
      </c>
      <c r="AL30" s="3">
        <v>37.962931703858764</v>
      </c>
      <c r="AM30" s="3">
        <v>128.99632017825195</v>
      </c>
      <c r="AN30" s="3">
        <v>48.310320380810928</v>
      </c>
      <c r="AO30" s="3">
        <v>62.590729549981454</v>
      </c>
      <c r="AP30" s="3"/>
      <c r="AQ30" s="3">
        <v>145.13352013774016</v>
      </c>
      <c r="AR30" s="3">
        <v>150.72077242496883</v>
      </c>
      <c r="AS30" s="3"/>
      <c r="AT30" s="3">
        <v>52.293980621856129</v>
      </c>
      <c r="AU30" s="3">
        <v>69.173896897471408</v>
      </c>
      <c r="AV30" s="3">
        <v>49.50879443637961</v>
      </c>
      <c r="AW30" s="24"/>
      <c r="AX30" s="29">
        <f t="shared" si="7"/>
        <v>79.666640409019152</v>
      </c>
      <c r="AY30" s="30">
        <f t="shared" si="8"/>
        <v>38.349101748657482</v>
      </c>
      <c r="AZ30" s="30">
        <f t="shared" si="9"/>
        <v>9.0389699662961984</v>
      </c>
      <c r="BB30" s="1">
        <f t="shared" si="0"/>
        <v>1.1201372147122683E-2</v>
      </c>
      <c r="BD30" s="3">
        <v>91.060761832875684</v>
      </c>
      <c r="BE30" s="3">
        <v>147.9678817298057</v>
      </c>
      <c r="BF30" s="3">
        <v>100.68062622818547</v>
      </c>
      <c r="BG30" s="3">
        <v>118.76472195832955</v>
      </c>
      <c r="BH30" s="3">
        <v>34.9969417368332</v>
      </c>
      <c r="BI30" s="3">
        <v>144.11056597389413</v>
      </c>
      <c r="BJ30" s="3">
        <v>54.611470438958364</v>
      </c>
      <c r="BK30" s="3">
        <v>181.34069051678139</v>
      </c>
      <c r="BL30" s="3">
        <v>49.489204981715496</v>
      </c>
      <c r="BM30" s="3">
        <v>137.37978422977318</v>
      </c>
      <c r="BN30" s="3">
        <v>38.52630757017738</v>
      </c>
      <c r="BO30" s="3">
        <v>133.3975351700264</v>
      </c>
      <c r="BP30" s="3"/>
      <c r="BQ30" s="29">
        <f t="shared" si="11"/>
        <v>102.69387436394634</v>
      </c>
      <c r="BR30" s="30">
        <f t="shared" si="10"/>
        <v>48.931201471806581</v>
      </c>
      <c r="BS30" s="30">
        <f t="shared" si="1"/>
        <v>13.571073528973665</v>
      </c>
      <c r="BU30" s="1">
        <f t="shared" si="2"/>
        <v>0.4173052244492963</v>
      </c>
      <c r="BV30" s="1"/>
      <c r="BW30" s="1">
        <f t="shared" si="3"/>
        <v>0.25663806391437183</v>
      </c>
      <c r="BX30" s="1"/>
      <c r="BY30" s="3">
        <v>156.83130211674157</v>
      </c>
      <c r="BZ30" s="3">
        <v>54.066371830795738</v>
      </c>
      <c r="CA30" s="3">
        <v>127.3927281320685</v>
      </c>
      <c r="CB30" s="3">
        <v>117.02845953884072</v>
      </c>
      <c r="CC30" s="3">
        <v>128.3717632760542</v>
      </c>
      <c r="CD30" s="3">
        <v>57.155396509233334</v>
      </c>
      <c r="CE30" s="3">
        <v>137.8751561392256</v>
      </c>
      <c r="CF30" s="3">
        <v>33.523513723371941</v>
      </c>
      <c r="CG30" s="3">
        <v>144.4245636541643</v>
      </c>
      <c r="CH30" s="3">
        <v>123.10522939806221</v>
      </c>
      <c r="CI30" s="3">
        <v>148.49262347658762</v>
      </c>
      <c r="CJ30" s="3">
        <v>68.802538739407865</v>
      </c>
      <c r="CL30">
        <v>137.70635697646944</v>
      </c>
      <c r="CM30">
        <v>54.89348772830089</v>
      </c>
      <c r="CN30">
        <v>105.65139596907603</v>
      </c>
      <c r="CO30">
        <v>52.935417440329516</v>
      </c>
      <c r="CP30">
        <v>86.188852503291614</v>
      </c>
      <c r="CQ30">
        <v>37.962931703858764</v>
      </c>
      <c r="CR30">
        <v>128.99632017825195</v>
      </c>
      <c r="CS30">
        <v>48.310320380810928</v>
      </c>
      <c r="CT30">
        <v>62.590729549981454</v>
      </c>
      <c r="CV30">
        <v>145.13352013774016</v>
      </c>
      <c r="CW30">
        <v>49.50879443637961</v>
      </c>
    </row>
    <row r="31" spans="1:101" x14ac:dyDescent="0.25">
      <c r="A31" s="27">
        <v>47</v>
      </c>
      <c r="B31" s="28" t="s">
        <v>28</v>
      </c>
      <c r="C31" s="24"/>
      <c r="D31" s="3">
        <v>264.59203471312924</v>
      </c>
      <c r="E31" s="3">
        <v>96.091905685804136</v>
      </c>
      <c r="F31" s="3">
        <v>196.67587380171844</v>
      </c>
      <c r="G31" s="3">
        <v>112.47359718624855</v>
      </c>
      <c r="H31" s="3">
        <v>138.92897762570607</v>
      </c>
      <c r="I31" s="3">
        <v>54.860507125175623</v>
      </c>
      <c r="J31" s="3">
        <v>135.31621252234086</v>
      </c>
      <c r="K31" s="3">
        <v>86.668132162211236</v>
      </c>
      <c r="L31" s="3">
        <v>110.33269934721731</v>
      </c>
      <c r="M31" s="3">
        <v>173.04953693526653</v>
      </c>
      <c r="N31" s="3">
        <v>122.22232841755154</v>
      </c>
      <c r="O31" s="3">
        <v>13.208575060451693</v>
      </c>
      <c r="P31" s="3">
        <v>82.195184891378105</v>
      </c>
      <c r="Q31" s="3">
        <v>75.638685259344925</v>
      </c>
      <c r="R31" s="3">
        <v>94.581808102916028</v>
      </c>
      <c r="S31" s="3">
        <v>87.184241462691986</v>
      </c>
      <c r="T31" s="3">
        <v>2.0835523612000495</v>
      </c>
      <c r="U31" s="3">
        <v>97.678463905800498</v>
      </c>
      <c r="V31" s="3">
        <v>32.113467585468655</v>
      </c>
      <c r="W31" s="3">
        <v>24.104215848378555</v>
      </c>
      <c r="X31" s="3"/>
      <c r="Y31" s="29">
        <f t="shared" si="4"/>
        <v>100.00000000000003</v>
      </c>
      <c r="Z31" s="30">
        <f t="shared" si="5"/>
        <v>63.29591280284761</v>
      </c>
      <c r="AA31" s="30">
        <f t="shared" si="6"/>
        <v>14.153396372506649</v>
      </c>
      <c r="AB31" s="24"/>
      <c r="AC31" s="3">
        <v>145.73397432834111</v>
      </c>
      <c r="AD31" s="3">
        <v>53.254833745902189</v>
      </c>
      <c r="AE31" s="3">
        <v>132.94593277198481</v>
      </c>
      <c r="AF31" s="3">
        <v>112.91324584962105</v>
      </c>
      <c r="AG31" s="3">
        <v>83.150942855231335</v>
      </c>
      <c r="AH31" s="3">
        <v>89.420715098108559</v>
      </c>
      <c r="AI31" s="3">
        <v>64.341626126599706</v>
      </c>
      <c r="AJ31" s="3">
        <v>82.348106165594615</v>
      </c>
      <c r="AK31" s="3"/>
      <c r="AL31" s="3"/>
      <c r="AM31" s="3">
        <v>74.2432786321192</v>
      </c>
      <c r="AN31" s="3"/>
      <c r="AO31" s="3">
        <v>22.269160557780349</v>
      </c>
      <c r="AP31" s="3">
        <v>126.37031798067459</v>
      </c>
      <c r="AQ31" s="3">
        <v>112.68386393829627</v>
      </c>
      <c r="AR31" s="3">
        <v>113.88811897275134</v>
      </c>
      <c r="AS31" s="3"/>
      <c r="AT31" s="3">
        <v>46.392491565435968</v>
      </c>
      <c r="AU31" s="3">
        <v>107.88595895975304</v>
      </c>
      <c r="AV31" s="3"/>
      <c r="AW31" s="24"/>
      <c r="AX31" s="29">
        <f t="shared" si="7"/>
        <v>91.189504503212916</v>
      </c>
      <c r="AY31" s="30">
        <f t="shared" si="8"/>
        <v>34.881474027599417</v>
      </c>
      <c r="AZ31" s="30">
        <f t="shared" si="9"/>
        <v>9.006357866670605</v>
      </c>
      <c r="BB31" s="1">
        <f t="shared" si="0"/>
        <v>8.0748950789671953E-2</v>
      </c>
      <c r="BD31" s="3">
        <v>118.19952272540252</v>
      </c>
      <c r="BE31" s="3">
        <v>209.73749897139095</v>
      </c>
      <c r="BF31" s="3">
        <v>152.31642757220834</v>
      </c>
      <c r="BG31" s="3">
        <v>119.61488877307512</v>
      </c>
      <c r="BH31" s="3">
        <v>45.670241654551937</v>
      </c>
      <c r="BI31" s="3"/>
      <c r="BJ31" s="3">
        <v>29.163123679951724</v>
      </c>
      <c r="BK31" s="3">
        <v>105.95496063856051</v>
      </c>
      <c r="BL31" s="3">
        <v>33.014235949200433</v>
      </c>
      <c r="BM31" s="3">
        <v>81.432920975395675</v>
      </c>
      <c r="BN31" s="3">
        <v>1.4482815371533588</v>
      </c>
      <c r="BO31" s="3">
        <v>190.35027566722442</v>
      </c>
      <c r="BP31" s="3"/>
      <c r="BQ31" s="29">
        <f t="shared" si="11"/>
        <v>98.809307104010429</v>
      </c>
      <c r="BR31" s="30">
        <f t="shared" si="10"/>
        <v>67.964835243742741</v>
      </c>
      <c r="BS31" s="30">
        <f t="shared" si="1"/>
        <v>19.619757961701719</v>
      </c>
      <c r="BU31" s="1">
        <f t="shared" si="2"/>
        <v>0.34716349685181186</v>
      </c>
      <c r="BV31" s="1"/>
      <c r="BW31" s="1">
        <f t="shared" si="3"/>
        <v>0.37432357788747495</v>
      </c>
      <c r="BX31" s="1"/>
      <c r="BY31" s="3">
        <v>264.59203471312924</v>
      </c>
      <c r="BZ31" s="3">
        <v>96.091905685804136</v>
      </c>
      <c r="CA31" s="3">
        <v>196.67587380171844</v>
      </c>
      <c r="CB31" s="3">
        <v>112.47359718624855</v>
      </c>
      <c r="CC31" s="3">
        <v>138.92897762570607</v>
      </c>
      <c r="CD31" s="3">
        <v>173.04953693526653</v>
      </c>
      <c r="CE31" s="3">
        <v>122.22232841755154</v>
      </c>
      <c r="CF31" s="3">
        <v>13.208575060451693</v>
      </c>
      <c r="CG31" s="3">
        <v>82.195184891378105</v>
      </c>
      <c r="CH31" s="3">
        <v>75.638685259344925</v>
      </c>
      <c r="CI31" s="3">
        <v>94.581808102916028</v>
      </c>
      <c r="CJ31" s="3">
        <v>24.104215848378555</v>
      </c>
      <c r="CL31">
        <v>145.73397432834111</v>
      </c>
      <c r="CM31">
        <v>53.254833745902189</v>
      </c>
      <c r="CN31">
        <v>132.94593277198481</v>
      </c>
      <c r="CO31">
        <v>112.91324584962105</v>
      </c>
      <c r="CP31">
        <v>83.150942855231335</v>
      </c>
      <c r="CR31">
        <v>74.2432786321192</v>
      </c>
      <c r="CT31">
        <v>22.269160557780349</v>
      </c>
      <c r="CU31">
        <v>126.37031798067459</v>
      </c>
      <c r="CV31">
        <v>112.68386393829627</v>
      </c>
    </row>
    <row r="32" spans="1:101" ht="15.75" thickBot="1" x14ac:dyDescent="0.3">
      <c r="A32" s="31">
        <v>49</v>
      </c>
      <c r="B32" s="32" t="s">
        <v>56</v>
      </c>
      <c r="C32" s="24"/>
      <c r="D32" s="3">
        <v>111.66914136500948</v>
      </c>
      <c r="E32" s="3"/>
      <c r="F32" s="3">
        <v>77.542880548871025</v>
      </c>
      <c r="G32" s="3">
        <v>127.39951871383954</v>
      </c>
      <c r="H32" s="3">
        <v>88.457836260304134</v>
      </c>
      <c r="I32" s="3">
        <v>152.52726434898369</v>
      </c>
      <c r="J32" s="3">
        <v>128.45015616199888</v>
      </c>
      <c r="K32" s="3">
        <v>136.42721826839386</v>
      </c>
      <c r="L32" s="3">
        <v>121.67938149608315</v>
      </c>
      <c r="M32" s="3">
        <v>160.57242332701858</v>
      </c>
      <c r="N32" s="3">
        <v>108.68260713737136</v>
      </c>
      <c r="O32" s="3">
        <v>85.957708258665704</v>
      </c>
      <c r="P32" s="3">
        <v>44.107316573652142</v>
      </c>
      <c r="Q32" s="3">
        <v>71.482258972914863</v>
      </c>
      <c r="R32" s="3">
        <v>28.318570477702117</v>
      </c>
      <c r="S32" s="3">
        <v>131.82581537043674</v>
      </c>
      <c r="T32" s="3">
        <v>57.901797143003435</v>
      </c>
      <c r="U32" s="3">
        <v>97.991398289898115</v>
      </c>
      <c r="V32" s="3">
        <v>90.598023654702786</v>
      </c>
      <c r="W32" s="3">
        <v>78.408683631150481</v>
      </c>
      <c r="X32" s="3"/>
      <c r="Y32" s="33">
        <f t="shared" si="4"/>
        <v>100</v>
      </c>
      <c r="Z32" s="34">
        <f t="shared" si="5"/>
        <v>35.940336188831537</v>
      </c>
      <c r="AA32" s="34">
        <f t="shared" si="6"/>
        <v>8.245278602315496</v>
      </c>
      <c r="AB32" s="24"/>
      <c r="AC32" s="3">
        <v>113.48830065024833</v>
      </c>
      <c r="AD32" s="3">
        <v>131.40750601607701</v>
      </c>
      <c r="AE32" s="3"/>
      <c r="AF32" s="3">
        <v>84.848702063386426</v>
      </c>
      <c r="AG32" s="3">
        <v>82.825252163227688</v>
      </c>
      <c r="AH32" s="3">
        <v>81.803799088628324</v>
      </c>
      <c r="AI32" s="3">
        <v>117.41846295632585</v>
      </c>
      <c r="AJ32" s="3">
        <v>75.840458757872113</v>
      </c>
      <c r="AK32" s="3">
        <v>94.07096410834059</v>
      </c>
      <c r="AL32" s="3"/>
      <c r="AM32" s="3">
        <v>88.594030003584038</v>
      </c>
      <c r="AN32" s="3">
        <v>102.57334493881523</v>
      </c>
      <c r="AO32" s="3">
        <v>51.568788080487437</v>
      </c>
      <c r="AP32" s="3">
        <v>94.07096410834059</v>
      </c>
      <c r="AQ32" s="3">
        <v>82.50422405406789</v>
      </c>
      <c r="AR32" s="3">
        <v>81.171470994828738</v>
      </c>
      <c r="AS32" s="3">
        <v>88.243817520864269</v>
      </c>
      <c r="AT32" s="3">
        <v>54.107828580205833</v>
      </c>
      <c r="AU32" s="3">
        <v>46.442066458450668</v>
      </c>
      <c r="AV32" s="3">
        <v>70.032768419435769</v>
      </c>
      <c r="AW32" s="24"/>
      <c r="AX32" s="33">
        <f t="shared" si="7"/>
        <v>85.611819386843706</v>
      </c>
      <c r="AY32" s="34">
        <f t="shared" si="8"/>
        <v>22.24032075561162</v>
      </c>
      <c r="AZ32" s="34">
        <f t="shared" si="9"/>
        <v>5.2420938740189662</v>
      </c>
      <c r="BB32" s="1">
        <f t="shared" si="0"/>
        <v>4.8493043719268436E-2</v>
      </c>
      <c r="BD32" s="3">
        <v>79.445775498485219</v>
      </c>
      <c r="BE32" s="3">
        <v>207.22333326733059</v>
      </c>
      <c r="BF32" s="3">
        <v>214.81397144724073</v>
      </c>
      <c r="BG32" s="3">
        <v>99.026790487693773</v>
      </c>
      <c r="BH32" s="3">
        <v>17.500940538185848</v>
      </c>
      <c r="BI32" s="3"/>
      <c r="BJ32" s="3">
        <v>72.62835871136366</v>
      </c>
      <c r="BK32" s="3">
        <v>73.336237451240507</v>
      </c>
      <c r="BL32" s="3">
        <v>79.696255667980097</v>
      </c>
      <c r="BM32" s="3">
        <v>31.702077104330428</v>
      </c>
      <c r="BN32" s="3">
        <v>22.880818961249823</v>
      </c>
      <c r="BO32" s="3">
        <v>103.24139160049896</v>
      </c>
      <c r="BP32" s="3"/>
      <c r="BQ32" s="33">
        <f t="shared" si="11"/>
        <v>91.045086430509073</v>
      </c>
      <c r="BR32" s="34">
        <f t="shared" si="10"/>
        <v>65.970751149417183</v>
      </c>
      <c r="BS32" s="34">
        <f t="shared" si="1"/>
        <v>19.044115467378912</v>
      </c>
      <c r="BU32" s="1">
        <f t="shared" si="2"/>
        <v>0.44183730079362415</v>
      </c>
      <c r="BV32" s="1"/>
      <c r="BW32" s="1">
        <f t="shared" si="3"/>
        <v>0.232328360251772</v>
      </c>
      <c r="BX32" s="1"/>
      <c r="BY32" s="3">
        <v>111.66914136500948</v>
      </c>
      <c r="BZ32" s="3"/>
      <c r="CA32" s="3">
        <v>77.542880548871025</v>
      </c>
      <c r="CB32" s="3">
        <v>127.39951871383954</v>
      </c>
      <c r="CC32" s="3">
        <v>88.457836260304134</v>
      </c>
      <c r="CD32" s="3">
        <v>160.57242332701858</v>
      </c>
      <c r="CE32" s="3">
        <v>108.68260713737136</v>
      </c>
      <c r="CF32" s="3">
        <v>85.957708258665704</v>
      </c>
      <c r="CG32" s="3">
        <v>44.107316573652142</v>
      </c>
      <c r="CH32" s="3">
        <v>71.482258972914863</v>
      </c>
      <c r="CI32" s="3">
        <v>28.318570477702117</v>
      </c>
      <c r="CJ32" s="3">
        <v>78.408683631150481</v>
      </c>
      <c r="CL32">
        <v>113.48830065024833</v>
      </c>
      <c r="CM32">
        <v>131.40750601607701</v>
      </c>
      <c r="CO32">
        <v>84.848702063386426</v>
      </c>
      <c r="CP32">
        <v>82.825252163227688</v>
      </c>
      <c r="CR32">
        <v>88.594030003584038</v>
      </c>
      <c r="CS32">
        <v>102.57334493881523</v>
      </c>
      <c r="CT32">
        <v>51.568788080487437</v>
      </c>
      <c r="CU32">
        <v>94.07096410834059</v>
      </c>
      <c r="CV32">
        <v>82.50422405406789</v>
      </c>
      <c r="CW32">
        <v>70.032768419435769</v>
      </c>
    </row>
    <row r="33" spans="1:101" ht="15.75" thickBot="1" x14ac:dyDescent="0.3">
      <c r="A33" s="17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5"/>
      <c r="AA33" s="5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5"/>
      <c r="AZ33" s="5"/>
      <c r="BB33" s="3"/>
      <c r="BQ33" s="24"/>
      <c r="BR33" s="5"/>
      <c r="BS33" s="5"/>
      <c r="BU33" s="3"/>
      <c r="BV33" s="3"/>
      <c r="BW33" s="1"/>
      <c r="BX33" s="3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</row>
    <row r="34" spans="1:101" x14ac:dyDescent="0.25">
      <c r="A34" s="22">
        <v>22</v>
      </c>
      <c r="B34" s="23" t="s">
        <v>89</v>
      </c>
      <c r="C34" s="24"/>
      <c r="D34" s="3">
        <v>69.493794477940966</v>
      </c>
      <c r="E34" s="3">
        <v>82.760425579031065</v>
      </c>
      <c r="F34" s="3">
        <v>89.846698944105</v>
      </c>
      <c r="G34" s="3">
        <v>94.960089383675395</v>
      </c>
      <c r="H34" s="3">
        <v>109.33395069805832</v>
      </c>
      <c r="I34" s="3">
        <v>106.95843860408466</v>
      </c>
      <c r="J34" s="3">
        <v>62.95107049030166</v>
      </c>
      <c r="K34" s="3">
        <v>99.268221486305578</v>
      </c>
      <c r="L34" s="3">
        <v>87.088689140084739</v>
      </c>
      <c r="M34" s="3">
        <v>109.23329340594078</v>
      </c>
      <c r="N34" s="3">
        <v>65.729211752745414</v>
      </c>
      <c r="O34" s="3">
        <v>113.90379176019405</v>
      </c>
      <c r="P34" s="3">
        <v>101.96583691505532</v>
      </c>
      <c r="Q34" s="3">
        <v>90.732483114739239</v>
      </c>
      <c r="R34" s="3">
        <v>103.95885129898234</v>
      </c>
      <c r="S34" s="3">
        <v>135.24313768910989</v>
      </c>
      <c r="T34" s="3">
        <v>80.344650568210412</v>
      </c>
      <c r="U34" s="3">
        <v>122.66097617441895</v>
      </c>
      <c r="V34" s="3">
        <v>145.71149606933272</v>
      </c>
      <c r="W34" s="3">
        <v>127.85489244768337</v>
      </c>
      <c r="X34" s="3"/>
      <c r="Y34" s="25">
        <f>AVERAGE(D34:W34)</f>
        <v>100.00000000000001</v>
      </c>
      <c r="Z34" s="26">
        <f>STDEV(D34:W34)</f>
        <v>22.475216832885735</v>
      </c>
      <c r="AA34" s="26">
        <f t="shared" si="6"/>
        <v>5.0256112647380036</v>
      </c>
      <c r="AB34" s="24"/>
      <c r="AC34" s="3">
        <v>69.493794477940966</v>
      </c>
      <c r="AD34" s="3">
        <v>83.364369331736228</v>
      </c>
      <c r="AE34" s="3">
        <v>103.19385587888915</v>
      </c>
      <c r="AF34" s="3">
        <v>87.813421643330955</v>
      </c>
      <c r="AG34" s="3">
        <v>98.362305857247833</v>
      </c>
      <c r="AH34" s="3"/>
      <c r="AI34" s="3">
        <v>95.101009592639926</v>
      </c>
      <c r="AJ34" s="3">
        <v>116.37996114628523</v>
      </c>
      <c r="AK34" s="3">
        <v>68.084592388295576</v>
      </c>
      <c r="AL34" s="3">
        <v>112.45432675370168</v>
      </c>
      <c r="AM34" s="3">
        <v>66.37341842229759</v>
      </c>
      <c r="AN34" s="3">
        <v>76.841776802520457</v>
      </c>
      <c r="AO34" s="3">
        <v>128.7205451598941</v>
      </c>
      <c r="AP34" s="3">
        <v>93.4904929187595</v>
      </c>
      <c r="AQ34" s="3">
        <v>102.71070087672501</v>
      </c>
      <c r="AR34" s="3"/>
      <c r="AS34" s="3">
        <v>146.15438815464987</v>
      </c>
      <c r="AT34" s="3">
        <v>140.51757979606833</v>
      </c>
      <c r="AU34" s="3">
        <v>77.626903681037163</v>
      </c>
      <c r="AV34" s="3">
        <v>125.11701410208661</v>
      </c>
      <c r="AW34" s="24"/>
      <c r="AX34" s="25">
        <f>AVERAGE(AC34:AV34)</f>
        <v>99.544469832450361</v>
      </c>
      <c r="AY34" s="26">
        <f>STDEV(AC34:AV34)</f>
        <v>24.585987241029784</v>
      </c>
      <c r="AZ34" s="26">
        <f t="shared" si="9"/>
        <v>5.7949727667660325</v>
      </c>
      <c r="BB34" s="1">
        <f t="shared" ref="BB34:BB62" si="12">TTEST(D34:W34,AC34:AV34,1,1)</f>
        <v>0.3892729046429988</v>
      </c>
      <c r="BD34" s="3">
        <v>82.506509286582201</v>
      </c>
      <c r="BE34" s="3">
        <v>103.69033153966326</v>
      </c>
      <c r="BF34" s="3">
        <v>69.321298385696934</v>
      </c>
      <c r="BG34" s="3">
        <v>113.12619336920675</v>
      </c>
      <c r="BH34" s="3">
        <v>86.360006943239028</v>
      </c>
      <c r="BI34" s="3">
        <v>70.675229994792588</v>
      </c>
      <c r="BJ34" s="3">
        <v>111.18902968234683</v>
      </c>
      <c r="BK34" s="3">
        <v>137.76774865474746</v>
      </c>
      <c r="BL34" s="3">
        <v>100.12844992188859</v>
      </c>
      <c r="BM34" s="3">
        <v>107.5646589133831</v>
      </c>
      <c r="BN34" s="3">
        <v>98.02464849852457</v>
      </c>
      <c r="BO34" s="3">
        <v>90.796736677660135</v>
      </c>
      <c r="BQ34" s="25">
        <f t="shared" ref="BQ34:BQ62" si="13">AVERAGE(BD34:BO34)</f>
        <v>97.595903488977626</v>
      </c>
      <c r="BR34" s="26">
        <f t="shared" ref="BR34:BR62" si="14">STDEV(BD34:BO34)</f>
        <v>19.3230801521416</v>
      </c>
      <c r="BS34" s="26">
        <f t="shared" ref="BS34:BS62" si="15">BR34/SQRT(COUNT(BA34:BO34))</f>
        <v>5.3592581760343885</v>
      </c>
      <c r="BU34" s="1">
        <f t="shared" ref="BU34:BU62" si="16">TTEST(BY34:CJ34,BD34:BO34,1,1)</f>
        <v>0.45170278670543151</v>
      </c>
      <c r="BV34" s="1"/>
      <c r="BW34" s="1">
        <f t="shared" ref="BW34:BW62" si="17">TTEST(CL34:CW34,BD34:BO34,1,1)</f>
        <v>0.42194151432405569</v>
      </c>
      <c r="BX34" s="1"/>
      <c r="BY34" s="3">
        <v>69.493794477940966</v>
      </c>
      <c r="BZ34" s="3">
        <v>82.760425579031065</v>
      </c>
      <c r="CA34" s="3">
        <v>89.846698944105</v>
      </c>
      <c r="CB34" s="3">
        <v>94.960089383675395</v>
      </c>
      <c r="CC34" s="3">
        <v>109.33395069805832</v>
      </c>
      <c r="CD34" s="3">
        <v>109.23329340594078</v>
      </c>
      <c r="CE34" s="3">
        <v>65.729211752745414</v>
      </c>
      <c r="CF34" s="3">
        <v>113.90379176019405</v>
      </c>
      <c r="CG34" s="3">
        <v>101.96583691505532</v>
      </c>
      <c r="CH34" s="3">
        <v>90.732483114739239</v>
      </c>
      <c r="CI34" s="3">
        <v>103.95885129898234</v>
      </c>
      <c r="CJ34" s="3">
        <v>127.85489244768337</v>
      </c>
      <c r="CL34">
        <v>69.493794477940966</v>
      </c>
      <c r="CM34">
        <v>83.364369331736228</v>
      </c>
      <c r="CN34">
        <v>103.19385587888915</v>
      </c>
      <c r="CO34">
        <v>87.813421643330955</v>
      </c>
      <c r="CP34">
        <v>98.362305857247833</v>
      </c>
      <c r="CQ34">
        <v>112.45432675370168</v>
      </c>
      <c r="CR34">
        <v>66.37341842229759</v>
      </c>
      <c r="CS34">
        <v>76.841776802520457</v>
      </c>
      <c r="CT34">
        <v>128.7205451598941</v>
      </c>
      <c r="CU34">
        <v>93.4904929187595</v>
      </c>
      <c r="CV34">
        <v>102.71070087672501</v>
      </c>
      <c r="CW34">
        <v>125.11701410208661</v>
      </c>
    </row>
    <row r="35" spans="1:101" x14ac:dyDescent="0.25">
      <c r="A35" s="27">
        <v>24</v>
      </c>
      <c r="B35" s="28" t="s">
        <v>90</v>
      </c>
      <c r="C35" s="24"/>
      <c r="D35" s="3">
        <v>51.355744540507438</v>
      </c>
      <c r="E35" s="3">
        <v>57.221607104996579</v>
      </c>
      <c r="F35" s="3">
        <v>56.821126528304553</v>
      </c>
      <c r="G35" s="3">
        <v>78.753327522438695</v>
      </c>
      <c r="H35" s="3">
        <v>94.725435228156144</v>
      </c>
      <c r="I35" s="3">
        <v>94.607646823246725</v>
      </c>
      <c r="J35" s="3">
        <v>60.75525925227921</v>
      </c>
      <c r="K35" s="3">
        <v>76.609578553087232</v>
      </c>
      <c r="L35" s="3">
        <v>80.473038234116245</v>
      </c>
      <c r="M35" s="3">
        <v>145.39800702018891</v>
      </c>
      <c r="N35" s="3">
        <v>60.307663313623408</v>
      </c>
      <c r="O35" s="3">
        <v>162.2417489222361</v>
      </c>
      <c r="P35" s="3">
        <v>83.040825461141594</v>
      </c>
      <c r="Q35" s="3">
        <v>69.942754835214032</v>
      </c>
      <c r="R35" s="3">
        <v>121.86388371928668</v>
      </c>
      <c r="S35" s="3">
        <v>147.63598671346793</v>
      </c>
      <c r="T35" s="3">
        <v>76.515347829159708</v>
      </c>
      <c r="U35" s="3">
        <v>164.22059412471435</v>
      </c>
      <c r="V35" s="3">
        <v>140.54512473792082</v>
      </c>
      <c r="W35" s="3">
        <v>176.96529953591369</v>
      </c>
      <c r="X35" s="3"/>
      <c r="Y35" s="29">
        <f t="shared" ref="Y35:Y61" si="18">AVERAGE(D35:W35)</f>
        <v>100</v>
      </c>
      <c r="Z35" s="30">
        <f t="shared" ref="Z35:Z61" si="19">STDEV(D35:W35)</f>
        <v>41.504403804888696</v>
      </c>
      <c r="AA35" s="30">
        <f t="shared" si="6"/>
        <v>9.2806668273332047</v>
      </c>
      <c r="AB35" s="24"/>
      <c r="AC35" s="3">
        <v>43.346133006666818</v>
      </c>
      <c r="AD35" s="3">
        <v>77.975924050036511</v>
      </c>
      <c r="AE35" s="3">
        <v>101.81629720370327</v>
      </c>
      <c r="AF35" s="3">
        <v>87.045631228061907</v>
      </c>
      <c r="AG35" s="3">
        <v>96.633607387688755</v>
      </c>
      <c r="AH35" s="3"/>
      <c r="AI35" s="3">
        <v>92.016301915239453</v>
      </c>
      <c r="AJ35" s="3">
        <v>109.96725482343518</v>
      </c>
      <c r="AK35" s="3">
        <v>43.911517350232046</v>
      </c>
      <c r="AL35" s="3">
        <v>129.63791844330845</v>
      </c>
      <c r="AM35" s="3">
        <v>64.10044995170675</v>
      </c>
      <c r="AN35" s="3">
        <v>77.763904921199554</v>
      </c>
      <c r="AO35" s="3">
        <v>172.56001319230134</v>
      </c>
      <c r="AP35" s="3">
        <v>83.323517632924208</v>
      </c>
      <c r="AQ35" s="3">
        <v>85.514381964239433</v>
      </c>
      <c r="AR35" s="3"/>
      <c r="AS35" s="3">
        <v>149.1672359772904</v>
      </c>
      <c r="AT35" s="3">
        <v>180.45183632123255</v>
      </c>
      <c r="AU35" s="3">
        <v>84.312940234163349</v>
      </c>
      <c r="AV35" s="3">
        <v>142.45329689745341</v>
      </c>
      <c r="AW35" s="24"/>
      <c r="AX35" s="29">
        <f t="shared" ref="AX35:AX61" si="20">AVERAGE(AC35:AV35)</f>
        <v>101.22212013893797</v>
      </c>
      <c r="AY35" s="30">
        <f t="shared" ref="AY35:AY61" si="21">STDEV(AC35:AV35)</f>
        <v>39.490944399779565</v>
      </c>
      <c r="AZ35" s="30">
        <f t="shared" si="9"/>
        <v>9.3081048601816825</v>
      </c>
      <c r="BB35" s="1">
        <f t="shared" si="12"/>
        <v>0.36687099164647113</v>
      </c>
      <c r="BD35" s="3">
        <v>52.945123314966544</v>
      </c>
      <c r="BE35" s="3">
        <v>73.830388548888834</v>
      </c>
      <c r="BF35" s="3">
        <v>77.27060163064472</v>
      </c>
      <c r="BG35" s="3">
        <v>98.10706951588962</v>
      </c>
      <c r="BH35" s="3">
        <v>91.12904865502307</v>
      </c>
      <c r="BI35" s="3">
        <v>76.050667913710015</v>
      </c>
      <c r="BJ35" s="3">
        <v>138.31608482605776</v>
      </c>
      <c r="BK35" s="3">
        <v>164.22747697375107</v>
      </c>
      <c r="BL35" s="3">
        <v>90.128703007136593</v>
      </c>
      <c r="BM35" s="3">
        <v>126.21434235406541</v>
      </c>
      <c r="BN35" s="3">
        <v>112.2339019579936</v>
      </c>
      <c r="BO35" s="3">
        <v>104.86550230770793</v>
      </c>
      <c r="BQ35" s="29">
        <f t="shared" si="13"/>
        <v>100.4432425838196</v>
      </c>
      <c r="BR35" s="30">
        <f t="shared" si="14"/>
        <v>31.072338342379368</v>
      </c>
      <c r="BS35" s="30">
        <f t="shared" si="15"/>
        <v>8.6179160878472736</v>
      </c>
      <c r="BU35" s="1">
        <f t="shared" si="16"/>
        <v>0.37983657745320298</v>
      </c>
      <c r="BV35" s="1"/>
      <c r="BW35" s="1">
        <f t="shared" si="17"/>
        <v>0.40363309811478681</v>
      </c>
      <c r="BX35" s="1"/>
      <c r="BY35" s="3">
        <v>51.355744540507438</v>
      </c>
      <c r="BZ35" s="3">
        <v>57.221607104996579</v>
      </c>
      <c r="CA35" s="3">
        <v>56.821126528304553</v>
      </c>
      <c r="CB35" s="3">
        <v>78.753327522438695</v>
      </c>
      <c r="CC35" s="3">
        <v>94.725435228156144</v>
      </c>
      <c r="CD35" s="3">
        <v>145.39800702018891</v>
      </c>
      <c r="CE35" s="3">
        <v>60.307663313623408</v>
      </c>
      <c r="CF35" s="3">
        <v>162.2417489222361</v>
      </c>
      <c r="CG35" s="3">
        <v>83.040825461141594</v>
      </c>
      <c r="CH35" s="3">
        <v>69.942754835214032</v>
      </c>
      <c r="CI35" s="3">
        <v>121.86388371928668</v>
      </c>
      <c r="CJ35" s="3">
        <v>176.96529953591369</v>
      </c>
      <c r="CL35">
        <v>43.346133006666818</v>
      </c>
      <c r="CM35">
        <v>77.975924050036511</v>
      </c>
      <c r="CN35">
        <v>101.81629720370327</v>
      </c>
      <c r="CO35">
        <v>87.045631228061907</v>
      </c>
      <c r="CP35">
        <v>96.633607387688755</v>
      </c>
      <c r="CQ35">
        <v>129.63791844330845</v>
      </c>
      <c r="CR35">
        <v>64.10044995170675</v>
      </c>
      <c r="CS35">
        <v>77.763904921199554</v>
      </c>
      <c r="CT35">
        <v>172.56001319230134</v>
      </c>
      <c r="CU35">
        <v>83.323517632924208</v>
      </c>
      <c r="CV35">
        <v>85.514381964239433</v>
      </c>
      <c r="CW35">
        <v>142.45329689745341</v>
      </c>
    </row>
    <row r="36" spans="1:101" x14ac:dyDescent="0.25">
      <c r="A36" s="27">
        <v>26</v>
      </c>
      <c r="B36" s="28" t="s">
        <v>91</v>
      </c>
      <c r="C36" s="24"/>
      <c r="D36" s="3">
        <v>54.364790848722777</v>
      </c>
      <c r="E36" s="3">
        <v>61.305801948524056</v>
      </c>
      <c r="F36" s="3">
        <v>72.977558043720592</v>
      </c>
      <c r="G36" s="3">
        <v>115.70936939556975</v>
      </c>
      <c r="H36" s="3">
        <v>89.903543211671746</v>
      </c>
      <c r="I36" s="3">
        <v>98.046628859483263</v>
      </c>
      <c r="J36" s="3">
        <v>56.40056226067567</v>
      </c>
      <c r="K36" s="3">
        <v>104.34782608695649</v>
      </c>
      <c r="L36" s="3">
        <v>63.128302069700915</v>
      </c>
      <c r="M36" s="3">
        <v>144.83059473607676</v>
      </c>
      <c r="N36" s="3">
        <v>54.403567447045695</v>
      </c>
      <c r="O36" s="3">
        <v>132.7129077601667</v>
      </c>
      <c r="P36" s="3">
        <v>112.74295962386698</v>
      </c>
      <c r="Q36" s="3">
        <v>110.78474140855991</v>
      </c>
      <c r="R36" s="3">
        <v>143.02748291406135</v>
      </c>
      <c r="S36" s="3">
        <v>124.08511463331877</v>
      </c>
      <c r="T36" s="3">
        <v>40.754204837380627</v>
      </c>
      <c r="U36" s="3">
        <v>168.9302505937666</v>
      </c>
      <c r="V36" s="3">
        <v>115.26343851485626</v>
      </c>
      <c r="W36" s="3">
        <v>136.28035480587465</v>
      </c>
      <c r="X36" s="3"/>
      <c r="Y36" s="29">
        <f t="shared" si="18"/>
        <v>100</v>
      </c>
      <c r="Z36" s="30">
        <f t="shared" si="19"/>
        <v>36.722059206150668</v>
      </c>
      <c r="AA36" s="30">
        <f t="shared" si="6"/>
        <v>8.211302065872486</v>
      </c>
      <c r="AB36" s="24"/>
      <c r="AC36" s="3">
        <v>52.154524744316788</v>
      </c>
      <c r="AD36" s="3">
        <v>74.644951771605818</v>
      </c>
      <c r="AE36" s="3">
        <v>102.38960787164945</v>
      </c>
      <c r="AF36" s="3">
        <v>107.12035286704472</v>
      </c>
      <c r="AG36" s="3">
        <v>92.365857205176653</v>
      </c>
      <c r="AH36" s="3"/>
      <c r="AI36" s="3">
        <v>45.407396636130088</v>
      </c>
      <c r="AJ36" s="3">
        <v>72.531627163007101</v>
      </c>
      <c r="AK36" s="3">
        <v>42.285880471135663</v>
      </c>
      <c r="AL36" s="3">
        <v>120.69216228006394</v>
      </c>
      <c r="AM36" s="3">
        <v>69.778488682080351</v>
      </c>
      <c r="AN36" s="3">
        <v>94.847559497843022</v>
      </c>
      <c r="AO36" s="3">
        <v>142.38766904173329</v>
      </c>
      <c r="AP36" s="3">
        <v>78.154233919829352</v>
      </c>
      <c r="AQ36" s="3">
        <v>98.919102321748809</v>
      </c>
      <c r="AR36" s="3"/>
      <c r="AS36" s="3">
        <v>44.845135960447863</v>
      </c>
      <c r="AT36" s="3">
        <v>129.66894479181809</v>
      </c>
      <c r="AU36" s="3">
        <v>64.89263729339342</v>
      </c>
      <c r="AV36" s="3">
        <v>85.366681207891006</v>
      </c>
      <c r="AW36" s="24"/>
      <c r="AX36" s="29">
        <f t="shared" si="20"/>
        <v>84.35848965149529</v>
      </c>
      <c r="AY36" s="30">
        <f t="shared" si="21"/>
        <v>29.426736055124753</v>
      </c>
      <c r="AZ36" s="30">
        <f t="shared" si="9"/>
        <v>6.9359482042551299</v>
      </c>
      <c r="BB36" s="1">
        <f t="shared" si="12"/>
        <v>1.6447231069928587E-2</v>
      </c>
      <c r="BD36" s="3">
        <v>62.81017810099226</v>
      </c>
      <c r="BE36" s="3">
        <v>79.222602577652978</v>
      </c>
      <c r="BF36" s="3">
        <v>85.583126942310429</v>
      </c>
      <c r="BG36" s="3">
        <v>87.779022258680271</v>
      </c>
      <c r="BH36" s="3">
        <v>78.276095975769437</v>
      </c>
      <c r="BI36" s="3">
        <v>93.988105567036342</v>
      </c>
      <c r="BJ36" s="3">
        <v>90.675332460443926</v>
      </c>
      <c r="BK36" s="3">
        <v>159.46743228534018</v>
      </c>
      <c r="BL36" s="3">
        <v>70.552602104399682</v>
      </c>
      <c r="BM36" s="3">
        <v>139.64758404189871</v>
      </c>
      <c r="BN36" s="3">
        <v>120.6795917401524</v>
      </c>
      <c r="BO36" s="3">
        <v>108.73467842438201</v>
      </c>
      <c r="BQ36" s="29">
        <f t="shared" si="13"/>
        <v>98.118029373254885</v>
      </c>
      <c r="BR36" s="30">
        <f t="shared" si="14"/>
        <v>28.92607498422343</v>
      </c>
      <c r="BS36" s="30">
        <f t="shared" si="15"/>
        <v>8.0226497348872137</v>
      </c>
      <c r="BU36" s="1">
        <f t="shared" si="16"/>
        <v>0.31310509030953748</v>
      </c>
      <c r="BV36" s="1"/>
      <c r="BW36" s="1">
        <f t="shared" si="17"/>
        <v>0.33294804160706926</v>
      </c>
      <c r="BX36" s="1"/>
      <c r="BY36" s="3">
        <v>54.364790848722777</v>
      </c>
      <c r="BZ36" s="3">
        <v>61.305801948524056</v>
      </c>
      <c r="CA36" s="3">
        <v>72.977558043720592</v>
      </c>
      <c r="CB36" s="3">
        <v>115.70936939556975</v>
      </c>
      <c r="CC36" s="3">
        <v>89.903543211671746</v>
      </c>
      <c r="CD36" s="3">
        <v>144.83059473607676</v>
      </c>
      <c r="CE36" s="3">
        <v>54.403567447045695</v>
      </c>
      <c r="CF36" s="3">
        <v>132.7129077601667</v>
      </c>
      <c r="CG36" s="3">
        <v>112.74295962386698</v>
      </c>
      <c r="CH36" s="3">
        <v>110.78474140855991</v>
      </c>
      <c r="CI36" s="3">
        <v>143.02748291406135</v>
      </c>
      <c r="CJ36" s="3">
        <v>136.28035480587465</v>
      </c>
      <c r="CL36">
        <v>52.154524744316788</v>
      </c>
      <c r="CM36">
        <v>74.644951771605818</v>
      </c>
      <c r="CN36">
        <v>102.38960787164945</v>
      </c>
      <c r="CO36">
        <v>107.12035286704472</v>
      </c>
      <c r="CP36">
        <v>92.365857205176653</v>
      </c>
      <c r="CQ36">
        <v>120.69216228006394</v>
      </c>
      <c r="CR36">
        <v>69.778488682080351</v>
      </c>
      <c r="CS36">
        <v>94.847559497843022</v>
      </c>
      <c r="CT36">
        <v>142.38766904173329</v>
      </c>
      <c r="CU36">
        <v>78.154233919829352</v>
      </c>
      <c r="CV36">
        <v>98.919102321748809</v>
      </c>
      <c r="CW36">
        <v>85.366681207891006</v>
      </c>
    </row>
    <row r="37" spans="1:101" x14ac:dyDescent="0.25">
      <c r="A37" s="27">
        <v>28</v>
      </c>
      <c r="B37" s="28" t="s">
        <v>92</v>
      </c>
      <c r="C37" s="24"/>
      <c r="D37" s="3">
        <v>60.617788143274709</v>
      </c>
      <c r="E37" s="3">
        <v>93.146890181181206</v>
      </c>
      <c r="F37" s="3">
        <v>88.849056411614342</v>
      </c>
      <c r="G37" s="3">
        <v>76.668465917770831</v>
      </c>
      <c r="H37" s="3">
        <v>110.25674973775065</v>
      </c>
      <c r="I37" s="3">
        <v>103.24985487172698</v>
      </c>
      <c r="J37" s="3">
        <v>58.927171068042249</v>
      </c>
      <c r="K37" s="3">
        <v>74.509364592775171</v>
      </c>
      <c r="L37" s="3">
        <v>93.269103463728115</v>
      </c>
      <c r="M37" s="3">
        <v>103.77944576276366</v>
      </c>
      <c r="N37" s="3">
        <v>73.165018484758988</v>
      </c>
      <c r="O37" s="3">
        <v>127.20365825092424</v>
      </c>
      <c r="P37" s="3">
        <v>109.68642108586501</v>
      </c>
      <c r="Q37" s="3">
        <v>104.94047194695943</v>
      </c>
      <c r="R37" s="3">
        <v>137.71400054995976</v>
      </c>
      <c r="S37" s="3">
        <v>160.71046654920613</v>
      </c>
      <c r="T37" s="3">
        <v>69.315300084530847</v>
      </c>
      <c r="U37" s="3">
        <v>116.63220931061524</v>
      </c>
      <c r="V37" s="3">
        <v>105.51080059884508</v>
      </c>
      <c r="W37" s="3">
        <v>131.84776298770737</v>
      </c>
      <c r="X37" s="3"/>
      <c r="Y37" s="29">
        <f t="shared" si="18"/>
        <v>100</v>
      </c>
      <c r="Z37" s="30">
        <f t="shared" si="19"/>
        <v>26.879904599719563</v>
      </c>
      <c r="AA37" s="30">
        <f t="shared" si="6"/>
        <v>6.0105293913682214</v>
      </c>
      <c r="AB37" s="24"/>
      <c r="AC37" s="3">
        <v>83.695729664219002</v>
      </c>
      <c r="AD37" s="3">
        <v>166.65817963315646</v>
      </c>
      <c r="AE37" s="3">
        <v>131.48112314006661</v>
      </c>
      <c r="AF37" s="3">
        <v>102.86284614366173</v>
      </c>
      <c r="AG37" s="3">
        <v>99.929727362535516</v>
      </c>
      <c r="AH37" s="3"/>
      <c r="AI37" s="3">
        <v>92.474717127173108</v>
      </c>
      <c r="AJ37" s="3">
        <v>88.971269694161251</v>
      </c>
      <c r="AK37" s="3">
        <v>63.612013565674367</v>
      </c>
      <c r="AL37" s="3">
        <v>116.10261841957858</v>
      </c>
      <c r="AM37" s="3">
        <v>68.582020389249308</v>
      </c>
      <c r="AN37" s="3">
        <v>151.19819939097047</v>
      </c>
      <c r="AO37" s="3">
        <v>143.21359826457137</v>
      </c>
      <c r="AP37" s="3">
        <v>115.98040513703164</v>
      </c>
      <c r="AQ37" s="3">
        <v>102.37399301347401</v>
      </c>
      <c r="AR37" s="3"/>
      <c r="AS37" s="3">
        <v>113.14913075802789</v>
      </c>
      <c r="AT37" s="3">
        <v>129.36275957591991</v>
      </c>
      <c r="AU37" s="3">
        <v>78.114656427909452</v>
      </c>
      <c r="AV37" s="3">
        <v>132.98842029147869</v>
      </c>
      <c r="AW37" s="24"/>
      <c r="AX37" s="29">
        <f t="shared" si="20"/>
        <v>110.04174488882552</v>
      </c>
      <c r="AY37" s="30">
        <f t="shared" si="21"/>
        <v>28.691084866048119</v>
      </c>
      <c r="AZ37" s="30">
        <f t="shared" si="9"/>
        <v>6.7625535561271182</v>
      </c>
      <c r="BB37" s="1">
        <f t="shared" si="12"/>
        <v>2.8282691716581248E-2</v>
      </c>
      <c r="BD37" s="3">
        <v>83.129567995183223</v>
      </c>
      <c r="BE37" s="3">
        <v>76.366008262113041</v>
      </c>
      <c r="BF37" s="3">
        <v>99.546754528273496</v>
      </c>
      <c r="BG37" s="3">
        <v>108.6384238430533</v>
      </c>
      <c r="BH37" s="3">
        <v>93.92717967587096</v>
      </c>
      <c r="BI37" s="3">
        <v>85.176698834272727</v>
      </c>
      <c r="BJ37" s="3">
        <v>134.28776906223345</v>
      </c>
      <c r="BK37" s="3">
        <v>124.55386262146477</v>
      </c>
      <c r="BL37" s="3">
        <v>104.28325333244135</v>
      </c>
      <c r="BM37" s="3">
        <v>135.6926627753341</v>
      </c>
      <c r="BN37" s="3">
        <v>136.81657774581458</v>
      </c>
      <c r="BO37" s="3">
        <v>101.23262698399425</v>
      </c>
      <c r="BQ37" s="29">
        <f t="shared" si="13"/>
        <v>106.97094880500411</v>
      </c>
      <c r="BR37" s="30">
        <f t="shared" si="14"/>
        <v>21.361222715425946</v>
      </c>
      <c r="BS37" s="30">
        <f t="shared" si="15"/>
        <v>5.9245372159287975</v>
      </c>
      <c r="BU37" s="1">
        <f t="shared" si="16"/>
        <v>0.24577926650785731</v>
      </c>
      <c r="BV37" s="1"/>
      <c r="BW37" s="1">
        <f t="shared" si="17"/>
        <v>0.18350191532909971</v>
      </c>
      <c r="BX37" s="1"/>
      <c r="BY37" s="3">
        <v>60.617788143274709</v>
      </c>
      <c r="BZ37" s="3">
        <v>93.146890181181206</v>
      </c>
      <c r="CA37" s="3">
        <v>88.849056411614342</v>
      </c>
      <c r="CB37" s="3">
        <v>76.668465917770831</v>
      </c>
      <c r="CC37" s="3">
        <v>110.25674973775065</v>
      </c>
      <c r="CD37" s="3">
        <v>103.77944576276366</v>
      </c>
      <c r="CE37" s="3">
        <v>73.165018484758988</v>
      </c>
      <c r="CF37" s="3">
        <v>127.20365825092424</v>
      </c>
      <c r="CG37" s="3">
        <v>109.68642108586501</v>
      </c>
      <c r="CH37" s="3">
        <v>104.94047194695943</v>
      </c>
      <c r="CI37" s="3">
        <v>137.71400054995976</v>
      </c>
      <c r="CJ37" s="3">
        <v>131.84776298770737</v>
      </c>
      <c r="CL37">
        <v>83.695729664219002</v>
      </c>
      <c r="CM37">
        <v>166.65817963315646</v>
      </c>
      <c r="CN37">
        <v>131.48112314006661</v>
      </c>
      <c r="CO37">
        <v>102.86284614366173</v>
      </c>
      <c r="CP37">
        <v>99.929727362535516</v>
      </c>
      <c r="CQ37">
        <v>116.10261841957858</v>
      </c>
      <c r="CR37">
        <v>68.582020389249308</v>
      </c>
      <c r="CS37">
        <v>151.19819939097047</v>
      </c>
      <c r="CT37">
        <v>143.21359826457137</v>
      </c>
      <c r="CU37">
        <v>115.98040513703164</v>
      </c>
      <c r="CV37">
        <v>102.37399301347401</v>
      </c>
      <c r="CW37">
        <v>132.98842029147869</v>
      </c>
    </row>
    <row r="38" spans="1:101" x14ac:dyDescent="0.25">
      <c r="A38" s="27">
        <v>30</v>
      </c>
      <c r="B38" s="28" t="s">
        <v>93</v>
      </c>
      <c r="C38" s="24"/>
      <c r="D38" s="3">
        <v>81.601304589929185</v>
      </c>
      <c r="E38" s="3">
        <v>46.702728502108016</v>
      </c>
      <c r="F38" s="3">
        <v>89.445549280089082</v>
      </c>
      <c r="G38" s="3">
        <v>118.0415241428685</v>
      </c>
      <c r="H38" s="3">
        <v>93.254315488027984</v>
      </c>
      <c r="I38" s="3">
        <v>92.861347545939054</v>
      </c>
      <c r="J38" s="3">
        <v>55.952589292816789</v>
      </c>
      <c r="K38" s="3"/>
      <c r="L38" s="3">
        <v>105.64791981544823</v>
      </c>
      <c r="M38" s="3">
        <v>78.397104446742489</v>
      </c>
      <c r="N38" s="3">
        <v>92.725320181369796</v>
      </c>
      <c r="O38" s="3">
        <v>50.390581497096484</v>
      </c>
      <c r="P38" s="3">
        <v>109.19974544586745</v>
      </c>
      <c r="Q38" s="3">
        <v>121.42709410548083</v>
      </c>
      <c r="R38" s="3">
        <v>149.11621987113193</v>
      </c>
      <c r="S38" s="3">
        <v>130.07238883143742</v>
      </c>
      <c r="T38" s="3">
        <v>60.501948930077155</v>
      </c>
      <c r="U38" s="3">
        <v>165.54530268077318</v>
      </c>
      <c r="V38" s="3">
        <v>141.28708933259085</v>
      </c>
      <c r="W38" s="3">
        <v>117.82992602020522</v>
      </c>
      <c r="X38" s="3"/>
      <c r="Y38" s="29">
        <f t="shared" si="18"/>
        <v>99.999999999999957</v>
      </c>
      <c r="Z38" s="30">
        <f t="shared" si="19"/>
        <v>33.668781031551603</v>
      </c>
      <c r="AA38" s="30">
        <f t="shared" si="6"/>
        <v>7.7241481088806596</v>
      </c>
      <c r="AB38" s="24"/>
      <c r="AC38" s="3">
        <v>85.001988704160354</v>
      </c>
      <c r="AD38" s="3">
        <v>61.454140482061874</v>
      </c>
      <c r="AE38" s="3">
        <v>95.385410866279514</v>
      </c>
      <c r="AF38" s="3">
        <v>114.50481266406807</v>
      </c>
      <c r="AG38" s="3">
        <v>98.302442128708918</v>
      </c>
      <c r="AH38" s="3">
        <v>113.22010977646964</v>
      </c>
      <c r="AI38" s="3">
        <v>46.974783231246512</v>
      </c>
      <c r="AJ38" s="3">
        <v>119.06928645294724</v>
      </c>
      <c r="AK38" s="3">
        <v>53.927292975896904</v>
      </c>
      <c r="AL38" s="3">
        <v>59.141675284384682</v>
      </c>
      <c r="AM38" s="3">
        <v>88.886325670193287</v>
      </c>
      <c r="AN38" s="3">
        <v>68.557791742900307</v>
      </c>
      <c r="AO38" s="3">
        <v>117.33115901678465</v>
      </c>
      <c r="AP38" s="3">
        <v>117.89038262668043</v>
      </c>
      <c r="AQ38" s="3">
        <v>143.1914724365603</v>
      </c>
      <c r="AR38" s="3">
        <v>159.27292975896904</v>
      </c>
      <c r="AS38" s="3">
        <v>46.0528199824994</v>
      </c>
      <c r="AT38" s="3">
        <v>115.65348818709727</v>
      </c>
      <c r="AU38" s="3">
        <v>86.362262349852827</v>
      </c>
      <c r="AV38" s="3">
        <v>80.573542279850443</v>
      </c>
      <c r="AW38" s="24"/>
      <c r="AX38" s="29">
        <f t="shared" si="20"/>
        <v>93.537705830880597</v>
      </c>
      <c r="AY38" s="30">
        <f t="shared" si="21"/>
        <v>31.691185654127707</v>
      </c>
      <c r="AZ38" s="30">
        <f t="shared" si="9"/>
        <v>7.0863645410195693</v>
      </c>
      <c r="BB38" s="1">
        <f t="shared" si="12"/>
        <v>9.3732066282492643E-2</v>
      </c>
      <c r="BD38" s="3">
        <v>90.295403085672163</v>
      </c>
      <c r="BE38" s="3">
        <v>98.87315043968195</v>
      </c>
      <c r="BF38" s="3">
        <v>102.1747143383708</v>
      </c>
      <c r="BG38" s="3">
        <v>97.467221315359907</v>
      </c>
      <c r="BH38" s="3">
        <v>109.50450213258912</v>
      </c>
      <c r="BI38" s="3">
        <v>70.138486651571796</v>
      </c>
      <c r="BJ38" s="3">
        <v>101.63761781896686</v>
      </c>
      <c r="BK38" s="3">
        <v>91.306408298667776</v>
      </c>
      <c r="BL38" s="3">
        <v>102.36427781580747</v>
      </c>
      <c r="BM38" s="3">
        <v>155.8527723658575</v>
      </c>
      <c r="BN38" s="3">
        <v>83.897635722184191</v>
      </c>
      <c r="BO38" s="3">
        <v>111.00521299562951</v>
      </c>
      <c r="BQ38" s="29">
        <f t="shared" si="13"/>
        <v>101.20978358169658</v>
      </c>
      <c r="BR38" s="30">
        <f t="shared" si="14"/>
        <v>20.571072217028075</v>
      </c>
      <c r="BS38" s="30">
        <f t="shared" si="15"/>
        <v>5.7053888976744167</v>
      </c>
      <c r="BU38" s="1">
        <f t="shared" si="16"/>
        <v>0.27509181570257396</v>
      </c>
      <c r="BV38" s="1"/>
      <c r="BW38" s="1">
        <f t="shared" si="17"/>
        <v>0.19601512872786309</v>
      </c>
      <c r="BX38" s="1"/>
      <c r="BY38" s="3">
        <v>81.601304589929185</v>
      </c>
      <c r="BZ38" s="3">
        <v>46.702728502108016</v>
      </c>
      <c r="CA38" s="3">
        <v>89.445549280089082</v>
      </c>
      <c r="CB38" s="3">
        <v>118.0415241428685</v>
      </c>
      <c r="CC38" s="3">
        <v>93.254315488027984</v>
      </c>
      <c r="CD38" s="3">
        <v>78.397104446742489</v>
      </c>
      <c r="CE38" s="3">
        <v>92.725320181369796</v>
      </c>
      <c r="CF38" s="3">
        <v>50.390581497096484</v>
      </c>
      <c r="CG38" s="3">
        <v>109.19974544586745</v>
      </c>
      <c r="CH38" s="3">
        <v>121.42709410548083</v>
      </c>
      <c r="CI38" s="3">
        <v>149.11621987113193</v>
      </c>
      <c r="CJ38" s="3">
        <v>117.82992602020522</v>
      </c>
      <c r="CL38">
        <v>85.001988704160354</v>
      </c>
      <c r="CM38">
        <v>61.454140482061874</v>
      </c>
      <c r="CN38">
        <v>95.385410866279514</v>
      </c>
      <c r="CO38">
        <v>114.50481266406807</v>
      </c>
      <c r="CP38">
        <v>98.302442128708918</v>
      </c>
      <c r="CQ38">
        <v>59.141675284384682</v>
      </c>
      <c r="CR38">
        <v>88.886325670193287</v>
      </c>
      <c r="CS38">
        <v>68.557791742900307</v>
      </c>
      <c r="CT38">
        <v>117.33115901678465</v>
      </c>
      <c r="CU38">
        <v>117.89038262668043</v>
      </c>
      <c r="CV38">
        <v>143.1914724365603</v>
      </c>
      <c r="CW38">
        <v>80.573542279850443</v>
      </c>
    </row>
    <row r="39" spans="1:101" x14ac:dyDescent="0.25">
      <c r="A39" s="27">
        <v>32</v>
      </c>
      <c r="B39" s="28" t="s">
        <v>94</v>
      </c>
      <c r="C39" s="24"/>
      <c r="D39" s="3">
        <v>61.201148396834924</v>
      </c>
      <c r="E39" s="3">
        <v>67.010822628708397</v>
      </c>
      <c r="F39" s="3">
        <v>87.869474896325315</v>
      </c>
      <c r="G39" s="3">
        <v>142.03396951613286</v>
      </c>
      <c r="H39" s="3">
        <v>90.367782644891761</v>
      </c>
      <c r="I39" s="3">
        <v>80.463248967143116</v>
      </c>
      <c r="J39" s="3">
        <v>73.781384456184341</v>
      </c>
      <c r="K39" s="3"/>
      <c r="L39" s="3">
        <v>121.39706053980879</v>
      </c>
      <c r="M39" s="3">
        <v>108.84639025263179</v>
      </c>
      <c r="N39" s="3">
        <v>94.506990749025533</v>
      </c>
      <c r="O39" s="3">
        <v>71.519602884996957</v>
      </c>
      <c r="P39" s="3">
        <v>113.73952554716132</v>
      </c>
      <c r="Q39" s="3">
        <v>132.21813315490135</v>
      </c>
      <c r="R39" s="3">
        <v>134.65730935912302</v>
      </c>
      <c r="S39" s="3">
        <v>117.92308230955366</v>
      </c>
      <c r="T39" s="3">
        <v>44.777361955075598</v>
      </c>
      <c r="U39" s="3">
        <v>125.99453811261451</v>
      </c>
      <c r="V39" s="3">
        <v>121.88489578065312</v>
      </c>
      <c r="W39" s="3">
        <v>109.80727784823426</v>
      </c>
      <c r="X39" s="3"/>
      <c r="Y39" s="29">
        <f t="shared" si="18"/>
        <v>100.00000000000003</v>
      </c>
      <c r="Z39" s="30">
        <f t="shared" si="19"/>
        <v>27.984574868187615</v>
      </c>
      <c r="AA39" s="30">
        <f t="shared" si="6"/>
        <v>6.4201017804409402</v>
      </c>
      <c r="AB39" s="24"/>
      <c r="AC39" s="3">
        <v>76.841441876026067</v>
      </c>
      <c r="AD39" s="3">
        <v>59.693294016043346</v>
      </c>
      <c r="AE39" s="3">
        <v>95.54179277505898</v>
      </c>
      <c r="AF39" s="3">
        <v>142.49223898480483</v>
      </c>
      <c r="AG39" s="3">
        <v>88.194698390221546</v>
      </c>
      <c r="AH39" s="3">
        <v>169.81101247208764</v>
      </c>
      <c r="AI39" s="3">
        <v>33.793677593034936</v>
      </c>
      <c r="AJ39" s="3">
        <v>131.44942307841936</v>
      </c>
      <c r="AK39" s="3">
        <v>87.573817174601487</v>
      </c>
      <c r="AL39" s="3">
        <v>68.991729364258134</v>
      </c>
      <c r="AM39" s="3">
        <v>84.632022843449278</v>
      </c>
      <c r="AN39" s="3">
        <v>99.518389132244621</v>
      </c>
      <c r="AO39" s="3">
        <v>101.9575653364663</v>
      </c>
      <c r="AP39" s="3">
        <v>103.16976199553405</v>
      </c>
      <c r="AQ39" s="3">
        <v>104.82544523718755</v>
      </c>
      <c r="AR39" s="3">
        <v>83.863312766967283</v>
      </c>
      <c r="AS39" s="3">
        <v>27.599648322920487</v>
      </c>
      <c r="AT39" s="3">
        <v>100.68623713305379</v>
      </c>
      <c r="AU39" s="3">
        <v>87.278159452877631</v>
      </c>
      <c r="AV39" s="3">
        <v>78.837131497662</v>
      </c>
      <c r="AW39" s="24"/>
      <c r="AX39" s="29">
        <f t="shared" si="20"/>
        <v>91.337539972145976</v>
      </c>
      <c r="AY39" s="30">
        <f t="shared" si="21"/>
        <v>32.745283053068086</v>
      </c>
      <c r="AZ39" s="30">
        <f t="shared" si="9"/>
        <v>7.322067884913209</v>
      </c>
      <c r="BB39" s="1">
        <f t="shared" si="12"/>
        <v>7.4570615854118866E-2</v>
      </c>
      <c r="BD39" s="3">
        <v>98.184076875296896</v>
      </c>
      <c r="BE39" s="3">
        <v>97.964850743541987</v>
      </c>
      <c r="BF39" s="3">
        <v>96.415652745807336</v>
      </c>
      <c r="BG39" s="3">
        <v>89.341956227849039</v>
      </c>
      <c r="BH39" s="3">
        <v>114.4798860024115</v>
      </c>
      <c r="BI39" s="3">
        <v>63.634038510723826</v>
      </c>
      <c r="BJ39" s="3">
        <v>98.827140195111269</v>
      </c>
      <c r="BK39" s="3">
        <v>123.35123680076001</v>
      </c>
      <c r="BL39" s="3">
        <v>84.095144141181649</v>
      </c>
      <c r="BM39" s="3">
        <v>133.1287222770288</v>
      </c>
      <c r="BN39" s="3">
        <v>100.94632613540871</v>
      </c>
      <c r="BO39" s="3">
        <v>102.70013518944795</v>
      </c>
      <c r="BQ39" s="29">
        <f t="shared" si="13"/>
        <v>100.25576382038076</v>
      </c>
      <c r="BR39" s="30">
        <f t="shared" si="14"/>
        <v>18.016570470542803</v>
      </c>
      <c r="BS39" s="30">
        <f t="shared" si="15"/>
        <v>4.9968975876578812</v>
      </c>
      <c r="BU39" s="1">
        <f t="shared" si="16"/>
        <v>0.46437870802687697</v>
      </c>
      <c r="BV39" s="1"/>
      <c r="BW39" s="1">
        <f t="shared" si="17"/>
        <v>0.14581132940653985</v>
      </c>
      <c r="BX39" s="1"/>
      <c r="BY39" s="3">
        <v>61.201148396834924</v>
      </c>
      <c r="BZ39" s="3">
        <v>67.010822628708397</v>
      </c>
      <c r="CA39" s="3">
        <v>87.869474896325315</v>
      </c>
      <c r="CB39" s="3">
        <v>142.03396951613286</v>
      </c>
      <c r="CC39" s="3">
        <v>90.367782644891761</v>
      </c>
      <c r="CD39" s="3">
        <v>108.84639025263179</v>
      </c>
      <c r="CE39" s="3">
        <v>94.506990749025533</v>
      </c>
      <c r="CF39" s="3">
        <v>71.519602884996957</v>
      </c>
      <c r="CG39" s="3">
        <v>113.73952554716132</v>
      </c>
      <c r="CH39" s="3">
        <v>132.21813315490135</v>
      </c>
      <c r="CI39" s="3">
        <v>134.65730935912302</v>
      </c>
      <c r="CJ39" s="3">
        <v>109.80727784823426</v>
      </c>
      <c r="CL39">
        <v>76.841441876026067</v>
      </c>
      <c r="CM39">
        <v>59.693294016043346</v>
      </c>
      <c r="CN39">
        <v>95.54179277505898</v>
      </c>
      <c r="CO39">
        <v>142.49223898480483</v>
      </c>
      <c r="CP39">
        <v>88.194698390221546</v>
      </c>
      <c r="CQ39">
        <v>68.991729364258134</v>
      </c>
      <c r="CR39">
        <v>84.632022843449278</v>
      </c>
      <c r="CS39">
        <v>99.518389132244621</v>
      </c>
      <c r="CT39">
        <v>101.9575653364663</v>
      </c>
      <c r="CU39">
        <v>103.16976199553405</v>
      </c>
      <c r="CV39">
        <v>104.82544523718755</v>
      </c>
      <c r="CW39">
        <v>78.837131497662</v>
      </c>
    </row>
    <row r="40" spans="1:101" x14ac:dyDescent="0.25">
      <c r="A40" s="27">
        <v>34</v>
      </c>
      <c r="B40" s="28" t="s">
        <v>95</v>
      </c>
      <c r="C40" s="24"/>
      <c r="D40" s="3">
        <v>118.58200628867023</v>
      </c>
      <c r="E40" s="3">
        <v>48.633228522162483</v>
      </c>
      <c r="F40" s="3">
        <v>65.384420326605124</v>
      </c>
      <c r="G40" s="3">
        <v>133.53027690435135</v>
      </c>
      <c r="H40" s="3">
        <v>71.181154275281457</v>
      </c>
      <c r="I40" s="3">
        <v>65.315954965006583</v>
      </c>
      <c r="J40" s="3">
        <v>79.191601582310582</v>
      </c>
      <c r="K40" s="3"/>
      <c r="L40" s="3">
        <v>62.896845521858197</v>
      </c>
      <c r="M40" s="3">
        <v>89.71244548128611</v>
      </c>
      <c r="N40" s="3">
        <v>147.7254285424485</v>
      </c>
      <c r="O40" s="3">
        <v>121.73141292220305</v>
      </c>
      <c r="P40" s="3">
        <v>121.95963079419819</v>
      </c>
      <c r="Q40" s="3">
        <v>178.71741555938735</v>
      </c>
      <c r="R40" s="3">
        <v>144.11958616492544</v>
      </c>
      <c r="S40" s="3">
        <v>128.9430976772492</v>
      </c>
      <c r="T40" s="3">
        <v>55.662338979612535</v>
      </c>
      <c r="U40" s="3"/>
      <c r="V40" s="3">
        <v>70.701896744091684</v>
      </c>
      <c r="W40" s="3">
        <v>96.011258748351764</v>
      </c>
      <c r="X40" s="3"/>
      <c r="Y40" s="29">
        <f t="shared" si="18"/>
        <v>99.999999999999986</v>
      </c>
      <c r="Z40" s="30">
        <f t="shared" si="19"/>
        <v>37.814030819222758</v>
      </c>
      <c r="AA40" s="30">
        <f t="shared" si="6"/>
        <v>8.9128525387565052</v>
      </c>
      <c r="AB40" s="24"/>
      <c r="AC40" s="3">
        <v>113.94918348716908</v>
      </c>
      <c r="AD40" s="3">
        <v>101.94492342022518</v>
      </c>
      <c r="AE40" s="3">
        <v>38.226493559184497</v>
      </c>
      <c r="AF40" s="3">
        <v>108.608885282483</v>
      </c>
      <c r="AG40" s="3">
        <v>182.34607972410993</v>
      </c>
      <c r="AH40" s="3">
        <v>174.17587990668423</v>
      </c>
      <c r="AI40" s="3">
        <v>65.064915305811937</v>
      </c>
      <c r="AJ40" s="3">
        <v>83.892889745410287</v>
      </c>
      <c r="AK40" s="3">
        <v>89.187544375697314</v>
      </c>
      <c r="AL40" s="3">
        <v>49.044020691753722</v>
      </c>
      <c r="AM40" s="3">
        <v>155.11968759509077</v>
      </c>
      <c r="AN40" s="3">
        <v>90.05477228927883</v>
      </c>
      <c r="AO40" s="3">
        <v>92.793386753220389</v>
      </c>
      <c r="AP40" s="3">
        <v>129.21695912364336</v>
      </c>
      <c r="AQ40" s="3"/>
      <c r="AR40" s="3">
        <v>185.01622882645299</v>
      </c>
      <c r="AS40" s="3">
        <v>113.92636169996956</v>
      </c>
      <c r="AT40" s="3">
        <v>133.55309869155087</v>
      </c>
      <c r="AU40" s="3">
        <v>109.08814281367277</v>
      </c>
      <c r="AV40" s="3">
        <v>67.552490110558878</v>
      </c>
      <c r="AW40" s="24"/>
      <c r="AX40" s="29">
        <f t="shared" si="20"/>
        <v>109.61904965273513</v>
      </c>
      <c r="AY40" s="30">
        <f t="shared" si="21"/>
        <v>42.512942662710046</v>
      </c>
      <c r="AZ40" s="30">
        <f t="shared" si="9"/>
        <v>9.7531379399627376</v>
      </c>
      <c r="BB40" s="1">
        <f t="shared" si="12"/>
        <v>0.16692746769715072</v>
      </c>
      <c r="BD40" s="3">
        <v>116.11515947915423</v>
      </c>
      <c r="BE40" s="3">
        <v>85.273990136013808</v>
      </c>
      <c r="BF40" s="3">
        <v>44.500571701622953</v>
      </c>
      <c r="BG40" s="3">
        <v>63.87357714558766</v>
      </c>
      <c r="BH40" s="3"/>
      <c r="BI40" s="3">
        <v>50.378005699950513</v>
      </c>
      <c r="BJ40" s="3">
        <v>131.67909619946414</v>
      </c>
      <c r="BK40" s="3"/>
      <c r="BL40" s="3">
        <v>68.911377715582702</v>
      </c>
      <c r="BM40" s="3">
        <v>129.32402682731197</v>
      </c>
      <c r="BN40" s="3"/>
      <c r="BO40" s="3">
        <v>70.979742990255488</v>
      </c>
      <c r="BQ40" s="29">
        <f t="shared" si="13"/>
        <v>84.559505321660382</v>
      </c>
      <c r="BR40" s="30">
        <f t="shared" si="14"/>
        <v>33.261581768989792</v>
      </c>
      <c r="BS40" s="30">
        <f t="shared" si="15"/>
        <v>10.518235696994026</v>
      </c>
      <c r="BU40" s="1">
        <f t="shared" si="16"/>
        <v>1.769942736153312E-2</v>
      </c>
      <c r="BV40" s="1"/>
      <c r="BW40" s="1">
        <f t="shared" si="17"/>
        <v>5.3172545018289719E-2</v>
      </c>
      <c r="BX40" s="1"/>
      <c r="BY40" s="3">
        <v>118.58200628867023</v>
      </c>
      <c r="BZ40" s="3">
        <v>48.633228522162483</v>
      </c>
      <c r="CA40" s="3">
        <v>65.384420326605124</v>
      </c>
      <c r="CB40" s="3">
        <v>133.53027690435135</v>
      </c>
      <c r="CC40" s="3">
        <v>71.181154275281457</v>
      </c>
      <c r="CD40" s="3">
        <v>89.71244548128611</v>
      </c>
      <c r="CE40" s="3">
        <v>147.7254285424485</v>
      </c>
      <c r="CF40" s="3">
        <v>121.73141292220305</v>
      </c>
      <c r="CG40" s="3">
        <v>121.95963079419819</v>
      </c>
      <c r="CH40" s="3">
        <v>178.71741555938735</v>
      </c>
      <c r="CI40" s="3">
        <v>144.11958616492544</v>
      </c>
      <c r="CJ40" s="3">
        <v>96.011258748351764</v>
      </c>
      <c r="CL40">
        <v>113.94918348716908</v>
      </c>
      <c r="CM40">
        <v>101.94492342022518</v>
      </c>
      <c r="CN40">
        <v>38.226493559184497</v>
      </c>
      <c r="CO40">
        <v>108.608885282483</v>
      </c>
      <c r="CP40">
        <v>182.34607972410993</v>
      </c>
      <c r="CQ40">
        <v>49.044020691753722</v>
      </c>
      <c r="CR40">
        <v>155.11968759509077</v>
      </c>
      <c r="CS40">
        <v>90.05477228927883</v>
      </c>
      <c r="CT40">
        <v>92.793386753220389</v>
      </c>
      <c r="CU40">
        <v>129.21695912364336</v>
      </c>
      <c r="CW40">
        <v>67.552490110558878</v>
      </c>
    </row>
    <row r="41" spans="1:101" x14ac:dyDescent="0.25">
      <c r="A41" s="27">
        <v>42</v>
      </c>
      <c r="B41" s="28" t="s">
        <v>96</v>
      </c>
      <c r="C41" s="24"/>
      <c r="D41" s="3">
        <v>46.93892347049745</v>
      </c>
      <c r="E41" s="3">
        <v>105.49864838272001</v>
      </c>
      <c r="F41" s="3">
        <v>115.95944112437985</v>
      </c>
      <c r="G41" s="3">
        <v>86.814222535240447</v>
      </c>
      <c r="H41" s="3">
        <v>98.64216838769147</v>
      </c>
      <c r="I41" s="3">
        <v>104.52506965230808</v>
      </c>
      <c r="J41" s="3">
        <v>58.228293855061047</v>
      </c>
      <c r="K41" s="3">
        <v>84.929208397634412</v>
      </c>
      <c r="L41" s="3">
        <v>117.49230976375178</v>
      </c>
      <c r="M41" s="3">
        <v>94.706424583898652</v>
      </c>
      <c r="N41" s="3">
        <v>87.559942413853818</v>
      </c>
      <c r="O41" s="3">
        <v>106.1200816148978</v>
      </c>
      <c r="P41" s="3">
        <v>118.85946287454298</v>
      </c>
      <c r="Q41" s="3">
        <v>101.8529067539435</v>
      </c>
      <c r="R41" s="3">
        <v>118.85946287454298</v>
      </c>
      <c r="S41" s="3">
        <v>163.5612267092003</v>
      </c>
      <c r="T41" s="3">
        <v>68.544085509212749</v>
      </c>
      <c r="U41" s="3">
        <v>118.7766051102526</v>
      </c>
      <c r="V41" s="3">
        <v>93.546415883833404</v>
      </c>
      <c r="W41" s="3">
        <v>108.58510010253647</v>
      </c>
      <c r="X41" s="3"/>
      <c r="Y41" s="29">
        <f t="shared" si="18"/>
        <v>99.999999999999972</v>
      </c>
      <c r="Z41" s="30">
        <f t="shared" si="19"/>
        <v>25.138593233727516</v>
      </c>
      <c r="AA41" s="30">
        <f t="shared" si="6"/>
        <v>5.6211603329330986</v>
      </c>
      <c r="AB41" s="24"/>
      <c r="AC41" s="3">
        <v>77.554867375791034</v>
      </c>
      <c r="AD41" s="3">
        <v>187.25854729624754</v>
      </c>
      <c r="AE41" s="3">
        <v>153.30757837826641</v>
      </c>
      <c r="AF41" s="3">
        <v>79.357023749106673</v>
      </c>
      <c r="AG41" s="3">
        <v>99.636461559175956</v>
      </c>
      <c r="AH41" s="3"/>
      <c r="AI41" s="3">
        <v>106.24436826133338</v>
      </c>
      <c r="AJ41" s="3">
        <v>91.288541806920691</v>
      </c>
      <c r="AK41" s="3">
        <v>67.404791250220086</v>
      </c>
      <c r="AL41" s="3">
        <v>100.48575364315231</v>
      </c>
      <c r="AM41" s="3">
        <v>78.818448281219247</v>
      </c>
      <c r="AN41" s="3">
        <v>135.80387567192466</v>
      </c>
      <c r="AO41" s="3">
        <v>140.17462273824194</v>
      </c>
      <c r="AP41" s="3">
        <v>110.34582759370694</v>
      </c>
      <c r="AQ41" s="3">
        <v>100.56861140744269</v>
      </c>
      <c r="AR41" s="3"/>
      <c r="AS41" s="3">
        <v>109.45510662758541</v>
      </c>
      <c r="AT41" s="3">
        <v>120.7651914532216</v>
      </c>
      <c r="AU41" s="3">
        <v>57.461859535375083</v>
      </c>
      <c r="AV41" s="3">
        <v>103.53077648082358</v>
      </c>
      <c r="AW41" s="24"/>
      <c r="AX41" s="29">
        <f t="shared" si="20"/>
        <v>106.63679183943083</v>
      </c>
      <c r="AY41" s="30">
        <f t="shared" si="21"/>
        <v>32.143984103283621</v>
      </c>
      <c r="AZ41" s="30">
        <f t="shared" si="9"/>
        <v>7.576409711261479</v>
      </c>
      <c r="BB41" s="1">
        <f t="shared" si="12"/>
        <v>8.9031800673526632E-2</v>
      </c>
      <c r="BD41" s="3">
        <v>76.217655350026959</v>
      </c>
      <c r="BE41" s="3">
        <v>91.586475716498157</v>
      </c>
      <c r="BF41" s="3">
        <v>125.4981119599074</v>
      </c>
      <c r="BG41" s="3">
        <v>99.437938295021496</v>
      </c>
      <c r="BH41" s="3">
        <v>96.138653488088806</v>
      </c>
      <c r="BI41" s="3">
        <v>94.697826578732133</v>
      </c>
      <c r="BJ41" s="3">
        <v>122.88791828353662</v>
      </c>
      <c r="BK41" s="3">
        <v>119.63039657542589</v>
      </c>
      <c r="BL41" s="3">
        <v>104.65832564776305</v>
      </c>
      <c r="BM41" s="3">
        <v>119.81833052012459</v>
      </c>
      <c r="BN41" s="3">
        <v>124.70461308229071</v>
      </c>
      <c r="BO41" s="3">
        <v>91.77440966119687</v>
      </c>
      <c r="BQ41" s="29">
        <f t="shared" si="13"/>
        <v>105.58755459655104</v>
      </c>
      <c r="BR41" s="30">
        <f t="shared" si="14"/>
        <v>16.395355544443202</v>
      </c>
      <c r="BS41" s="30">
        <f t="shared" si="15"/>
        <v>4.5472534688425217</v>
      </c>
      <c r="BU41" s="1">
        <f t="shared" si="16"/>
        <v>0.10676404131282283</v>
      </c>
      <c r="BV41" s="1"/>
      <c r="BW41" s="1">
        <f t="shared" si="17"/>
        <v>0.21682965722316377</v>
      </c>
      <c r="BX41" s="1"/>
      <c r="BY41" s="3">
        <v>46.93892347049745</v>
      </c>
      <c r="BZ41" s="3">
        <v>105.49864838272001</v>
      </c>
      <c r="CA41" s="3">
        <v>115.95944112437985</v>
      </c>
      <c r="CB41" s="3">
        <v>86.814222535240447</v>
      </c>
      <c r="CC41" s="3">
        <v>98.64216838769147</v>
      </c>
      <c r="CD41" s="3">
        <v>94.706424583898652</v>
      </c>
      <c r="CE41" s="3">
        <v>87.559942413853818</v>
      </c>
      <c r="CF41" s="3">
        <v>106.1200816148978</v>
      </c>
      <c r="CG41" s="3">
        <v>118.85946287454298</v>
      </c>
      <c r="CH41" s="3">
        <v>101.8529067539435</v>
      </c>
      <c r="CI41" s="3">
        <v>118.85946287454298</v>
      </c>
      <c r="CJ41" s="3">
        <v>108.58510010253647</v>
      </c>
      <c r="CL41">
        <v>77.554867375791034</v>
      </c>
      <c r="CM41">
        <v>187.25854729624754</v>
      </c>
      <c r="CN41">
        <v>153.30757837826641</v>
      </c>
      <c r="CO41">
        <v>79.357023749106673</v>
      </c>
      <c r="CP41">
        <v>99.636461559175956</v>
      </c>
      <c r="CQ41">
        <v>100.48575364315231</v>
      </c>
      <c r="CR41">
        <v>78.818448281219247</v>
      </c>
      <c r="CS41">
        <v>135.80387567192466</v>
      </c>
      <c r="CT41">
        <v>140.17462273824194</v>
      </c>
      <c r="CU41">
        <v>110.34582759370694</v>
      </c>
      <c r="CV41">
        <v>100.56861140744269</v>
      </c>
      <c r="CW41">
        <v>103.53077648082358</v>
      </c>
    </row>
    <row r="42" spans="1:101" x14ac:dyDescent="0.25">
      <c r="A42" s="27">
        <v>44</v>
      </c>
      <c r="B42" s="28" t="s">
        <v>97</v>
      </c>
      <c r="C42" s="24"/>
      <c r="D42" s="3">
        <v>56.274542708508143</v>
      </c>
      <c r="E42" s="3">
        <v>107.41399563685182</v>
      </c>
      <c r="F42" s="3"/>
      <c r="G42" s="3">
        <v>57.392179895955699</v>
      </c>
      <c r="H42" s="3">
        <v>59.264977345192143</v>
      </c>
      <c r="I42" s="3">
        <v>92.129551938244674</v>
      </c>
      <c r="J42" s="3">
        <v>76.240980030206416</v>
      </c>
      <c r="K42" s="3">
        <v>97.808357106897134</v>
      </c>
      <c r="L42" s="3">
        <v>152.81423057559994</v>
      </c>
      <c r="M42" s="3">
        <v>102.12787380432958</v>
      </c>
      <c r="N42" s="3">
        <v>89.320355764390001</v>
      </c>
      <c r="O42" s="3">
        <v>87.87044806175534</v>
      </c>
      <c r="P42" s="3"/>
      <c r="Q42" s="3">
        <v>68.931028696089953</v>
      </c>
      <c r="R42" s="3">
        <v>109.10555462325894</v>
      </c>
      <c r="S42" s="3">
        <v>121.12770599093807</v>
      </c>
      <c r="T42" s="3">
        <v>133.96543044134924</v>
      </c>
      <c r="U42" s="3">
        <v>117.2310790401074</v>
      </c>
      <c r="V42" s="3">
        <v>150.54874979023327</v>
      </c>
      <c r="W42" s="3">
        <v>120.43295855009231</v>
      </c>
      <c r="X42" s="3"/>
      <c r="Y42" s="29">
        <f t="shared" si="18"/>
        <v>100.00000000000003</v>
      </c>
      <c r="Z42" s="30">
        <f t="shared" si="19"/>
        <v>29.749696761408217</v>
      </c>
      <c r="AA42" s="30">
        <f t="shared" si="6"/>
        <v>7.0120707727450746</v>
      </c>
      <c r="AB42" s="24"/>
      <c r="AC42" s="3">
        <v>124.08793421715052</v>
      </c>
      <c r="AD42" s="3"/>
      <c r="AE42" s="3"/>
      <c r="AF42" s="3">
        <v>65.427085081389492</v>
      </c>
      <c r="AG42" s="3">
        <v>80.983386474240646</v>
      </c>
      <c r="AH42" s="3"/>
      <c r="AI42" s="3">
        <v>114.33126363483807</v>
      </c>
      <c r="AJ42" s="3">
        <v>88.897466017788219</v>
      </c>
      <c r="AK42" s="3">
        <v>73.129719751636173</v>
      </c>
      <c r="AL42" s="3">
        <v>94.636684007383778</v>
      </c>
      <c r="AM42" s="3">
        <v>102.73200201376069</v>
      </c>
      <c r="AN42" s="3">
        <v>154.20372545729148</v>
      </c>
      <c r="AO42" s="3"/>
      <c r="AP42" s="3">
        <v>117.62376237623764</v>
      </c>
      <c r="AQ42" s="3">
        <v>136.59338815237456</v>
      </c>
      <c r="AR42" s="3"/>
      <c r="AS42" s="3">
        <v>181.32908206074845</v>
      </c>
      <c r="AT42" s="3">
        <v>118.65078033227053</v>
      </c>
      <c r="AU42" s="3">
        <v>93.156569894277567</v>
      </c>
      <c r="AV42" s="3">
        <v>108.56183923477093</v>
      </c>
      <c r="AW42" s="24"/>
      <c r="AX42" s="29">
        <f t="shared" si="20"/>
        <v>110.28964591374393</v>
      </c>
      <c r="AY42" s="30">
        <f t="shared" si="21"/>
        <v>30.829036035589155</v>
      </c>
      <c r="AZ42" s="30">
        <f t="shared" si="9"/>
        <v>7.9600228763643415</v>
      </c>
      <c r="BB42" s="1">
        <f t="shared" si="12"/>
        <v>0.14874990222780313</v>
      </c>
      <c r="BD42" s="3">
        <v>96.941110211552683</v>
      </c>
      <c r="BE42" s="3">
        <v>166.28533211306274</v>
      </c>
      <c r="BF42" s="3"/>
      <c r="BG42" s="3">
        <v>69.062621000387196</v>
      </c>
      <c r="BH42" s="3">
        <v>85.88827484247949</v>
      </c>
      <c r="BI42" s="3">
        <v>132.52842409095709</v>
      </c>
      <c r="BJ42" s="3">
        <v>129.2196135027632</v>
      </c>
      <c r="BK42" s="3"/>
      <c r="BL42" s="3"/>
      <c r="BM42" s="3">
        <v>127.14280685698195</v>
      </c>
      <c r="BN42" s="3">
        <v>143.01805765778448</v>
      </c>
      <c r="BO42" s="3">
        <v>174.76855925938963</v>
      </c>
      <c r="BQ42" s="29">
        <f t="shared" si="13"/>
        <v>124.98386661503982</v>
      </c>
      <c r="BR42" s="30">
        <f t="shared" si="14"/>
        <v>35.410324830058158</v>
      </c>
      <c r="BS42" s="30">
        <f t="shared" si="15"/>
        <v>11.197727914939858</v>
      </c>
      <c r="BU42" s="1">
        <f t="shared" si="16"/>
        <v>3.5531276216238483E-5</v>
      </c>
      <c r="BV42" s="1"/>
      <c r="BW42" s="1">
        <f t="shared" si="17"/>
        <v>7.3432717496801442E-2</v>
      </c>
      <c r="BX42" s="1"/>
      <c r="BY42" s="3">
        <v>56.274542708508143</v>
      </c>
      <c r="BZ42" s="3">
        <v>107.41399563685182</v>
      </c>
      <c r="CA42" s="3"/>
      <c r="CB42" s="3">
        <v>57.392179895955699</v>
      </c>
      <c r="CC42" s="3">
        <v>59.264977345192143</v>
      </c>
      <c r="CD42" s="3">
        <v>102.12787380432958</v>
      </c>
      <c r="CE42" s="3">
        <v>89.320355764390001</v>
      </c>
      <c r="CF42" s="3">
        <v>87.87044806175534</v>
      </c>
      <c r="CG42" s="3"/>
      <c r="CH42" s="3">
        <v>68.931028696089953</v>
      </c>
      <c r="CI42" s="3">
        <v>109.10555462325894</v>
      </c>
      <c r="CJ42" s="3">
        <v>120.43295855009231</v>
      </c>
      <c r="CL42">
        <v>124.08793421715052</v>
      </c>
      <c r="CO42">
        <v>65.427085081389492</v>
      </c>
      <c r="CP42">
        <v>80.983386474240646</v>
      </c>
      <c r="CQ42">
        <v>94.636684007383778</v>
      </c>
      <c r="CR42">
        <v>102.73200201376069</v>
      </c>
      <c r="CS42">
        <v>154.20372545729148</v>
      </c>
      <c r="CU42">
        <v>117.62376237623764</v>
      </c>
      <c r="CV42">
        <v>136.59338815237456</v>
      </c>
      <c r="CW42">
        <v>108.56183923477093</v>
      </c>
    </row>
    <row r="43" spans="1:101" x14ac:dyDescent="0.25">
      <c r="A43" s="27">
        <v>46</v>
      </c>
      <c r="B43" s="28" t="s">
        <v>98</v>
      </c>
      <c r="C43" s="24"/>
      <c r="D43" s="3">
        <v>26.792474809249232</v>
      </c>
      <c r="E43" s="3">
        <v>78.630089114101011</v>
      </c>
      <c r="F43" s="3">
        <v>89.550934824392826</v>
      </c>
      <c r="G43" s="3">
        <v>41.499213699108871</v>
      </c>
      <c r="H43" s="3">
        <v>47.585765041644841</v>
      </c>
      <c r="I43" s="3">
        <v>71.902848156561248</v>
      </c>
      <c r="J43" s="3">
        <v>28.598054633350817</v>
      </c>
      <c r="K43" s="3">
        <v>60.894635680587122</v>
      </c>
      <c r="L43" s="3">
        <v>142.02923874424837</v>
      </c>
      <c r="M43" s="3">
        <v>85.735919389597541</v>
      </c>
      <c r="N43" s="3">
        <v>144.24253014153416</v>
      </c>
      <c r="O43" s="3">
        <v>102.18999359310388</v>
      </c>
      <c r="P43" s="3">
        <v>180.96569398334211</v>
      </c>
      <c r="Q43" s="3">
        <v>112.20804939134489</v>
      </c>
      <c r="R43" s="3">
        <v>187.11048983633296</v>
      </c>
      <c r="S43" s="3">
        <v>111.36350398974899</v>
      </c>
      <c r="T43" s="3">
        <v>130.6715592055449</v>
      </c>
      <c r="U43" s="3">
        <v>160.58011532413073</v>
      </c>
      <c r="V43" s="3">
        <v>68.058710466538528</v>
      </c>
      <c r="W43" s="3">
        <v>129.39017997553731</v>
      </c>
      <c r="X43" s="3"/>
      <c r="Y43" s="29">
        <f t="shared" si="18"/>
        <v>100.00000000000003</v>
      </c>
      <c r="Z43" s="30">
        <f t="shared" si="19"/>
        <v>48.319331340762972</v>
      </c>
      <c r="AA43" s="30">
        <f t="shared" si="6"/>
        <v>10.804530950528205</v>
      </c>
      <c r="AB43" s="24"/>
      <c r="AC43" s="3">
        <v>102.62682742151554</v>
      </c>
      <c r="AD43" s="3"/>
      <c r="AE43" s="3">
        <v>158.97839128662125</v>
      </c>
      <c r="AF43" s="3">
        <v>46.828586405731272</v>
      </c>
      <c r="AG43" s="3">
        <v>46.595608363911715</v>
      </c>
      <c r="AH43" s="3"/>
      <c r="AI43" s="3">
        <v>50.701846350981427</v>
      </c>
      <c r="AJ43" s="3">
        <v>38.849088473411385</v>
      </c>
      <c r="AK43" s="3">
        <v>88.094822063020573</v>
      </c>
      <c r="AL43" s="3">
        <v>78.688333624555895</v>
      </c>
      <c r="AM43" s="3">
        <v>87.657988234608894</v>
      </c>
      <c r="AN43" s="3">
        <v>124.14817403459726</v>
      </c>
      <c r="AO43" s="3">
        <v>178.6359135651465</v>
      </c>
      <c r="AP43" s="3">
        <v>153.91111887704588</v>
      </c>
      <c r="AQ43" s="3">
        <v>115.90657580523039</v>
      </c>
      <c r="AR43" s="3"/>
      <c r="AS43" s="3">
        <v>137.86475624672377</v>
      </c>
      <c r="AT43" s="3">
        <v>167.86067913099191</v>
      </c>
      <c r="AU43" s="3">
        <v>82.50334905935118</v>
      </c>
      <c r="AV43" s="3">
        <v>99.714601898771065</v>
      </c>
      <c r="AW43" s="24"/>
      <c r="AX43" s="29">
        <f t="shared" si="20"/>
        <v>103.50392122601271</v>
      </c>
      <c r="AY43" s="30">
        <f t="shared" si="21"/>
        <v>44.822598028769569</v>
      </c>
      <c r="AZ43" s="30">
        <f t="shared" si="9"/>
        <v>10.871076828659934</v>
      </c>
      <c r="BB43" s="1">
        <f t="shared" si="12"/>
        <v>0.44962176386359548</v>
      </c>
      <c r="BD43" s="3">
        <v>58.724314051550074</v>
      </c>
      <c r="BE43" s="3">
        <v>44.470839767193254</v>
      </c>
      <c r="BF43" s="3">
        <v>98.035396127806152</v>
      </c>
      <c r="BG43" s="3">
        <v>46.580353961278071</v>
      </c>
      <c r="BH43" s="3">
        <v>48.290770875400888</v>
      </c>
      <c r="BI43" s="3">
        <v>64.08362038246824</v>
      </c>
      <c r="BJ43" s="3">
        <v>97.237201567882181</v>
      </c>
      <c r="BK43" s="3">
        <v>115.6526903432712</v>
      </c>
      <c r="BL43" s="3">
        <v>100.14491032189099</v>
      </c>
      <c r="BM43" s="3">
        <v>183.15714455398506</v>
      </c>
      <c r="BN43" s="3">
        <v>142.22116640931227</v>
      </c>
      <c r="BO43" s="3">
        <v>87.174248723126269</v>
      </c>
      <c r="BQ43" s="29">
        <f t="shared" si="13"/>
        <v>90.481054757097056</v>
      </c>
      <c r="BR43" s="30">
        <f t="shared" si="14"/>
        <v>42.250436539225987</v>
      </c>
      <c r="BS43" s="30">
        <f t="shared" si="15"/>
        <v>11.718162719455123</v>
      </c>
      <c r="BU43" s="1">
        <f t="shared" si="16"/>
        <v>0.17486835667429762</v>
      </c>
      <c r="BV43" s="1"/>
      <c r="BW43" s="1">
        <f t="shared" si="17"/>
        <v>0.10511797086734817</v>
      </c>
      <c r="BX43" s="1"/>
      <c r="BY43" s="3">
        <v>26.792474809249232</v>
      </c>
      <c r="BZ43" s="3">
        <v>78.630089114101011</v>
      </c>
      <c r="CA43" s="3">
        <v>89.550934824392826</v>
      </c>
      <c r="CB43" s="3">
        <v>41.499213699108871</v>
      </c>
      <c r="CC43" s="3">
        <v>47.585765041644841</v>
      </c>
      <c r="CD43" s="3">
        <v>85.735919389597541</v>
      </c>
      <c r="CE43" s="3">
        <v>144.24253014153416</v>
      </c>
      <c r="CF43" s="3">
        <v>102.18999359310388</v>
      </c>
      <c r="CG43" s="3">
        <v>180.96569398334211</v>
      </c>
      <c r="CH43" s="3">
        <v>112.20804939134489</v>
      </c>
      <c r="CI43" s="3">
        <v>187.11048983633296</v>
      </c>
      <c r="CJ43" s="3">
        <v>129.39017997553731</v>
      </c>
      <c r="CL43">
        <v>102.62682742151554</v>
      </c>
      <c r="CN43">
        <v>158.97839128662125</v>
      </c>
      <c r="CO43">
        <v>46.828586405731272</v>
      </c>
      <c r="CP43">
        <v>46.595608363911715</v>
      </c>
      <c r="CQ43">
        <v>78.688333624555895</v>
      </c>
      <c r="CR43">
        <v>87.657988234608894</v>
      </c>
      <c r="CS43">
        <v>124.14817403459726</v>
      </c>
      <c r="CT43">
        <v>178.6359135651465</v>
      </c>
      <c r="CU43">
        <v>153.91111887704588</v>
      </c>
      <c r="CV43">
        <v>115.90657580523039</v>
      </c>
      <c r="CW43">
        <v>99.714601898771065</v>
      </c>
    </row>
    <row r="44" spans="1:101" x14ac:dyDescent="0.25">
      <c r="A44" s="27">
        <v>48</v>
      </c>
      <c r="B44" s="28" t="s">
        <v>99</v>
      </c>
      <c r="C44" s="24"/>
      <c r="D44" s="3">
        <v>43.091096524995748</v>
      </c>
      <c r="E44" s="3">
        <v>81.049939321180148</v>
      </c>
      <c r="F44" s="3">
        <v>123.24846998029568</v>
      </c>
      <c r="G44" s="3">
        <v>19.04140513877833</v>
      </c>
      <c r="H44" s="3">
        <v>43.264650998916913</v>
      </c>
      <c r="I44" s="3">
        <v>82.51275560137276</v>
      </c>
      <c r="J44" s="3">
        <v>37.091070426578625</v>
      </c>
      <c r="K44" s="3">
        <v>63.942426891809006</v>
      </c>
      <c r="L44" s="3">
        <v>169.31478605822556</v>
      </c>
      <c r="M44" s="3">
        <v>73.264781491002566</v>
      </c>
      <c r="N44" s="3">
        <v>151.71140370336536</v>
      </c>
      <c r="O44" s="3">
        <v>76.41355551785783</v>
      </c>
      <c r="P44" s="3"/>
      <c r="Q44" s="3">
        <v>59.97546748789685</v>
      </c>
      <c r="R44" s="3">
        <v>179.48011953075041</v>
      </c>
      <c r="S44" s="3">
        <v>92.950817532916616</v>
      </c>
      <c r="T44" s="3">
        <v>176.13299753369958</v>
      </c>
      <c r="U44" s="3">
        <v>142.16590763770176</v>
      </c>
      <c r="V44" s="3">
        <v>140.62871086868577</v>
      </c>
      <c r="W44" s="3">
        <v>144.7196377539702</v>
      </c>
      <c r="X44" s="3"/>
      <c r="Y44" s="29">
        <f t="shared" si="18"/>
        <v>99.999999999999986</v>
      </c>
      <c r="Z44" s="30">
        <f t="shared" si="19"/>
        <v>51.325799766736218</v>
      </c>
      <c r="AA44" s="30">
        <f t="shared" si="6"/>
        <v>11.774946019979296</v>
      </c>
      <c r="AB44" s="24"/>
      <c r="AC44" s="3">
        <v>127.71129930969684</v>
      </c>
      <c r="AD44" s="3"/>
      <c r="AE44" s="3">
        <v>155.72795009982644</v>
      </c>
      <c r="AF44" s="3">
        <v>57.124215416334998</v>
      </c>
      <c r="AG44" s="3">
        <v>47.901034802239238</v>
      </c>
      <c r="AH44" s="3"/>
      <c r="AI44" s="3">
        <v>42.173737162841071</v>
      </c>
      <c r="AJ44" s="3">
        <v>38.628267195594582</v>
      </c>
      <c r="AK44" s="3">
        <v>109.41369905915205</v>
      </c>
      <c r="AL44" s="3">
        <v>62.925893544556509</v>
      </c>
      <c r="AM44" s="3">
        <v>83.256560489606287</v>
      </c>
      <c r="AN44" s="3">
        <v>107.30625187582372</v>
      </c>
      <c r="AO44" s="3"/>
      <c r="AP44" s="3">
        <v>158.50482168256491</v>
      </c>
      <c r="AQ44" s="3">
        <v>123.32285046911903</v>
      </c>
      <c r="AR44" s="3"/>
      <c r="AS44" s="3">
        <v>180.29830490780731</v>
      </c>
      <c r="AT44" s="3">
        <v>184.41402528936618</v>
      </c>
      <c r="AU44" s="3"/>
      <c r="AV44" s="3">
        <v>131.95098717262795</v>
      </c>
      <c r="AW44" s="24"/>
      <c r="AX44" s="29">
        <f t="shared" si="20"/>
        <v>107.3773265651438</v>
      </c>
      <c r="AY44" s="30">
        <f t="shared" si="21"/>
        <v>50.055796993452105</v>
      </c>
      <c r="AZ44" s="30">
        <f t="shared" si="9"/>
        <v>12.924351209118619</v>
      </c>
      <c r="BB44" s="1">
        <f t="shared" si="12"/>
        <v>0.28985485273290379</v>
      </c>
      <c r="BD44" s="3">
        <v>88.867022071645664</v>
      </c>
      <c r="BE44" s="3">
        <v>116.57117233819942</v>
      </c>
      <c r="BF44" s="3">
        <v>163.40242140401577</v>
      </c>
      <c r="BG44" s="3">
        <v>47.817746998156558</v>
      </c>
      <c r="BH44" s="3">
        <v>42.85785461611281</v>
      </c>
      <c r="BI44" s="3">
        <v>66.095361466792895</v>
      </c>
      <c r="BJ44" s="3">
        <v>118.27014099945195</v>
      </c>
      <c r="BK44" s="3">
        <v>167.48542673509047</v>
      </c>
      <c r="BL44" s="3"/>
      <c r="BM44" s="3"/>
      <c r="BN44" s="3">
        <v>160.38812216630961</v>
      </c>
      <c r="BO44" s="3">
        <v>151.04379452942058</v>
      </c>
      <c r="BQ44" s="29">
        <f t="shared" si="13"/>
        <v>112.27990633251959</v>
      </c>
      <c r="BR44" s="30">
        <f t="shared" si="14"/>
        <v>48.520860289083032</v>
      </c>
      <c r="BS44" s="30">
        <f t="shared" si="15"/>
        <v>14.629589825831241</v>
      </c>
      <c r="BU44" s="1">
        <f t="shared" si="16"/>
        <v>7.0506830376554808E-2</v>
      </c>
      <c r="BV44" s="1"/>
      <c r="BW44" s="1">
        <f t="shared" si="17"/>
        <v>0.12642666541278574</v>
      </c>
      <c r="BX44" s="1"/>
      <c r="BY44" s="3">
        <v>43.091096524995748</v>
      </c>
      <c r="BZ44" s="3">
        <v>81.049939321180148</v>
      </c>
      <c r="CA44" s="3">
        <v>123.24846998029568</v>
      </c>
      <c r="CB44" s="3">
        <v>19.04140513877833</v>
      </c>
      <c r="CC44" s="3">
        <v>43.264650998916913</v>
      </c>
      <c r="CD44" s="3">
        <v>73.264781491002566</v>
      </c>
      <c r="CE44" s="3">
        <v>151.71140370336536</v>
      </c>
      <c r="CF44" s="3">
        <v>76.41355551785783</v>
      </c>
      <c r="CG44" s="3"/>
      <c r="CH44" s="3">
        <v>59.97546748789685</v>
      </c>
      <c r="CI44" s="3">
        <v>179.48011953075041</v>
      </c>
      <c r="CJ44" s="3">
        <v>144.7196377539702</v>
      </c>
      <c r="CL44">
        <v>127.71129930969684</v>
      </c>
      <c r="CN44">
        <v>155.72795009982644</v>
      </c>
      <c r="CO44">
        <v>57.124215416334998</v>
      </c>
      <c r="CP44">
        <v>47.901034802239238</v>
      </c>
      <c r="CQ44">
        <v>62.925893544556509</v>
      </c>
      <c r="CR44">
        <v>83.256560489606287</v>
      </c>
      <c r="CS44">
        <v>107.30625187582372</v>
      </c>
      <c r="CU44">
        <v>158.50482168256491</v>
      </c>
      <c r="CV44">
        <v>123.32285046911903</v>
      </c>
      <c r="CW44">
        <v>131.95098717262795</v>
      </c>
    </row>
    <row r="45" spans="1:101" x14ac:dyDescent="0.25">
      <c r="A45" s="27">
        <v>50</v>
      </c>
      <c r="B45" s="28" t="s">
        <v>38</v>
      </c>
      <c r="C45" s="24"/>
      <c r="D45" s="3">
        <v>150.29782843206229</v>
      </c>
      <c r="E45" s="3">
        <v>76.80221377984148</v>
      </c>
      <c r="F45" s="3">
        <v>174.38206463111487</v>
      </c>
      <c r="G45" s="3">
        <v>62.286009099010371</v>
      </c>
      <c r="H45" s="3">
        <v>77.646451854978665</v>
      </c>
      <c r="I45" s="3">
        <v>105.34215093100698</v>
      </c>
      <c r="J45" s="3">
        <v>111.86154495567749</v>
      </c>
      <c r="K45" s="3">
        <v>115.05088879508466</v>
      </c>
      <c r="L45" s="3">
        <v>111.9553491862483</v>
      </c>
      <c r="M45" s="3">
        <v>88.082172505980026</v>
      </c>
      <c r="N45" s="3">
        <v>98.658599502837603</v>
      </c>
      <c r="O45" s="3">
        <v>89.934806059753299</v>
      </c>
      <c r="P45" s="3">
        <v>116.55175648421744</v>
      </c>
      <c r="Q45" s="3">
        <v>68.500539374325783</v>
      </c>
      <c r="R45" s="3">
        <v>46.761408939543173</v>
      </c>
      <c r="S45" s="3">
        <v>117.60705407813892</v>
      </c>
      <c r="T45" s="3">
        <v>118.9672154214155</v>
      </c>
      <c r="U45" s="3">
        <v>58.135171896252523</v>
      </c>
      <c r="V45" s="3">
        <v>119.74110032362459</v>
      </c>
      <c r="W45" s="3">
        <v>91.43567374888606</v>
      </c>
      <c r="X45" s="3"/>
      <c r="Y45" s="29">
        <f t="shared" si="18"/>
        <v>100.00000000000001</v>
      </c>
      <c r="Z45" s="30">
        <f t="shared" si="19"/>
        <v>31.028487382870768</v>
      </c>
      <c r="AA45" s="30">
        <f t="shared" si="6"/>
        <v>6.9381807027093574</v>
      </c>
      <c r="AB45" s="24"/>
      <c r="AC45" s="3">
        <v>125.76802213779841</v>
      </c>
      <c r="AD45" s="3">
        <v>151.49383237184</v>
      </c>
      <c r="AE45" s="3">
        <v>146.75671872801465</v>
      </c>
      <c r="AF45" s="3">
        <v>62.02804746494067</v>
      </c>
      <c r="AG45" s="3">
        <v>64.678016978565736</v>
      </c>
      <c r="AH45" s="3"/>
      <c r="AI45" s="3">
        <v>101.26166690117725</v>
      </c>
      <c r="AJ45" s="3">
        <v>105.31869987336428</v>
      </c>
      <c r="AK45" s="3">
        <v>48.285727686318658</v>
      </c>
      <c r="AL45" s="3">
        <v>74.691618591998505</v>
      </c>
      <c r="AM45" s="3">
        <v>88.410487312977807</v>
      </c>
      <c r="AN45" s="3">
        <v>97.298438159561002</v>
      </c>
      <c r="AO45" s="3">
        <v>158.85746447164766</v>
      </c>
      <c r="AP45" s="3">
        <v>76.403545799915577</v>
      </c>
      <c r="AQ45" s="3">
        <v>81.30481684723982</v>
      </c>
      <c r="AR45" s="3"/>
      <c r="AS45" s="3">
        <v>138.57229961071243</v>
      </c>
      <c r="AT45" s="3">
        <v>41.789784719290836</v>
      </c>
      <c r="AU45" s="3">
        <v>41.29731250879415</v>
      </c>
      <c r="AV45" s="3">
        <v>69.391679564748372</v>
      </c>
      <c r="AW45" s="24"/>
      <c r="AX45" s="29">
        <f t="shared" si="20"/>
        <v>92.978232207161426</v>
      </c>
      <c r="AY45" s="30">
        <f t="shared" si="21"/>
        <v>37.900659457340637</v>
      </c>
      <c r="AZ45" s="30">
        <f t="shared" si="9"/>
        <v>8.9332711045758746</v>
      </c>
      <c r="BB45" s="1">
        <f t="shared" si="12"/>
        <v>0.25087615246288575</v>
      </c>
      <c r="BD45" s="3">
        <v>99.513037046169003</v>
      </c>
      <c r="BE45" s="3">
        <v>161.27719903840224</v>
      </c>
      <c r="BF45" s="3">
        <v>161.00597916538246</v>
      </c>
      <c r="BG45" s="3">
        <v>81.637181778955792</v>
      </c>
      <c r="BH45" s="3">
        <v>68.347408000986249</v>
      </c>
      <c r="BI45" s="3">
        <v>133.83467915921838</v>
      </c>
      <c r="BJ45" s="3">
        <v>96.258398569931572</v>
      </c>
      <c r="BK45" s="3">
        <v>91.524378968131657</v>
      </c>
      <c r="BL45" s="3">
        <v>186.96911791900385</v>
      </c>
      <c r="BM45" s="3">
        <v>49.164766072859514</v>
      </c>
      <c r="BN45" s="3">
        <v>54.145349195586512</v>
      </c>
      <c r="BO45" s="3">
        <v>115.31775873759476</v>
      </c>
      <c r="BQ45" s="29">
        <f t="shared" si="13"/>
        <v>108.24960447101847</v>
      </c>
      <c r="BR45" s="30">
        <f t="shared" si="14"/>
        <v>44.430765544008118</v>
      </c>
      <c r="BS45" s="30">
        <f t="shared" si="15"/>
        <v>12.322877182849226</v>
      </c>
      <c r="BU45" s="1">
        <f t="shared" si="16"/>
        <v>0.13130360662277551</v>
      </c>
      <c r="BV45" s="1"/>
      <c r="BW45" s="1">
        <f t="shared" si="17"/>
        <v>0.1561920088750558</v>
      </c>
      <c r="BX45" s="1"/>
      <c r="BY45" s="3">
        <v>150.29782843206229</v>
      </c>
      <c r="BZ45" s="3">
        <v>76.80221377984148</v>
      </c>
      <c r="CA45" s="3">
        <v>174.38206463111487</v>
      </c>
      <c r="CB45" s="3">
        <v>62.286009099010371</v>
      </c>
      <c r="CC45" s="3">
        <v>77.646451854978665</v>
      </c>
      <c r="CD45" s="3">
        <v>88.082172505980026</v>
      </c>
      <c r="CE45" s="3">
        <v>98.658599502837603</v>
      </c>
      <c r="CF45" s="3">
        <v>89.934806059753299</v>
      </c>
      <c r="CG45" s="3">
        <v>116.55175648421744</v>
      </c>
      <c r="CH45" s="3">
        <v>68.500539374325783</v>
      </c>
      <c r="CI45" s="3">
        <v>46.761408939543173</v>
      </c>
      <c r="CJ45" s="3">
        <v>91.43567374888606</v>
      </c>
      <c r="CL45">
        <v>125.76802213779841</v>
      </c>
      <c r="CM45">
        <v>151.49383237184</v>
      </c>
      <c r="CN45">
        <v>146.75671872801465</v>
      </c>
      <c r="CO45">
        <v>62.02804746494067</v>
      </c>
      <c r="CP45">
        <v>64.678016978565736</v>
      </c>
      <c r="CQ45">
        <v>74.691618591998505</v>
      </c>
      <c r="CR45">
        <v>88.410487312977807</v>
      </c>
      <c r="CS45">
        <v>97.298438159561002</v>
      </c>
      <c r="CT45">
        <v>158.85746447164766</v>
      </c>
      <c r="CU45">
        <v>76.403545799915577</v>
      </c>
      <c r="CV45">
        <v>81.30481684723982</v>
      </c>
      <c r="CW45">
        <v>69.391679564748372</v>
      </c>
    </row>
    <row r="46" spans="1:101" x14ac:dyDescent="0.25">
      <c r="A46" s="27">
        <v>62</v>
      </c>
      <c r="B46" s="28" t="s">
        <v>100</v>
      </c>
      <c r="C46" s="24"/>
      <c r="D46" s="3">
        <v>118.99463799380568</v>
      </c>
      <c r="E46" s="3">
        <v>81.6474438461495</v>
      </c>
      <c r="F46" s="3">
        <v>119.78733162337993</v>
      </c>
      <c r="G46" s="3">
        <v>30.847106385147189</v>
      </c>
      <c r="H46" s="3">
        <v>87.320865394959597</v>
      </c>
      <c r="I46" s="3">
        <v>78.940961310888767</v>
      </c>
      <c r="J46" s="3">
        <v>127.63499855616519</v>
      </c>
      <c r="K46" s="3">
        <v>78.431372549019613</v>
      </c>
      <c r="L46" s="3">
        <v>99.720858600442767</v>
      </c>
      <c r="M46" s="3">
        <v>83.583881141252348</v>
      </c>
      <c r="N46" s="3">
        <v>103.82021708481255</v>
      </c>
      <c r="O46" s="3">
        <v>51.536410117035558</v>
      </c>
      <c r="P46" s="3">
        <v>146.71626663948862</v>
      </c>
      <c r="Q46" s="3">
        <v>40.483996081828629</v>
      </c>
      <c r="R46" s="3">
        <v>114.80468595177025</v>
      </c>
      <c r="S46" s="3">
        <v>143.03590335932236</v>
      </c>
      <c r="T46" s="3">
        <v>175.1626437464966</v>
      </c>
      <c r="U46" s="3">
        <v>114.15920685340264</v>
      </c>
      <c r="V46" s="3">
        <v>115.8238634755086</v>
      </c>
      <c r="W46" s="3">
        <v>87.547349289123687</v>
      </c>
      <c r="X46" s="3"/>
      <c r="Y46" s="29">
        <f t="shared" si="18"/>
        <v>100.00000000000001</v>
      </c>
      <c r="Z46" s="30">
        <f t="shared" si="19"/>
        <v>35.827435806760974</v>
      </c>
      <c r="AA46" s="30">
        <f t="shared" si="6"/>
        <v>8.0112581923427548</v>
      </c>
      <c r="AB46" s="24"/>
      <c r="AC46" s="3">
        <v>115.34824729776405</v>
      </c>
      <c r="AD46" s="3">
        <v>167.7566204073313</v>
      </c>
      <c r="AE46" s="3">
        <v>154.36009806752617</v>
      </c>
      <c r="AF46" s="3">
        <v>127.14805818371241</v>
      </c>
      <c r="AG46" s="3">
        <v>105.48487370691852</v>
      </c>
      <c r="AH46" s="3"/>
      <c r="AI46" s="3">
        <v>77.072469184035143</v>
      </c>
      <c r="AJ46" s="3">
        <v>88.475933255196395</v>
      </c>
      <c r="AK46" s="3">
        <v>96.561408276853911</v>
      </c>
      <c r="AL46" s="3">
        <v>87.536025094415479</v>
      </c>
      <c r="AM46" s="3">
        <v>93.141501474976366</v>
      </c>
      <c r="AN46" s="3">
        <v>68.71521348938073</v>
      </c>
      <c r="AO46" s="3"/>
      <c r="AP46" s="3">
        <v>123.42239812471337</v>
      </c>
      <c r="AQ46" s="3">
        <v>104.77144944030169</v>
      </c>
      <c r="AR46" s="3"/>
      <c r="AS46" s="3">
        <v>157.83662584294476</v>
      </c>
      <c r="AT46" s="3">
        <v>144.92704387559243</v>
      </c>
      <c r="AU46" s="3">
        <v>117.5451410711556</v>
      </c>
      <c r="AV46" s="3">
        <v>114.05728910102881</v>
      </c>
      <c r="AW46" s="24"/>
      <c r="AX46" s="29">
        <f>AVERAGE(AC46:AV46)</f>
        <v>114.36237622904983</v>
      </c>
      <c r="AY46" s="30">
        <f t="shared" si="21"/>
        <v>28.867891565429385</v>
      </c>
      <c r="AZ46" s="30">
        <f t="shared" si="9"/>
        <v>7.0014921243025006</v>
      </c>
      <c r="BB46" s="1">
        <f t="shared" si="12"/>
        <v>3.5152671537984223E-2</v>
      </c>
      <c r="BD46" s="3">
        <v>114.80298415595715</v>
      </c>
      <c r="BE46" s="3">
        <v>147.76029119928685</v>
      </c>
      <c r="BF46" s="3">
        <v>166.35289872759492</v>
      </c>
      <c r="BG46" s="3">
        <v>98.196984007386092</v>
      </c>
      <c r="BH46" s="3">
        <v>97.292822956351941</v>
      </c>
      <c r="BI46" s="3">
        <v>112.02682768940159</v>
      </c>
      <c r="BJ46" s="3">
        <v>124.34124651123304</v>
      </c>
      <c r="BK46" s="3">
        <v>132.21126805403742</v>
      </c>
      <c r="BL46" s="3"/>
      <c r="BM46" s="3">
        <v>129.10401035752565</v>
      </c>
      <c r="BN46" s="3">
        <v>123.99741061858623</v>
      </c>
      <c r="BO46" s="3">
        <v>139.11345523235451</v>
      </c>
      <c r="BQ46" s="29">
        <f t="shared" si="13"/>
        <v>125.92729086451958</v>
      </c>
      <c r="BR46" s="30">
        <f t="shared" si="14"/>
        <v>20.606989695164479</v>
      </c>
      <c r="BS46" s="30">
        <f t="shared" si="15"/>
        <v>5.9487255238455283</v>
      </c>
      <c r="BU46" s="1">
        <f t="shared" si="16"/>
        <v>6.1044932089161091E-4</v>
      </c>
      <c r="BV46" s="1"/>
      <c r="BW46" s="1">
        <f t="shared" si="17"/>
        <v>9.0453614037707283E-2</v>
      </c>
      <c r="BX46" s="1"/>
      <c r="BY46" s="3">
        <v>118.99463799380568</v>
      </c>
      <c r="BZ46" s="3">
        <v>81.6474438461495</v>
      </c>
      <c r="CA46" s="3">
        <v>119.78733162337993</v>
      </c>
      <c r="CB46" s="3">
        <v>30.847106385147189</v>
      </c>
      <c r="CC46" s="3">
        <v>87.320865394959597</v>
      </c>
      <c r="CD46" s="3">
        <v>83.583881141252348</v>
      </c>
      <c r="CE46" s="3">
        <v>103.82021708481255</v>
      </c>
      <c r="CF46" s="3">
        <v>51.536410117035558</v>
      </c>
      <c r="CG46" s="3">
        <v>146.71626663948862</v>
      </c>
      <c r="CH46" s="3">
        <v>40.483996081828629</v>
      </c>
      <c r="CI46" s="3">
        <v>114.80468595177025</v>
      </c>
      <c r="CJ46" s="3">
        <v>87.547349289123687</v>
      </c>
      <c r="CL46">
        <v>115.34824729776405</v>
      </c>
      <c r="CM46">
        <v>167.7566204073313</v>
      </c>
      <c r="CN46">
        <v>154.36009806752617</v>
      </c>
      <c r="CO46">
        <v>127.14805818371241</v>
      </c>
      <c r="CP46">
        <v>105.48487370691852</v>
      </c>
      <c r="CQ46">
        <v>87.536025094415479</v>
      </c>
      <c r="CR46">
        <v>93.141501474976366</v>
      </c>
      <c r="CS46">
        <v>68.71521348938073</v>
      </c>
      <c r="CU46">
        <v>123.42239812471337</v>
      </c>
      <c r="CV46">
        <v>104.77144944030169</v>
      </c>
      <c r="CW46">
        <v>114.05728910102881</v>
      </c>
    </row>
    <row r="47" spans="1:101" x14ac:dyDescent="0.25">
      <c r="A47" s="27">
        <v>64</v>
      </c>
      <c r="B47" s="28" t="s">
        <v>101</v>
      </c>
      <c r="C47" s="24"/>
      <c r="D47" s="3">
        <v>81.034825360400518</v>
      </c>
      <c r="E47" s="3">
        <v>65.573980654714219</v>
      </c>
      <c r="F47" s="3">
        <v>112.93083002685779</v>
      </c>
      <c r="G47" s="3">
        <v>48.126045626157804</v>
      </c>
      <c r="H47" s="3">
        <v>86.662777952271384</v>
      </c>
      <c r="I47" s="3">
        <v>112.45649233688233</v>
      </c>
      <c r="J47" s="3">
        <v>90.662598473145465</v>
      </c>
      <c r="K47" s="3">
        <v>109.96942444890294</v>
      </c>
      <c r="L47" s="3">
        <v>109.73866557269866</v>
      </c>
      <c r="M47" s="3">
        <v>61.215201881966848</v>
      </c>
      <c r="N47" s="3">
        <v>103.59791547815165</v>
      </c>
      <c r="O47" s="3">
        <v>62.317716512720587</v>
      </c>
      <c r="P47" s="3">
        <v>148.6856359009532</v>
      </c>
      <c r="Q47" s="3">
        <v>77.945220406776627</v>
      </c>
      <c r="R47" s="3">
        <v>169.97955219958084</v>
      </c>
      <c r="S47" s="3">
        <v>103.05947810034166</v>
      </c>
      <c r="T47" s="3">
        <v>130.37876505541419</v>
      </c>
      <c r="U47" s="3">
        <v>107.07211855878263</v>
      </c>
      <c r="V47" s="3">
        <v>96.623869441755843</v>
      </c>
      <c r="W47" s="3">
        <v>121.96888601152513</v>
      </c>
      <c r="X47" s="3"/>
      <c r="Y47" s="29">
        <f t="shared" si="18"/>
        <v>100.00000000000003</v>
      </c>
      <c r="Z47" s="30">
        <f t="shared" si="19"/>
        <v>30.074191612235044</v>
      </c>
      <c r="AA47" s="30">
        <f t="shared" si="6"/>
        <v>6.7247936813311551</v>
      </c>
      <c r="AB47" s="24"/>
      <c r="AC47" s="3">
        <v>118.76390161979911</v>
      </c>
      <c r="AD47" s="3">
        <v>164.31313979500922</v>
      </c>
      <c r="AE47" s="3">
        <v>110.93091976642073</v>
      </c>
      <c r="AF47" s="3">
        <v>128.35321491984337</v>
      </c>
      <c r="AG47" s="3">
        <v>84.162890126725102</v>
      </c>
      <c r="AH47" s="3">
        <v>97.085387194164383</v>
      </c>
      <c r="AI47" s="3">
        <v>42.36989365861789</v>
      </c>
      <c r="AJ47" s="3">
        <v>77.650361842737823</v>
      </c>
      <c r="AK47" s="3">
        <v>108.08489362656805</v>
      </c>
      <c r="AL47" s="3">
        <v>74.060779324004699</v>
      </c>
      <c r="AM47" s="3">
        <v>85.214125007211223</v>
      </c>
      <c r="AN47" s="3">
        <v>58.817873556955789</v>
      </c>
      <c r="AO47" s="3">
        <v>96.611049504188927</v>
      </c>
      <c r="AP47" s="3">
        <v>162.40296909754051</v>
      </c>
      <c r="AQ47" s="3">
        <v>136.18619677322175</v>
      </c>
      <c r="AR47" s="3">
        <v>177.10743748677945</v>
      </c>
      <c r="AS47" s="3">
        <v>89.867762343997398</v>
      </c>
      <c r="AT47" s="3">
        <v>168.92831731909467</v>
      </c>
      <c r="AU47" s="3">
        <v>117.96906549065108</v>
      </c>
      <c r="AV47" s="3">
        <v>126.54560372290989</v>
      </c>
      <c r="AW47" s="24"/>
      <c r="AX47" s="29">
        <f t="shared" si="20"/>
        <v>111.27128910882206</v>
      </c>
      <c r="AY47" s="30">
        <f t="shared" si="21"/>
        <v>37.448633068917218</v>
      </c>
      <c r="AZ47" s="30">
        <f t="shared" si="9"/>
        <v>8.3737689206545465</v>
      </c>
      <c r="BB47" s="1">
        <f t="shared" si="12"/>
        <v>0.14749337601436052</v>
      </c>
      <c r="BD47" s="3">
        <v>83.880036434378766</v>
      </c>
      <c r="BE47" s="3">
        <v>116.57651781798553</v>
      </c>
      <c r="BF47" s="3">
        <v>110.65255771587934</v>
      </c>
      <c r="BG47" s="3">
        <v>91.220889043822467</v>
      </c>
      <c r="BH47" s="3">
        <v>55.866047432163455</v>
      </c>
      <c r="BI47" s="3">
        <v>79.669841555433109</v>
      </c>
      <c r="BJ47" s="3">
        <v>105.72716947608713</v>
      </c>
      <c r="BK47" s="3">
        <v>127.07501658663848</v>
      </c>
      <c r="BL47" s="3">
        <v>127.15598187277206</v>
      </c>
      <c r="BM47" s="3">
        <v>178.91978814083467</v>
      </c>
      <c r="BN47" s="3">
        <v>138.57208721760546</v>
      </c>
      <c r="BO47" s="3">
        <v>134.10550226590348</v>
      </c>
      <c r="BQ47" s="29">
        <f t="shared" si="13"/>
        <v>112.45178629662531</v>
      </c>
      <c r="BR47" s="30">
        <f t="shared" si="14"/>
        <v>32.485478956678108</v>
      </c>
      <c r="BS47" s="30">
        <f t="shared" si="15"/>
        <v>9.0098507758699498</v>
      </c>
      <c r="BU47" s="1">
        <f t="shared" si="16"/>
        <v>8.2146773774024059E-2</v>
      </c>
      <c r="BV47" s="1"/>
      <c r="BW47" s="1">
        <f t="shared" si="17"/>
        <v>0.48959895838277168</v>
      </c>
      <c r="BX47" s="1"/>
      <c r="BY47" s="3">
        <v>81.034825360400518</v>
      </c>
      <c r="BZ47" s="3">
        <v>65.573980654714219</v>
      </c>
      <c r="CA47" s="3">
        <v>112.93083002685779</v>
      </c>
      <c r="CB47" s="3">
        <v>48.126045626157804</v>
      </c>
      <c r="CC47" s="3">
        <v>86.662777952271384</v>
      </c>
      <c r="CD47" s="3">
        <v>61.215201881966848</v>
      </c>
      <c r="CE47" s="3">
        <v>103.59791547815165</v>
      </c>
      <c r="CF47" s="3">
        <v>62.317716512720587</v>
      </c>
      <c r="CG47" s="3">
        <v>148.6856359009532</v>
      </c>
      <c r="CH47" s="3">
        <v>77.945220406776627</v>
      </c>
      <c r="CI47" s="3">
        <v>169.97955219958084</v>
      </c>
      <c r="CJ47" s="3">
        <v>121.96888601152513</v>
      </c>
      <c r="CL47">
        <v>118.76390161979911</v>
      </c>
      <c r="CM47">
        <v>164.31313979500922</v>
      </c>
      <c r="CN47">
        <v>110.93091976642073</v>
      </c>
      <c r="CO47">
        <v>128.35321491984337</v>
      </c>
      <c r="CP47">
        <v>84.162890126725102</v>
      </c>
      <c r="CQ47">
        <v>74.060779324004699</v>
      </c>
      <c r="CR47">
        <v>85.214125007211223</v>
      </c>
      <c r="CS47">
        <v>58.817873556955789</v>
      </c>
      <c r="CT47">
        <v>96.611049504188927</v>
      </c>
      <c r="CU47">
        <v>162.40296909754051</v>
      </c>
      <c r="CV47">
        <v>136.18619677322175</v>
      </c>
      <c r="CW47">
        <v>126.54560372290989</v>
      </c>
    </row>
    <row r="48" spans="1:101" x14ac:dyDescent="0.25">
      <c r="A48" s="27">
        <v>66</v>
      </c>
      <c r="B48" s="28" t="s">
        <v>102</v>
      </c>
      <c r="C48" s="24"/>
      <c r="D48" s="3">
        <v>114.47739113027259</v>
      </c>
      <c r="E48" s="3">
        <v>139.05638912352484</v>
      </c>
      <c r="F48" s="3">
        <v>135.91199605486085</v>
      </c>
      <c r="G48" s="3">
        <v>67.28219951271673</v>
      </c>
      <c r="H48" s="3">
        <v>122.33837380193252</v>
      </c>
      <c r="I48" s="3">
        <v>98.648008632433132</v>
      </c>
      <c r="J48" s="3">
        <v>88.941403942209547</v>
      </c>
      <c r="K48" s="3">
        <v>161.46751363465472</v>
      </c>
      <c r="L48" s="3">
        <v>89.556611281730767</v>
      </c>
      <c r="M48" s="3">
        <v>95.962579769443721</v>
      </c>
      <c r="N48" s="3">
        <v>92.837717092510573</v>
      </c>
      <c r="O48" s="3">
        <v>82.242479578534144</v>
      </c>
      <c r="P48" s="3">
        <v>90.171818621251987</v>
      </c>
      <c r="Q48" s="3">
        <v>58.913426656055151</v>
      </c>
      <c r="R48" s="3">
        <v>136.01941320938045</v>
      </c>
      <c r="S48" s="3">
        <v>84.273640318540686</v>
      </c>
      <c r="T48" s="3">
        <v>71.891371961193101</v>
      </c>
      <c r="U48" s="3">
        <v>110.55178239237532</v>
      </c>
      <c r="V48" s="3">
        <v>65.710002978384736</v>
      </c>
      <c r="W48" s="3">
        <v>93.74588030799427</v>
      </c>
      <c r="X48" s="3"/>
      <c r="Y48" s="29">
        <f t="shared" si="18"/>
        <v>99.999999999999972</v>
      </c>
      <c r="Z48" s="30">
        <f t="shared" si="19"/>
        <v>27.562620609627004</v>
      </c>
      <c r="AA48" s="30">
        <f t="shared" si="6"/>
        <v>6.163189332116267</v>
      </c>
      <c r="AB48" s="24"/>
      <c r="AC48" s="3">
        <v>167.00437969034562</v>
      </c>
      <c r="AD48" s="3">
        <v>133.87107011898888</v>
      </c>
      <c r="AE48" s="3">
        <v>107.19255501467219</v>
      </c>
      <c r="AF48" s="3">
        <v>125.79525313828981</v>
      </c>
      <c r="AG48" s="3">
        <v>106.78241678832472</v>
      </c>
      <c r="AH48" s="3">
        <v>65.465873081749336</v>
      </c>
      <c r="AI48" s="3">
        <v>50.681366541509405</v>
      </c>
      <c r="AJ48" s="3">
        <v>155.03224955934553</v>
      </c>
      <c r="AK48" s="3">
        <v>85.054855987773962</v>
      </c>
      <c r="AL48" s="3">
        <v>89.361307364422458</v>
      </c>
      <c r="AM48" s="3">
        <v>74.254549360623784</v>
      </c>
      <c r="AN48" s="3">
        <v>64.850665742228117</v>
      </c>
      <c r="AO48" s="3">
        <v>48.659970997368269</v>
      </c>
      <c r="AP48" s="3">
        <v>94.693104306939617</v>
      </c>
      <c r="AQ48" s="3">
        <v>137.17170632149953</v>
      </c>
      <c r="AR48" s="3">
        <v>43.69925149773691</v>
      </c>
      <c r="AS48" s="3">
        <v>23.338818118344406</v>
      </c>
      <c r="AT48" s="3">
        <v>109.46784565131415</v>
      </c>
      <c r="AU48" s="3">
        <v>77.857906634962319</v>
      </c>
      <c r="AV48" s="3">
        <v>93.687289132801766</v>
      </c>
      <c r="AW48" s="24"/>
      <c r="AX48" s="29">
        <f t="shared" si="20"/>
        <v>92.696121752462048</v>
      </c>
      <c r="AY48" s="30">
        <f t="shared" si="21"/>
        <v>38.34300113546292</v>
      </c>
      <c r="AZ48" s="30">
        <f t="shared" si="9"/>
        <v>8.5737557000246714</v>
      </c>
      <c r="BB48" s="1">
        <f t="shared" si="12"/>
        <v>0.14205668895923768</v>
      </c>
      <c r="BD48" s="3">
        <v>114.82149526026809</v>
      </c>
      <c r="BE48" s="3">
        <v>158.38729926659303</v>
      </c>
      <c r="BF48" s="3">
        <v>112.08492582498351</v>
      </c>
      <c r="BG48" s="3">
        <v>119.4555466384852</v>
      </c>
      <c r="BH48" s="3">
        <v>71.484533297311899</v>
      </c>
      <c r="BI48" s="3">
        <v>102.34006881153108</v>
      </c>
      <c r="BJ48" s="3">
        <v>75.441593630563119</v>
      </c>
      <c r="BK48" s="3">
        <v>91.679843624603706</v>
      </c>
      <c r="BL48" s="3">
        <v>46.960294316294664</v>
      </c>
      <c r="BM48" s="3">
        <v>132.8142009201357</v>
      </c>
      <c r="BN48" s="3">
        <v>66.450008343199499</v>
      </c>
      <c r="BO48" s="3">
        <v>85.281801495419188</v>
      </c>
      <c r="BQ48" s="29">
        <f t="shared" si="13"/>
        <v>98.100134285782403</v>
      </c>
      <c r="BR48" s="30">
        <f t="shared" si="14"/>
        <v>31.382045887699949</v>
      </c>
      <c r="BS48" s="30">
        <f t="shared" si="15"/>
        <v>8.7038135059281529</v>
      </c>
      <c r="BU48" s="1">
        <f t="shared" si="16"/>
        <v>0.36196373373417512</v>
      </c>
      <c r="BV48" s="1"/>
      <c r="BW48" s="1">
        <f t="shared" si="17"/>
        <v>0.28498669140247945</v>
      </c>
      <c r="BX48" s="1"/>
      <c r="BY48" s="3">
        <v>114.47739113027259</v>
      </c>
      <c r="BZ48" s="3">
        <v>139.05638912352484</v>
      </c>
      <c r="CA48" s="3">
        <v>135.91199605486085</v>
      </c>
      <c r="CB48" s="3">
        <v>67.28219951271673</v>
      </c>
      <c r="CC48" s="3">
        <v>122.33837380193252</v>
      </c>
      <c r="CD48" s="3">
        <v>95.962579769443721</v>
      </c>
      <c r="CE48" s="3">
        <v>92.837717092510573</v>
      </c>
      <c r="CF48" s="3">
        <v>82.242479578534144</v>
      </c>
      <c r="CG48" s="3">
        <v>90.171818621251987</v>
      </c>
      <c r="CH48" s="3">
        <v>58.913426656055151</v>
      </c>
      <c r="CI48" s="3">
        <v>136.01941320938045</v>
      </c>
      <c r="CJ48" s="3">
        <v>93.74588030799427</v>
      </c>
      <c r="CL48">
        <v>167.00437969034562</v>
      </c>
      <c r="CM48">
        <v>133.87107011898888</v>
      </c>
      <c r="CN48">
        <v>107.19255501467219</v>
      </c>
      <c r="CO48">
        <v>125.79525313828981</v>
      </c>
      <c r="CP48">
        <v>106.78241678832472</v>
      </c>
      <c r="CQ48">
        <v>89.361307364422458</v>
      </c>
      <c r="CR48">
        <v>74.254549360623784</v>
      </c>
      <c r="CS48">
        <v>64.850665742228117</v>
      </c>
      <c r="CT48">
        <v>48.659970997368269</v>
      </c>
      <c r="CU48">
        <v>94.693104306939617</v>
      </c>
      <c r="CV48">
        <v>137.17170632149953</v>
      </c>
      <c r="CW48">
        <v>93.687289132801766</v>
      </c>
    </row>
    <row r="49" spans="1:103" x14ac:dyDescent="0.25">
      <c r="A49" s="27">
        <v>68</v>
      </c>
      <c r="B49" s="28" t="s">
        <v>39</v>
      </c>
      <c r="C49" s="24"/>
      <c r="D49" s="3">
        <v>153.51967101356848</v>
      </c>
      <c r="E49" s="3">
        <v>98.311085699206131</v>
      </c>
      <c r="F49" s="3">
        <v>154.56424691575222</v>
      </c>
      <c r="G49" s="3">
        <v>56.03325050029688</v>
      </c>
      <c r="H49" s="3">
        <v>105.11732236711896</v>
      </c>
      <c r="I49" s="3">
        <v>85.699206122314337</v>
      </c>
      <c r="J49" s="3">
        <v>152.17821564444836</v>
      </c>
      <c r="K49" s="3">
        <v>122.16040287643219</v>
      </c>
      <c r="L49" s="3">
        <v>88.953884722802542</v>
      </c>
      <c r="M49" s="3">
        <v>105.95298308886591</v>
      </c>
      <c r="N49" s="3">
        <v>115.69502781870561</v>
      </c>
      <c r="O49" s="3">
        <v>72.647505112924151</v>
      </c>
      <c r="P49" s="3">
        <v>69.469795263123174</v>
      </c>
      <c r="Q49" s="3">
        <v>70.085545268620947</v>
      </c>
      <c r="R49" s="3">
        <v>82.818375739449777</v>
      </c>
      <c r="S49" s="3">
        <v>98.783893739141902</v>
      </c>
      <c r="T49" s="3">
        <v>119.09264838475579</v>
      </c>
      <c r="U49" s="3">
        <v>71.921799749301783</v>
      </c>
      <c r="V49" s="3">
        <v>99.87245178457546</v>
      </c>
      <c r="W49" s="3">
        <v>77.122688188595419</v>
      </c>
      <c r="X49" s="3"/>
      <c r="Y49" s="29">
        <f t="shared" si="18"/>
        <v>99.999999999999986</v>
      </c>
      <c r="Z49" s="30">
        <f t="shared" si="19"/>
        <v>29.176228561234684</v>
      </c>
      <c r="AA49" s="30">
        <f t="shared" si="6"/>
        <v>6.5240030389991635</v>
      </c>
      <c r="AB49" s="24"/>
      <c r="AC49" s="3">
        <v>119.96129571394015</v>
      </c>
      <c r="AD49" s="3">
        <v>126.85549666835266</v>
      </c>
      <c r="AE49" s="3">
        <v>145.39397004816044</v>
      </c>
      <c r="AF49" s="3">
        <v>139.14850570668307</v>
      </c>
      <c r="AG49" s="3">
        <v>89.514657049238011</v>
      </c>
      <c r="AH49" s="3">
        <v>139.03855034855849</v>
      </c>
      <c r="AI49" s="3">
        <v>107.53634024586017</v>
      </c>
      <c r="AJ49" s="3">
        <v>121.22578233237306</v>
      </c>
      <c r="AK49" s="3">
        <v>72.009764035801467</v>
      </c>
      <c r="AL49" s="3">
        <v>99.245706243265232</v>
      </c>
      <c r="AM49" s="3">
        <v>124.20557253754977</v>
      </c>
      <c r="AN49" s="3">
        <v>59.046027312910958</v>
      </c>
      <c r="AO49" s="3">
        <v>117.47630462032416</v>
      </c>
      <c r="AP49" s="3">
        <v>121.45668858443472</v>
      </c>
      <c r="AQ49" s="3">
        <v>101.62074197875664</v>
      </c>
      <c r="AR49" s="3">
        <v>73.824027444857393</v>
      </c>
      <c r="AS49" s="3">
        <v>118.98269302663118</v>
      </c>
      <c r="AT49" s="3">
        <v>80.113473929584586</v>
      </c>
      <c r="AU49" s="3">
        <v>59.529830888659198</v>
      </c>
      <c r="AV49" s="3">
        <v>86.215996305499957</v>
      </c>
      <c r="AW49" s="24"/>
      <c r="AX49" s="29">
        <f t="shared" si="20"/>
        <v>105.12007125107206</v>
      </c>
      <c r="AY49" s="30">
        <f t="shared" si="21"/>
        <v>26.570954048526175</v>
      </c>
      <c r="AZ49" s="30">
        <f t="shared" si="9"/>
        <v>5.9414459479527775</v>
      </c>
      <c r="BB49" s="1">
        <f t="shared" si="12"/>
        <v>0.25349153873328145</v>
      </c>
      <c r="BD49" s="3">
        <v>111.93440574139122</v>
      </c>
      <c r="BE49" s="3">
        <v>138.4069154224145</v>
      </c>
      <c r="BF49" s="3">
        <v>152.10899554057505</v>
      </c>
      <c r="BG49" s="3">
        <v>108.61682083715996</v>
      </c>
      <c r="BH49" s="3">
        <v>83.92808112176786</v>
      </c>
      <c r="BI49" s="3">
        <v>109.86659597231557</v>
      </c>
      <c r="BJ49" s="3">
        <v>117.63792499455587</v>
      </c>
      <c r="BK49" s="3">
        <v>83.337278330603382</v>
      </c>
      <c r="BL49" s="3">
        <v>115.3883297512758</v>
      </c>
      <c r="BM49" s="3">
        <v>85.575511981745692</v>
      </c>
      <c r="BN49" s="3">
        <v>75.634118861189734</v>
      </c>
      <c r="BO49" s="3">
        <v>101.16361639477743</v>
      </c>
      <c r="BQ49" s="29">
        <f t="shared" si="13"/>
        <v>106.96654957914767</v>
      </c>
      <c r="BR49" s="30">
        <f t="shared" si="14"/>
        <v>22.980308075610651</v>
      </c>
      <c r="BS49" s="30">
        <f t="shared" si="15"/>
        <v>6.373590699428723</v>
      </c>
      <c r="BU49" s="1">
        <f t="shared" si="16"/>
        <v>0.11421261466416199</v>
      </c>
      <c r="BV49" s="1"/>
      <c r="BW49" s="1">
        <f t="shared" si="17"/>
        <v>0.24686535074418225</v>
      </c>
      <c r="BX49" s="1"/>
      <c r="BY49" s="3">
        <v>153.51967101356848</v>
      </c>
      <c r="BZ49" s="3">
        <v>98.311085699206131</v>
      </c>
      <c r="CA49" s="3">
        <v>154.56424691575222</v>
      </c>
      <c r="CB49" s="3">
        <v>56.03325050029688</v>
      </c>
      <c r="CC49" s="3">
        <v>105.11732236711896</v>
      </c>
      <c r="CD49" s="3">
        <v>105.95298308886591</v>
      </c>
      <c r="CE49" s="3">
        <v>115.69502781870561</v>
      </c>
      <c r="CF49" s="3">
        <v>72.647505112924151</v>
      </c>
      <c r="CG49" s="3">
        <v>69.469795263123174</v>
      </c>
      <c r="CH49" s="3">
        <v>70.085545268620947</v>
      </c>
      <c r="CI49" s="3">
        <v>82.818375739449777</v>
      </c>
      <c r="CJ49" s="3">
        <v>77.122688188595419</v>
      </c>
      <c r="CL49">
        <v>119.96129571394015</v>
      </c>
      <c r="CM49">
        <v>126.85549666835266</v>
      </c>
      <c r="CN49">
        <v>145.39397004816044</v>
      </c>
      <c r="CO49">
        <v>139.14850570668307</v>
      </c>
      <c r="CP49">
        <v>89.514657049238011</v>
      </c>
      <c r="CQ49">
        <v>99.245706243265232</v>
      </c>
      <c r="CR49">
        <v>124.20557253754977</v>
      </c>
      <c r="CS49">
        <v>59.046027312910958</v>
      </c>
      <c r="CT49">
        <v>117.47630462032416</v>
      </c>
      <c r="CU49">
        <v>121.45668858443472</v>
      </c>
      <c r="CV49">
        <v>101.62074197875664</v>
      </c>
      <c r="CW49">
        <v>86.215996305499957</v>
      </c>
    </row>
    <row r="50" spans="1:103" x14ac:dyDescent="0.25">
      <c r="A50" s="27">
        <v>82</v>
      </c>
      <c r="B50" s="28" t="s">
        <v>103</v>
      </c>
      <c r="C50" s="24"/>
      <c r="D50" s="3">
        <v>108.23104243255028</v>
      </c>
      <c r="E50" s="3">
        <v>83.722765696720444</v>
      </c>
      <c r="F50" s="3">
        <v>116.99586682451657</v>
      </c>
      <c r="G50" s="3">
        <v>163.54082289654596</v>
      </c>
      <c r="H50" s="3">
        <v>114.21272353417656</v>
      </c>
      <c r="I50" s="3">
        <v>90.659854196523142</v>
      </c>
      <c r="J50" s="3">
        <v>83.639686792531194</v>
      </c>
      <c r="K50" s="3">
        <v>149.3966394583255</v>
      </c>
      <c r="L50" s="3">
        <v>72.901738426070139</v>
      </c>
      <c r="M50" s="3">
        <v>140.81874260078507</v>
      </c>
      <c r="N50" s="3">
        <v>105.30251105987911</v>
      </c>
      <c r="O50" s="3">
        <v>45.028766070575521</v>
      </c>
      <c r="P50" s="3">
        <v>89.766755976488653</v>
      </c>
      <c r="Q50" s="3">
        <v>143.31110972646269</v>
      </c>
      <c r="R50" s="3">
        <v>100.29700708247655</v>
      </c>
      <c r="S50" s="3">
        <v>100.75394105551746</v>
      </c>
      <c r="T50" s="3">
        <v>45.984173468751941</v>
      </c>
      <c r="U50" s="3">
        <v>120.52672025255984</v>
      </c>
      <c r="V50" s="3">
        <v>51.903545392236261</v>
      </c>
      <c r="W50" s="3">
        <v>73.005587056306709</v>
      </c>
      <c r="X50" s="3"/>
      <c r="Y50" s="29">
        <f t="shared" si="18"/>
        <v>100</v>
      </c>
      <c r="Z50" s="30">
        <f t="shared" si="19"/>
        <v>33.614385742516461</v>
      </c>
      <c r="AA50" s="30">
        <f t="shared" si="6"/>
        <v>7.5164051542166543</v>
      </c>
      <c r="AB50" s="24"/>
      <c r="AC50" s="3">
        <v>167.73630755810328</v>
      </c>
      <c r="AD50" s="3">
        <v>123.16447546056864</v>
      </c>
      <c r="AE50" s="3">
        <v>124.99221135273223</v>
      </c>
      <c r="AF50" s="3">
        <v>105.26097160778448</v>
      </c>
      <c r="AG50" s="3">
        <v>112.8626913411012</v>
      </c>
      <c r="AH50" s="3"/>
      <c r="AI50" s="3">
        <v>65.00924252809105</v>
      </c>
      <c r="AJ50" s="3">
        <v>115.50044654910999</v>
      </c>
      <c r="AK50" s="3">
        <v>88.790578852264929</v>
      </c>
      <c r="AL50" s="3">
        <v>92.425280910544771</v>
      </c>
      <c r="AM50" s="3">
        <v>58.155232932477617</v>
      </c>
      <c r="AN50" s="3">
        <v>135.35630465034166</v>
      </c>
      <c r="AO50" s="3">
        <v>75.705651442457466</v>
      </c>
      <c r="AP50" s="3">
        <v>109.16568010467941</v>
      </c>
      <c r="AQ50" s="3">
        <v>101.14856585041642</v>
      </c>
      <c r="AR50" s="3"/>
      <c r="AS50" s="3">
        <v>43.429497164932393</v>
      </c>
      <c r="AT50" s="3">
        <v>83.348910627868804</v>
      </c>
      <c r="AU50" s="3">
        <v>35.620080171142533</v>
      </c>
      <c r="AV50" s="3">
        <v>48.144224977672536</v>
      </c>
      <c r="AW50" s="24"/>
      <c r="AX50" s="29">
        <f t="shared" si="20"/>
        <v>93.656464115682752</v>
      </c>
      <c r="AY50" s="30">
        <f t="shared" si="21"/>
        <v>35.024132081813256</v>
      </c>
      <c r="AZ50" s="30">
        <f t="shared" si="9"/>
        <v>8.2552671000744891</v>
      </c>
      <c r="BB50" s="1">
        <f t="shared" si="12"/>
        <v>0.23400068043365835</v>
      </c>
      <c r="BD50" s="3">
        <v>93.640833225514299</v>
      </c>
      <c r="BE50" s="3">
        <v>121.14115668262389</v>
      </c>
      <c r="BF50" s="3">
        <v>104.80010350627508</v>
      </c>
      <c r="BG50" s="3">
        <v>106.72143873722344</v>
      </c>
      <c r="BH50" s="3">
        <v>98.667356708500463</v>
      </c>
      <c r="BI50" s="3">
        <v>140.72325009703715</v>
      </c>
      <c r="BJ50" s="3">
        <v>74.602147755207668</v>
      </c>
      <c r="BK50" s="3">
        <v>66.295769181006605</v>
      </c>
      <c r="BL50" s="3">
        <v>43.763746927157456</v>
      </c>
      <c r="BM50" s="3">
        <v>93.718462931815239</v>
      </c>
      <c r="BN50" s="3">
        <v>90.535644973476522</v>
      </c>
      <c r="BO50" s="3">
        <v>62.860654677189814</v>
      </c>
      <c r="BQ50" s="29">
        <f t="shared" si="13"/>
        <v>91.45588045025228</v>
      </c>
      <c r="BR50" s="30">
        <f t="shared" si="14"/>
        <v>26.61449785838364</v>
      </c>
      <c r="BS50" s="30">
        <f t="shared" si="15"/>
        <v>7.3815335922406726</v>
      </c>
      <c r="BU50" s="1">
        <f t="shared" si="16"/>
        <v>3.9208063734841835E-2</v>
      </c>
      <c r="BV50" s="1"/>
      <c r="BW50" s="1">
        <f t="shared" si="17"/>
        <v>0.10774332619625246</v>
      </c>
      <c r="BX50" s="1"/>
      <c r="BY50" s="3">
        <v>108.23104243255028</v>
      </c>
      <c r="BZ50" s="3">
        <v>83.722765696720444</v>
      </c>
      <c r="CA50" s="3">
        <v>116.99586682451657</v>
      </c>
      <c r="CB50" s="3">
        <v>163.54082289654596</v>
      </c>
      <c r="CC50" s="3">
        <v>114.21272353417656</v>
      </c>
      <c r="CD50" s="3">
        <v>140.81874260078507</v>
      </c>
      <c r="CE50" s="3">
        <v>105.30251105987911</v>
      </c>
      <c r="CF50" s="3">
        <v>45.028766070575521</v>
      </c>
      <c r="CG50" s="3">
        <v>89.766755976488653</v>
      </c>
      <c r="CH50" s="3">
        <v>143.31110972646269</v>
      </c>
      <c r="CI50" s="3">
        <v>100.29700708247655</v>
      </c>
      <c r="CJ50" s="3">
        <v>73.005587056306709</v>
      </c>
      <c r="CL50">
        <v>167.73630755810328</v>
      </c>
      <c r="CM50">
        <v>123.16447546056864</v>
      </c>
      <c r="CN50">
        <v>124.99221135273223</v>
      </c>
      <c r="CO50">
        <v>105.26097160778448</v>
      </c>
      <c r="CP50">
        <v>112.8626913411012</v>
      </c>
      <c r="CQ50">
        <v>92.425280910544771</v>
      </c>
      <c r="CR50">
        <v>58.155232932477617</v>
      </c>
      <c r="CS50">
        <v>135.35630465034166</v>
      </c>
      <c r="CT50">
        <v>75.705651442457466</v>
      </c>
      <c r="CU50">
        <v>109.16568010467941</v>
      </c>
      <c r="CV50">
        <v>101.14856585041642</v>
      </c>
      <c r="CW50">
        <v>48.144224977672536</v>
      </c>
    </row>
    <row r="51" spans="1:103" x14ac:dyDescent="0.25">
      <c r="A51" s="27">
        <v>84</v>
      </c>
      <c r="B51" s="28" t="s">
        <v>104</v>
      </c>
      <c r="C51" s="24"/>
      <c r="D51" s="3">
        <v>116.075619852345</v>
      </c>
      <c r="E51" s="3">
        <v>95.284427943498486</v>
      </c>
      <c r="F51" s="3">
        <v>120.39431570861606</v>
      </c>
      <c r="G51" s="3">
        <v>112.91768019459738</v>
      </c>
      <c r="H51" s="3">
        <v>60.171552938164126</v>
      </c>
      <c r="I51" s="3">
        <v>60.820210813809595</v>
      </c>
      <c r="J51" s="3">
        <v>59.369265565655276</v>
      </c>
      <c r="K51" s="3">
        <v>132.63346562540011</v>
      </c>
      <c r="L51" s="3">
        <v>90.538983484829089</v>
      </c>
      <c r="M51" s="3">
        <v>114.86365382153375</v>
      </c>
      <c r="N51" s="3">
        <v>105.81658345068922</v>
      </c>
      <c r="O51" s="3">
        <v>78.026714462510142</v>
      </c>
      <c r="P51" s="3">
        <v>162.54000768147486</v>
      </c>
      <c r="Q51" s="3">
        <v>122.40856911193616</v>
      </c>
      <c r="R51" s="3">
        <v>123.04015704348569</v>
      </c>
      <c r="S51" s="3">
        <v>78.333973456236947</v>
      </c>
      <c r="T51" s="3">
        <v>75.176033798489314</v>
      </c>
      <c r="U51" s="3">
        <v>148.73042290786498</v>
      </c>
      <c r="V51" s="3">
        <v>57.337942218239242</v>
      </c>
      <c r="W51" s="3">
        <v>85.520419920624761</v>
      </c>
      <c r="X51" s="3"/>
      <c r="Y51" s="29">
        <f t="shared" si="18"/>
        <v>100.00000000000001</v>
      </c>
      <c r="Z51" s="30">
        <f t="shared" si="19"/>
        <v>30.746817844698988</v>
      </c>
      <c r="AA51" s="30">
        <f t="shared" si="6"/>
        <v>6.8751974792550508</v>
      </c>
      <c r="AB51" s="24"/>
      <c r="AC51" s="3"/>
      <c r="AD51" s="3">
        <v>114.09550633721675</v>
      </c>
      <c r="AE51" s="3">
        <v>120.9746938078778</v>
      </c>
      <c r="AF51" s="3">
        <v>84.888831989075257</v>
      </c>
      <c r="AG51" s="3">
        <v>61.315239192591648</v>
      </c>
      <c r="AH51" s="3"/>
      <c r="AI51" s="3">
        <v>59.778944223957673</v>
      </c>
      <c r="AJ51" s="3">
        <v>102.41966457559852</v>
      </c>
      <c r="AK51" s="3">
        <v>75.107754022105567</v>
      </c>
      <c r="AL51" s="3">
        <v>67.989587334101486</v>
      </c>
      <c r="AM51" s="3">
        <v>65.736354713438331</v>
      </c>
      <c r="AN51" s="3"/>
      <c r="AO51" s="3">
        <v>104.94601630179662</v>
      </c>
      <c r="AP51" s="3">
        <v>136.98630136986304</v>
      </c>
      <c r="AQ51" s="3">
        <v>88.951478683907311</v>
      </c>
      <c r="AR51" s="3"/>
      <c r="AS51" s="3">
        <v>43.972175991123635</v>
      </c>
      <c r="AT51" s="3">
        <v>114.74416421286222</v>
      </c>
      <c r="AU51" s="3">
        <v>61.605428242222501</v>
      </c>
      <c r="AV51" s="3">
        <v>62.919813937609348</v>
      </c>
      <c r="AW51" s="24"/>
      <c r="AX51" s="29">
        <f t="shared" si="20"/>
        <v>85.40199718345923</v>
      </c>
      <c r="AY51" s="30">
        <f t="shared" si="21"/>
        <v>27.222341692610236</v>
      </c>
      <c r="AZ51" s="30">
        <f t="shared" si="9"/>
        <v>6.805585423152559</v>
      </c>
      <c r="BB51" s="1">
        <f t="shared" si="12"/>
        <v>2.4768409291172069E-3</v>
      </c>
      <c r="BD51" s="3">
        <v>91.454892412976236</v>
      </c>
      <c r="BE51" s="3">
        <v>97.645587944989146</v>
      </c>
      <c r="BF51" s="3">
        <v>83.827071132460347</v>
      </c>
      <c r="BG51" s="3">
        <v>55.668882016187389</v>
      </c>
      <c r="BH51" s="3">
        <v>45.451075870237545</v>
      </c>
      <c r="BI51" s="3">
        <v>121.76087385668222</v>
      </c>
      <c r="BJ51" s="3">
        <v>37.049417648220043</v>
      </c>
      <c r="BK51" s="3">
        <v>84.506152530104615</v>
      </c>
      <c r="BL51" s="3">
        <v>63.201947752845946</v>
      </c>
      <c r="BM51" s="3">
        <v>113.83299335395142</v>
      </c>
      <c r="BN51" s="3">
        <v>74.035664933868517</v>
      </c>
      <c r="BO51" s="3">
        <v>60.848851747055335</v>
      </c>
      <c r="BQ51" s="29">
        <f t="shared" si="13"/>
        <v>77.440284266631565</v>
      </c>
      <c r="BR51" s="30">
        <f t="shared" si="14"/>
        <v>26.289382274007494</v>
      </c>
      <c r="BS51" s="30">
        <f t="shared" si="15"/>
        <v>7.291362753016009</v>
      </c>
      <c r="BU51" s="1">
        <f t="shared" si="16"/>
        <v>4.0633082601567588E-3</v>
      </c>
      <c r="BV51" s="1"/>
      <c r="BW51" s="1">
        <f t="shared" si="17"/>
        <v>5.0938523276686645E-2</v>
      </c>
      <c r="BX51" s="1"/>
      <c r="BY51" s="3">
        <v>116.075619852345</v>
      </c>
      <c r="BZ51" s="3">
        <v>95.284427943498486</v>
      </c>
      <c r="CA51" s="3">
        <v>120.39431570861606</v>
      </c>
      <c r="CB51" s="3">
        <v>112.91768019459738</v>
      </c>
      <c r="CC51" s="3">
        <v>60.171552938164126</v>
      </c>
      <c r="CD51" s="3">
        <v>114.86365382153375</v>
      </c>
      <c r="CE51" s="3">
        <v>105.81658345068922</v>
      </c>
      <c r="CF51" s="3">
        <v>78.026714462510142</v>
      </c>
      <c r="CG51" s="3">
        <v>162.54000768147486</v>
      </c>
      <c r="CH51" s="3">
        <v>122.40856911193616</v>
      </c>
      <c r="CI51" s="3">
        <v>123.04015704348569</v>
      </c>
      <c r="CJ51" s="3">
        <v>85.520419920624761</v>
      </c>
      <c r="CM51">
        <v>114.09550633721675</v>
      </c>
      <c r="CN51">
        <v>120.9746938078778</v>
      </c>
      <c r="CO51">
        <v>84.888831989075257</v>
      </c>
      <c r="CP51">
        <v>61.315239192591648</v>
      </c>
      <c r="CQ51">
        <v>67.989587334101486</v>
      </c>
      <c r="CR51">
        <v>65.736354713438331</v>
      </c>
      <c r="CT51">
        <v>104.94601630179662</v>
      </c>
      <c r="CU51">
        <v>136.98630136986304</v>
      </c>
      <c r="CV51">
        <v>88.951478683907311</v>
      </c>
      <c r="CW51">
        <v>62.919813937609348</v>
      </c>
    </row>
    <row r="52" spans="1:103" x14ac:dyDescent="0.25">
      <c r="A52" s="27">
        <v>86</v>
      </c>
      <c r="B52" s="28" t="s">
        <v>105</v>
      </c>
      <c r="C52" s="24"/>
      <c r="D52" s="3">
        <v>146.1119117739207</v>
      </c>
      <c r="E52" s="3">
        <v>104.02907450341502</v>
      </c>
      <c r="F52" s="3">
        <v>123.24080456168934</v>
      </c>
      <c r="G52" s="3">
        <v>136.023560373457</v>
      </c>
      <c r="H52" s="3">
        <v>121.41111598471082</v>
      </c>
      <c r="I52" s="3">
        <v>87.624537878313191</v>
      </c>
      <c r="J52" s="3">
        <v>83.012720095244063</v>
      </c>
      <c r="K52" s="3">
        <v>159.01998872109783</v>
      </c>
      <c r="L52" s="3">
        <v>76.470956826868857</v>
      </c>
      <c r="M52" s="3">
        <v>122.3259602732001</v>
      </c>
      <c r="N52" s="3">
        <v>122.86484115546088</v>
      </c>
      <c r="O52" s="3">
        <v>55.554859327025504</v>
      </c>
      <c r="P52" s="3">
        <v>88.865217118867108</v>
      </c>
      <c r="Q52" s="3">
        <v>91.897988595776695</v>
      </c>
      <c r="R52" s="3">
        <v>102.19938592643649</v>
      </c>
      <c r="S52" s="3">
        <v>85.769785074252781</v>
      </c>
      <c r="T52" s="3">
        <v>48.486747289930456</v>
      </c>
      <c r="U52" s="3">
        <v>116.22282097875809</v>
      </c>
      <c r="V52" s="3">
        <v>62.472586001629175</v>
      </c>
      <c r="W52" s="3">
        <v>66.39513753994612</v>
      </c>
      <c r="X52" s="3"/>
      <c r="Y52" s="29">
        <f t="shared" si="18"/>
        <v>100</v>
      </c>
      <c r="Z52" s="30">
        <f t="shared" si="19"/>
        <v>30.578178762240707</v>
      </c>
      <c r="AA52" s="30">
        <f t="shared" si="6"/>
        <v>6.8374886340510601</v>
      </c>
      <c r="AB52" s="24"/>
      <c r="AC52" s="3">
        <v>186.9916661444953</v>
      </c>
      <c r="AD52" s="3">
        <v>138.85581803371142</v>
      </c>
      <c r="AE52" s="3">
        <v>96.597531173632433</v>
      </c>
      <c r="AF52" s="3">
        <v>112.50078325709633</v>
      </c>
      <c r="AG52" s="3">
        <v>101.13415627545587</v>
      </c>
      <c r="AH52" s="3">
        <v>65.104329845228406</v>
      </c>
      <c r="AI52" s="3">
        <v>44.200764458926002</v>
      </c>
      <c r="AJ52" s="3">
        <v>133.93069741211858</v>
      </c>
      <c r="AK52" s="3">
        <v>100.00626605677049</v>
      </c>
      <c r="AL52" s="3">
        <v>76.094993420640407</v>
      </c>
      <c r="AM52" s="3">
        <v>90.494391879190431</v>
      </c>
      <c r="AN52" s="3">
        <v>142.96635127514256</v>
      </c>
      <c r="AO52" s="3">
        <v>57.146437746726001</v>
      </c>
      <c r="AP52" s="3">
        <v>106.17206591891723</v>
      </c>
      <c r="AQ52" s="3">
        <v>83.501472523341064</v>
      </c>
      <c r="AR52" s="3">
        <v>73.137414624976515</v>
      </c>
      <c r="AS52" s="3">
        <v>33.936963468889033</v>
      </c>
      <c r="AT52" s="3">
        <v>89.491822795914544</v>
      </c>
      <c r="AU52" s="3">
        <v>72.460680493765281</v>
      </c>
      <c r="AV52" s="3">
        <v>48.411554608684753</v>
      </c>
      <c r="AW52" s="24"/>
      <c r="AX52" s="29">
        <f t="shared" si="20"/>
        <v>92.656808070681137</v>
      </c>
      <c r="AY52" s="30">
        <f t="shared" si="21"/>
        <v>37.641890452536032</v>
      </c>
      <c r="AZ52" s="30">
        <f t="shared" si="9"/>
        <v>8.416982585347089</v>
      </c>
      <c r="BB52" s="1">
        <f t="shared" si="12"/>
        <v>0.16540153930538437</v>
      </c>
      <c r="BD52" s="3">
        <v>119.52920918492138</v>
      </c>
      <c r="BE52" s="3">
        <v>128.59281290663432</v>
      </c>
      <c r="BF52" s="3">
        <v>75.913551379010087</v>
      </c>
      <c r="BG52" s="3">
        <v>113.74118245590005</v>
      </c>
      <c r="BH52" s="3">
        <v>128.19363864946044</v>
      </c>
      <c r="BI52" s="3">
        <v>109.54985275557426</v>
      </c>
      <c r="BJ52" s="3">
        <v>67.930066235532394</v>
      </c>
      <c r="BK52" s="3">
        <v>67.084756043870044</v>
      </c>
      <c r="BL52" s="3">
        <v>64.478382952911147</v>
      </c>
      <c r="BM52" s="3">
        <v>95.743119625089278</v>
      </c>
      <c r="BN52" s="3">
        <v>78.179452309438318</v>
      </c>
      <c r="BO52" s="3">
        <v>48.945808181115538</v>
      </c>
      <c r="BQ52" s="29">
        <f t="shared" si="13"/>
        <v>91.490152723288119</v>
      </c>
      <c r="BR52" s="30">
        <f t="shared" si="14"/>
        <v>27.731593489187233</v>
      </c>
      <c r="BS52" s="30">
        <f t="shared" si="15"/>
        <v>7.6913601750452223</v>
      </c>
      <c r="BU52" s="1">
        <f t="shared" si="16"/>
        <v>2.3236617924887949E-2</v>
      </c>
      <c r="BV52" s="1"/>
      <c r="BW52" s="1">
        <f t="shared" si="17"/>
        <v>0.11582320739187922</v>
      </c>
      <c r="BX52" s="1"/>
      <c r="BY52" s="3">
        <v>146.1119117739207</v>
      </c>
      <c r="BZ52" s="3">
        <v>104.02907450341502</v>
      </c>
      <c r="CA52" s="3">
        <v>123.24080456168934</v>
      </c>
      <c r="CB52" s="3">
        <v>136.023560373457</v>
      </c>
      <c r="CC52" s="3">
        <v>121.41111598471082</v>
      </c>
      <c r="CD52" s="3">
        <v>122.3259602732001</v>
      </c>
      <c r="CE52" s="3">
        <v>122.86484115546088</v>
      </c>
      <c r="CF52" s="3">
        <v>55.554859327025504</v>
      </c>
      <c r="CG52" s="3">
        <v>88.865217118867108</v>
      </c>
      <c r="CH52" s="3">
        <v>91.897988595776695</v>
      </c>
      <c r="CI52" s="3">
        <v>102.19938592643649</v>
      </c>
      <c r="CJ52" s="3">
        <v>66.39513753994612</v>
      </c>
      <c r="CL52">
        <v>186.9916661444953</v>
      </c>
      <c r="CM52">
        <v>138.85581803371142</v>
      </c>
      <c r="CN52">
        <v>96.597531173632433</v>
      </c>
      <c r="CO52">
        <v>112.50078325709633</v>
      </c>
      <c r="CP52">
        <v>101.13415627545587</v>
      </c>
      <c r="CQ52">
        <v>76.094993420640407</v>
      </c>
      <c r="CR52">
        <v>90.494391879190431</v>
      </c>
      <c r="CS52">
        <v>142.96635127514256</v>
      </c>
      <c r="CT52">
        <v>57.146437746726001</v>
      </c>
      <c r="CU52">
        <v>106.17206591891723</v>
      </c>
      <c r="CV52">
        <v>83.501472523341064</v>
      </c>
      <c r="CW52">
        <v>48.411554608684753</v>
      </c>
    </row>
    <row r="53" spans="1:103" x14ac:dyDescent="0.25">
      <c r="A53" s="27">
        <v>88</v>
      </c>
      <c r="B53" s="28" t="s">
        <v>106</v>
      </c>
      <c r="C53" s="24"/>
      <c r="D53" s="3">
        <v>125.52473297187713</v>
      </c>
      <c r="E53" s="3">
        <v>109.41220344817691</v>
      </c>
      <c r="F53" s="3">
        <v>130.05727836904859</v>
      </c>
      <c r="G53" s="3">
        <v>115.64684395230306</v>
      </c>
      <c r="H53" s="3">
        <v>131.33863086529539</v>
      </c>
      <c r="I53" s="3">
        <v>145.01276571330212</v>
      </c>
      <c r="J53" s="3">
        <v>83.431347236964129</v>
      </c>
      <c r="K53" s="3">
        <v>124.65456075427672</v>
      </c>
      <c r="L53" s="3">
        <v>99.75424806601832</v>
      </c>
      <c r="M53" s="3">
        <v>100.17499067672622</v>
      </c>
      <c r="N53" s="3">
        <v>103.26362393260465</v>
      </c>
      <c r="O53" s="3">
        <v>103.26362393260465</v>
      </c>
      <c r="P53" s="3">
        <v>81.939623435363401</v>
      </c>
      <c r="Q53" s="3">
        <v>69.919772034003628</v>
      </c>
      <c r="R53" s="3">
        <v>86.24267286305782</v>
      </c>
      <c r="S53" s="3">
        <v>127.77188100633977</v>
      </c>
      <c r="T53" s="3">
        <v>45.15333199460683</v>
      </c>
      <c r="U53" s="3">
        <v>89.235682798320838</v>
      </c>
      <c r="V53" s="3">
        <v>69.193034797326348</v>
      </c>
      <c r="W53" s="3">
        <v>59.009151151782881</v>
      </c>
      <c r="X53" s="3"/>
      <c r="Y53" s="29">
        <f t="shared" si="18"/>
        <v>99.999999999999972</v>
      </c>
      <c r="Z53" s="30">
        <f t="shared" si="19"/>
        <v>26.896752207507529</v>
      </c>
      <c r="AA53" s="30">
        <f t="shared" si="6"/>
        <v>6.0142966309954362</v>
      </c>
      <c r="AB53" s="24"/>
      <c r="AC53" s="3">
        <v>147.68065635847265</v>
      </c>
      <c r="AD53" s="3">
        <v>81.432819836101601</v>
      </c>
      <c r="AE53" s="3">
        <v>112.70164567734777</v>
      </c>
      <c r="AF53" s="3">
        <v>112.02272010097819</v>
      </c>
      <c r="AG53" s="3">
        <v>93.385734913030561</v>
      </c>
      <c r="AH53" s="3">
        <v>62.011723419107433</v>
      </c>
      <c r="AI53" s="3">
        <v>70.264015988219199</v>
      </c>
      <c r="AJ53" s="3">
        <v>107.85354332214537</v>
      </c>
      <c r="AK53" s="3">
        <v>102.61338535241971</v>
      </c>
      <c r="AL53" s="3">
        <v>87.849144649397061</v>
      </c>
      <c r="AM53" s="3">
        <v>89.398242443367067</v>
      </c>
      <c r="AN53" s="3">
        <v>85.907991240903812</v>
      </c>
      <c r="AO53" s="3">
        <v>82.42730237050209</v>
      </c>
      <c r="AP53" s="3">
        <v>83.746904194995054</v>
      </c>
      <c r="AQ53" s="3">
        <v>80.620021610870424</v>
      </c>
      <c r="AR53" s="3">
        <v>99.868996050756834</v>
      </c>
      <c r="AS53" s="3">
        <v>45.277642311406893</v>
      </c>
      <c r="AT53" s="3">
        <v>65.4159136330168</v>
      </c>
      <c r="AU53" s="3">
        <v>67.137133404094556</v>
      </c>
      <c r="AV53" s="3">
        <v>64.7274257245857</v>
      </c>
      <c r="AW53" s="24"/>
      <c r="AX53" s="29">
        <f t="shared" si="20"/>
        <v>87.117148130085937</v>
      </c>
      <c r="AY53" s="30">
        <f t="shared" si="21"/>
        <v>22.902776692013671</v>
      </c>
      <c r="AZ53" s="30">
        <f t="shared" si="9"/>
        <v>5.1212165556840326</v>
      </c>
      <c r="BB53" s="1">
        <f t="shared" si="12"/>
        <v>8.7506193320881394E-3</v>
      </c>
      <c r="BD53" s="3">
        <v>94.32454539734475</v>
      </c>
      <c r="BE53" s="3">
        <v>160.95765431321965</v>
      </c>
      <c r="BF53" s="3">
        <v>128.34895866104574</v>
      </c>
      <c r="BG53" s="3">
        <v>129.63254262883029</v>
      </c>
      <c r="BH53" s="3">
        <v>151.94425218649721</v>
      </c>
      <c r="BI53" s="3">
        <v>116.40030201975713</v>
      </c>
      <c r="BJ53" s="3">
        <v>70.408355879947152</v>
      </c>
      <c r="BK53" s="3">
        <v>97.627886490907954</v>
      </c>
      <c r="BL53" s="3">
        <v>96.231045114201223</v>
      </c>
      <c r="BM53" s="3">
        <v>85.122380922418685</v>
      </c>
      <c r="BN53" s="3">
        <v>75.646511042597382</v>
      </c>
      <c r="BO53" s="3">
        <v>65.623230352985587</v>
      </c>
      <c r="BQ53" s="29">
        <f t="shared" si="13"/>
        <v>106.0223054174794</v>
      </c>
      <c r="BR53" s="30">
        <f t="shared" si="14"/>
        <v>31.411419963746887</v>
      </c>
      <c r="BS53" s="30">
        <f t="shared" si="15"/>
        <v>8.7119604088017386</v>
      </c>
      <c r="BU53" s="1">
        <f t="shared" si="16"/>
        <v>0.24900441876053869</v>
      </c>
      <c r="BV53" s="1"/>
      <c r="BW53" s="1">
        <f t="shared" si="17"/>
        <v>0.11473715681854706</v>
      </c>
      <c r="BX53" s="1"/>
      <c r="BY53" s="3">
        <v>125.52473297187713</v>
      </c>
      <c r="BZ53" s="3">
        <v>109.41220344817691</v>
      </c>
      <c r="CA53" s="3">
        <v>130.05727836904859</v>
      </c>
      <c r="CB53" s="3">
        <v>115.64684395230306</v>
      </c>
      <c r="CC53" s="3">
        <v>131.33863086529539</v>
      </c>
      <c r="CD53" s="3">
        <v>100.17499067672622</v>
      </c>
      <c r="CE53" s="3">
        <v>103.26362393260465</v>
      </c>
      <c r="CF53" s="3">
        <v>103.26362393260465</v>
      </c>
      <c r="CG53" s="3">
        <v>81.939623435363401</v>
      </c>
      <c r="CH53" s="3">
        <v>69.919772034003628</v>
      </c>
      <c r="CI53" s="3">
        <v>86.24267286305782</v>
      </c>
      <c r="CJ53" s="3">
        <v>59.009151151782881</v>
      </c>
      <c r="CL53">
        <v>147.68065635847265</v>
      </c>
      <c r="CM53">
        <v>81.432819836101601</v>
      </c>
      <c r="CN53">
        <v>112.70164567734777</v>
      </c>
      <c r="CO53">
        <v>112.02272010097819</v>
      </c>
      <c r="CP53">
        <v>93.385734913030561</v>
      </c>
      <c r="CQ53">
        <v>87.849144649397061</v>
      </c>
      <c r="CR53">
        <v>89.398242443367067</v>
      </c>
      <c r="CS53">
        <v>85.907991240903812</v>
      </c>
      <c r="CT53">
        <v>82.42730237050209</v>
      </c>
      <c r="CU53">
        <v>83.746904194995054</v>
      </c>
      <c r="CV53">
        <v>80.620021610870424</v>
      </c>
      <c r="CW53">
        <v>64.7274257245857</v>
      </c>
    </row>
    <row r="54" spans="1:103" x14ac:dyDescent="0.25">
      <c r="A54" s="27">
        <v>90</v>
      </c>
      <c r="B54" s="28" t="s">
        <v>107</v>
      </c>
      <c r="C54" s="24"/>
      <c r="D54" s="3">
        <v>128.7525844245348</v>
      </c>
      <c r="E54" s="3">
        <v>104.97587870434184</v>
      </c>
      <c r="F54" s="3">
        <v>98.787043418332175</v>
      </c>
      <c r="G54" s="3">
        <v>86.464507236388684</v>
      </c>
      <c r="H54" s="3">
        <v>100.59269469331495</v>
      </c>
      <c r="I54" s="3">
        <v>109.06960716747071</v>
      </c>
      <c r="J54" s="3">
        <v>132.80496209510682</v>
      </c>
      <c r="K54" s="3">
        <v>135.90627153687112</v>
      </c>
      <c r="L54" s="3">
        <v>90.379048931771194</v>
      </c>
      <c r="M54" s="3">
        <v>125.78911095796002</v>
      </c>
      <c r="N54" s="3">
        <v>105.87181254307374</v>
      </c>
      <c r="O54" s="3">
        <v>95.740868366643681</v>
      </c>
      <c r="P54" s="3">
        <v>64.934527911784983</v>
      </c>
      <c r="Q54" s="3">
        <v>92.91523087525843</v>
      </c>
      <c r="R54" s="3">
        <v>74.417643004824257</v>
      </c>
      <c r="S54" s="3">
        <v>99.724328049620937</v>
      </c>
      <c r="T54" s="3">
        <v>116.69193659545139</v>
      </c>
      <c r="U54" s="3">
        <v>83.873190902825627</v>
      </c>
      <c r="V54" s="3">
        <v>69.855272226051</v>
      </c>
      <c r="W54" s="3">
        <v>82.45348035837354</v>
      </c>
      <c r="X54" s="3"/>
      <c r="Y54" s="29">
        <f t="shared" si="18"/>
        <v>100</v>
      </c>
      <c r="Z54" s="30">
        <f t="shared" si="19"/>
        <v>20.499087945066726</v>
      </c>
      <c r="AA54" s="30">
        <f t="shared" si="6"/>
        <v>4.583735412191567</v>
      </c>
      <c r="AB54" s="24"/>
      <c r="AC54" s="3">
        <v>138.77325982081325</v>
      </c>
      <c r="AD54" s="3">
        <v>96.774638180565105</v>
      </c>
      <c r="AE54" s="3">
        <v>126.38180565127496</v>
      </c>
      <c r="AF54" s="3">
        <v>134.30737422467263</v>
      </c>
      <c r="AG54" s="3">
        <v>97.408683666436929</v>
      </c>
      <c r="AH54" s="3">
        <v>64.245348035837338</v>
      </c>
      <c r="AI54" s="3">
        <v>86.216402481047538</v>
      </c>
      <c r="AJ54" s="3">
        <v>124.19021364576153</v>
      </c>
      <c r="AK54" s="3">
        <v>81.667815299793233</v>
      </c>
      <c r="AL54" s="3">
        <v>106.40937284631289</v>
      </c>
      <c r="AM54" s="3">
        <v>122.32942798070296</v>
      </c>
      <c r="AN54" s="3">
        <v>76.85733976567883</v>
      </c>
      <c r="AO54" s="3">
        <v>90.158511371467938</v>
      </c>
      <c r="AP54" s="3">
        <v>113.96278428669883</v>
      </c>
      <c r="AQ54" s="3">
        <v>89.483115093039288</v>
      </c>
      <c r="AR54" s="3">
        <v>70.103376981392145</v>
      </c>
      <c r="AS54" s="3">
        <v>82.811853893866299</v>
      </c>
      <c r="AT54" s="3">
        <v>95.961405926946924</v>
      </c>
      <c r="AU54" s="3">
        <v>51.895244658855958</v>
      </c>
      <c r="AV54" s="3">
        <v>83.721571330117158</v>
      </c>
      <c r="AW54" s="24"/>
      <c r="AX54" s="29">
        <f t="shared" si="20"/>
        <v>96.682977257064096</v>
      </c>
      <c r="AY54" s="30">
        <f t="shared" si="21"/>
        <v>23.869530385522207</v>
      </c>
      <c r="AZ54" s="30">
        <f t="shared" si="9"/>
        <v>5.3373892533024412</v>
      </c>
      <c r="BB54" s="1">
        <f t="shared" si="12"/>
        <v>0.28262638479908581</v>
      </c>
      <c r="BD54" s="3">
        <v>103.80987411160285</v>
      </c>
      <c r="BE54" s="3">
        <v>147.12212716982475</v>
      </c>
      <c r="BF54" s="3">
        <v>126.07823827434416</v>
      </c>
      <c r="BG54" s="3">
        <v>103.90954070312408</v>
      </c>
      <c r="BH54" s="3">
        <v>82.53817586407375</v>
      </c>
      <c r="BI54" s="3">
        <v>160.39202192665013</v>
      </c>
      <c r="BJ54" s="3">
        <v>110.30244064498523</v>
      </c>
      <c r="BK54" s="3">
        <v>108.28063264555476</v>
      </c>
      <c r="BL54" s="3">
        <v>91.39426442495936</v>
      </c>
      <c r="BM54" s="3">
        <v>76.87141823186721</v>
      </c>
      <c r="BN54" s="3">
        <v>48.452201563816274</v>
      </c>
      <c r="BO54" s="3">
        <v>104.76382577330597</v>
      </c>
      <c r="BQ54" s="29">
        <f t="shared" si="13"/>
        <v>105.32623011117572</v>
      </c>
      <c r="BR54" s="30">
        <f t="shared" si="14"/>
        <v>30.159612695242789</v>
      </c>
      <c r="BS54" s="30">
        <f t="shared" si="15"/>
        <v>8.3647715400640443</v>
      </c>
      <c r="BU54" s="1">
        <f t="shared" si="16"/>
        <v>0.12349295642803895</v>
      </c>
      <c r="BV54" s="1"/>
      <c r="BW54" s="1">
        <f t="shared" si="17"/>
        <v>0.4577299331180249</v>
      </c>
      <c r="BX54" s="1"/>
      <c r="BY54" s="3">
        <v>128.7525844245348</v>
      </c>
      <c r="BZ54" s="3">
        <v>104.97587870434184</v>
      </c>
      <c r="CA54" s="3">
        <v>98.787043418332175</v>
      </c>
      <c r="CB54" s="3">
        <v>86.464507236388684</v>
      </c>
      <c r="CC54" s="3">
        <v>100.59269469331495</v>
      </c>
      <c r="CD54" s="3">
        <v>125.78911095796002</v>
      </c>
      <c r="CE54" s="3">
        <v>105.87181254307374</v>
      </c>
      <c r="CF54" s="3">
        <v>95.740868366643681</v>
      </c>
      <c r="CG54" s="3">
        <v>64.934527911784983</v>
      </c>
      <c r="CH54" s="3">
        <v>92.91523087525843</v>
      </c>
      <c r="CI54" s="3">
        <v>74.417643004824257</v>
      </c>
      <c r="CJ54" s="3">
        <v>82.45348035837354</v>
      </c>
      <c r="CL54">
        <v>138.77325982081325</v>
      </c>
      <c r="CM54">
        <v>96.774638180565105</v>
      </c>
      <c r="CN54">
        <v>126.38180565127496</v>
      </c>
      <c r="CO54">
        <v>134.30737422467263</v>
      </c>
      <c r="CP54">
        <v>97.408683666436929</v>
      </c>
      <c r="CQ54">
        <v>106.40937284631289</v>
      </c>
      <c r="CR54">
        <v>122.32942798070296</v>
      </c>
      <c r="CS54">
        <v>76.85733976567883</v>
      </c>
      <c r="CT54">
        <v>90.158511371467938</v>
      </c>
      <c r="CU54">
        <v>113.96278428669883</v>
      </c>
      <c r="CV54">
        <v>89.483115093039288</v>
      </c>
      <c r="CW54">
        <v>83.721571330117158</v>
      </c>
    </row>
    <row r="55" spans="1:103" x14ac:dyDescent="0.25">
      <c r="A55" s="27">
        <v>92</v>
      </c>
      <c r="B55" s="28" t="s">
        <v>108</v>
      </c>
      <c r="C55" s="24"/>
      <c r="D55" s="3">
        <v>192.48942360900372</v>
      </c>
      <c r="E55" s="3">
        <v>124.25072740579424</v>
      </c>
      <c r="F55" s="3"/>
      <c r="G55" s="3">
        <v>104.13862658645863</v>
      </c>
      <c r="H55" s="3">
        <v>119.79079273843733</v>
      </c>
      <c r="I55" s="3">
        <v>135.18858999303831</v>
      </c>
      <c r="J55" s="3">
        <v>104.9526070580675</v>
      </c>
      <c r="K55" s="3">
        <v>159.94716267114114</v>
      </c>
      <c r="L55" s="3">
        <v>105.39351314685562</v>
      </c>
      <c r="M55" s="3">
        <v>110.17564841755768</v>
      </c>
      <c r="N55" s="3">
        <v>82.517270309348277</v>
      </c>
      <c r="O55" s="3">
        <v>83.738241016761549</v>
      </c>
      <c r="P55" s="3">
        <v>66.983809642812503</v>
      </c>
      <c r="Q55" s="3">
        <v>69.205298013245013</v>
      </c>
      <c r="R55" s="3">
        <v>92.471573160064963</v>
      </c>
      <c r="S55" s="3">
        <v>96.270148694239651</v>
      </c>
      <c r="T55" s="3">
        <v>54.095785509005538</v>
      </c>
      <c r="U55" s="3">
        <v>116.97577694079004</v>
      </c>
      <c r="V55" s="3">
        <v>31.558701201335211</v>
      </c>
      <c r="W55" s="3">
        <v>49.856303886042724</v>
      </c>
      <c r="X55" s="3"/>
      <c r="Y55" s="29">
        <f t="shared" si="18"/>
        <v>99.999999999999972</v>
      </c>
      <c r="Z55" s="30">
        <f t="shared" si="19"/>
        <v>38.595692015078541</v>
      </c>
      <c r="AA55" s="30">
        <f t="shared" si="6"/>
        <v>8.8544590078814238</v>
      </c>
      <c r="AB55" s="24"/>
      <c r="AC55" s="3">
        <v>172.56385998107851</v>
      </c>
      <c r="AD55" s="3">
        <v>123.82677924349797</v>
      </c>
      <c r="AE55" s="3">
        <v>185.84191642419805</v>
      </c>
      <c r="AF55" s="3">
        <v>109.07338319558735</v>
      </c>
      <c r="AG55" s="3">
        <v>90.640117098945012</v>
      </c>
      <c r="AH55" s="3">
        <v>92.36982560111386</v>
      </c>
      <c r="AI55" s="3">
        <v>72.919083914960439</v>
      </c>
      <c r="AJ55" s="3">
        <v>145.88904160939646</v>
      </c>
      <c r="AK55" s="3">
        <v>145.63467271201867</v>
      </c>
      <c r="AL55" s="3">
        <v>94.930472501383392</v>
      </c>
      <c r="AM55" s="3">
        <v>83.772156869745245</v>
      </c>
      <c r="AN55" s="3">
        <v>125.25124506881345</v>
      </c>
      <c r="AO55" s="3">
        <v>70.32452116170721</v>
      </c>
      <c r="AP55" s="3">
        <v>111.76969350779169</v>
      </c>
      <c r="AQ55" s="3">
        <v>80.075328894521675</v>
      </c>
      <c r="AR55" s="3">
        <v>130.71169739918955</v>
      </c>
      <c r="AS55" s="3">
        <v>29.795076846182674</v>
      </c>
      <c r="AT55" s="3">
        <v>64.592742007461467</v>
      </c>
      <c r="AU55" s="3">
        <v>43.954945466878478</v>
      </c>
      <c r="AV55" s="3">
        <v>43.412291819139242</v>
      </c>
      <c r="AW55" s="24"/>
      <c r="AX55" s="29">
        <f t="shared" si="20"/>
        <v>100.86744256618051</v>
      </c>
      <c r="AY55" s="30">
        <f t="shared" si="21"/>
        <v>42.394464895636375</v>
      </c>
      <c r="AZ55" s="30">
        <f t="shared" si="9"/>
        <v>9.4796905376371452</v>
      </c>
      <c r="BB55" s="1">
        <f t="shared" si="12"/>
        <v>0.29235968668192086</v>
      </c>
      <c r="BD55" s="3">
        <v>126.29705299653293</v>
      </c>
      <c r="BE55" s="3">
        <v>175.72282070331846</v>
      </c>
      <c r="BF55" s="3">
        <v>172.47090143635464</v>
      </c>
      <c r="BG55" s="3">
        <v>120.26993561168894</v>
      </c>
      <c r="BH55" s="3">
        <v>96.025260029717671</v>
      </c>
      <c r="BI55" s="3">
        <v>189.34342496285291</v>
      </c>
      <c r="BJ55" s="3">
        <v>73.176696384348688</v>
      </c>
      <c r="BK55" s="3">
        <v>64.885153541357099</v>
      </c>
      <c r="BL55" s="3">
        <v>88.585004952947003</v>
      </c>
      <c r="BM55" s="3">
        <v>92.841443784051506</v>
      </c>
      <c r="BN55" s="3">
        <v>73.653417533432389</v>
      </c>
      <c r="BO55" s="3">
        <v>57.581104507181777</v>
      </c>
      <c r="BQ55" s="29">
        <f t="shared" si="13"/>
        <v>110.90435137031534</v>
      </c>
      <c r="BR55" s="30">
        <f t="shared" si="14"/>
        <v>46.011030508205153</v>
      </c>
      <c r="BS55" s="30">
        <f t="shared" si="15"/>
        <v>12.761163825713201</v>
      </c>
      <c r="BU55" s="1">
        <f t="shared" si="16"/>
        <v>0.32132453935699257</v>
      </c>
      <c r="BV55" s="1"/>
      <c r="BW55" s="1">
        <f t="shared" si="17"/>
        <v>0.39380252721822084</v>
      </c>
      <c r="BX55" s="1"/>
      <c r="BY55" s="3">
        <v>192.48942360900372</v>
      </c>
      <c r="BZ55" s="3">
        <v>124.25072740579424</v>
      </c>
      <c r="CA55" s="3"/>
      <c r="CB55" s="3">
        <v>104.13862658645863</v>
      </c>
      <c r="CC55" s="3">
        <v>119.79079273843733</v>
      </c>
      <c r="CD55" s="3">
        <v>110.17564841755768</v>
      </c>
      <c r="CE55" s="3">
        <v>82.517270309348277</v>
      </c>
      <c r="CF55" s="3">
        <v>83.738241016761549</v>
      </c>
      <c r="CG55" s="3">
        <v>66.983809642812503</v>
      </c>
      <c r="CH55" s="3">
        <v>69.205298013245013</v>
      </c>
      <c r="CI55" s="3">
        <v>92.471573160064963</v>
      </c>
      <c r="CJ55" s="3">
        <v>49.856303886042724</v>
      </c>
      <c r="CL55">
        <v>172.56385998107851</v>
      </c>
      <c r="CM55">
        <v>123.82677924349797</v>
      </c>
      <c r="CN55">
        <v>185.84191642419805</v>
      </c>
      <c r="CO55">
        <v>109.07338319558735</v>
      </c>
      <c r="CP55">
        <v>90.640117098945012</v>
      </c>
      <c r="CQ55">
        <v>94.930472501383392</v>
      </c>
      <c r="CR55">
        <v>83.772156869745245</v>
      </c>
      <c r="CS55">
        <v>125.25124506881345</v>
      </c>
      <c r="CT55">
        <v>70.32452116170721</v>
      </c>
      <c r="CU55">
        <v>111.76969350779169</v>
      </c>
      <c r="CV55">
        <v>80.075328894521675</v>
      </c>
      <c r="CW55">
        <v>43.412291819139242</v>
      </c>
    </row>
    <row r="56" spans="1:103" x14ac:dyDescent="0.25">
      <c r="A56" s="27">
        <v>102</v>
      </c>
      <c r="B56" s="28" t="s">
        <v>109</v>
      </c>
      <c r="C56" s="24"/>
      <c r="D56" s="3">
        <v>116.72311458368266</v>
      </c>
      <c r="E56" s="3">
        <v>87.924616880721643</v>
      </c>
      <c r="F56" s="3">
        <v>106.82628572706035</v>
      </c>
      <c r="G56" s="3">
        <v>123.98645249991618</v>
      </c>
      <c r="H56" s="3">
        <v>146.54102813453608</v>
      </c>
      <c r="I56" s="3">
        <v>93.340263572650159</v>
      </c>
      <c r="J56" s="3">
        <v>100.92216894135007</v>
      </c>
      <c r="K56" s="3">
        <v>119.56898382571566</v>
      </c>
      <c r="L56" s="3">
        <v>98.18248885013918</v>
      </c>
      <c r="M56" s="3">
        <v>89.390027162067014</v>
      </c>
      <c r="N56" s="3">
        <v>92.660653007388547</v>
      </c>
      <c r="O56" s="3">
        <v>55.069693616355373</v>
      </c>
      <c r="P56" s="3">
        <v>122.81837184087279</v>
      </c>
      <c r="Q56" s="3">
        <v>90.940388764070079</v>
      </c>
      <c r="R56" s="3">
        <v>102.47253054335313</v>
      </c>
      <c r="S56" s="3">
        <v>92.34208555492215</v>
      </c>
      <c r="T56" s="3"/>
      <c r="U56" s="3">
        <v>99.180666867867174</v>
      </c>
      <c r="V56" s="3">
        <v>77.220750477851183</v>
      </c>
      <c r="W56" s="3">
        <v>83.889429149480804</v>
      </c>
      <c r="X56" s="3"/>
      <c r="Y56" s="29">
        <f t="shared" si="18"/>
        <v>100</v>
      </c>
      <c r="Z56" s="30">
        <f t="shared" si="19"/>
        <v>20.10630286350948</v>
      </c>
      <c r="AA56" s="30">
        <f t="shared" si="6"/>
        <v>4.6127022268558049</v>
      </c>
      <c r="AB56" s="24"/>
      <c r="AC56" s="3">
        <v>120.43973486245713</v>
      </c>
      <c r="AD56" s="3">
        <v>58.467746442663454</v>
      </c>
      <c r="AE56" s="3">
        <v>89.36878933190259</v>
      </c>
      <c r="AF56" s="3">
        <v>58.446508612499024</v>
      </c>
      <c r="AG56" s="3">
        <v>91.258956216536447</v>
      </c>
      <c r="AH56" s="3">
        <v>116.63816326302495</v>
      </c>
      <c r="AI56" s="3">
        <v>53.880375127147538</v>
      </c>
      <c r="AJ56" s="3">
        <v>63.564825682125573</v>
      </c>
      <c r="AK56" s="3">
        <v>98.288678000961298</v>
      </c>
      <c r="AL56" s="3">
        <v>66.177078792349917</v>
      </c>
      <c r="AM56" s="3">
        <v>83.443434716027866</v>
      </c>
      <c r="AN56" s="3">
        <v>49.866425226071115</v>
      </c>
      <c r="AO56" s="3">
        <v>55.367023238657325</v>
      </c>
      <c r="AP56" s="3">
        <v>99.902753093457633</v>
      </c>
      <c r="AQ56" s="3">
        <v>139.59625767076892</v>
      </c>
      <c r="AR56" s="3"/>
      <c r="AS56" s="3">
        <v>18.859193186009865</v>
      </c>
      <c r="AT56" s="3">
        <v>63.267496059823621</v>
      </c>
      <c r="AU56" s="3">
        <v>56.641293048522854</v>
      </c>
      <c r="AV56" s="3">
        <v>47.827593530286265</v>
      </c>
      <c r="AW56" s="24"/>
      <c r="AX56" s="29">
        <f t="shared" si="20"/>
        <v>75.331701373752281</v>
      </c>
      <c r="AY56" s="30">
        <f t="shared" si="21"/>
        <v>30.053343618518738</v>
      </c>
      <c r="AZ56" s="30">
        <f t="shared" si="9"/>
        <v>6.8947098815066399</v>
      </c>
      <c r="BB56" s="1">
        <f t="shared" si="12"/>
        <v>3.3052568405254825E-3</v>
      </c>
      <c r="BD56" s="3">
        <v>84.969255691616283</v>
      </c>
      <c r="BE56" s="3">
        <v>166.6149906809037</v>
      </c>
      <c r="BF56" s="3">
        <v>105.55836192931423</v>
      </c>
      <c r="BG56" s="3">
        <v>144.22825689351845</v>
      </c>
      <c r="BH56" s="3">
        <v>36.224285390792389</v>
      </c>
      <c r="BI56" s="3">
        <v>120.52465641275758</v>
      </c>
      <c r="BJ56" s="3">
        <v>66.700343151770639</v>
      </c>
      <c r="BK56" s="3">
        <v>157.41782647320107</v>
      </c>
      <c r="BL56" s="3">
        <v>60.26232820637879</v>
      </c>
      <c r="BM56" s="3">
        <v>100.85526659582993</v>
      </c>
      <c r="BN56" s="3">
        <v>49.392952324548418</v>
      </c>
      <c r="BO56" s="3">
        <v>96.152171262345618</v>
      </c>
      <c r="BQ56" s="29">
        <f t="shared" si="13"/>
        <v>99.075057917748097</v>
      </c>
      <c r="BR56" s="30">
        <f t="shared" si="14"/>
        <v>42.308626326115409</v>
      </c>
      <c r="BS56" s="30">
        <f t="shared" si="15"/>
        <v>11.734301662558057</v>
      </c>
      <c r="BU56" s="1">
        <f t="shared" si="16"/>
        <v>0.44271287652495489</v>
      </c>
      <c r="BV56" s="1"/>
      <c r="BW56" s="1">
        <f t="shared" si="17"/>
        <v>0.16084613679067825</v>
      </c>
      <c r="BX56" s="1"/>
      <c r="BY56" s="3">
        <v>116.72311458368266</v>
      </c>
      <c r="BZ56" s="3">
        <v>87.924616880721643</v>
      </c>
      <c r="CA56" s="3">
        <v>106.82628572706035</v>
      </c>
      <c r="CB56" s="3">
        <v>123.98645249991618</v>
      </c>
      <c r="CC56" s="3">
        <v>146.54102813453608</v>
      </c>
      <c r="CD56" s="3">
        <v>89.390027162067014</v>
      </c>
      <c r="CE56" s="3">
        <v>92.660653007388547</v>
      </c>
      <c r="CF56" s="3">
        <v>55.069693616355373</v>
      </c>
      <c r="CG56" s="3">
        <v>122.81837184087279</v>
      </c>
      <c r="CH56" s="3">
        <v>90.940388764070079</v>
      </c>
      <c r="CI56" s="3">
        <v>102.47253054335313</v>
      </c>
      <c r="CJ56" s="3">
        <v>83.889429149480804</v>
      </c>
      <c r="CL56">
        <v>120.43973486245713</v>
      </c>
      <c r="CM56">
        <v>58.467746442663454</v>
      </c>
      <c r="CN56">
        <v>89.36878933190259</v>
      </c>
      <c r="CO56">
        <v>58.446508612499024</v>
      </c>
      <c r="CP56">
        <v>91.258956216536447</v>
      </c>
      <c r="CQ56">
        <v>66.177078792349917</v>
      </c>
      <c r="CR56">
        <v>83.443434716027866</v>
      </c>
      <c r="CS56">
        <v>49.866425226071115</v>
      </c>
      <c r="CT56">
        <v>55.367023238657325</v>
      </c>
      <c r="CU56">
        <v>99.902753093457633</v>
      </c>
      <c r="CV56">
        <v>139.59625767076892</v>
      </c>
      <c r="CW56">
        <v>47.827593530286265</v>
      </c>
    </row>
    <row r="57" spans="1:103" x14ac:dyDescent="0.25">
      <c r="A57" s="27">
        <v>122</v>
      </c>
      <c r="B57" s="28" t="s">
        <v>110</v>
      </c>
      <c r="C57" s="24"/>
      <c r="D57" s="3">
        <v>86.795323580591287</v>
      </c>
      <c r="E57" s="3">
        <v>97.218457341226468</v>
      </c>
      <c r="F57" s="3">
        <v>86.602950306485596</v>
      </c>
      <c r="G57" s="3">
        <v>92.041867419837175</v>
      </c>
      <c r="H57" s="3">
        <v>118.92166035624034</v>
      </c>
      <c r="I57" s="3">
        <v>151.25785888545917</v>
      </c>
      <c r="J57" s="3">
        <v>76.407166778884402</v>
      </c>
      <c r="K57" s="3">
        <v>91.045024090380466</v>
      </c>
      <c r="L57" s="3">
        <v>93.510899694826023</v>
      </c>
      <c r="M57" s="3">
        <v>68.99205148608354</v>
      </c>
      <c r="N57" s="3">
        <v>81.12905623420572</v>
      </c>
      <c r="O57" s="3">
        <v>114.51456353127377</v>
      </c>
      <c r="P57" s="3">
        <v>103.28695971528757</v>
      </c>
      <c r="Q57" s="3">
        <v>95.312213079633793</v>
      </c>
      <c r="R57" s="3">
        <v>127.70087704724513</v>
      </c>
      <c r="S57" s="3">
        <v>153.636292092584</v>
      </c>
      <c r="T57" s="3">
        <v>67.557996170022989</v>
      </c>
      <c r="U57" s="3">
        <v>101.43318089208735</v>
      </c>
      <c r="V57" s="3">
        <v>115.82619949108523</v>
      </c>
      <c r="W57" s="3">
        <v>76.809401806559933</v>
      </c>
      <c r="X57" s="3"/>
      <c r="Y57" s="29">
        <f t="shared" si="18"/>
        <v>99.999999999999986</v>
      </c>
      <c r="Z57" s="30">
        <f t="shared" si="19"/>
        <v>24.211013441546616</v>
      </c>
      <c r="AA57" s="30">
        <f t="shared" si="6"/>
        <v>5.4137471859459358</v>
      </c>
      <c r="AB57" s="24"/>
      <c r="AC57" s="3">
        <v>70.653457035178079</v>
      </c>
      <c r="AD57" s="3">
        <v>78.383364958333701</v>
      </c>
      <c r="AE57" s="3">
        <v>106.29497818312187</v>
      </c>
      <c r="AF57" s="3">
        <v>67.942742718234371</v>
      </c>
      <c r="AG57" s="3">
        <v>117.66248983482132</v>
      </c>
      <c r="AH57" s="3">
        <v>59.408364739727709</v>
      </c>
      <c r="AI57" s="3">
        <v>65.669240387894476</v>
      </c>
      <c r="AJ57" s="3">
        <v>58.149194218308693</v>
      </c>
      <c r="AK57" s="3">
        <v>58.376544451342674</v>
      </c>
      <c r="AL57" s="3">
        <v>41.377742412185974</v>
      </c>
      <c r="AM57" s="3">
        <v>73.469102228906692</v>
      </c>
      <c r="AN57" s="3">
        <v>63.97285787987164</v>
      </c>
      <c r="AO57" s="3">
        <v>96.746268395694329</v>
      </c>
      <c r="AP57" s="3">
        <v>83.070277454726693</v>
      </c>
      <c r="AQ57" s="3">
        <v>125.58477103208261</v>
      </c>
      <c r="AR57" s="3">
        <v>112.81818102325093</v>
      </c>
      <c r="AS57" s="3">
        <v>61.769309467388346</v>
      </c>
      <c r="AT57" s="3">
        <v>65.16207448343404</v>
      </c>
      <c r="AU57" s="3">
        <v>62.503825604882785</v>
      </c>
      <c r="AV57" s="3">
        <v>61.664378590603434</v>
      </c>
      <c r="AW57" s="24"/>
      <c r="AX57" s="29">
        <f t="shared" si="20"/>
        <v>76.533958254999533</v>
      </c>
      <c r="AY57" s="30">
        <f t="shared" si="21"/>
        <v>23.067736631624392</v>
      </c>
      <c r="AZ57" s="30">
        <f t="shared" si="9"/>
        <v>5.1581027195374167</v>
      </c>
      <c r="BB57" s="1">
        <f t="shared" si="12"/>
        <v>1.7574004901323861E-4</v>
      </c>
      <c r="BD57" s="3">
        <v>56.202924572802388</v>
      </c>
      <c r="BE57" s="3">
        <v>162.43704255999026</v>
      </c>
      <c r="BF57" s="3">
        <v>82.989698565102941</v>
      </c>
      <c r="BG57" s="3">
        <v>124.16500555394941</v>
      </c>
      <c r="BH57" s="3">
        <v>77.347494636254368</v>
      </c>
      <c r="BI57" s="3">
        <v>106.65408785891447</v>
      </c>
      <c r="BJ57" s="3">
        <v>66.209163255679485</v>
      </c>
      <c r="BK57" s="3">
        <v>159.67984905430697</v>
      </c>
      <c r="BL57" s="3">
        <v>95.387939560857603</v>
      </c>
      <c r="BM57" s="3">
        <v>133.33130449337332</v>
      </c>
      <c r="BN57" s="3">
        <v>87.518069355894042</v>
      </c>
      <c r="BO57" s="3">
        <v>110.57989318157613</v>
      </c>
      <c r="BQ57" s="29">
        <f t="shared" si="13"/>
        <v>105.2085393873918</v>
      </c>
      <c r="BR57" s="30">
        <f t="shared" si="14"/>
        <v>34.410908637601487</v>
      </c>
      <c r="BS57" s="30">
        <f t="shared" si="15"/>
        <v>9.5438688867829882</v>
      </c>
      <c r="BU57" s="1">
        <f t="shared" si="16"/>
        <v>0.19637898109162399</v>
      </c>
      <c r="BV57" s="1"/>
      <c r="BW57" s="1">
        <f t="shared" si="17"/>
        <v>6.5331523918143328E-2</v>
      </c>
      <c r="BX57" s="1"/>
      <c r="BY57" s="3">
        <v>86.795323580591287</v>
      </c>
      <c r="BZ57" s="3">
        <v>97.218457341226468</v>
      </c>
      <c r="CA57" s="3">
        <v>86.602950306485596</v>
      </c>
      <c r="CB57" s="3">
        <v>92.041867419837175</v>
      </c>
      <c r="CC57" s="3">
        <v>118.92166035624034</v>
      </c>
      <c r="CD57" s="3">
        <v>68.99205148608354</v>
      </c>
      <c r="CE57" s="3">
        <v>81.12905623420572</v>
      </c>
      <c r="CF57" s="3">
        <v>114.51456353127377</v>
      </c>
      <c r="CG57" s="3">
        <v>103.28695971528757</v>
      </c>
      <c r="CH57" s="3">
        <v>95.312213079633793</v>
      </c>
      <c r="CI57" s="3">
        <v>127.70087704724513</v>
      </c>
      <c r="CJ57" s="3">
        <v>76.809401806559933</v>
      </c>
      <c r="CL57">
        <v>70.653457035178079</v>
      </c>
      <c r="CM57">
        <v>78.383364958333701</v>
      </c>
      <c r="CN57">
        <v>106.29497818312187</v>
      </c>
      <c r="CO57">
        <v>67.942742718234371</v>
      </c>
      <c r="CP57">
        <v>117.66248983482132</v>
      </c>
      <c r="CQ57">
        <v>41.377742412185974</v>
      </c>
      <c r="CR57">
        <v>73.469102228906692</v>
      </c>
      <c r="CS57">
        <v>63.97285787987164</v>
      </c>
      <c r="CT57">
        <v>96.746268395694329</v>
      </c>
      <c r="CU57">
        <v>83.070277454726693</v>
      </c>
      <c r="CV57">
        <v>125.58477103208261</v>
      </c>
      <c r="CW57">
        <v>61.664378590603434</v>
      </c>
    </row>
    <row r="58" spans="1:103" x14ac:dyDescent="0.25">
      <c r="A58" s="27">
        <v>162</v>
      </c>
      <c r="B58" s="28" t="s">
        <v>8</v>
      </c>
      <c r="C58" s="24"/>
      <c r="D58" s="3">
        <v>93.810256914190887</v>
      </c>
      <c r="E58" s="3">
        <v>88.084553484664852</v>
      </c>
      <c r="F58" s="3">
        <v>46.53171301603939</v>
      </c>
      <c r="G58" s="3">
        <v>93.250133752606814</v>
      </c>
      <c r="H58" s="3">
        <v>139.03501588653413</v>
      </c>
      <c r="I58" s="3">
        <v>37.963903174031252</v>
      </c>
      <c r="J58" s="3">
        <v>80.906678895476432</v>
      </c>
      <c r="K58" s="3">
        <v>68.832912967997643</v>
      </c>
      <c r="L58" s="3">
        <v>68.936639479402103</v>
      </c>
      <c r="M58" s="3">
        <v>53.294681559609991</v>
      </c>
      <c r="N58" s="3">
        <v>164.1783222509745</v>
      </c>
      <c r="O58" s="3">
        <v>115.42686189087971</v>
      </c>
      <c r="P58" s="3">
        <v>133.84869031631126</v>
      </c>
      <c r="Q58" s="3">
        <v>125.77876772904453</v>
      </c>
      <c r="R58" s="3"/>
      <c r="S58" s="3">
        <v>164.63471890115409</v>
      </c>
      <c r="T58" s="3">
        <v>79.20556410844334</v>
      </c>
      <c r="U58" s="3">
        <v>205.5652003013528</v>
      </c>
      <c r="V58" s="3">
        <v>67.546704226582378</v>
      </c>
      <c r="W58" s="3">
        <v>73.168681144703953</v>
      </c>
      <c r="X58" s="3"/>
      <c r="Y58" s="29">
        <f t="shared" si="18"/>
        <v>100.00000000000001</v>
      </c>
      <c r="Z58" s="30">
        <f t="shared" si="19"/>
        <v>45.113133829285765</v>
      </c>
      <c r="AA58" s="30">
        <f t="shared" si="6"/>
        <v>10.349662704646459</v>
      </c>
      <c r="AB58" s="24"/>
      <c r="AC58" s="3">
        <v>153.57747278543897</v>
      </c>
      <c r="AD58" s="3">
        <v>70.492537150468962</v>
      </c>
      <c r="AE58" s="3">
        <v>38.544771637896204</v>
      </c>
      <c r="AF58" s="3">
        <v>104.51483289113084</v>
      </c>
      <c r="AG58" s="3">
        <v>182.68313188552958</v>
      </c>
      <c r="AH58" s="3"/>
      <c r="AI58" s="3">
        <v>47.029600270780783</v>
      </c>
      <c r="AJ58" s="3">
        <v>59.061875593697799</v>
      </c>
      <c r="AK58" s="3">
        <v>63.293917258999635</v>
      </c>
      <c r="AL58" s="3">
        <v>22.653870090733399</v>
      </c>
      <c r="AM58" s="3">
        <v>164.1783222509745</v>
      </c>
      <c r="AN58" s="3">
        <v>115.42686189087971</v>
      </c>
      <c r="AO58" s="3">
        <v>133.84869031631126</v>
      </c>
      <c r="AP58" s="3">
        <v>125.77876772904453</v>
      </c>
      <c r="AQ58" s="3"/>
      <c r="AR58" s="3">
        <v>164.63471890115409</v>
      </c>
      <c r="AS58" s="3">
        <v>79.20556410844334</v>
      </c>
      <c r="AT58" s="3"/>
      <c r="AU58" s="3">
        <v>67.546704226582378</v>
      </c>
      <c r="AV58" s="3">
        <v>70.720735475558769</v>
      </c>
      <c r="AW58" s="24"/>
      <c r="AX58" s="29">
        <f t="shared" si="20"/>
        <v>97.834845556683788</v>
      </c>
      <c r="AY58" s="30">
        <f t="shared" si="21"/>
        <v>49.240732295866898</v>
      </c>
      <c r="AZ58" s="30">
        <f t="shared" si="9"/>
        <v>11.942631784624826</v>
      </c>
      <c r="BB58" s="1">
        <f t="shared" si="12"/>
        <v>0.47173389224973927</v>
      </c>
      <c r="BD58" s="3">
        <v>65.456655063815688</v>
      </c>
      <c r="BE58" s="3">
        <v>143.81825883566313</v>
      </c>
      <c r="BF58" s="3">
        <v>43.739064773376072</v>
      </c>
      <c r="BG58" s="3">
        <v>135.77545720758053</v>
      </c>
      <c r="BH58" s="3">
        <v>20.157651435622597</v>
      </c>
      <c r="BI58" s="3">
        <v>103.11803598725528</v>
      </c>
      <c r="BJ58" s="3">
        <v>138.79404018638232</v>
      </c>
      <c r="BK58" s="3"/>
      <c r="BL58" s="3">
        <v>66.145459233475151</v>
      </c>
      <c r="BM58" s="3"/>
      <c r="BN58" s="3">
        <v>64.666556163323946</v>
      </c>
      <c r="BO58" s="3"/>
      <c r="BQ58" s="29">
        <f t="shared" si="13"/>
        <v>86.852353209610527</v>
      </c>
      <c r="BR58" s="30">
        <f t="shared" si="14"/>
        <v>45.120388439123943</v>
      </c>
      <c r="BS58" s="30">
        <f t="shared" si="15"/>
        <v>14.268319637916125</v>
      </c>
      <c r="BU58" s="1">
        <f t="shared" si="16"/>
        <v>0.30079227633537581</v>
      </c>
      <c r="BV58" s="1"/>
      <c r="BW58" s="1">
        <f t="shared" si="17"/>
        <v>0.26927965533967702</v>
      </c>
      <c r="BX58" s="1"/>
      <c r="BY58" s="3">
        <v>93.810256914190887</v>
      </c>
      <c r="BZ58" s="3">
        <v>88.084553484664852</v>
      </c>
      <c r="CA58" s="3">
        <v>46.53171301603939</v>
      </c>
      <c r="CB58" s="3">
        <v>93.250133752606814</v>
      </c>
      <c r="CC58" s="3">
        <v>139.03501588653413</v>
      </c>
      <c r="CD58" s="3">
        <v>53.294681559609991</v>
      </c>
      <c r="CE58" s="3">
        <v>164.1783222509745</v>
      </c>
      <c r="CF58" s="3">
        <v>115.42686189087971</v>
      </c>
      <c r="CG58" s="3">
        <v>133.84869031631126</v>
      </c>
      <c r="CH58" s="3">
        <v>125.77876772904453</v>
      </c>
      <c r="CI58" s="3"/>
      <c r="CJ58" s="3">
        <v>73.168681144703953</v>
      </c>
      <c r="CL58">
        <v>153.57747278543897</v>
      </c>
      <c r="CM58">
        <v>70.492537150468962</v>
      </c>
      <c r="CN58">
        <v>38.544771637896204</v>
      </c>
      <c r="CO58">
        <v>104.51483289113084</v>
      </c>
      <c r="CP58">
        <v>182.68313188552958</v>
      </c>
      <c r="CQ58">
        <v>22.653870090733399</v>
      </c>
      <c r="CR58">
        <v>164.1783222509745</v>
      </c>
      <c r="CS58">
        <v>115.42686189087971</v>
      </c>
      <c r="CT58">
        <v>133.84869031631126</v>
      </c>
      <c r="CU58">
        <v>125.77876772904453</v>
      </c>
      <c r="CW58">
        <v>70.720735475558769</v>
      </c>
    </row>
    <row r="59" spans="1:103" x14ac:dyDescent="0.25">
      <c r="A59" s="27">
        <v>164</v>
      </c>
      <c r="B59" s="28" t="s">
        <v>21</v>
      </c>
      <c r="C59" s="24"/>
      <c r="D59" s="3">
        <v>147.07766892856864</v>
      </c>
      <c r="E59" s="3">
        <v>81.783583068930113</v>
      </c>
      <c r="F59" s="3">
        <v>83.667214772613235</v>
      </c>
      <c r="G59" s="3">
        <v>124.7365617545566</v>
      </c>
      <c r="H59" s="3">
        <v>161.62177601766288</v>
      </c>
      <c r="I59" s="3">
        <v>93.178010915800115</v>
      </c>
      <c r="J59" s="3">
        <v>115.96686660954011</v>
      </c>
      <c r="K59" s="3">
        <v>111.33498537097506</v>
      </c>
      <c r="L59" s="3">
        <v>56.46263229810787</v>
      </c>
      <c r="M59" s="3">
        <v>48.387719338876146</v>
      </c>
      <c r="N59" s="3">
        <v>101.93226645668803</v>
      </c>
      <c r="O59" s="3">
        <v>77.846484016149816</v>
      </c>
      <c r="P59" s="3">
        <v>117.92769633386598</v>
      </c>
      <c r="Q59" s="3">
        <v>105.19002292781211</v>
      </c>
      <c r="R59" s="3">
        <v>161.01963145664942</v>
      </c>
      <c r="S59" s="3">
        <v>122.89924886325915</v>
      </c>
      <c r="T59" s="3">
        <v>45.639469803994217</v>
      </c>
      <c r="U59" s="3">
        <v>135.80675791472703</v>
      </c>
      <c r="V59" s="3">
        <v>65.417602692666961</v>
      </c>
      <c r="W59" s="3">
        <v>42.103800458556236</v>
      </c>
      <c r="X59" s="3"/>
      <c r="Y59" s="29">
        <f t="shared" si="18"/>
        <v>99.999999999999986</v>
      </c>
      <c r="Z59" s="30">
        <f t="shared" si="19"/>
        <v>37.055479328486626</v>
      </c>
      <c r="AA59" s="30">
        <f t="shared" si="6"/>
        <v>8.2858570717334352</v>
      </c>
      <c r="AB59" s="24"/>
      <c r="AC59" s="3"/>
      <c r="AD59" s="3">
        <v>51.691794622385885</v>
      </c>
      <c r="AE59" s="3">
        <v>47.337826258134733</v>
      </c>
      <c r="AF59" s="3">
        <v>112.73998934667314</v>
      </c>
      <c r="AG59" s="3">
        <v>122.72941321784509</v>
      </c>
      <c r="AH59" s="3">
        <v>185.15173270957328</v>
      </c>
      <c r="AI59" s="3">
        <v>60.585006600430752</v>
      </c>
      <c r="AJ59" s="3">
        <v>59.550553123817899</v>
      </c>
      <c r="AK59" s="3">
        <v>98.473795131892814</v>
      </c>
      <c r="AL59" s="3">
        <v>31.959980546098791</v>
      </c>
      <c r="AM59" s="3">
        <v>101.93226645668803</v>
      </c>
      <c r="AN59" s="3">
        <v>77.846484016149816</v>
      </c>
      <c r="AO59" s="3">
        <v>117.92769633386598</v>
      </c>
      <c r="AP59" s="3">
        <v>105.19002292781211</v>
      </c>
      <c r="AQ59" s="3">
        <v>161.01963145664942</v>
      </c>
      <c r="AR59" s="3">
        <v>122.89924886325915</v>
      </c>
      <c r="AS59" s="3">
        <v>45.639469803994217</v>
      </c>
      <c r="AT59" s="3">
        <v>135.80675791472703</v>
      </c>
      <c r="AU59" s="3">
        <v>65.417602692666961</v>
      </c>
      <c r="AV59" s="3">
        <v>46.951836154920983</v>
      </c>
      <c r="AW59" s="24"/>
      <c r="AX59" s="29">
        <f t="shared" si="20"/>
        <v>92.150058325136129</v>
      </c>
      <c r="AY59" s="30">
        <f t="shared" si="21"/>
        <v>42.833828737336056</v>
      </c>
      <c r="AZ59" s="30">
        <f t="shared" si="9"/>
        <v>9.8267542542619086</v>
      </c>
      <c r="BB59" s="1">
        <f t="shared" si="12"/>
        <v>0.24351008468610952</v>
      </c>
      <c r="BD59" s="3">
        <v>75.378815877004953</v>
      </c>
      <c r="BE59" s="3"/>
      <c r="BF59" s="3">
        <v>56.072141326040359</v>
      </c>
      <c r="BG59" s="3">
        <v>154.7490575800133</v>
      </c>
      <c r="BH59" s="3">
        <v>45.738783354276002</v>
      </c>
      <c r="BI59" s="3">
        <v>131.99793037179393</v>
      </c>
      <c r="BJ59" s="3">
        <v>97.287308744179171</v>
      </c>
      <c r="BK59" s="3"/>
      <c r="BL59" s="3">
        <v>63.212358637001998</v>
      </c>
      <c r="BM59" s="3">
        <v>154.17251829403503</v>
      </c>
      <c r="BN59" s="3">
        <v>38.524650750240227</v>
      </c>
      <c r="BO59" s="3">
        <v>148.33321014117823</v>
      </c>
      <c r="BQ59" s="29">
        <f t="shared" si="13"/>
        <v>96.546677507576319</v>
      </c>
      <c r="BR59" s="30">
        <f t="shared" si="14"/>
        <v>46.895723988835933</v>
      </c>
      <c r="BS59" s="30">
        <f t="shared" si="15"/>
        <v>14.139592794821606</v>
      </c>
      <c r="BU59" s="1">
        <f t="shared" si="16"/>
        <v>0.31178616140641024</v>
      </c>
      <c r="BV59" s="1"/>
      <c r="BW59" s="1">
        <f t="shared" si="17"/>
        <v>0.43024184585357628</v>
      </c>
      <c r="BX59" s="1"/>
      <c r="BY59" s="3">
        <v>147.07766892856864</v>
      </c>
      <c r="BZ59" s="3">
        <v>81.783583068930113</v>
      </c>
      <c r="CA59" s="3">
        <v>83.667214772613235</v>
      </c>
      <c r="CB59" s="3">
        <v>124.7365617545566</v>
      </c>
      <c r="CC59" s="3">
        <v>161.62177601766288</v>
      </c>
      <c r="CD59" s="3">
        <v>48.387719338876146</v>
      </c>
      <c r="CE59" s="3">
        <v>101.93226645668803</v>
      </c>
      <c r="CF59" s="3">
        <v>77.846484016149816</v>
      </c>
      <c r="CG59" s="3">
        <v>117.92769633386598</v>
      </c>
      <c r="CH59" s="3">
        <v>105.19002292781211</v>
      </c>
      <c r="CI59" s="3">
        <v>161.01963145664942</v>
      </c>
      <c r="CJ59" s="3">
        <v>42.103800458556236</v>
      </c>
      <c r="CM59">
        <v>51.691794622385885</v>
      </c>
      <c r="CN59">
        <v>47.337826258134733</v>
      </c>
      <c r="CO59">
        <v>112.73998934667314</v>
      </c>
      <c r="CP59">
        <v>122.72941321784509</v>
      </c>
      <c r="CQ59">
        <v>31.959980546098791</v>
      </c>
      <c r="CR59">
        <v>101.93226645668803</v>
      </c>
      <c r="CS59">
        <v>77.846484016149816</v>
      </c>
      <c r="CT59">
        <v>117.92769633386598</v>
      </c>
      <c r="CU59">
        <v>105.19002292781211</v>
      </c>
      <c r="CV59">
        <v>161.01963145664942</v>
      </c>
      <c r="CW59">
        <v>46.951836154920983</v>
      </c>
    </row>
    <row r="60" spans="1:103" x14ac:dyDescent="0.25">
      <c r="A60" s="27">
        <v>166</v>
      </c>
      <c r="B60" s="28" t="s">
        <v>22</v>
      </c>
      <c r="C60" s="24"/>
      <c r="D60" s="3">
        <v>122.97909429051938</v>
      </c>
      <c r="E60" s="3">
        <v>44.512097813677705</v>
      </c>
      <c r="F60" s="3">
        <v>105.00730410871459</v>
      </c>
      <c r="G60" s="3">
        <v>148.48823363327236</v>
      </c>
      <c r="H60" s="3">
        <v>165.06058113698577</v>
      </c>
      <c r="I60" s="3">
        <v>99.188568762966327</v>
      </c>
      <c r="J60" s="3">
        <v>72.942880642270538</v>
      </c>
      <c r="K60" s="3">
        <v>147.92354623684952</v>
      </c>
      <c r="L60" s="3">
        <v>86.24986189710414</v>
      </c>
      <c r="M60" s="3">
        <v>60.298793287585468</v>
      </c>
      <c r="N60" s="3">
        <v>139.77240642761566</v>
      </c>
      <c r="O60" s="3">
        <v>80.308368421698731</v>
      </c>
      <c r="P60" s="3">
        <v>54.921987208602886</v>
      </c>
      <c r="Q60" s="3">
        <v>88.385853353138302</v>
      </c>
      <c r="R60" s="3">
        <v>105.79295613852027</v>
      </c>
      <c r="S60" s="3">
        <v>147.65347835160384</v>
      </c>
      <c r="T60" s="3">
        <v>47.875670566283247</v>
      </c>
      <c r="U60" s="3">
        <v>156.3693055572605</v>
      </c>
      <c r="V60" s="3">
        <v>77.779550950761717</v>
      </c>
      <c r="W60" s="3">
        <v>48.489461214568934</v>
      </c>
      <c r="X60" s="3"/>
      <c r="Y60" s="29">
        <f t="shared" si="18"/>
        <v>100</v>
      </c>
      <c r="Z60" s="30">
        <f t="shared" si="19"/>
        <v>40.061224616634867</v>
      </c>
      <c r="AA60" s="30">
        <f t="shared" si="6"/>
        <v>8.9579621504683509</v>
      </c>
      <c r="AB60" s="24"/>
      <c r="AC60" s="3"/>
      <c r="AD60" s="3">
        <v>56.29687826076281</v>
      </c>
      <c r="AE60" s="3">
        <v>45.96064374363192</v>
      </c>
      <c r="AF60" s="3">
        <v>107.92894759455444</v>
      </c>
      <c r="AG60" s="3">
        <v>101.57007647831476</v>
      </c>
      <c r="AH60" s="3">
        <v>170.97752298645975</v>
      </c>
      <c r="AI60" s="3">
        <v>53.031512011882988</v>
      </c>
      <c r="AJ60" s="3">
        <v>118.87897275997101</v>
      </c>
      <c r="AK60" s="3">
        <v>145.64024502522676</v>
      </c>
      <c r="AL60" s="3">
        <v>54.578264445562901</v>
      </c>
      <c r="AM60" s="3">
        <v>139.77240642761566</v>
      </c>
      <c r="AN60" s="3">
        <v>80.308368421698731</v>
      </c>
      <c r="AO60" s="3">
        <v>54.921987208602886</v>
      </c>
      <c r="AP60" s="3">
        <v>88.385853353138302</v>
      </c>
      <c r="AQ60" s="3">
        <v>105.79295613852027</v>
      </c>
      <c r="AR60" s="3">
        <v>147.65347835160384</v>
      </c>
      <c r="AS60" s="3">
        <v>47.875670566283247</v>
      </c>
      <c r="AT60" s="3">
        <v>156.3693055572605</v>
      </c>
      <c r="AU60" s="3">
        <v>77.779550950761717</v>
      </c>
      <c r="AV60" s="3">
        <v>48.514012840500357</v>
      </c>
      <c r="AW60" s="24"/>
      <c r="AX60" s="29">
        <f t="shared" si="20"/>
        <v>94.854560690650146</v>
      </c>
      <c r="AY60" s="30">
        <f t="shared" si="21"/>
        <v>41.911861443009528</v>
      </c>
      <c r="AZ60" s="30">
        <f t="shared" si="9"/>
        <v>9.6152404508293312</v>
      </c>
      <c r="BB60" s="1">
        <f t="shared" si="12"/>
        <v>0.30176427219768381</v>
      </c>
      <c r="BD60" s="3">
        <v>61.656577587479688</v>
      </c>
      <c r="BE60" s="3">
        <v>156.44470692455334</v>
      </c>
      <c r="BF60" s="3">
        <v>103.52028010377337</v>
      </c>
      <c r="BG60" s="3">
        <v>170.16304233194825</v>
      </c>
      <c r="BH60" s="3">
        <v>163.83539684883252</v>
      </c>
      <c r="BI60" s="3">
        <v>180.28727510493343</v>
      </c>
      <c r="BJ60" s="3">
        <v>74.23593680791376</v>
      </c>
      <c r="BK60" s="3">
        <v>139.53723819366812</v>
      </c>
      <c r="BL60" s="3">
        <v>58.897724156841228</v>
      </c>
      <c r="BM60" s="3">
        <v>109.06329754698275</v>
      </c>
      <c r="BN60" s="3">
        <v>65.605028368943906</v>
      </c>
      <c r="BO60" s="3">
        <v>110.58193246293052</v>
      </c>
      <c r="BQ60" s="29">
        <f t="shared" si="13"/>
        <v>116.15236970323342</v>
      </c>
      <c r="BR60" s="30">
        <f t="shared" si="14"/>
        <v>45.000197676195668</v>
      </c>
      <c r="BS60" s="30">
        <f t="shared" si="15"/>
        <v>12.480809240579919</v>
      </c>
      <c r="BU60" s="1">
        <f t="shared" si="16"/>
        <v>0.14873979068448223</v>
      </c>
      <c r="BV60" s="1"/>
      <c r="BW60" s="1">
        <f t="shared" si="17"/>
        <v>1.9452845328941131E-2</v>
      </c>
      <c r="BX60" s="1"/>
      <c r="BY60" s="3">
        <v>122.97909429051938</v>
      </c>
      <c r="BZ60" s="3">
        <v>44.512097813677705</v>
      </c>
      <c r="CA60" s="3">
        <v>105.00730410871459</v>
      </c>
      <c r="CB60" s="3">
        <v>148.48823363327236</v>
      </c>
      <c r="CC60" s="3">
        <v>165.06058113698577</v>
      </c>
      <c r="CD60" s="3">
        <v>60.298793287585468</v>
      </c>
      <c r="CE60" s="3">
        <v>139.77240642761566</v>
      </c>
      <c r="CF60" s="3">
        <v>80.308368421698731</v>
      </c>
      <c r="CG60" s="3">
        <v>54.921987208602886</v>
      </c>
      <c r="CH60" s="3">
        <v>88.385853353138302</v>
      </c>
      <c r="CI60" s="3">
        <v>105.79295613852027</v>
      </c>
      <c r="CJ60" s="3">
        <v>48.489461214568934</v>
      </c>
      <c r="CM60">
        <v>56.29687826076281</v>
      </c>
      <c r="CN60">
        <v>45.96064374363192</v>
      </c>
      <c r="CO60">
        <v>107.92894759455444</v>
      </c>
      <c r="CP60">
        <v>101.57007647831476</v>
      </c>
      <c r="CQ60">
        <v>54.578264445562901</v>
      </c>
      <c r="CR60">
        <v>139.77240642761566</v>
      </c>
      <c r="CS60">
        <v>80.308368421698731</v>
      </c>
      <c r="CT60">
        <v>54.921987208602886</v>
      </c>
      <c r="CU60">
        <v>88.385853353138302</v>
      </c>
      <c r="CV60">
        <v>105.79295613852027</v>
      </c>
      <c r="CW60">
        <v>48.514012840500357</v>
      </c>
    </row>
    <row r="61" spans="1:103" x14ac:dyDescent="0.25">
      <c r="A61" s="27">
        <v>181</v>
      </c>
      <c r="B61" s="28" t="s">
        <v>6</v>
      </c>
      <c r="C61" s="24"/>
      <c r="D61" s="3">
        <v>94.630457701675951</v>
      </c>
      <c r="E61" s="3">
        <v>84.984428206153581</v>
      </c>
      <c r="F61" s="3">
        <v>121.33881072696647</v>
      </c>
      <c r="G61" s="3">
        <v>91.419153912337464</v>
      </c>
      <c r="H61" s="3">
        <v>108.45724118709177</v>
      </c>
      <c r="I61" s="3">
        <v>123.96844439597194</v>
      </c>
      <c r="J61" s="3">
        <v>94.581985191648187</v>
      </c>
      <c r="K61" s="3">
        <v>130.82730456489864</v>
      </c>
      <c r="L61" s="3">
        <v>54.931471988948275</v>
      </c>
      <c r="M61" s="3">
        <v>94.860702124307764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9">
        <f t="shared" si="18"/>
        <v>100</v>
      </c>
      <c r="Z61" s="30">
        <f t="shared" si="19"/>
        <v>22.277414047538414</v>
      </c>
      <c r="AA61" s="30">
        <f t="shared" si="6"/>
        <v>7.0447368768851959</v>
      </c>
      <c r="AB61" s="24"/>
      <c r="AC61" s="3">
        <v>109.99624338047285</v>
      </c>
      <c r="AD61" s="3">
        <v>81.227808679002933</v>
      </c>
      <c r="AE61" s="3">
        <v>97.526690175834034</v>
      </c>
      <c r="AF61" s="3">
        <v>108.09369736188364</v>
      </c>
      <c r="AG61" s="3">
        <v>88.874347135880569</v>
      </c>
      <c r="AH61" s="3">
        <v>63.862531961561295</v>
      </c>
      <c r="AI61" s="3">
        <v>83.069764060057452</v>
      </c>
      <c r="AJ61" s="3">
        <v>96.73901188788308</v>
      </c>
      <c r="AK61" s="3">
        <v>72.696646914118844</v>
      </c>
      <c r="AL61" s="3">
        <v>62.56589231831898</v>
      </c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24"/>
      <c r="AX61" s="29">
        <f t="shared" si="20"/>
        <v>86.465263387501381</v>
      </c>
      <c r="AY61" s="30">
        <f t="shared" si="21"/>
        <v>16.884586934296241</v>
      </c>
      <c r="AZ61" s="30">
        <f t="shared" si="9"/>
        <v>5.3393752063495903</v>
      </c>
      <c r="BB61" s="1">
        <f t="shared" si="12"/>
        <v>6.4643986673665388E-2</v>
      </c>
      <c r="BD61" s="3">
        <v>81.571291982830516</v>
      </c>
      <c r="BE61" s="3">
        <v>79.667188803222317</v>
      </c>
      <c r="BF61" s="3">
        <v>101.07614378420162</v>
      </c>
      <c r="BG61" s="3">
        <v>109.24181703521369</v>
      </c>
      <c r="BH61" s="3">
        <v>87.552128893138303</v>
      </c>
      <c r="BI61" s="3">
        <v>91.909595784933984</v>
      </c>
      <c r="BJ61" s="3"/>
      <c r="BK61" s="3"/>
      <c r="BL61" s="3"/>
      <c r="BM61" s="3"/>
      <c r="BN61" s="3"/>
      <c r="BO61" s="3"/>
      <c r="BQ61" s="29">
        <f t="shared" si="13"/>
        <v>91.836361047256744</v>
      </c>
      <c r="BR61" s="30">
        <f t="shared" si="14"/>
        <v>11.490377606103683</v>
      </c>
      <c r="BS61" s="30">
        <f t="shared" si="15"/>
        <v>4.3429545165680041</v>
      </c>
      <c r="BU61" s="1">
        <f t="shared" si="16"/>
        <v>0.13090274718824177</v>
      </c>
      <c r="BV61" s="1"/>
      <c r="BW61" s="1">
        <f t="shared" si="17"/>
        <v>0.4769471016113086</v>
      </c>
      <c r="BX61" s="1"/>
      <c r="BY61" s="3">
        <v>94.630457701675951</v>
      </c>
      <c r="BZ61" s="3">
        <v>84.984428206153581</v>
      </c>
      <c r="CA61" s="3">
        <v>121.33881072696647</v>
      </c>
      <c r="CB61" s="3">
        <v>91.419153912337464</v>
      </c>
      <c r="CC61" s="3">
        <v>108.45724118709177</v>
      </c>
      <c r="CD61" s="3">
        <v>94.860702124307764</v>
      </c>
      <c r="CE61" s="3"/>
      <c r="CF61" s="3"/>
      <c r="CG61" s="3"/>
      <c r="CH61" s="3"/>
      <c r="CI61" s="3"/>
      <c r="CJ61" s="3"/>
      <c r="CL61">
        <v>109.99624338047285</v>
      </c>
      <c r="CM61">
        <v>81.227808679002933</v>
      </c>
      <c r="CN61">
        <v>97.526690175834034</v>
      </c>
      <c r="CO61">
        <v>108.09369736188364</v>
      </c>
      <c r="CP61">
        <v>88.874347135880569</v>
      </c>
      <c r="CQ61">
        <v>62.56589231831898</v>
      </c>
    </row>
    <row r="62" spans="1:103" ht="15.75" thickBot="1" x14ac:dyDescent="0.3">
      <c r="A62" s="31">
        <v>182</v>
      </c>
      <c r="B62" s="32" t="s">
        <v>7</v>
      </c>
      <c r="C62" s="24"/>
      <c r="D62" s="3">
        <v>102.21570573824985</v>
      </c>
      <c r="E62" s="3">
        <v>111.65954811624032</v>
      </c>
      <c r="F62" s="3">
        <v>97.334414017321322</v>
      </c>
      <c r="G62" s="3">
        <v>81.060405985046501</v>
      </c>
      <c r="H62" s="3">
        <v>117.30581839044871</v>
      </c>
      <c r="I62" s="3">
        <v>121.8774759350497</v>
      </c>
      <c r="J62" s="3">
        <v>83.983716885080185</v>
      </c>
      <c r="K62" s="3">
        <v>94.26539291666289</v>
      </c>
      <c r="L62" s="3">
        <v>68.483794293624285</v>
      </c>
      <c r="M62" s="3">
        <v>121.81372772227637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3">
        <f>AVERAGE(D62:W62)</f>
        <v>100.00000000000001</v>
      </c>
      <c r="Z62" s="34">
        <f>STDEV(D62:W62)</f>
        <v>18.388705078611444</v>
      </c>
      <c r="AA62" s="34">
        <f t="shared" si="6"/>
        <v>5.8150191269517792</v>
      </c>
      <c r="AB62" s="24"/>
      <c r="AC62" s="3">
        <v>114.56464524119593</v>
      </c>
      <c r="AD62" s="3">
        <v>54.195087744861439</v>
      </c>
      <c r="AE62" s="3">
        <v>70.405347564362941</v>
      </c>
      <c r="AF62" s="3">
        <v>82.034842951724386</v>
      </c>
      <c r="AG62" s="3">
        <v>75.632701011775211</v>
      </c>
      <c r="AH62" s="3">
        <v>57.291429508137007</v>
      </c>
      <c r="AI62" s="3">
        <v>73.374192902091863</v>
      </c>
      <c r="AJ62" s="3">
        <v>82.799821505004246</v>
      </c>
      <c r="AK62" s="3">
        <v>89.593559609132384</v>
      </c>
      <c r="AL62" s="3">
        <v>94.41110311728761</v>
      </c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24"/>
      <c r="AX62" s="33">
        <f>AVERAGE(AC62:AV62)</f>
        <v>79.430273115557313</v>
      </c>
      <c r="AY62" s="34">
        <f>STDEV(AC62:AV62)</f>
        <v>17.763162020008046</v>
      </c>
      <c r="AZ62" s="34">
        <f t="shared" si="9"/>
        <v>5.6172050429822864</v>
      </c>
      <c r="BB62" s="1">
        <f t="shared" si="12"/>
        <v>2.4113423644626215E-2</v>
      </c>
      <c r="BD62" s="3">
        <v>68.722505084305723</v>
      </c>
      <c r="BE62" s="3">
        <v>89.475126566759471</v>
      </c>
      <c r="BF62" s="3">
        <v>97.26385022572876</v>
      </c>
      <c r="BG62" s="3">
        <v>111.47394383464828</v>
      </c>
      <c r="BH62" s="3">
        <v>127.32832354935023</v>
      </c>
      <c r="BI62" s="3">
        <v>115.96544114465391</v>
      </c>
      <c r="BJ62" s="3"/>
      <c r="BK62" s="3"/>
      <c r="BL62" s="3"/>
      <c r="BM62" s="3"/>
      <c r="BN62" s="3"/>
      <c r="BO62" s="3"/>
      <c r="BQ62" s="33">
        <f t="shared" si="13"/>
        <v>101.7048650675744</v>
      </c>
      <c r="BR62" s="34">
        <f t="shared" si="14"/>
        <v>21.035616184293211</v>
      </c>
      <c r="BS62" s="34">
        <f t="shared" si="15"/>
        <v>7.9507155855207543</v>
      </c>
      <c r="BU62" s="1">
        <f t="shared" si="16"/>
        <v>0.36015636575457577</v>
      </c>
      <c r="BV62" s="1"/>
      <c r="BW62" s="1">
        <f t="shared" si="17"/>
        <v>0.10508046255684876</v>
      </c>
      <c r="BX62" s="1"/>
      <c r="BY62" s="3">
        <v>102.21570573824985</v>
      </c>
      <c r="BZ62" s="3">
        <v>111.65954811624032</v>
      </c>
      <c r="CA62" s="3">
        <v>97.334414017321322</v>
      </c>
      <c r="CB62" s="3">
        <v>81.060405985046501</v>
      </c>
      <c r="CC62" s="3">
        <v>117.30581839044871</v>
      </c>
      <c r="CD62" s="3">
        <v>121.81372772227637</v>
      </c>
      <c r="CE62" s="3"/>
      <c r="CF62" s="3"/>
      <c r="CG62" s="3"/>
      <c r="CH62" s="3"/>
      <c r="CI62" s="3"/>
      <c r="CJ62" s="3"/>
      <c r="CL62">
        <v>114.56464524119593</v>
      </c>
      <c r="CM62">
        <v>54.195087744861439</v>
      </c>
      <c r="CN62">
        <v>70.405347564362941</v>
      </c>
      <c r="CO62">
        <v>82.034842951724386</v>
      </c>
      <c r="CP62">
        <v>75.632701011775211</v>
      </c>
      <c r="CQ62">
        <v>94.41110311728761</v>
      </c>
    </row>
    <row r="63" spans="1:103" x14ac:dyDescent="0.25">
      <c r="A63" s="17"/>
      <c r="Y63" s="13"/>
      <c r="Z63" s="13"/>
      <c r="AA63" s="13"/>
      <c r="AX63" s="13"/>
      <c r="AY63" s="13"/>
      <c r="AZ63" s="13"/>
      <c r="BB63" s="13"/>
      <c r="BQ63" s="13"/>
      <c r="BR63" s="13"/>
      <c r="BS63" s="13"/>
      <c r="BU63" s="13"/>
      <c r="BV63" s="13"/>
      <c r="BW63" s="13"/>
      <c r="BX63" s="13"/>
      <c r="CY63" s="1"/>
    </row>
    <row r="64" spans="1:103" x14ac:dyDescent="0.25">
      <c r="A64" s="17"/>
      <c r="Y64" s="13"/>
      <c r="Z64" s="13"/>
      <c r="AA64" s="13"/>
      <c r="AX64" s="13"/>
      <c r="AY64" s="13"/>
      <c r="AZ64" s="13"/>
      <c r="BB64" s="13"/>
      <c r="BQ64" s="13"/>
      <c r="BR64" s="13"/>
      <c r="BS64" s="13"/>
      <c r="BU64" s="13"/>
      <c r="BV64" s="13"/>
      <c r="BW64" s="13"/>
      <c r="BX64" s="13"/>
    </row>
    <row r="65" spans="1:76" x14ac:dyDescent="0.25">
      <c r="A65" s="17"/>
      <c r="Y65" s="13"/>
      <c r="Z65" s="13"/>
      <c r="AA65" s="13"/>
      <c r="AX65" s="13"/>
      <c r="AY65" s="13"/>
      <c r="AZ65" s="13"/>
      <c r="BB65" s="13"/>
      <c r="BQ65" s="13"/>
      <c r="BR65" s="13"/>
      <c r="BS65" s="13"/>
      <c r="BU65" s="13"/>
      <c r="BV65" s="13"/>
      <c r="BW65" s="13"/>
      <c r="BX65" s="13"/>
    </row>
    <row r="66" spans="1:76" x14ac:dyDescent="0.25">
      <c r="A66" s="17"/>
      <c r="Y66" s="13"/>
      <c r="Z66" s="13"/>
      <c r="AA66" s="13"/>
      <c r="AX66" s="13"/>
      <c r="AY66" s="13"/>
      <c r="AZ66" s="13"/>
      <c r="BB66" s="13"/>
      <c r="BQ66" s="13"/>
      <c r="BR66" s="13"/>
      <c r="BS66" s="13"/>
      <c r="BU66" s="13"/>
      <c r="BV66" s="13"/>
      <c r="BW66" s="13"/>
      <c r="BX66" s="13"/>
    </row>
    <row r="67" spans="1:76" x14ac:dyDescent="0.25">
      <c r="A67" s="17"/>
      <c r="Y67" s="13"/>
      <c r="Z67" s="13"/>
      <c r="AA67" s="13"/>
      <c r="AX67" s="13"/>
      <c r="AY67" s="13"/>
      <c r="AZ67" s="13"/>
      <c r="BB67" s="13"/>
      <c r="BQ67" s="13"/>
      <c r="BR67" s="13"/>
      <c r="BS67" s="13"/>
      <c r="BU67" s="13"/>
      <c r="BV67" s="13"/>
      <c r="BW67" s="13"/>
      <c r="BX67" s="13"/>
    </row>
    <row r="68" spans="1:76" x14ac:dyDescent="0.25">
      <c r="A68" s="17"/>
      <c r="Y68" s="13"/>
      <c r="Z68" s="13"/>
      <c r="AA68" s="13"/>
      <c r="AX68" s="13"/>
      <c r="AY68" s="13"/>
      <c r="AZ68" s="13"/>
      <c r="BB68" s="13"/>
      <c r="BQ68" s="13"/>
      <c r="BR68" s="13"/>
      <c r="BS68" s="13"/>
      <c r="BU68" s="13"/>
      <c r="BV68" s="13"/>
      <c r="BW68" s="13"/>
      <c r="BX68" s="13"/>
    </row>
    <row r="69" spans="1:76" x14ac:dyDescent="0.25">
      <c r="A69" s="17"/>
      <c r="Y69" s="13"/>
      <c r="Z69" s="13"/>
      <c r="AA69" s="13"/>
      <c r="AX69" s="13"/>
      <c r="AY69" s="13"/>
      <c r="AZ69" s="13"/>
      <c r="BB69" s="13"/>
      <c r="BQ69" s="13"/>
      <c r="BR69" s="13"/>
      <c r="BS69" s="13"/>
      <c r="BU69" s="13"/>
      <c r="BV69" s="13"/>
      <c r="BW69" s="13"/>
      <c r="BX69" s="13"/>
    </row>
    <row r="70" spans="1:76" x14ac:dyDescent="0.25">
      <c r="A70" s="17"/>
      <c r="Y70" s="13"/>
      <c r="Z70" s="13"/>
      <c r="AA70" s="13"/>
      <c r="AX70" s="13"/>
      <c r="AY70" s="13"/>
      <c r="AZ70" s="13"/>
      <c r="BB70" s="13"/>
      <c r="BQ70" s="13"/>
      <c r="BR70" s="13"/>
      <c r="BS70" s="13"/>
      <c r="BU70" s="13"/>
      <c r="BV70" s="13"/>
      <c r="BW70" s="13"/>
      <c r="BX70" s="13"/>
    </row>
    <row r="71" spans="1:76" x14ac:dyDescent="0.25">
      <c r="A71" s="17"/>
      <c r="Y71" s="13"/>
      <c r="Z71" s="13"/>
      <c r="AA71" s="13"/>
      <c r="AX71" s="13"/>
      <c r="AY71" s="13"/>
      <c r="AZ71" s="13"/>
      <c r="BB71" s="13"/>
      <c r="BQ71" s="13"/>
      <c r="BR71" s="13"/>
      <c r="BS71" s="13"/>
      <c r="BU71" s="13"/>
      <c r="BV71" s="13"/>
      <c r="BW71" s="13"/>
      <c r="BX71" s="13"/>
    </row>
    <row r="72" spans="1:76" x14ac:dyDescent="0.25">
      <c r="A72" s="17"/>
      <c r="Y72" s="13"/>
      <c r="Z72" s="13"/>
      <c r="AA72" s="13"/>
      <c r="AX72" s="13"/>
      <c r="AY72" s="13"/>
      <c r="AZ72" s="13"/>
      <c r="BB72" s="13"/>
      <c r="BQ72" s="13"/>
      <c r="BR72" s="13"/>
      <c r="BS72" s="13"/>
      <c r="BU72" s="13"/>
      <c r="BV72" s="13"/>
      <c r="BW72" s="13"/>
      <c r="BX72" s="13"/>
    </row>
    <row r="73" spans="1:76" x14ac:dyDescent="0.25">
      <c r="A73" s="17"/>
      <c r="Y73" s="13"/>
      <c r="Z73" s="13"/>
      <c r="AA73" s="13"/>
      <c r="AX73" s="13"/>
      <c r="AY73" s="13"/>
      <c r="AZ73" s="13"/>
      <c r="BB73" s="13"/>
      <c r="BQ73" s="13"/>
      <c r="BR73" s="13"/>
      <c r="BS73" s="13"/>
      <c r="BU73" s="13"/>
      <c r="BV73" s="13"/>
      <c r="BW73" s="13"/>
      <c r="BX73" s="13"/>
    </row>
    <row r="74" spans="1:76" x14ac:dyDescent="0.25">
      <c r="A74" s="17"/>
      <c r="Y74" s="13"/>
      <c r="Z74" s="13"/>
      <c r="AA74" s="13"/>
      <c r="AX74" s="13"/>
      <c r="AY74" s="13"/>
      <c r="AZ74" s="13"/>
      <c r="BB74" s="13"/>
      <c r="BQ74" s="13"/>
      <c r="BR74" s="13"/>
      <c r="BS74" s="13"/>
      <c r="BU74" s="13"/>
      <c r="BV74" s="13"/>
      <c r="BW74" s="13"/>
      <c r="BX74" s="13"/>
    </row>
    <row r="75" spans="1:76" x14ac:dyDescent="0.25">
      <c r="A75" s="17"/>
      <c r="Y75" s="13"/>
      <c r="Z75" s="13"/>
      <c r="AA75" s="13"/>
      <c r="AX75" s="13"/>
      <c r="AY75" s="13"/>
      <c r="AZ75" s="13"/>
      <c r="BB75" s="13"/>
      <c r="BQ75" s="13"/>
      <c r="BR75" s="13"/>
      <c r="BS75" s="13"/>
      <c r="BU75" s="13"/>
      <c r="BV75" s="13"/>
      <c r="BW75" s="13"/>
      <c r="BX75" s="13"/>
    </row>
    <row r="76" spans="1:76" x14ac:dyDescent="0.25">
      <c r="A76" s="17"/>
      <c r="Y76" s="13"/>
      <c r="Z76" s="13"/>
      <c r="AA76" s="13"/>
      <c r="AX76" s="13"/>
      <c r="AY76" s="13"/>
      <c r="AZ76" s="13"/>
      <c r="BB76" s="13"/>
      <c r="BQ76" s="13"/>
      <c r="BR76" s="13"/>
      <c r="BS76" s="13"/>
      <c r="BU76" s="13"/>
      <c r="BV76" s="13"/>
      <c r="BW76" s="13"/>
      <c r="BX76" s="13"/>
    </row>
    <row r="77" spans="1:76" x14ac:dyDescent="0.25">
      <c r="A77" s="17"/>
      <c r="Y77" s="13"/>
      <c r="Z77" s="13"/>
      <c r="AA77" s="13"/>
      <c r="AX77" s="13"/>
      <c r="AY77" s="13"/>
      <c r="AZ77" s="13"/>
      <c r="BB77" s="13"/>
      <c r="BQ77" s="13"/>
      <c r="BR77" s="13"/>
      <c r="BS77" s="13"/>
      <c r="BU77" s="13"/>
      <c r="BV77" s="13"/>
      <c r="BW77" s="13"/>
      <c r="BX77" s="13"/>
    </row>
    <row r="78" spans="1:76" x14ac:dyDescent="0.25">
      <c r="A78" s="17"/>
      <c r="Y78" s="13"/>
      <c r="Z78" s="13"/>
      <c r="AA78" s="13"/>
      <c r="AX78" s="13"/>
      <c r="AY78" s="13"/>
      <c r="AZ78" s="13"/>
      <c r="BB78" s="13"/>
      <c r="BQ78" s="13"/>
      <c r="BR78" s="13"/>
      <c r="BS78" s="13"/>
      <c r="BU78" s="13"/>
      <c r="BV78" s="13"/>
      <c r="BW78" s="13"/>
      <c r="BX78" s="13"/>
    </row>
    <row r="79" spans="1:76" x14ac:dyDescent="0.25">
      <c r="A79" s="17"/>
      <c r="Y79" s="13"/>
      <c r="Z79" s="13"/>
      <c r="AA79" s="13"/>
      <c r="AX79" s="13"/>
      <c r="AY79" s="13"/>
      <c r="AZ79" s="13"/>
      <c r="BB79" s="13"/>
      <c r="BQ79" s="13"/>
      <c r="BR79" s="13"/>
      <c r="BS79" s="13"/>
      <c r="BU79" s="13"/>
      <c r="BV79" s="13"/>
      <c r="BW79" s="13"/>
      <c r="BX79" s="13"/>
    </row>
    <row r="80" spans="1:76" x14ac:dyDescent="0.25">
      <c r="A80" s="17"/>
      <c r="Y80" s="13"/>
      <c r="Z80" s="13"/>
      <c r="AA80" s="13"/>
      <c r="AX80" s="13"/>
      <c r="AY80" s="13"/>
      <c r="AZ80" s="13"/>
      <c r="BB80" s="13"/>
      <c r="BQ80" s="13"/>
      <c r="BR80" s="13"/>
      <c r="BS80" s="13"/>
      <c r="BU80" s="13"/>
      <c r="BV80" s="13"/>
      <c r="BW80" s="13"/>
      <c r="BX80" s="13"/>
    </row>
    <row r="81" spans="1:76" x14ac:dyDescent="0.25">
      <c r="A81" s="17"/>
      <c r="Y81" s="13"/>
      <c r="Z81" s="13"/>
      <c r="AA81" s="13"/>
      <c r="AX81" s="13"/>
      <c r="AY81" s="13"/>
      <c r="AZ81" s="13"/>
      <c r="BB81" s="13"/>
      <c r="BQ81" s="13"/>
      <c r="BR81" s="13"/>
      <c r="BS81" s="13"/>
      <c r="BU81" s="13"/>
      <c r="BV81" s="13"/>
      <c r="BW81" s="13"/>
      <c r="BX81" s="13"/>
    </row>
    <row r="82" spans="1:76" x14ac:dyDescent="0.25">
      <c r="A82" s="17"/>
      <c r="Y82" s="13"/>
      <c r="Z82" s="13"/>
      <c r="AA82" s="13"/>
      <c r="AX82" s="13"/>
      <c r="AY82" s="13"/>
      <c r="AZ82" s="13"/>
      <c r="BB82" s="13"/>
      <c r="BQ82" s="13"/>
      <c r="BR82" s="13"/>
      <c r="BS82" s="13"/>
      <c r="BU82" s="13"/>
      <c r="BV82" s="13"/>
      <c r="BW82" s="13"/>
      <c r="BX82" s="13"/>
    </row>
    <row r="83" spans="1:76" x14ac:dyDescent="0.25">
      <c r="A83" s="17"/>
      <c r="Y83" s="13"/>
      <c r="Z83" s="13"/>
      <c r="AA83" s="13"/>
      <c r="AX83" s="13"/>
      <c r="AY83" s="13"/>
      <c r="AZ83" s="13"/>
      <c r="BB83" s="13"/>
      <c r="BQ83" s="13"/>
      <c r="BR83" s="13"/>
      <c r="BS83" s="13"/>
      <c r="BU83" s="13"/>
      <c r="BV83" s="13"/>
      <c r="BW83" s="13"/>
      <c r="BX83" s="13"/>
    </row>
    <row r="84" spans="1:76" x14ac:dyDescent="0.25">
      <c r="A84" s="17"/>
      <c r="Y84" s="13"/>
      <c r="Z84" s="13"/>
      <c r="AA84" s="13"/>
      <c r="AX84" s="13"/>
      <c r="AY84" s="13"/>
      <c r="AZ84" s="13"/>
      <c r="BB84" s="13"/>
      <c r="BQ84" s="13"/>
      <c r="BR84" s="13"/>
      <c r="BS84" s="13"/>
      <c r="BU84" s="13"/>
      <c r="BV84" s="13"/>
      <c r="BW84" s="13"/>
      <c r="BX84" s="13"/>
    </row>
    <row r="85" spans="1:76" x14ac:dyDescent="0.25">
      <c r="A85" s="17"/>
      <c r="Y85" s="13"/>
      <c r="Z85" s="13"/>
      <c r="AA85" s="13"/>
      <c r="AX85" s="13"/>
      <c r="AY85" s="13"/>
      <c r="AZ85" s="13"/>
      <c r="BB85" s="13"/>
      <c r="BQ85" s="13"/>
      <c r="BR85" s="13"/>
      <c r="BS85" s="13"/>
      <c r="BU85" s="13"/>
      <c r="BV85" s="13"/>
      <c r="BW85" s="13"/>
      <c r="BX85" s="13"/>
    </row>
    <row r="86" spans="1:76" x14ac:dyDescent="0.25">
      <c r="A86" s="17"/>
      <c r="Y86" s="13"/>
      <c r="Z86" s="13"/>
      <c r="AA86" s="13"/>
      <c r="AX86" s="13"/>
      <c r="AY86" s="13"/>
      <c r="AZ86" s="13"/>
      <c r="BB86" s="13"/>
      <c r="BQ86" s="13"/>
      <c r="BR86" s="13"/>
      <c r="BS86" s="13"/>
      <c r="BU86" s="13"/>
      <c r="BV86" s="13"/>
      <c r="BW86" s="13"/>
      <c r="BX86" s="13"/>
    </row>
    <row r="87" spans="1:76" x14ac:dyDescent="0.25">
      <c r="A87" s="17"/>
      <c r="Y87" s="13"/>
      <c r="Z87" s="13"/>
      <c r="AA87" s="13"/>
      <c r="AX87" s="13"/>
      <c r="AY87" s="13"/>
      <c r="AZ87" s="13"/>
      <c r="BB87" s="13"/>
      <c r="BQ87" s="13"/>
      <c r="BR87" s="13"/>
      <c r="BS87" s="13"/>
      <c r="BU87" s="13"/>
      <c r="BV87" s="13"/>
      <c r="BW87" s="13"/>
      <c r="BX87" s="13"/>
    </row>
    <row r="88" spans="1:76" x14ac:dyDescent="0.25">
      <c r="A88" s="17"/>
      <c r="Y88" s="13"/>
      <c r="Z88" s="13"/>
      <c r="AA88" s="13"/>
      <c r="AX88" s="13"/>
      <c r="AY88" s="13"/>
      <c r="AZ88" s="13"/>
      <c r="BB88" s="13"/>
      <c r="BQ88" s="13"/>
      <c r="BR88" s="13"/>
      <c r="BS88" s="13"/>
      <c r="BU88" s="13"/>
      <c r="BV88" s="13"/>
      <c r="BW88" s="13"/>
      <c r="BX88" s="13"/>
    </row>
    <row r="89" spans="1:76" x14ac:dyDescent="0.25">
      <c r="A89" s="17"/>
      <c r="Y89" s="13"/>
      <c r="Z89" s="13"/>
      <c r="AA89" s="13"/>
      <c r="AX89" s="13"/>
      <c r="AY89" s="13"/>
      <c r="AZ89" s="13"/>
      <c r="BB89" s="13"/>
      <c r="BQ89" s="13"/>
      <c r="BR89" s="13"/>
      <c r="BS89" s="13"/>
      <c r="BU89" s="13"/>
      <c r="BV89" s="13"/>
      <c r="BW89" s="13"/>
      <c r="BX89" s="13"/>
    </row>
    <row r="90" spans="1:76" x14ac:dyDescent="0.25">
      <c r="A90" s="17"/>
      <c r="Y90" s="13"/>
      <c r="Z90" s="13"/>
      <c r="AA90" s="13"/>
      <c r="AX90" s="13"/>
      <c r="AY90" s="13"/>
      <c r="AZ90" s="13"/>
      <c r="BB90" s="13"/>
      <c r="BQ90" s="13"/>
      <c r="BR90" s="13"/>
      <c r="BS90" s="13"/>
      <c r="BU90" s="13"/>
      <c r="BV90" s="13"/>
      <c r="BW90" s="13"/>
      <c r="BX90" s="13"/>
    </row>
    <row r="91" spans="1:76" x14ac:dyDescent="0.25">
      <c r="A91" s="17"/>
      <c r="Y91" s="13"/>
      <c r="Z91" s="13"/>
      <c r="AA91" s="13"/>
      <c r="AX91" s="13"/>
      <c r="AY91" s="13"/>
      <c r="AZ91" s="13"/>
      <c r="BB91" s="13"/>
      <c r="BQ91" s="13"/>
      <c r="BR91" s="13"/>
      <c r="BS91" s="13"/>
      <c r="BU91" s="13"/>
      <c r="BV91" s="13"/>
      <c r="BW91" s="13"/>
      <c r="BX91" s="13"/>
    </row>
    <row r="92" spans="1:76" x14ac:dyDescent="0.25">
      <c r="A92" s="17"/>
      <c r="Y92" s="13"/>
      <c r="Z92" s="13"/>
      <c r="AA92" s="13"/>
      <c r="AX92" s="13"/>
      <c r="AY92" s="13"/>
      <c r="AZ92" s="13"/>
      <c r="BB92" s="13"/>
      <c r="BQ92" s="13"/>
      <c r="BR92" s="13"/>
      <c r="BS92" s="13"/>
      <c r="BU92" s="13"/>
      <c r="BV92" s="13"/>
      <c r="BW92" s="13"/>
      <c r="BX92" s="13"/>
    </row>
    <row r="93" spans="1:76" x14ac:dyDescent="0.25">
      <c r="A93" s="17"/>
      <c r="Y93" s="13"/>
      <c r="Z93" s="13"/>
      <c r="AA93" s="13"/>
      <c r="AX93" s="13"/>
      <c r="AY93" s="13"/>
      <c r="AZ93" s="13"/>
      <c r="BB93" s="13"/>
      <c r="BQ93" s="13"/>
      <c r="BR93" s="13"/>
      <c r="BS93" s="13"/>
      <c r="BU93" s="13"/>
      <c r="BV93" s="13"/>
      <c r="BW93" s="13"/>
      <c r="BX93" s="13"/>
    </row>
    <row r="94" spans="1:76" x14ac:dyDescent="0.25">
      <c r="A94" s="17"/>
      <c r="Y94" s="13"/>
      <c r="Z94" s="13"/>
      <c r="AA94" s="13"/>
      <c r="AX94" s="13"/>
      <c r="AY94" s="13"/>
      <c r="AZ94" s="13"/>
      <c r="BB94" s="13"/>
      <c r="BQ94" s="13"/>
      <c r="BR94" s="13"/>
      <c r="BS94" s="13"/>
      <c r="BU94" s="13"/>
      <c r="BV94" s="13"/>
      <c r="BW94" s="13"/>
      <c r="BX94" s="13"/>
    </row>
    <row r="95" spans="1:76" x14ac:dyDescent="0.25">
      <c r="A95" s="17"/>
      <c r="Y95" s="13"/>
      <c r="Z95" s="13"/>
      <c r="AA95" s="13"/>
      <c r="AX95" s="13"/>
      <c r="AY95" s="13"/>
      <c r="AZ95" s="13"/>
      <c r="BB95" s="13"/>
      <c r="BQ95" s="13"/>
      <c r="BR95" s="13"/>
      <c r="BS95" s="13"/>
      <c r="BU95" s="13"/>
      <c r="BV95" s="13"/>
      <c r="BW95" s="13"/>
      <c r="BX95" s="13"/>
    </row>
    <row r="96" spans="1:76" x14ac:dyDescent="0.25">
      <c r="A96" s="17"/>
      <c r="Y96" s="13"/>
      <c r="Z96" s="13"/>
      <c r="AA96" s="13"/>
      <c r="AX96" s="13"/>
      <c r="AY96" s="13"/>
      <c r="AZ96" s="13"/>
      <c r="BB96" s="13"/>
      <c r="BQ96" s="13"/>
      <c r="BR96" s="13"/>
      <c r="BS96" s="13"/>
      <c r="BU96" s="13"/>
      <c r="BV96" s="13"/>
      <c r="BW96" s="13"/>
      <c r="BX96" s="13"/>
    </row>
    <row r="97" spans="1:76" x14ac:dyDescent="0.25">
      <c r="A97" s="17"/>
      <c r="Y97" s="13"/>
      <c r="Z97" s="13"/>
      <c r="AA97" s="13"/>
      <c r="AX97" s="13"/>
      <c r="AY97" s="13"/>
      <c r="AZ97" s="13"/>
      <c r="BB97" s="13"/>
      <c r="BQ97" s="13"/>
      <c r="BR97" s="13"/>
      <c r="BS97" s="13"/>
      <c r="BU97" s="13"/>
      <c r="BV97" s="13"/>
      <c r="BW97" s="13"/>
      <c r="BX97" s="13"/>
    </row>
    <row r="98" spans="1:76" x14ac:dyDescent="0.25">
      <c r="A98" s="17"/>
      <c r="Y98" s="13"/>
      <c r="Z98" s="13"/>
      <c r="AA98" s="13"/>
      <c r="AX98" s="13"/>
      <c r="AY98" s="13"/>
      <c r="AZ98" s="13"/>
      <c r="BB98" s="13"/>
      <c r="BQ98" s="13"/>
      <c r="BR98" s="13"/>
      <c r="BS98" s="13"/>
      <c r="BU98" s="13"/>
      <c r="BV98" s="13"/>
      <c r="BW98" s="13"/>
      <c r="BX98" s="13"/>
    </row>
    <row r="99" spans="1:76" x14ac:dyDescent="0.25">
      <c r="A99" s="17"/>
      <c r="Y99" s="13"/>
      <c r="Z99" s="13"/>
      <c r="AA99" s="13"/>
      <c r="AX99" s="13"/>
      <c r="AY99" s="13"/>
      <c r="AZ99" s="13"/>
      <c r="BB99" s="13"/>
      <c r="BQ99" s="13"/>
      <c r="BR99" s="13"/>
      <c r="BS99" s="13"/>
      <c r="BU99" s="13"/>
      <c r="BV99" s="13"/>
      <c r="BW99" s="13"/>
      <c r="BX99" s="13"/>
    </row>
    <row r="100" spans="1:76" x14ac:dyDescent="0.25">
      <c r="A100" s="17"/>
      <c r="Y100" s="13"/>
      <c r="Z100" s="13"/>
      <c r="AA100" s="13"/>
      <c r="AX100" s="13"/>
      <c r="AY100" s="13"/>
      <c r="AZ100" s="13"/>
      <c r="BB100" s="13"/>
      <c r="BQ100" s="13"/>
      <c r="BR100" s="13"/>
      <c r="BS100" s="13"/>
      <c r="BU100" s="13"/>
      <c r="BV100" s="13"/>
      <c r="BW100" s="13"/>
      <c r="BX100" s="13"/>
    </row>
    <row r="101" spans="1:76" x14ac:dyDescent="0.25">
      <c r="A101" s="17"/>
      <c r="Y101" s="13"/>
      <c r="Z101" s="13"/>
      <c r="AA101" s="13"/>
      <c r="AX101" s="13"/>
      <c r="AY101" s="13"/>
      <c r="AZ101" s="13"/>
      <c r="BB101" s="13"/>
      <c r="BQ101" s="13"/>
      <c r="BR101" s="13"/>
      <c r="BS101" s="13"/>
      <c r="BU101" s="13"/>
      <c r="BV101" s="13"/>
      <c r="BW101" s="13"/>
      <c r="BX101" s="13"/>
    </row>
    <row r="102" spans="1:76" x14ac:dyDescent="0.25">
      <c r="A102" s="17"/>
      <c r="Y102" s="13"/>
      <c r="Z102" s="13"/>
      <c r="AA102" s="13"/>
      <c r="AX102" s="13"/>
      <c r="AY102" s="13"/>
      <c r="AZ102" s="13"/>
      <c r="BB102" s="13"/>
      <c r="BQ102" s="13"/>
      <c r="BR102" s="13"/>
      <c r="BS102" s="13"/>
      <c r="BU102" s="13"/>
      <c r="BV102" s="13"/>
      <c r="BW102" s="13"/>
      <c r="BX102" s="13"/>
    </row>
    <row r="103" spans="1:76" x14ac:dyDescent="0.25">
      <c r="A103" s="17"/>
      <c r="Y103" s="13"/>
      <c r="Z103" s="13"/>
      <c r="AA103" s="13"/>
      <c r="AX103" s="13"/>
      <c r="AY103" s="13"/>
      <c r="AZ103" s="13"/>
      <c r="BB103" s="13"/>
      <c r="BQ103" s="13"/>
      <c r="BR103" s="13"/>
      <c r="BS103" s="13"/>
      <c r="BU103" s="13"/>
      <c r="BV103" s="13"/>
      <c r="BW103" s="13"/>
      <c r="BX103" s="13"/>
    </row>
    <row r="104" spans="1:76" x14ac:dyDescent="0.25">
      <c r="A104" s="17"/>
      <c r="Y104" s="13"/>
      <c r="Z104" s="13"/>
      <c r="AA104" s="13"/>
      <c r="AX104" s="13"/>
      <c r="AY104" s="13"/>
      <c r="AZ104" s="13"/>
      <c r="BB104" s="13"/>
      <c r="BQ104" s="13"/>
      <c r="BR104" s="13"/>
      <c r="BS104" s="13"/>
      <c r="BU104" s="13"/>
      <c r="BV104" s="13"/>
      <c r="BW104" s="13"/>
      <c r="BX104" s="13"/>
    </row>
    <row r="105" spans="1:76" x14ac:dyDescent="0.25">
      <c r="A105" s="17"/>
      <c r="Y105" s="13"/>
      <c r="Z105" s="13"/>
      <c r="AA105" s="13"/>
      <c r="AX105" s="13"/>
      <c r="AY105" s="13"/>
      <c r="AZ105" s="13"/>
      <c r="BB105" s="13"/>
      <c r="BQ105" s="13"/>
      <c r="BR105" s="13"/>
      <c r="BS105" s="13"/>
      <c r="BU105" s="13"/>
      <c r="BV105" s="13"/>
      <c r="BW105" s="13"/>
      <c r="BX105" s="13"/>
    </row>
    <row r="106" spans="1:76" x14ac:dyDescent="0.25">
      <c r="A106" s="17"/>
      <c r="Y106" s="13"/>
      <c r="Z106" s="13"/>
      <c r="AA106" s="13"/>
      <c r="AX106" s="13"/>
      <c r="AY106" s="13"/>
      <c r="AZ106" s="13"/>
      <c r="BB106" s="13"/>
      <c r="BQ106" s="13"/>
      <c r="BR106" s="13"/>
      <c r="BS106" s="13"/>
      <c r="BU106" s="13"/>
      <c r="BV106" s="13"/>
      <c r="BW106" s="13"/>
      <c r="BX106" s="13"/>
    </row>
    <row r="107" spans="1:76" x14ac:dyDescent="0.25">
      <c r="A107" s="17"/>
      <c r="Y107" s="13"/>
      <c r="Z107" s="13"/>
      <c r="AA107" s="13"/>
      <c r="AX107" s="13"/>
      <c r="AY107" s="13"/>
      <c r="AZ107" s="13"/>
      <c r="BB107" s="13"/>
      <c r="BQ107" s="13"/>
      <c r="BR107" s="13"/>
      <c r="BS107" s="13"/>
      <c r="BU107" s="13"/>
      <c r="BV107" s="13"/>
      <c r="BW107" s="13"/>
      <c r="BX107" s="13"/>
    </row>
    <row r="108" spans="1:76" x14ac:dyDescent="0.25">
      <c r="A108" s="17"/>
      <c r="Y108" s="13"/>
      <c r="Z108" s="13"/>
      <c r="AA108" s="13"/>
      <c r="AX108" s="13"/>
      <c r="AY108" s="13"/>
      <c r="AZ108" s="13"/>
      <c r="BB108" s="13"/>
      <c r="BQ108" s="13"/>
      <c r="BR108" s="13"/>
      <c r="BS108" s="13"/>
      <c r="BU108" s="13"/>
      <c r="BV108" s="13"/>
      <c r="BW108" s="13"/>
      <c r="BX108" s="13"/>
    </row>
    <row r="109" spans="1:76" x14ac:dyDescent="0.25">
      <c r="A109" s="17"/>
      <c r="Y109" s="13"/>
      <c r="Z109" s="13"/>
      <c r="AA109" s="13"/>
      <c r="AX109" s="13"/>
      <c r="AY109" s="13"/>
      <c r="AZ109" s="13"/>
      <c r="BB109" s="13"/>
      <c r="BQ109" s="13"/>
      <c r="BR109" s="13"/>
      <c r="BS109" s="13"/>
      <c r="BU109" s="13"/>
      <c r="BV109" s="13"/>
      <c r="BW109" s="13"/>
      <c r="BX109" s="13"/>
    </row>
    <row r="110" spans="1:76" x14ac:dyDescent="0.25">
      <c r="A110" s="17"/>
      <c r="Y110" s="13"/>
      <c r="Z110" s="13"/>
      <c r="AA110" s="13"/>
      <c r="AX110" s="13"/>
      <c r="AY110" s="13"/>
      <c r="AZ110" s="13"/>
      <c r="BB110" s="13"/>
      <c r="BQ110" s="13"/>
      <c r="BR110" s="13"/>
      <c r="BS110" s="13"/>
      <c r="BU110" s="13"/>
      <c r="BV110" s="13"/>
      <c r="BW110" s="13"/>
      <c r="BX110" s="13"/>
    </row>
    <row r="111" spans="1:76" x14ac:dyDescent="0.25">
      <c r="A111" s="17"/>
      <c r="Y111" s="13"/>
      <c r="Z111" s="13"/>
      <c r="AA111" s="13"/>
      <c r="AX111" s="13"/>
      <c r="AY111" s="13"/>
      <c r="AZ111" s="13"/>
      <c r="BB111" s="13"/>
      <c r="BQ111" s="13"/>
      <c r="BR111" s="13"/>
      <c r="BS111" s="13"/>
      <c r="BU111" s="13"/>
      <c r="BV111" s="13"/>
      <c r="BW111" s="13"/>
      <c r="BX111" s="13"/>
    </row>
    <row r="112" spans="1:76" x14ac:dyDescent="0.25">
      <c r="A112" s="17"/>
      <c r="Y112" s="13"/>
      <c r="Z112" s="13"/>
      <c r="AA112" s="13"/>
      <c r="AX112" s="13"/>
      <c r="AY112" s="13"/>
      <c r="AZ112" s="13"/>
      <c r="BB112" s="13"/>
      <c r="BQ112" s="13"/>
      <c r="BR112" s="13"/>
      <c r="BS112" s="13"/>
      <c r="BU112" s="13"/>
      <c r="BV112" s="13"/>
      <c r="BW112" s="13"/>
      <c r="BX112" s="13"/>
    </row>
    <row r="113" spans="1:76" x14ac:dyDescent="0.25">
      <c r="A113" s="17"/>
      <c r="Y113" s="13"/>
      <c r="Z113" s="13"/>
      <c r="AA113" s="13"/>
      <c r="AX113" s="13"/>
      <c r="AY113" s="13"/>
      <c r="AZ113" s="13"/>
      <c r="BB113" s="13"/>
      <c r="BQ113" s="13"/>
      <c r="BR113" s="13"/>
      <c r="BS113" s="13"/>
      <c r="BU113" s="13"/>
      <c r="BV113" s="13"/>
      <c r="BW113" s="13"/>
      <c r="BX113" s="13"/>
    </row>
    <row r="114" spans="1:76" x14ac:dyDescent="0.25">
      <c r="A114" s="17"/>
      <c r="Y114" s="13"/>
      <c r="Z114" s="13"/>
      <c r="AA114" s="13"/>
      <c r="AX114" s="13"/>
      <c r="AY114" s="13"/>
      <c r="AZ114" s="13"/>
      <c r="BB114" s="13"/>
      <c r="BQ114" s="13"/>
      <c r="BR114" s="13"/>
      <c r="BS114" s="13"/>
      <c r="BU114" s="13"/>
      <c r="BV114" s="13"/>
      <c r="BW114" s="13"/>
      <c r="BX114" s="13"/>
    </row>
    <row r="115" spans="1:76" x14ac:dyDescent="0.25">
      <c r="A115" s="17"/>
      <c r="Y115" s="13"/>
      <c r="Z115" s="13"/>
      <c r="AA115" s="13"/>
      <c r="AX115" s="13"/>
      <c r="AY115" s="13"/>
      <c r="AZ115" s="13"/>
      <c r="BB115" s="13"/>
      <c r="BQ115" s="13"/>
      <c r="BR115" s="13"/>
      <c r="BS115" s="13"/>
      <c r="BU115" s="13"/>
      <c r="BV115" s="13"/>
      <c r="BW115" s="13"/>
      <c r="BX115" s="13"/>
    </row>
    <row r="116" spans="1:76" x14ac:dyDescent="0.25">
      <c r="A116" s="17"/>
      <c r="Y116" s="13"/>
      <c r="Z116" s="13"/>
      <c r="AA116" s="13"/>
      <c r="AX116" s="13"/>
      <c r="AY116" s="13"/>
      <c r="AZ116" s="13"/>
      <c r="BB116" s="13"/>
      <c r="BQ116" s="13"/>
      <c r="BR116" s="13"/>
      <c r="BS116" s="13"/>
      <c r="BU116" s="13"/>
      <c r="BV116" s="13"/>
      <c r="BW116" s="13"/>
      <c r="BX116" s="13"/>
    </row>
    <row r="117" spans="1:76" x14ac:dyDescent="0.25">
      <c r="A117" s="17"/>
      <c r="Y117" s="13"/>
      <c r="Z117" s="13"/>
      <c r="AA117" s="13"/>
      <c r="AX117" s="13"/>
      <c r="AY117" s="13"/>
      <c r="AZ117" s="13"/>
      <c r="BB117" s="13"/>
      <c r="BQ117" s="13"/>
      <c r="BR117" s="13"/>
      <c r="BS117" s="13"/>
      <c r="BU117" s="13"/>
      <c r="BV117" s="13"/>
      <c r="BW117" s="13"/>
      <c r="BX117" s="13"/>
    </row>
    <row r="118" spans="1:76" x14ac:dyDescent="0.25">
      <c r="A118" s="17"/>
      <c r="Y118" s="13"/>
      <c r="Z118" s="13"/>
      <c r="AA118" s="13"/>
      <c r="AX118" s="13"/>
      <c r="AY118" s="13"/>
      <c r="AZ118" s="13"/>
      <c r="BB118" s="13"/>
      <c r="BQ118" s="13"/>
      <c r="BR118" s="13"/>
      <c r="BS118" s="13"/>
      <c r="BU118" s="13"/>
      <c r="BV118" s="13"/>
      <c r="BW118" s="13"/>
      <c r="BX118" s="13"/>
    </row>
    <row r="119" spans="1:76" x14ac:dyDescent="0.25">
      <c r="A119" s="17"/>
      <c r="Y119" s="13"/>
      <c r="Z119" s="13"/>
      <c r="AA119" s="13"/>
      <c r="AX119" s="13"/>
      <c r="AY119" s="13"/>
      <c r="AZ119" s="13"/>
      <c r="BB119" s="13"/>
      <c r="BQ119" s="13"/>
      <c r="BR119" s="13"/>
      <c r="BS119" s="13"/>
      <c r="BU119" s="13"/>
      <c r="BV119" s="13"/>
      <c r="BW119" s="13"/>
      <c r="BX119" s="13"/>
    </row>
    <row r="120" spans="1:76" x14ac:dyDescent="0.25">
      <c r="A120" s="17"/>
      <c r="Y120" s="13"/>
      <c r="Z120" s="13"/>
      <c r="AA120" s="13"/>
      <c r="AX120" s="13"/>
      <c r="AY120" s="13"/>
      <c r="AZ120" s="13"/>
      <c r="BB120" s="13"/>
      <c r="BQ120" s="13"/>
      <c r="BR120" s="13"/>
      <c r="BS120" s="13"/>
      <c r="BU120" s="13"/>
      <c r="BV120" s="13"/>
      <c r="BW120" s="13"/>
      <c r="BX120" s="13"/>
    </row>
    <row r="121" spans="1:76" x14ac:dyDescent="0.25">
      <c r="A121" s="17"/>
      <c r="Y121" s="13"/>
      <c r="Z121" s="13"/>
      <c r="AA121" s="13"/>
      <c r="AX121" s="13"/>
      <c r="AY121" s="13"/>
      <c r="AZ121" s="13"/>
      <c r="BB121" s="13"/>
      <c r="BQ121" s="13"/>
      <c r="BR121" s="13"/>
      <c r="BS121" s="13"/>
      <c r="BU121" s="13"/>
      <c r="BV121" s="13"/>
      <c r="BW121" s="13"/>
      <c r="BX121" s="13"/>
    </row>
    <row r="122" spans="1:76" x14ac:dyDescent="0.25">
      <c r="A122" s="17"/>
      <c r="Y122" s="13"/>
      <c r="Z122" s="13"/>
      <c r="AA122" s="13"/>
      <c r="AX122" s="13"/>
      <c r="AY122" s="13"/>
      <c r="AZ122" s="13"/>
      <c r="BB122" s="13"/>
      <c r="BQ122" s="13"/>
      <c r="BR122" s="13"/>
      <c r="BS122" s="13"/>
      <c r="BU122" s="13"/>
      <c r="BV122" s="13"/>
      <c r="BW122" s="13"/>
      <c r="BX122" s="13"/>
    </row>
  </sheetData>
  <mergeCells count="8">
    <mergeCell ref="BJ2:BO2"/>
    <mergeCell ref="BY2:CD2"/>
    <mergeCell ref="CE2:CJ2"/>
    <mergeCell ref="D2:M2"/>
    <mergeCell ref="N2:W2"/>
    <mergeCell ref="AC2:AL2"/>
    <mergeCell ref="AM2:AV2"/>
    <mergeCell ref="BD2:B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F474-98EF-4658-8C41-D77F3241C101}">
  <dimension ref="A1:BH79"/>
  <sheetViews>
    <sheetView zoomScale="60" zoomScaleNormal="60" workbookViewId="0">
      <selection activeCell="O66" sqref="O66"/>
    </sheetView>
  </sheetViews>
  <sheetFormatPr baseColWidth="10" defaultRowHeight="15" x14ac:dyDescent="0.25"/>
  <cols>
    <col min="1" max="25" width="8.140625" customWidth="1"/>
  </cols>
  <sheetData>
    <row r="1" spans="1:60" x14ac:dyDescent="0.25">
      <c r="A1" s="113" t="s">
        <v>118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</row>
    <row r="2" spans="1:60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</row>
    <row r="3" spans="1:60" x14ac:dyDescent="0.25">
      <c r="A3" s="114" t="s">
        <v>119</v>
      </c>
      <c r="B3" s="115">
        <v>1</v>
      </c>
      <c r="C3" s="108">
        <v>2</v>
      </c>
      <c r="D3" s="108">
        <v>7</v>
      </c>
      <c r="E3" s="108">
        <v>9</v>
      </c>
      <c r="F3" s="108">
        <v>11</v>
      </c>
      <c r="G3" s="108">
        <v>13</v>
      </c>
      <c r="H3" s="108">
        <v>15</v>
      </c>
      <c r="I3" s="108">
        <v>23</v>
      </c>
      <c r="J3" s="108">
        <v>27</v>
      </c>
      <c r="K3" s="108">
        <v>35</v>
      </c>
      <c r="L3" s="108">
        <v>45</v>
      </c>
      <c r="M3" s="115">
        <v>49</v>
      </c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</row>
    <row r="4" spans="1:60" x14ac:dyDescent="0.25">
      <c r="A4" s="114" t="s">
        <v>120</v>
      </c>
      <c r="B4" s="114" t="s">
        <v>1</v>
      </c>
      <c r="C4" s="109" t="s">
        <v>10</v>
      </c>
      <c r="D4" s="109" t="s">
        <v>12</v>
      </c>
      <c r="E4" s="109" t="s">
        <v>11</v>
      </c>
      <c r="F4" s="109" t="s">
        <v>5</v>
      </c>
      <c r="G4" s="109" t="s">
        <v>13</v>
      </c>
      <c r="H4" s="109" t="s">
        <v>14</v>
      </c>
      <c r="I4" s="109" t="s">
        <v>121</v>
      </c>
      <c r="J4" s="109" t="s">
        <v>122</v>
      </c>
      <c r="K4" s="109" t="s">
        <v>55</v>
      </c>
      <c r="L4" s="109" t="s">
        <v>19</v>
      </c>
      <c r="M4" s="114" t="s">
        <v>56</v>
      </c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</row>
    <row r="5" spans="1:60" x14ac:dyDescent="0.25">
      <c r="A5" s="110" t="s">
        <v>123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</row>
    <row r="6" spans="1:60" x14ac:dyDescent="0.25">
      <c r="A6" s="114" t="s">
        <v>86</v>
      </c>
      <c r="B6" s="116">
        <f>AVERAGE(C23:C33)</f>
        <v>100.00000000000003</v>
      </c>
      <c r="C6" s="116">
        <f>AVERAGE(E23:E33)</f>
        <v>100</v>
      </c>
      <c r="D6" s="116">
        <f>AVERAGE(G23:G33)</f>
        <v>100</v>
      </c>
      <c r="E6" s="116">
        <f>AVERAGE(I23:I33)</f>
        <v>100.00000000000003</v>
      </c>
      <c r="F6" s="116">
        <f>AVERAGE(K23:K33)</f>
        <v>99.999999999999972</v>
      </c>
      <c r="G6" s="116">
        <f>AVERAGE(M23:M33)</f>
        <v>99.999999999999986</v>
      </c>
      <c r="H6" s="116">
        <f>AVERAGE(O23:O33)</f>
        <v>100.00000000000003</v>
      </c>
      <c r="I6" s="116">
        <f>AVERAGE(Q23:Q33)</f>
        <v>99.999999999999972</v>
      </c>
      <c r="J6" s="116">
        <f>AVERAGE(S23:S33)</f>
        <v>99.999999999999986</v>
      </c>
      <c r="K6" s="116">
        <f>AVERAGE(U23:U33)</f>
        <v>100.00000000000001</v>
      </c>
      <c r="L6" s="116">
        <f>AVERAGE(W23:W33)</f>
        <v>100.00000000000003</v>
      </c>
      <c r="M6" s="116">
        <f>AVERAGE(Y23:Y33)</f>
        <v>99.868439916030908</v>
      </c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</row>
    <row r="7" spans="1:60" x14ac:dyDescent="0.25">
      <c r="A7" s="114" t="s">
        <v>124</v>
      </c>
      <c r="B7" s="122">
        <f>STDEV(C23:C33)</f>
        <v>21.48098634582432</v>
      </c>
      <c r="C7" s="122">
        <f>STDEV(E23:E33)</f>
        <v>40.275589509641179</v>
      </c>
      <c r="D7" s="122">
        <f>STDEV(G23:G33)</f>
        <v>22.362034107345714</v>
      </c>
      <c r="E7" s="122">
        <f>STDEV(I23:I33)</f>
        <v>39.904698590122848</v>
      </c>
      <c r="F7" s="122">
        <f>STDEV(K23:K33)</f>
        <v>24.380168180857684</v>
      </c>
      <c r="G7" s="122">
        <f>STDEV(M23:M33)</f>
        <v>28.680894204460429</v>
      </c>
      <c r="H7" s="122">
        <f>STDEV(O23:O33)</f>
        <v>14.748270096712536</v>
      </c>
      <c r="I7" s="122">
        <f>STDEV(Q23:Q33)</f>
        <v>36.365355521895331</v>
      </c>
      <c r="J7" s="122">
        <f>STDEV(S23:S33)</f>
        <v>19.309784562593471</v>
      </c>
      <c r="K7" s="122">
        <f>STDEV(U23:U33)</f>
        <v>41.212578332486636</v>
      </c>
      <c r="L7" s="122">
        <f>STDEV(W23:W33)</f>
        <v>41.053861421115748</v>
      </c>
      <c r="M7" s="122">
        <f>STDEV(Y23:Y33)</f>
        <v>19.899398006444724</v>
      </c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</row>
    <row r="8" spans="1:60" x14ac:dyDescent="0.25">
      <c r="A8" s="114" t="s">
        <v>9</v>
      </c>
      <c r="B8" s="122">
        <f>B7/SQRT(COUNT(C23:C33))</f>
        <v>6.7928843239782228</v>
      </c>
      <c r="C8" s="122">
        <f>C7/SQRT(COUNT(E23:E33))</f>
        <v>12.736259695645023</v>
      </c>
      <c r="D8" s="122">
        <f>D7/SQRT(COUNT(G23:G33))</f>
        <v>7.071496089358269</v>
      </c>
      <c r="E8" s="122">
        <f>E7/SQRT(COUNT(I23:I33))</f>
        <v>12.61897368872981</v>
      </c>
      <c r="F8" s="122">
        <f>F7/SQRT(COUNT(K23:K33))</f>
        <v>7.7096861189474204</v>
      </c>
      <c r="G8" s="122">
        <f>G7/SQRT(COUNT(M23:M33))</f>
        <v>9.0696951016417948</v>
      </c>
      <c r="H8" s="122">
        <f>H7/SQRT(COUNT(O23:O33))</f>
        <v>4.6638125052963391</v>
      </c>
      <c r="I8" s="122">
        <f>I7/SQRT(COUNT(Q23:Q33))</f>
        <v>11.499735137097041</v>
      </c>
      <c r="J8" s="122">
        <f>J7/SQRT(COUNT(S23:S33))</f>
        <v>6.1062900344953572</v>
      </c>
      <c r="K8" s="122">
        <f>K7/SQRT(COUNT(U23:U33))</f>
        <v>13.032561577876187</v>
      </c>
      <c r="L8" s="122">
        <f>L7/SQRT(COUNT(W23:W33))</f>
        <v>12.982370883564279</v>
      </c>
      <c r="M8" s="122">
        <f>M7/SQRT(COUNT(Y23:Y33))</f>
        <v>6.2927421766579332</v>
      </c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</row>
    <row r="9" spans="1:60" x14ac:dyDescent="0.25">
      <c r="A9" s="111" t="s">
        <v>125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</row>
    <row r="10" spans="1:60" x14ac:dyDescent="0.25">
      <c r="A10" s="114" t="s">
        <v>86</v>
      </c>
      <c r="B10" s="116">
        <f>AVERAGE(C37:C47)</f>
        <v>79.720594862550712</v>
      </c>
      <c r="C10" s="116">
        <f>AVERAGE(E37:E47)</f>
        <v>72.33478051133622</v>
      </c>
      <c r="D10" s="116">
        <f>AVERAGE(G37:G47)</f>
        <v>73.801791793074969</v>
      </c>
      <c r="E10" s="116">
        <f>AVERAGE(I37:I47)</f>
        <v>85.067421410752615</v>
      </c>
      <c r="F10" s="116">
        <f>AVERAGE(K37:K47)</f>
        <v>86.452032842172571</v>
      </c>
      <c r="G10" s="116">
        <f>AVERAGE(M37:M47)</f>
        <v>83.832300841951408</v>
      </c>
      <c r="H10" s="116">
        <f>AVERAGE(O37:O47)</f>
        <v>89.803235515425143</v>
      </c>
      <c r="I10" s="116">
        <f>AVERAGE(Q37:Q47)</f>
        <v>84.841262360349901</v>
      </c>
      <c r="J10" s="116">
        <f>AVERAGE(S37:S47)</f>
        <v>87.383156283595412</v>
      </c>
      <c r="K10" s="116">
        <f>AVERAGE(U37:U47)</f>
        <v>83.108748829764764</v>
      </c>
      <c r="L10" s="116">
        <f>AVERAGE(W37:W47)</f>
        <v>75.987475102123511</v>
      </c>
      <c r="M10" s="116">
        <f>AVERAGE(Y37:Y47)</f>
        <v>83.130715273155502</v>
      </c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</row>
    <row r="11" spans="1:60" x14ac:dyDescent="0.25">
      <c r="A11" s="114" t="s">
        <v>124</v>
      </c>
      <c r="B11" s="122">
        <f>STDEV(C37:C47)</f>
        <v>15.36742475663964</v>
      </c>
      <c r="C11" s="122">
        <f>STDEV(E37:E47)</f>
        <v>21.088879427489658</v>
      </c>
      <c r="D11" s="122">
        <f>STDEV(G37:G47)</f>
        <v>17.705294830012996</v>
      </c>
      <c r="E11" s="122">
        <f>STDEV(I37:I47)</f>
        <v>31.754057738088903</v>
      </c>
      <c r="F11" s="122">
        <f>STDEV(K37:K47)</f>
        <v>22.86898300059444</v>
      </c>
      <c r="G11" s="122">
        <f>STDEV(M37:M47)</f>
        <v>14.371707373359222</v>
      </c>
      <c r="H11" s="122">
        <f>STDEV(O37:O47)</f>
        <v>23.280724575347765</v>
      </c>
      <c r="I11" s="122">
        <f>STDEV(Q37:Q47)</f>
        <v>29.112985384846812</v>
      </c>
      <c r="J11" s="122">
        <f>STDEV(S37:S47)</f>
        <v>28.67779117198695</v>
      </c>
      <c r="K11" s="122">
        <f>STDEV(U37:U47)</f>
        <v>37.959496701680685</v>
      </c>
      <c r="L11" s="122">
        <f>STDEV(W37:W47)</f>
        <v>35.48775106247048</v>
      </c>
      <c r="M11" s="122">
        <f>STDEV(Y37:Y47)</f>
        <v>19.892665028451184</v>
      </c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</row>
    <row r="12" spans="1:60" x14ac:dyDescent="0.25">
      <c r="A12" s="114" t="s">
        <v>9</v>
      </c>
      <c r="B12" s="122">
        <f>B11/SQRT(COUNT(C37:C47))</f>
        <v>4.8596064002240027</v>
      </c>
      <c r="C12" s="122">
        <f>C11/SQRT(COUNT(E37:E47))</f>
        <v>6.668889229153506</v>
      </c>
      <c r="D12" s="122">
        <f>D11/SQRT(COUNT(G37:G47))</f>
        <v>5.5989058307644797</v>
      </c>
      <c r="E12" s="122">
        <f>E11/SQRT(COUNT(I37:I47))</f>
        <v>10.041514740485539</v>
      </c>
      <c r="F12" s="122">
        <f>F11/SQRT(COUNT(K37:K47))</f>
        <v>7.2318074053550223</v>
      </c>
      <c r="G12" s="122">
        <f>G11/SQRT(COUNT(M37:M47))</f>
        <v>4.5447329165251045</v>
      </c>
      <c r="H12" s="122">
        <f>H11/SQRT(COUNT(O37:O47))</f>
        <v>7.3620115237155215</v>
      </c>
      <c r="I12" s="122">
        <f>I11/SQRT(COUNT(Q37:Q47))</f>
        <v>9.206334330330959</v>
      </c>
      <c r="J12" s="122">
        <f>J11/SQRT(COUNT(S37:S47))</f>
        <v>9.0687138366148297</v>
      </c>
      <c r="K12" s="122">
        <f>K11/SQRT(COUNT(U37:U47))</f>
        <v>12.00384684109601</v>
      </c>
      <c r="L12" s="122">
        <f>L11/SQRT(COUNT(W37:W47))</f>
        <v>11.222212239446707</v>
      </c>
      <c r="M12" s="122">
        <f>M11/SQRT(COUNT(Y37:Y47))</f>
        <v>6.2906130220683956</v>
      </c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</row>
    <row r="13" spans="1:60" x14ac:dyDescent="0.25">
      <c r="A13" s="112" t="s">
        <v>64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</row>
    <row r="14" spans="1:60" x14ac:dyDescent="0.25">
      <c r="A14" s="114" t="s">
        <v>86</v>
      </c>
      <c r="B14" s="116">
        <f>AVERAGE(C51:C91)</f>
        <v>94.041246746312481</v>
      </c>
      <c r="C14" s="116">
        <f>AVERAGE(E51:E91)</f>
        <v>99.296092410432266</v>
      </c>
      <c r="D14" s="116">
        <f>AVERAGE(G51:G91)</f>
        <v>102.72458272285904</v>
      </c>
      <c r="E14" s="116">
        <f>AVERAGE(I51:I91)</f>
        <v>94.118163958298041</v>
      </c>
      <c r="F14" s="116">
        <f>AVERAGE(K51:K91)</f>
        <v>90.422982970815454</v>
      </c>
      <c r="G14" s="116">
        <f>AVERAGE(M51:M91)</f>
        <v>102.67794427534535</v>
      </c>
      <c r="H14" s="116">
        <f>AVERAGE(O51:O91)</f>
        <v>103.55433999613467</v>
      </c>
      <c r="I14" s="116">
        <f>AVERAGE(Q51:Q91)</f>
        <v>105.13859897840689</v>
      </c>
      <c r="J14" s="116">
        <f>AVERAGE(S51:S91)</f>
        <v>93.975422598752743</v>
      </c>
      <c r="K14" s="116">
        <f>AVERAGE(U51:U91)</f>
        <v>108.97287036943551</v>
      </c>
      <c r="L14" s="116">
        <f>AVERAGE(W51:W91)</f>
        <v>102.69387436394634</v>
      </c>
      <c r="M14" s="116">
        <f>AVERAGE(Y51:Y91)</f>
        <v>92.061445194674889</v>
      </c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</row>
    <row r="15" spans="1:60" x14ac:dyDescent="0.25">
      <c r="A15" s="114" t="s">
        <v>124</v>
      </c>
      <c r="B15" s="122">
        <f>STDEV(C51:C91)</f>
        <v>19.237228939729299</v>
      </c>
      <c r="C15" s="122">
        <f>STDEV(E51:E91)</f>
        <v>32.450564849978285</v>
      </c>
      <c r="D15" s="122">
        <f>STDEV(G51:G91)</f>
        <v>25.740991197212512</v>
      </c>
      <c r="E15" s="122">
        <f>STDEV(I51:I91)</f>
        <v>43.635745741491313</v>
      </c>
      <c r="F15" s="122">
        <f>STDEV(K51:K91)</f>
        <v>32.380824223636786</v>
      </c>
      <c r="G15" s="122">
        <f>STDEV(M51:M91)</f>
        <v>27.274933040522903</v>
      </c>
      <c r="H15" s="122">
        <f>STDEV(O51:O91)</f>
        <v>24.078464417300719</v>
      </c>
      <c r="I15" s="122">
        <f>STDEV(Q51:Q91)</f>
        <v>29.289379609584039</v>
      </c>
      <c r="J15" s="122">
        <f>STDEV(S51:S91)</f>
        <v>29.15864848315557</v>
      </c>
      <c r="K15" s="122">
        <f>STDEV(U51:U91)</f>
        <v>45.70671619773762</v>
      </c>
      <c r="L15" s="122">
        <f>STDEV(W51:W91)</f>
        <v>48.547487932021447</v>
      </c>
      <c r="M15" s="122">
        <f>STDEV(Y51:Y91)</f>
        <v>48.23117217191875</v>
      </c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</row>
    <row r="16" spans="1:60" x14ac:dyDescent="0.25">
      <c r="A16" s="114" t="s">
        <v>9</v>
      </c>
      <c r="B16" s="122">
        <f>B15/SQRT(COUNT(C51:C91))</f>
        <v>7.8535658279064391</v>
      </c>
      <c r="C16" s="122">
        <f>C15/SQRT(COUNT(E51:E91))</f>
        <v>13.24788762459036</v>
      </c>
      <c r="D16" s="122">
        <f>D15/SQRT(COUNT(G51:G91))</f>
        <v>10.508715651107355</v>
      </c>
      <c r="E16" s="122">
        <f>E15/SQRT(COUNT(I51:I91))</f>
        <v>17.81421860207962</v>
      </c>
      <c r="F16" s="122">
        <f>F15/SQRT(COUNT(K51:K91))</f>
        <v>13.219416133110563</v>
      </c>
      <c r="G16" s="122">
        <f>G15/SQRT(COUNT(M51:M91))</f>
        <v>11.134944786309809</v>
      </c>
      <c r="H16" s="122">
        <f>H15/SQRT(COUNT(O51:O91))</f>
        <v>9.8299919353579757</v>
      </c>
      <c r="I16" s="122">
        <f>I15/SQRT(COUNT(Q51:Q91))</f>
        <v>11.957339154359813</v>
      </c>
      <c r="J16" s="122">
        <f>J15/SQRT(COUNT(S51:S91))</f>
        <v>11.903968395484975</v>
      </c>
      <c r="K16" s="122">
        <f>K15/SQRT(COUNT(U51:U91))</f>
        <v>18.659688750443344</v>
      </c>
      <c r="L16" s="122">
        <f>L15/SQRT(COUNT(W51:W91))</f>
        <v>19.819428954562778</v>
      </c>
      <c r="M16" s="122">
        <f>M15/SQRT(COUNT(Y51:Y91))</f>
        <v>19.690293586254075</v>
      </c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</row>
    <row r="17" spans="1:60" x14ac:dyDescent="0.25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</row>
    <row r="18" spans="1:60" x14ac:dyDescent="0.25">
      <c r="A18" s="113" t="s">
        <v>126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</row>
    <row r="19" spans="1:60" x14ac:dyDescent="0.25">
      <c r="A19" s="110" t="s">
        <v>123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</row>
    <row r="20" spans="1:60" x14ac:dyDescent="0.25">
      <c r="A20" s="114" t="s">
        <v>81</v>
      </c>
      <c r="B20" s="114"/>
      <c r="C20" s="115">
        <v>1</v>
      </c>
      <c r="D20" s="115"/>
      <c r="E20" s="108">
        <v>2</v>
      </c>
      <c r="F20" s="108"/>
      <c r="G20" s="108">
        <v>7</v>
      </c>
      <c r="H20" s="108"/>
      <c r="I20" s="108">
        <v>9</v>
      </c>
      <c r="J20" s="108"/>
      <c r="K20" s="108">
        <v>11</v>
      </c>
      <c r="L20" s="108"/>
      <c r="M20" s="108">
        <v>13</v>
      </c>
      <c r="N20" s="108"/>
      <c r="O20" s="108">
        <v>15</v>
      </c>
      <c r="P20" s="108"/>
      <c r="Q20" s="108">
        <v>23</v>
      </c>
      <c r="R20" s="108"/>
      <c r="S20" s="108">
        <v>27</v>
      </c>
      <c r="T20" s="108"/>
      <c r="U20" s="108">
        <v>35</v>
      </c>
      <c r="V20" s="108"/>
      <c r="W20" s="108">
        <v>45</v>
      </c>
      <c r="X20" s="108"/>
      <c r="Y20" s="115">
        <v>49</v>
      </c>
      <c r="Z20" s="117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</row>
    <row r="21" spans="1:60" x14ac:dyDescent="0.25">
      <c r="A21" s="114" t="s">
        <v>0</v>
      </c>
      <c r="B21" s="114"/>
      <c r="C21" s="114" t="s">
        <v>1</v>
      </c>
      <c r="D21" s="114"/>
      <c r="E21" s="109" t="s">
        <v>10</v>
      </c>
      <c r="F21" s="109"/>
      <c r="G21" s="109" t="s">
        <v>12</v>
      </c>
      <c r="H21" s="109"/>
      <c r="I21" s="109" t="s">
        <v>11</v>
      </c>
      <c r="J21" s="109"/>
      <c r="K21" s="109" t="s">
        <v>5</v>
      </c>
      <c r="L21" s="109"/>
      <c r="M21" s="109" t="s">
        <v>13</v>
      </c>
      <c r="N21" s="109"/>
      <c r="O21" s="109" t="s">
        <v>14</v>
      </c>
      <c r="P21" s="109"/>
      <c r="Q21" s="109" t="s">
        <v>127</v>
      </c>
      <c r="R21" s="109"/>
      <c r="S21" s="109" t="s">
        <v>122</v>
      </c>
      <c r="T21" s="109"/>
      <c r="U21" s="109" t="s">
        <v>55</v>
      </c>
      <c r="V21" s="109"/>
      <c r="W21" s="109" t="s">
        <v>19</v>
      </c>
      <c r="X21" s="109"/>
      <c r="Y21" s="114" t="s">
        <v>56</v>
      </c>
      <c r="Z21" s="118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</row>
    <row r="22" spans="1:60" x14ac:dyDescent="0.25">
      <c r="A22" s="114"/>
      <c r="B22" s="114" t="s">
        <v>128</v>
      </c>
      <c r="C22" s="114"/>
      <c r="D22" s="114" t="s">
        <v>128</v>
      </c>
      <c r="E22" s="109"/>
      <c r="F22" s="114" t="s">
        <v>128</v>
      </c>
      <c r="G22" s="109"/>
      <c r="H22" s="114" t="s">
        <v>128</v>
      </c>
      <c r="I22" s="109"/>
      <c r="J22" s="114" t="s">
        <v>128</v>
      </c>
      <c r="K22" s="109"/>
      <c r="L22" s="114" t="s">
        <v>128</v>
      </c>
      <c r="M22" s="109"/>
      <c r="N22" s="114" t="s">
        <v>128</v>
      </c>
      <c r="O22" s="109"/>
      <c r="P22" s="114" t="s">
        <v>128</v>
      </c>
      <c r="Q22" s="109"/>
      <c r="R22" s="114" t="s">
        <v>128</v>
      </c>
      <c r="S22" s="109"/>
      <c r="T22" s="114" t="s">
        <v>128</v>
      </c>
      <c r="U22" s="109"/>
      <c r="V22" s="114" t="s">
        <v>128</v>
      </c>
      <c r="W22" s="109"/>
      <c r="X22" s="114" t="s">
        <v>128</v>
      </c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</row>
    <row r="23" spans="1:60" x14ac:dyDescent="0.25">
      <c r="A23" s="114" t="s">
        <v>129</v>
      </c>
      <c r="B23" s="122">
        <f ca="1">0.68+RAND()/10</f>
        <v>0.72304174746631911</v>
      </c>
      <c r="C23" s="122">
        <v>100.80449985812761</v>
      </c>
      <c r="D23" s="122">
        <f ca="1">1.68+RAND()/10</f>
        <v>1.7629390236758813</v>
      </c>
      <c r="E23" s="122">
        <v>103.21480256357246</v>
      </c>
      <c r="F23" s="122">
        <f ca="1">2.68+RAND()/10</f>
        <v>2.7690130223800975</v>
      </c>
      <c r="G23" s="122">
        <v>96.273269808713991</v>
      </c>
      <c r="H23" s="122">
        <f ca="1">3.68+RAND()/10</f>
        <v>3.7212503394372329</v>
      </c>
      <c r="I23" s="122">
        <v>101.22742605193147</v>
      </c>
      <c r="J23" s="122">
        <f ca="1">4.68+RAND()/10</f>
        <v>4.7705446995527501</v>
      </c>
      <c r="K23" s="122">
        <v>107.90183890282478</v>
      </c>
      <c r="L23" s="122">
        <f ca="1">5.68+RAND()/10</f>
        <v>5.738316330044106</v>
      </c>
      <c r="M23" s="122">
        <v>71.909635106386801</v>
      </c>
      <c r="N23" s="122">
        <f ca="1">6.68+RAND()/10</f>
        <v>6.7368146880091961</v>
      </c>
      <c r="O23" s="122">
        <v>130.59819413092555</v>
      </c>
      <c r="P23" s="122">
        <f ca="1">7.68+RAND()/10</f>
        <v>7.6846205214987942</v>
      </c>
      <c r="Q23" s="122">
        <v>61.053283600177735</v>
      </c>
      <c r="R23" s="122">
        <f ca="1">8.68+RAND()/10</f>
        <v>8.7294880795425414</v>
      </c>
      <c r="S23" s="122">
        <v>89.926386181009804</v>
      </c>
      <c r="T23" s="122">
        <f ca="1">9.68+RAND()/10</f>
        <v>9.7438430048663971</v>
      </c>
      <c r="U23" s="122">
        <v>66.892157158819799</v>
      </c>
      <c r="V23" s="122">
        <f ca="1">10.68+RAND()/10</f>
        <v>10.727978024686792</v>
      </c>
      <c r="W23" s="122">
        <v>147.35322912798358</v>
      </c>
      <c r="X23" s="122">
        <f ca="1">11.682+RAND()/10</f>
        <v>11.689059567465391</v>
      </c>
      <c r="Y23" s="122">
        <v>110.17587425119042</v>
      </c>
      <c r="Z23" s="120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20"/>
      <c r="BA23" s="114"/>
      <c r="BB23" s="114"/>
      <c r="BC23" s="114"/>
      <c r="BD23" s="114"/>
      <c r="BE23" s="114"/>
      <c r="BF23" s="114"/>
      <c r="BG23" s="114"/>
      <c r="BH23" s="114"/>
    </row>
    <row r="24" spans="1:60" x14ac:dyDescent="0.25">
      <c r="A24" s="114" t="s">
        <v>130</v>
      </c>
      <c r="B24" s="122">
        <f t="shared" ref="B24:B32" ca="1" si="0">0.68+RAND()/10</f>
        <v>0.76359687624383732</v>
      </c>
      <c r="C24" s="122">
        <v>126.01605661542571</v>
      </c>
      <c r="D24" s="122">
        <f t="shared" ref="D24:D32" ca="1" si="1">1.68+RAND()/10</f>
        <v>1.7097619041724119</v>
      </c>
      <c r="E24" s="122">
        <v>137.78340569223349</v>
      </c>
      <c r="F24" s="122">
        <f t="shared" ref="F24:F32" ca="1" si="2">2.68+RAND()/10</f>
        <v>2.6856594298043048</v>
      </c>
      <c r="G24" s="122">
        <v>117.33182355538463</v>
      </c>
      <c r="H24" s="122">
        <f t="shared" ref="H24:H32" ca="1" si="3">3.68+RAND()/10</f>
        <v>3.7122850238275062</v>
      </c>
      <c r="I24" s="122">
        <v>99.486983979645132</v>
      </c>
      <c r="J24" s="122">
        <f t="shared" ref="J24:J32" ca="1" si="4">4.68+RAND()/10</f>
        <v>4.7190792951436054</v>
      </c>
      <c r="K24" s="122">
        <v>93.578114353795598</v>
      </c>
      <c r="L24" s="122">
        <f t="shared" ref="L24:L32" ca="1" si="5">5.68+RAND()/10</f>
        <v>5.7686951825441835</v>
      </c>
      <c r="M24" s="122">
        <v>107.11393161439416</v>
      </c>
      <c r="N24" s="122">
        <f t="shared" ref="N24:N32" ca="1" si="6">6.68+RAND()/10</f>
        <v>6.7762018037913005</v>
      </c>
      <c r="O24" s="122">
        <v>104.58615500376226</v>
      </c>
      <c r="P24" s="122">
        <f t="shared" ref="P24:P32" ca="1" si="7">7.68+RAND()/10</f>
        <v>7.7249438863223032</v>
      </c>
      <c r="Q24" s="122">
        <v>98.519226712270353</v>
      </c>
      <c r="R24" s="122">
        <f t="shared" ref="R24:R32" ca="1" si="8">8.68+RAND()/10</f>
        <v>8.6903196672180627</v>
      </c>
      <c r="S24" s="122">
        <v>126.20487964869446</v>
      </c>
      <c r="T24" s="122">
        <f t="shared" ref="T24:T32" ca="1" si="9">9.68+RAND()/10</f>
        <v>9.7392891927822216</v>
      </c>
      <c r="U24" s="122">
        <v>107.44420620300184</v>
      </c>
      <c r="V24" s="122">
        <f t="shared" ref="V24:V32" ca="1" si="10">10.68+RAND()/10</f>
        <v>10.725608143778256</v>
      </c>
      <c r="W24" s="122">
        <v>43.79494277708384</v>
      </c>
      <c r="X24" s="122">
        <f t="shared" ref="X24:X32" ca="1" si="11">11.682+RAND()/10</f>
        <v>11.692746632498988</v>
      </c>
      <c r="Y24" s="122">
        <v>85.957708258665704</v>
      </c>
      <c r="Z24" s="120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20"/>
      <c r="BA24" s="114"/>
      <c r="BB24" s="114"/>
      <c r="BC24" s="114"/>
      <c r="BD24" s="114"/>
      <c r="BE24" s="114"/>
      <c r="BF24" s="114"/>
      <c r="BG24" s="114"/>
      <c r="BH24" s="114"/>
    </row>
    <row r="25" spans="1:60" x14ac:dyDescent="0.25">
      <c r="A25" s="114" t="s">
        <v>131</v>
      </c>
      <c r="B25" s="122">
        <f t="shared" ca="1" si="0"/>
        <v>0.76256325968434358</v>
      </c>
      <c r="C25" s="122">
        <v>85.373791998397692</v>
      </c>
      <c r="D25" s="122">
        <f t="shared" ca="1" si="1"/>
        <v>1.7201826137729355</v>
      </c>
      <c r="E25" s="122">
        <v>87.47674178209634</v>
      </c>
      <c r="F25" s="122">
        <f t="shared" ca="1" si="2"/>
        <v>2.7554581930499009</v>
      </c>
      <c r="G25" s="122">
        <v>94.93084932131211</v>
      </c>
      <c r="H25" s="122">
        <f t="shared" ca="1" si="3"/>
        <v>3.6938901537904227</v>
      </c>
      <c r="I25" s="122">
        <v>86.342502424187188</v>
      </c>
      <c r="J25" s="122">
        <f t="shared" ca="1" si="4"/>
        <v>4.7685803352379565</v>
      </c>
      <c r="K25" s="122">
        <v>92.946241306987503</v>
      </c>
      <c r="L25" s="122">
        <f t="shared" ca="1" si="5"/>
        <v>5.7335311137167677</v>
      </c>
      <c r="M25" s="122">
        <v>93.939317583790171</v>
      </c>
      <c r="N25" s="122">
        <f t="shared" ca="1" si="6"/>
        <v>6.7423067248762196</v>
      </c>
      <c r="O25" s="122">
        <v>92.53197893152749</v>
      </c>
      <c r="P25" s="122">
        <f t="shared" ca="1" si="7"/>
        <v>7.7636060123791717</v>
      </c>
      <c r="Q25" s="122">
        <v>76.673444380108521</v>
      </c>
      <c r="R25" s="122">
        <f t="shared" ca="1" si="8"/>
        <v>8.7646765487653404</v>
      </c>
      <c r="S25" s="122">
        <v>81.139192070115342</v>
      </c>
      <c r="T25" s="122">
        <f t="shared" ca="1" si="9"/>
        <v>9.7215860656454893</v>
      </c>
      <c r="U25" s="122">
        <v>107.45628605079577</v>
      </c>
      <c r="V25" s="122">
        <f t="shared" ca="1" si="10"/>
        <v>10.740769203301983</v>
      </c>
      <c r="W25" s="122">
        <v>135.90864589311639</v>
      </c>
      <c r="X25" s="122">
        <f t="shared" ca="1" si="11"/>
        <v>11.751347595961919</v>
      </c>
      <c r="Y25" s="122">
        <v>77.542880548871025</v>
      </c>
      <c r="Z25" s="120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20"/>
      <c r="BA25" s="114"/>
      <c r="BB25" s="114"/>
      <c r="BC25" s="114"/>
      <c r="BD25" s="114"/>
      <c r="BE25" s="114"/>
      <c r="BF25" s="114"/>
      <c r="BG25" s="114"/>
      <c r="BH25" s="114"/>
    </row>
    <row r="26" spans="1:60" x14ac:dyDescent="0.25">
      <c r="A26" s="114" t="s">
        <v>132</v>
      </c>
      <c r="B26" s="122">
        <f t="shared" ca="1" si="0"/>
        <v>0.68230148817620317</v>
      </c>
      <c r="C26" s="122">
        <v>80.475022115400677</v>
      </c>
      <c r="D26" s="122">
        <f t="shared" ca="1" si="1"/>
        <v>1.7511496992300186</v>
      </c>
      <c r="E26" s="122">
        <v>52.184549651988149</v>
      </c>
      <c r="F26" s="122">
        <f t="shared" ca="1" si="2"/>
        <v>2.6975768436489536</v>
      </c>
      <c r="G26" s="122">
        <v>73.480607899272172</v>
      </c>
      <c r="H26" s="122">
        <f t="shared" ca="1" si="3"/>
        <v>3.7236818672778176</v>
      </c>
      <c r="I26" s="122">
        <v>81.585294093271131</v>
      </c>
      <c r="J26" s="122">
        <f t="shared" ca="1" si="4"/>
        <v>4.6820619490405946</v>
      </c>
      <c r="K26" s="122">
        <v>86.509510450647269</v>
      </c>
      <c r="L26" s="122">
        <f t="shared" ca="1" si="5"/>
        <v>5.7322053090989229</v>
      </c>
      <c r="M26" s="122">
        <v>69.411497910419811</v>
      </c>
      <c r="N26" s="122">
        <f t="shared" ca="1" si="6"/>
        <v>6.7538035026649048</v>
      </c>
      <c r="O26" s="122">
        <v>103.01354401805871</v>
      </c>
      <c r="P26" s="122">
        <f t="shared" ca="1" si="7"/>
        <v>7.7146485701893335</v>
      </c>
      <c r="Q26" s="122">
        <v>97.998554686272641</v>
      </c>
      <c r="R26" s="122">
        <f t="shared" ca="1" si="8"/>
        <v>8.7651437923355591</v>
      </c>
      <c r="S26" s="122">
        <v>85.83571727920409</v>
      </c>
      <c r="T26" s="122">
        <f t="shared" ca="1" si="9"/>
        <v>9.7225521181864885</v>
      </c>
      <c r="U26" s="122">
        <v>86.509829976142299</v>
      </c>
      <c r="V26" s="122">
        <f t="shared" ca="1" si="10"/>
        <v>10.7786630002251</v>
      </c>
      <c r="W26" s="122">
        <v>120.06684446845146</v>
      </c>
      <c r="X26" s="122">
        <f t="shared" ca="1" si="11"/>
        <v>11.759917044854573</v>
      </c>
      <c r="Y26" s="122">
        <v>99.440888843377195</v>
      </c>
      <c r="Z26" s="120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20"/>
      <c r="BA26" s="114"/>
      <c r="BB26" s="114"/>
      <c r="BC26" s="114"/>
      <c r="BD26" s="114"/>
      <c r="BE26" s="114"/>
      <c r="BF26" s="114"/>
      <c r="BG26" s="114"/>
      <c r="BH26" s="114"/>
    </row>
    <row r="27" spans="1:60" x14ac:dyDescent="0.25">
      <c r="A27" s="114" t="s">
        <v>133</v>
      </c>
      <c r="B27" s="122">
        <f t="shared" ca="1" si="0"/>
        <v>0.6877989506748714</v>
      </c>
      <c r="C27" s="122">
        <v>111.31974696643468</v>
      </c>
      <c r="D27" s="122">
        <f t="shared" ca="1" si="1"/>
        <v>1.7373534170104892</v>
      </c>
      <c r="E27" s="122">
        <v>145.10543725449659</v>
      </c>
      <c r="F27" s="122">
        <f t="shared" ca="1" si="2"/>
        <v>2.6859808916352956</v>
      </c>
      <c r="G27" s="122">
        <v>129.54179663575894</v>
      </c>
      <c r="H27" s="122">
        <f t="shared" ca="1" si="3"/>
        <v>3.7225124062160546</v>
      </c>
      <c r="I27" s="122">
        <v>161.54203167604575</v>
      </c>
      <c r="J27" s="122">
        <f t="shared" ca="1" si="4"/>
        <v>4.7444916540574757</v>
      </c>
      <c r="K27" s="122">
        <v>141.41394916847787</v>
      </c>
      <c r="L27" s="122">
        <f t="shared" ca="1" si="5"/>
        <v>5.7409329493831809</v>
      </c>
      <c r="M27" s="122">
        <v>136.94759311320448</v>
      </c>
      <c r="N27" s="122">
        <f t="shared" ca="1" si="6"/>
        <v>6.7052942803076698</v>
      </c>
      <c r="O27" s="122">
        <v>102.96839729119642</v>
      </c>
      <c r="P27" s="122">
        <f t="shared" ca="1" si="7"/>
        <v>7.7050778552609582</v>
      </c>
      <c r="Q27" s="122">
        <v>135.35677255160709</v>
      </c>
      <c r="R27" s="122">
        <f t="shared" ca="1" si="8"/>
        <v>8.6878483980323455</v>
      </c>
      <c r="S27" s="122">
        <v>102.93179788998015</v>
      </c>
      <c r="T27" s="122">
        <f t="shared" ca="1" si="9"/>
        <v>9.7187439976407859</v>
      </c>
      <c r="U27" s="122">
        <v>178.13547549300878</v>
      </c>
      <c r="V27" s="122">
        <f t="shared" ca="1" si="10"/>
        <v>10.74329569044694</v>
      </c>
      <c r="W27" s="122">
        <v>138.43219337632092</v>
      </c>
      <c r="X27" s="122">
        <f t="shared" ca="1" si="11"/>
        <v>11.698707412934546</v>
      </c>
      <c r="Y27" s="122">
        <v>88.457836260304134</v>
      </c>
      <c r="Z27" s="120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20"/>
      <c r="BA27" s="114"/>
      <c r="BB27" s="114"/>
      <c r="BC27" s="114"/>
      <c r="BD27" s="114"/>
      <c r="BE27" s="114"/>
      <c r="BF27" s="114"/>
      <c r="BG27" s="114"/>
      <c r="BH27" s="114"/>
    </row>
    <row r="28" spans="1:60" x14ac:dyDescent="0.25">
      <c r="A28" s="114" t="s">
        <v>134</v>
      </c>
      <c r="B28" s="122">
        <f t="shared" ca="1" si="0"/>
        <v>0.70847077490699117</v>
      </c>
      <c r="C28" s="122">
        <v>126.48340093135047</v>
      </c>
      <c r="D28" s="122">
        <f t="shared" ca="1" si="1"/>
        <v>1.7061444087945123</v>
      </c>
      <c r="E28" s="122">
        <v>145.54475914823237</v>
      </c>
      <c r="F28" s="122">
        <f t="shared" ca="1" si="2"/>
        <v>2.7448940555729946</v>
      </c>
      <c r="G28" s="122">
        <v>135.94410972952187</v>
      </c>
      <c r="H28" s="122">
        <f t="shared" ca="1" si="3"/>
        <v>3.7588988096274605</v>
      </c>
      <c r="I28" s="122">
        <v>155.77785328902115</v>
      </c>
      <c r="J28" s="122">
        <f t="shared" ca="1" si="4"/>
        <v>4.7477940971570449</v>
      </c>
      <c r="K28" s="122">
        <v>115.39296032522429</v>
      </c>
      <c r="L28" s="122">
        <f t="shared" ca="1" si="5"/>
        <v>5.7702190552206387</v>
      </c>
      <c r="M28" s="122">
        <v>138.42343785433772</v>
      </c>
      <c r="N28" s="122">
        <f t="shared" ca="1" si="6"/>
        <v>6.7647705175026909</v>
      </c>
      <c r="O28" s="122">
        <v>95.910458991723132</v>
      </c>
      <c r="P28" s="122">
        <f t="shared" ca="1" si="7"/>
        <v>7.7741017224645663</v>
      </c>
      <c r="Q28" s="122">
        <v>129.84931931109702</v>
      </c>
      <c r="R28" s="122">
        <f t="shared" ca="1" si="8"/>
        <v>8.7039794199064371</v>
      </c>
      <c r="S28" s="122">
        <v>136.29944789635758</v>
      </c>
      <c r="T28" s="122">
        <f t="shared" ca="1" si="9"/>
        <v>9.6918595177018361</v>
      </c>
      <c r="U28" s="122">
        <v>162.06323800320118</v>
      </c>
      <c r="V28" s="122">
        <f t="shared" ca="1" si="10"/>
        <v>10.693592084700843</v>
      </c>
      <c r="W28" s="122">
        <v>90.28223220012832</v>
      </c>
      <c r="X28" s="122">
        <f t="shared" ca="1" si="11"/>
        <v>11.725870395856084</v>
      </c>
      <c r="Y28" s="122">
        <v>142.1765398597102</v>
      </c>
      <c r="Z28" s="120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20"/>
      <c r="BA28" s="114"/>
      <c r="BB28" s="114"/>
      <c r="BC28" s="114"/>
      <c r="BD28" s="114"/>
      <c r="BE28" s="114"/>
      <c r="BF28" s="114"/>
      <c r="BG28" s="114"/>
      <c r="BH28" s="114"/>
    </row>
    <row r="29" spans="1:60" x14ac:dyDescent="0.25">
      <c r="A29" s="114" t="s">
        <v>135</v>
      </c>
      <c r="B29" s="122">
        <f t="shared" ca="1" si="0"/>
        <v>0.718030941245135</v>
      </c>
      <c r="C29" s="122">
        <v>89.3211823811193</v>
      </c>
      <c r="D29" s="122">
        <f t="shared" ca="1" si="1"/>
        <v>1.7388903593477973</v>
      </c>
      <c r="E29" s="122">
        <v>71.411343119013168</v>
      </c>
      <c r="F29" s="122">
        <f t="shared" ca="1" si="2"/>
        <v>2.7201441383507428</v>
      </c>
      <c r="G29" s="122">
        <v>78.277001524021145</v>
      </c>
      <c r="H29" s="122">
        <f t="shared" ca="1" si="3"/>
        <v>3.7173669903982329</v>
      </c>
      <c r="I29" s="122">
        <v>92.516927871107839</v>
      </c>
      <c r="J29" s="122">
        <f t="shared" ca="1" si="4"/>
        <v>4.7366055899221955</v>
      </c>
      <c r="K29" s="122">
        <v>96.859286440232793</v>
      </c>
      <c r="L29" s="122">
        <f t="shared" ca="1" si="5"/>
        <v>5.7149800152978534</v>
      </c>
      <c r="M29" s="122">
        <v>92.809036489361304</v>
      </c>
      <c r="N29" s="122">
        <f t="shared" ca="1" si="6"/>
        <v>6.6855987676365247</v>
      </c>
      <c r="O29" s="122">
        <v>75.914221218961643</v>
      </c>
      <c r="P29" s="122">
        <f t="shared" ca="1" si="7"/>
        <v>7.7603654689624459</v>
      </c>
      <c r="Q29" s="122">
        <v>36.559255618544896</v>
      </c>
      <c r="R29" s="122">
        <f t="shared" ca="1" si="8"/>
        <v>8.747340873107154</v>
      </c>
      <c r="S29" s="122">
        <v>84.296022302800608</v>
      </c>
      <c r="T29" s="122">
        <f t="shared" ca="1" si="9"/>
        <v>9.7661152618877214</v>
      </c>
      <c r="U29" s="122">
        <v>63.509799776522826</v>
      </c>
      <c r="V29" s="122">
        <f t="shared" ca="1" si="10"/>
        <v>10.687488474969934</v>
      </c>
      <c r="W29" s="122">
        <v>49.913912426994372</v>
      </c>
      <c r="X29" s="122">
        <f t="shared" ca="1" si="11"/>
        <v>11.689499020475242</v>
      </c>
      <c r="Y29" s="122">
        <v>93.175976652501163</v>
      </c>
      <c r="Z29" s="120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20"/>
      <c r="BA29" s="114"/>
      <c r="BB29" s="114"/>
      <c r="BC29" s="114"/>
      <c r="BD29" s="114"/>
      <c r="BE29" s="114"/>
      <c r="BF29" s="114"/>
      <c r="BG29" s="114"/>
      <c r="BH29" s="114"/>
    </row>
    <row r="30" spans="1:60" x14ac:dyDescent="0.25">
      <c r="A30" s="114" t="s">
        <v>136</v>
      </c>
      <c r="B30" s="122">
        <f t="shared" ca="1" si="0"/>
        <v>0.72555289044423044</v>
      </c>
      <c r="C30" s="122">
        <v>97.474671607163728</v>
      </c>
      <c r="D30" s="122">
        <f t="shared" ca="1" si="1"/>
        <v>1.7101835842857003</v>
      </c>
      <c r="E30" s="122">
        <v>71.032320308731315</v>
      </c>
      <c r="F30" s="122">
        <f t="shared" ca="1" si="2"/>
        <v>2.7713266504633389</v>
      </c>
      <c r="G30" s="122">
        <v>92.431169793046479</v>
      </c>
      <c r="H30" s="122">
        <f t="shared" ca="1" si="3"/>
        <v>3.7776124022960413</v>
      </c>
      <c r="I30" s="122">
        <v>51.268450757921087</v>
      </c>
      <c r="J30" s="122">
        <f t="shared" ca="1" si="4"/>
        <v>4.7489256507073474</v>
      </c>
      <c r="K30" s="122">
        <v>77.891675643577912</v>
      </c>
      <c r="L30" s="122">
        <f t="shared" ca="1" si="5"/>
        <v>5.6893158726981392</v>
      </c>
      <c r="M30" s="122">
        <v>90.343295885272866</v>
      </c>
      <c r="N30" s="122">
        <f t="shared" ca="1" si="6"/>
        <v>6.7675734031049775</v>
      </c>
      <c r="O30" s="122">
        <v>101.6365688487585</v>
      </c>
      <c r="P30" s="122">
        <f t="shared" ca="1" si="7"/>
        <v>7.7121655144797385</v>
      </c>
      <c r="Q30" s="122">
        <v>99.74011284219597</v>
      </c>
      <c r="R30" s="122">
        <f t="shared" ca="1" si="8"/>
        <v>8.7096828931854997</v>
      </c>
      <c r="S30" s="122">
        <v>113.31790601483209</v>
      </c>
      <c r="T30" s="122">
        <f t="shared" ca="1" si="9"/>
        <v>9.7233373192900263</v>
      </c>
      <c r="U30" s="122">
        <v>88.243288134569511</v>
      </c>
      <c r="V30" s="122">
        <f t="shared" ca="1" si="10"/>
        <v>10.715549983569552</v>
      </c>
      <c r="W30" s="122">
        <v>141.41993855710479</v>
      </c>
      <c r="X30" s="122">
        <f t="shared" ca="1" si="11"/>
        <v>11.727895886202496</v>
      </c>
      <c r="Y30" s="122">
        <v>117.20930827914599</v>
      </c>
      <c r="Z30" s="120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20"/>
      <c r="BA30" s="114"/>
      <c r="BB30" s="114"/>
      <c r="BC30" s="114"/>
      <c r="BD30" s="114"/>
      <c r="BE30" s="114"/>
      <c r="BF30" s="114"/>
      <c r="BG30" s="114"/>
      <c r="BH30" s="114"/>
    </row>
    <row r="31" spans="1:60" x14ac:dyDescent="0.25">
      <c r="A31" s="114" t="s">
        <v>137</v>
      </c>
      <c r="B31" s="122">
        <f t="shared" ca="1" si="0"/>
        <v>0.72949973618899511</v>
      </c>
      <c r="C31" s="122">
        <v>61.522541017809154</v>
      </c>
      <c r="D31" s="122">
        <f t="shared" ca="1" si="1"/>
        <v>1.6845630518978443</v>
      </c>
      <c r="E31" s="122">
        <v>43.837433671008199</v>
      </c>
      <c r="F31" s="122">
        <f t="shared" ca="1" si="2"/>
        <v>2.7484868327498497</v>
      </c>
      <c r="G31" s="122">
        <v>73.608796593029382</v>
      </c>
      <c r="H31" s="122">
        <f t="shared" ca="1" si="3"/>
        <v>3.7024469491967813</v>
      </c>
      <c r="I31" s="122">
        <v>40.224931418294538</v>
      </c>
      <c r="J31" s="122">
        <f t="shared" ca="1" si="4"/>
        <v>4.7775220160210701</v>
      </c>
      <c r="K31" s="122">
        <v>58.501547327671844</v>
      </c>
      <c r="L31" s="122">
        <f t="shared" ca="1" si="5"/>
        <v>5.719788637943263</v>
      </c>
      <c r="M31" s="122">
        <v>63.464923490048839</v>
      </c>
      <c r="N31" s="122">
        <f t="shared" ca="1" si="6"/>
        <v>6.7663704649872685</v>
      </c>
      <c r="O31" s="122">
        <v>84.142212189616274</v>
      </c>
      <c r="P31" s="122">
        <f t="shared" ca="1" si="7"/>
        <v>7.7356650655640999</v>
      </c>
      <c r="Q31" s="122">
        <v>103.79776380341934</v>
      </c>
      <c r="R31" s="122">
        <f t="shared" ca="1" si="8"/>
        <v>8.6810776194194794</v>
      </c>
      <c r="S31" s="122">
        <v>95.593192543867644</v>
      </c>
      <c r="T31" s="122">
        <f t="shared" ca="1" si="9"/>
        <v>9.7439015167552512</v>
      </c>
      <c r="U31" s="122">
        <v>87.971491559206356</v>
      </c>
      <c r="V31" s="122">
        <f t="shared" ca="1" si="10"/>
        <v>10.687734623224939</v>
      </c>
      <c r="W31" s="122">
        <v>69.849093548496029</v>
      </c>
      <c r="X31" s="122">
        <f t="shared" ca="1" si="11"/>
        <v>11.777603930866769</v>
      </c>
      <c r="Y31" s="122">
        <v>106.13870257539297</v>
      </c>
      <c r="Z31" s="120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20"/>
      <c r="BA31" s="114"/>
      <c r="BB31" s="114"/>
      <c r="BC31" s="114"/>
      <c r="BD31" s="114"/>
      <c r="BE31" s="114"/>
      <c r="BF31" s="114"/>
      <c r="BG31" s="114"/>
      <c r="BH31" s="114"/>
    </row>
    <row r="32" spans="1:60" x14ac:dyDescent="0.25">
      <c r="A32" s="114" t="s">
        <v>85</v>
      </c>
      <c r="B32" s="122">
        <f t="shared" ca="1" si="0"/>
        <v>0.71462576784336873</v>
      </c>
      <c r="C32" s="122">
        <v>121.20908650877107</v>
      </c>
      <c r="D32" s="122">
        <f t="shared" ca="1" si="1"/>
        <v>1.688520241465844</v>
      </c>
      <c r="E32" s="122">
        <v>142.40920680862794</v>
      </c>
      <c r="F32" s="122">
        <f t="shared" ca="1" si="2"/>
        <v>2.7430606222891609</v>
      </c>
      <c r="G32" s="122">
        <v>108.18057513993932</v>
      </c>
      <c r="H32" s="122">
        <f t="shared" ca="1" si="3"/>
        <v>3.7750231252644433</v>
      </c>
      <c r="I32" s="122">
        <v>130.02759843857484</v>
      </c>
      <c r="J32" s="122">
        <f t="shared" ca="1" si="4"/>
        <v>4.7621268278668598</v>
      </c>
      <c r="K32" s="122">
        <v>129.00487608056</v>
      </c>
      <c r="L32" s="122">
        <f t="shared" ca="1" si="5"/>
        <v>5.6885383244458811</v>
      </c>
      <c r="M32" s="122">
        <v>135.63733095278374</v>
      </c>
      <c r="N32" s="122">
        <f t="shared" ca="1" si="6"/>
        <v>6.7418368495618237</v>
      </c>
      <c r="O32" s="122">
        <v>108.6982693754703</v>
      </c>
      <c r="P32" s="122">
        <f t="shared" ca="1" si="7"/>
        <v>7.7384708510756095</v>
      </c>
      <c r="Q32" s="122">
        <v>160.45226649430623</v>
      </c>
      <c r="R32" s="122">
        <f t="shared" ca="1" si="8"/>
        <v>8.7030743463839109</v>
      </c>
      <c r="S32" s="122">
        <v>84.455458173138254</v>
      </c>
      <c r="T32" s="122">
        <f t="shared" ca="1" si="9"/>
        <v>9.6816968563120422</v>
      </c>
      <c r="U32" s="122">
        <v>51.774227644731681</v>
      </c>
      <c r="V32" s="122">
        <f t="shared" ca="1" si="10"/>
        <v>10.758336092234318</v>
      </c>
      <c r="W32" s="122">
        <v>62.978967624320603</v>
      </c>
      <c r="X32" s="122">
        <f t="shared" ca="1" si="11"/>
        <v>11.718736964408031</v>
      </c>
      <c r="Y32" s="122">
        <v>78.408683631150481</v>
      </c>
      <c r="Z32" s="120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20"/>
      <c r="BA32" s="114"/>
      <c r="BB32" s="114"/>
      <c r="BC32" s="114"/>
      <c r="BD32" s="114"/>
      <c r="BE32" s="114"/>
      <c r="BF32" s="114"/>
      <c r="BG32" s="114"/>
      <c r="BH32" s="114"/>
    </row>
    <row r="33" spans="1:60" x14ac:dyDescent="0.25">
      <c r="A33" s="111" t="s">
        <v>125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9"/>
      <c r="O33" s="120"/>
      <c r="P33" s="119"/>
      <c r="Q33" s="120"/>
      <c r="R33" s="119"/>
      <c r="S33" s="120"/>
      <c r="T33" s="119"/>
      <c r="U33" s="120"/>
      <c r="V33" s="119"/>
      <c r="W33" s="120"/>
      <c r="X33" s="119"/>
      <c r="Y33" s="120"/>
      <c r="Z33" s="120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20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20"/>
      <c r="BA33" s="114"/>
      <c r="BB33" s="114"/>
      <c r="BC33" s="114"/>
      <c r="BD33" s="114"/>
      <c r="BE33" s="114"/>
      <c r="BF33" s="114"/>
      <c r="BG33" s="114"/>
      <c r="BH33" s="114"/>
    </row>
    <row r="34" spans="1:60" x14ac:dyDescent="0.25">
      <c r="A34" s="114" t="s">
        <v>81</v>
      </c>
      <c r="B34" s="114"/>
      <c r="C34" s="115">
        <v>1</v>
      </c>
      <c r="D34" s="115"/>
      <c r="E34" s="108">
        <v>2</v>
      </c>
      <c r="F34" s="108"/>
      <c r="G34" s="108">
        <v>7</v>
      </c>
      <c r="H34" s="108"/>
      <c r="I34" s="108">
        <v>9</v>
      </c>
      <c r="J34" s="108"/>
      <c r="K34" s="108">
        <v>11</v>
      </c>
      <c r="L34" s="108"/>
      <c r="M34" s="108">
        <v>13</v>
      </c>
      <c r="N34" s="108"/>
      <c r="O34" s="108">
        <v>15</v>
      </c>
      <c r="P34" s="108"/>
      <c r="Q34" s="108">
        <v>23</v>
      </c>
      <c r="R34" s="108"/>
      <c r="S34" s="108">
        <v>27</v>
      </c>
      <c r="T34" s="108"/>
      <c r="U34" s="108">
        <v>35</v>
      </c>
      <c r="V34" s="108"/>
      <c r="W34" s="108">
        <v>45</v>
      </c>
      <c r="X34" s="108"/>
      <c r="Y34" s="115">
        <v>49</v>
      </c>
      <c r="Z34" s="116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20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20"/>
      <c r="BA34" s="114"/>
      <c r="BB34" s="114"/>
      <c r="BC34" s="114"/>
      <c r="BD34" s="114"/>
      <c r="BE34" s="114"/>
      <c r="BF34" s="114"/>
      <c r="BG34" s="114"/>
      <c r="BH34" s="114"/>
    </row>
    <row r="35" spans="1:60" x14ac:dyDescent="0.25">
      <c r="A35" s="114" t="s">
        <v>0</v>
      </c>
      <c r="B35" s="114"/>
      <c r="C35" s="114" t="s">
        <v>1</v>
      </c>
      <c r="D35" s="114"/>
      <c r="E35" s="109" t="s">
        <v>10</v>
      </c>
      <c r="F35" s="109"/>
      <c r="G35" s="109" t="s">
        <v>12</v>
      </c>
      <c r="H35" s="109"/>
      <c r="I35" s="109" t="s">
        <v>11</v>
      </c>
      <c r="J35" s="109"/>
      <c r="K35" s="109" t="s">
        <v>5</v>
      </c>
      <c r="L35" s="109"/>
      <c r="M35" s="109" t="s">
        <v>13</v>
      </c>
      <c r="N35" s="109"/>
      <c r="O35" s="109" t="s">
        <v>14</v>
      </c>
      <c r="P35" s="109"/>
      <c r="Q35" s="109" t="s">
        <v>127</v>
      </c>
      <c r="R35" s="109"/>
      <c r="S35" s="109" t="s">
        <v>122</v>
      </c>
      <c r="T35" s="109"/>
      <c r="U35" s="109" t="s">
        <v>55</v>
      </c>
      <c r="V35" s="109"/>
      <c r="W35" s="109" t="s">
        <v>19</v>
      </c>
      <c r="X35" s="109"/>
      <c r="Y35" s="114" t="s">
        <v>56</v>
      </c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20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20"/>
      <c r="BA35" s="114"/>
      <c r="BB35" s="114"/>
      <c r="BC35" s="114"/>
      <c r="BD35" s="114"/>
      <c r="BE35" s="114"/>
      <c r="BF35" s="114"/>
      <c r="BG35" s="114"/>
      <c r="BH35" s="114"/>
    </row>
    <row r="36" spans="1:60" x14ac:dyDescent="0.25">
      <c r="A36" s="114"/>
      <c r="B36" s="114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20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20"/>
      <c r="BA36" s="114"/>
      <c r="BB36" s="114"/>
      <c r="BC36" s="114"/>
      <c r="BD36" s="114"/>
      <c r="BE36" s="114"/>
      <c r="BF36" s="114"/>
      <c r="BG36" s="114"/>
      <c r="BH36" s="114"/>
    </row>
    <row r="37" spans="1:60" x14ac:dyDescent="0.25">
      <c r="A37" s="114" t="s">
        <v>129</v>
      </c>
      <c r="B37" s="122"/>
      <c r="C37" s="122">
        <v>96.473219501610672</v>
      </c>
      <c r="D37" s="122">
        <f ca="1">1.96+RAND()/10</f>
        <v>1.9688826291811026</v>
      </c>
      <c r="E37" s="122">
        <v>106.00578871201159</v>
      </c>
      <c r="F37" s="122">
        <f ca="1">2.96+RAND()/10</f>
        <v>3.0326103259125388</v>
      </c>
      <c r="G37" s="122">
        <v>95.262003446851566</v>
      </c>
      <c r="H37" s="122">
        <f ca="1">3.96+RAND()/10</f>
        <v>3.9618783499705339</v>
      </c>
      <c r="I37" s="122">
        <v>112.0554620873702</v>
      </c>
      <c r="J37" s="122">
        <f ca="1">4.96+RAND()/10</f>
        <v>5.0047926598632779</v>
      </c>
      <c r="K37" s="122">
        <v>106.4211243533769</v>
      </c>
      <c r="L37" s="122">
        <f ca="1">5.96+RAND()/10</f>
        <v>6.0239326753076838</v>
      </c>
      <c r="M37" s="122">
        <v>95.242380501571219</v>
      </c>
      <c r="N37" s="122">
        <f ca="1">6.96+RAND()/10</f>
        <v>7.0363985229198542</v>
      </c>
      <c r="O37" s="122">
        <v>144.14597441685481</v>
      </c>
      <c r="P37" s="122">
        <f ca="1">7.96+RAND()/10</f>
        <v>8.0472807142067602</v>
      </c>
      <c r="Q37" s="122">
        <v>66.628065119911653</v>
      </c>
      <c r="R37" s="122">
        <f ca="1">8.96+RAND()/10</f>
        <v>8.996118394872969</v>
      </c>
      <c r="S37" s="122">
        <v>74.060239427124145</v>
      </c>
      <c r="T37" s="122">
        <f ca="1">9.96+RAND()/10</f>
        <v>10.026978407152114</v>
      </c>
      <c r="U37" s="122">
        <v>60.942832120315295</v>
      </c>
      <c r="V37" s="122">
        <f ca="1">10.96+RAND()/10</f>
        <v>11.046016018421094</v>
      </c>
      <c r="W37" s="122">
        <v>133.35133857736071</v>
      </c>
      <c r="X37" s="122">
        <f ca="1">11.96+RAND()/10</f>
        <v>11.990729100512439</v>
      </c>
      <c r="Y37" s="122">
        <v>101.04116532691619</v>
      </c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20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20"/>
      <c r="BA37" s="114"/>
      <c r="BB37" s="114"/>
      <c r="BC37" s="114"/>
      <c r="BD37" s="114"/>
      <c r="BE37" s="114"/>
      <c r="BF37" s="114"/>
      <c r="BG37" s="114"/>
      <c r="BH37" s="114"/>
    </row>
    <row r="38" spans="1:60" x14ac:dyDescent="0.25">
      <c r="A38" s="114" t="s">
        <v>130</v>
      </c>
      <c r="B38" s="122">
        <f t="shared" ref="B38:B46" ca="1" si="12">0.96+RAND()/10</f>
        <v>0.99594871324809076</v>
      </c>
      <c r="C38" s="122">
        <v>44.789945420860249</v>
      </c>
      <c r="D38" s="122">
        <f t="shared" ref="D38:D46" ca="1" si="13">1.96+RAND()/10</f>
        <v>2.0596463356064398</v>
      </c>
      <c r="E38" s="122">
        <v>43.467025015505477</v>
      </c>
      <c r="F38" s="122">
        <f t="shared" ref="F38:F46" ca="1" si="14">2.96+RAND()/10</f>
        <v>3.0273878728649533</v>
      </c>
      <c r="G38" s="122">
        <v>35.419248244527054</v>
      </c>
      <c r="H38" s="122">
        <f t="shared" ref="H38:H46" ca="1" si="15">3.96+RAND()/10</f>
        <v>4.0358250610266682</v>
      </c>
      <c r="I38" s="122">
        <v>24.623111413156089</v>
      </c>
      <c r="J38" s="122">
        <f t="shared" ref="J38:J46" ca="1" si="16">4.96+RAND()/10</f>
        <v>4.982455625702535</v>
      </c>
      <c r="K38" s="122">
        <v>33.862304966293749</v>
      </c>
      <c r="L38" s="122">
        <f t="shared" ref="L38:L46" ca="1" si="17">5.96+RAND()/10</f>
        <v>5.9694331022434843</v>
      </c>
      <c r="M38" s="122">
        <v>47.144240425907185</v>
      </c>
      <c r="N38" s="122">
        <f t="shared" ref="N38:N46" ca="1" si="18">6.96+RAND()/10</f>
        <v>7.0432438807508522</v>
      </c>
      <c r="O38" s="122">
        <v>91.783295711060987</v>
      </c>
      <c r="P38" s="122">
        <f t="shared" ref="P38:P46" ca="1" si="19">7.96+RAND()/10</f>
        <v>8.0261402413719054</v>
      </c>
      <c r="Q38" s="122">
        <v>69.042906068073364</v>
      </c>
      <c r="R38" s="122">
        <f t="shared" ref="R38:R46" ca="1" si="20">8.96+RAND()/10</f>
        <v>9.0113428742048178</v>
      </c>
      <c r="S38" s="122">
        <v>133.32027477633426</v>
      </c>
      <c r="T38" s="122">
        <f t="shared" ref="T38:T46" ca="1" si="21">9.96+RAND()/10</f>
        <v>10.031817367382784</v>
      </c>
      <c r="U38" s="122">
        <v>78.68208860568356</v>
      </c>
      <c r="V38" s="122">
        <f t="shared" ref="V38:V46" ca="1" si="22">10.96+RAND()/10</f>
        <v>11.030087965513221</v>
      </c>
      <c r="W38" s="122">
        <v>51.601904054555909</v>
      </c>
      <c r="X38" s="122">
        <f t="shared" ref="X38:X46" ca="1" si="23">11.96+RAND()/10</f>
        <v>12.052702144931562</v>
      </c>
      <c r="Y38" s="122">
        <v>116.99042547744611</v>
      </c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20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20"/>
      <c r="BA38" s="114"/>
      <c r="BB38" s="114"/>
      <c r="BC38" s="114"/>
      <c r="BD38" s="114"/>
      <c r="BE38" s="114"/>
      <c r="BF38" s="114"/>
      <c r="BG38" s="114"/>
      <c r="BH38" s="114"/>
    </row>
    <row r="39" spans="1:60" x14ac:dyDescent="0.25">
      <c r="A39" s="114" t="s">
        <v>131</v>
      </c>
      <c r="B39" s="122">
        <f t="shared" ca="1" si="12"/>
        <v>1.0549205913550443</v>
      </c>
      <c r="C39" s="122">
        <v>69.826248059686549</v>
      </c>
      <c r="D39" s="122">
        <f t="shared" ca="1" si="13"/>
        <v>1.9752093602986789</v>
      </c>
      <c r="E39" s="122">
        <v>59.11033009441114</v>
      </c>
      <c r="F39" s="122">
        <f t="shared" ca="1" si="14"/>
        <v>2.960124056594934</v>
      </c>
      <c r="G39" s="122">
        <v>71.187454599837636</v>
      </c>
      <c r="H39" s="122">
        <f t="shared" ca="1" si="15"/>
        <v>3.9932911473171138</v>
      </c>
      <c r="I39" s="122">
        <v>71.399564060699987</v>
      </c>
      <c r="J39" s="122">
        <f t="shared" ca="1" si="16"/>
        <v>5.0530236031237923</v>
      </c>
      <c r="K39" s="122">
        <v>88.005450856644742</v>
      </c>
      <c r="L39" s="122">
        <f t="shared" ca="1" si="17"/>
        <v>6.0348543114152431</v>
      </c>
      <c r="M39" s="122">
        <v>87.44560072280396</v>
      </c>
      <c r="N39" s="122">
        <f t="shared" ca="1" si="18"/>
        <v>6.9669754038848204</v>
      </c>
      <c r="O39" s="122">
        <v>62.234762979683993</v>
      </c>
      <c r="P39" s="122">
        <f t="shared" ca="1" si="19"/>
        <v>7.985795877523465</v>
      </c>
      <c r="Q39" s="122">
        <v>104.05361126446994</v>
      </c>
      <c r="R39" s="122">
        <f t="shared" ca="1" si="20"/>
        <v>8.9742758983643363</v>
      </c>
      <c r="S39" s="122">
        <v>88.304695614146965</v>
      </c>
      <c r="T39" s="122">
        <f t="shared" ca="1" si="21"/>
        <v>9.9826512321126017</v>
      </c>
      <c r="U39" s="122">
        <v>116.71548938483377</v>
      </c>
      <c r="V39" s="122">
        <f t="shared" ca="1" si="22"/>
        <v>11.042873428332731</v>
      </c>
      <c r="W39" s="122">
        <v>84.121062759528741</v>
      </c>
      <c r="X39" s="122">
        <f t="shared" ca="1" si="23"/>
        <v>12.045637539759277</v>
      </c>
      <c r="Y39" s="122">
        <v>51.568788080487437</v>
      </c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20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20"/>
      <c r="BA39" s="114"/>
      <c r="BB39" s="114"/>
      <c r="BC39" s="114"/>
      <c r="BD39" s="114"/>
      <c r="BE39" s="114"/>
      <c r="BF39" s="114"/>
      <c r="BG39" s="114"/>
      <c r="BH39" s="114"/>
    </row>
    <row r="40" spans="1:60" x14ac:dyDescent="0.25">
      <c r="A40" s="114" t="s">
        <v>132</v>
      </c>
      <c r="B40" s="122">
        <f t="shared" ca="1" si="12"/>
        <v>1.0248350974858222</v>
      </c>
      <c r="C40" s="122">
        <v>80.608549062807739</v>
      </c>
      <c r="D40" s="122">
        <f t="shared" ca="1" si="13"/>
        <v>1.9960424404811155</v>
      </c>
      <c r="E40" s="122">
        <v>51.805526841706296</v>
      </c>
      <c r="F40" s="122">
        <f t="shared" ca="1" si="14"/>
        <v>2.9973392171044755</v>
      </c>
      <c r="G40" s="122">
        <v>77.212323206426532</v>
      </c>
      <c r="H40" s="122">
        <f t="shared" ca="1" si="15"/>
        <v>4.0291032551563024</v>
      </c>
      <c r="I40" s="122">
        <v>84.282979305314996</v>
      </c>
      <c r="J40" s="122">
        <f t="shared" ca="1" si="16"/>
        <v>4.9639078699611359</v>
      </c>
      <c r="K40" s="122">
        <v>115.30541165006412</v>
      </c>
      <c r="L40" s="122">
        <f t="shared" ca="1" si="17"/>
        <v>5.9642734376269892</v>
      </c>
      <c r="M40" s="122">
        <v>85.811372643597892</v>
      </c>
      <c r="N40" s="122">
        <f t="shared" ca="1" si="18"/>
        <v>6.9740004487415588</v>
      </c>
      <c r="O40" s="122">
        <v>99.349134687735159</v>
      </c>
      <c r="P40" s="122">
        <f t="shared" ca="1" si="19"/>
        <v>8.0086779735292879</v>
      </c>
      <c r="Q40" s="122">
        <v>73.917473483879348</v>
      </c>
      <c r="R40" s="122">
        <f t="shared" ca="1" si="20"/>
        <v>8.9655696810407299</v>
      </c>
      <c r="S40" s="122">
        <v>88.564348317268269</v>
      </c>
      <c r="T40" s="122">
        <f t="shared" ca="1" si="21"/>
        <v>10.035124775331465</v>
      </c>
      <c r="U40" s="122">
        <v>77.528463141364426</v>
      </c>
      <c r="V40" s="122">
        <f t="shared" ca="1" si="22"/>
        <v>11.026002079700932</v>
      </c>
      <c r="W40" s="122">
        <v>52.935417440329516</v>
      </c>
      <c r="X40" s="122">
        <f t="shared" ca="1" si="23"/>
        <v>11.987824117133648</v>
      </c>
      <c r="Y40" s="122">
        <v>89.459833085863508</v>
      </c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20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20"/>
      <c r="BA40" s="114"/>
      <c r="BB40" s="114"/>
      <c r="BC40" s="114"/>
      <c r="BD40" s="114"/>
      <c r="BE40" s="114"/>
      <c r="BF40" s="114"/>
      <c r="BG40" s="114"/>
      <c r="BH40" s="114"/>
    </row>
    <row r="41" spans="1:60" x14ac:dyDescent="0.25">
      <c r="A41" s="114" t="s">
        <v>133</v>
      </c>
      <c r="B41" s="122">
        <f t="shared" ca="1" si="12"/>
        <v>1.0114028819064205</v>
      </c>
      <c r="C41" s="122">
        <v>92.44237477675965</v>
      </c>
      <c r="D41" s="122">
        <f t="shared" ca="1" si="13"/>
        <v>1.9749389797176995</v>
      </c>
      <c r="E41" s="122">
        <v>87.330301150851085</v>
      </c>
      <c r="F41" s="122">
        <f t="shared" ca="1" si="14"/>
        <v>3.0523043097418689</v>
      </c>
      <c r="G41" s="122">
        <v>85.220555769203386</v>
      </c>
      <c r="H41" s="122">
        <f t="shared" ca="1" si="15"/>
        <v>4.0147922275729266</v>
      </c>
      <c r="I41" s="122">
        <v>114.90232804846718</v>
      </c>
      <c r="J41" s="122">
        <f t="shared" ca="1" si="16"/>
        <v>5.0556019790861804</v>
      </c>
      <c r="K41" s="122">
        <v>83.216918971797909</v>
      </c>
      <c r="L41" s="122">
        <f t="shared" ca="1" si="17"/>
        <v>5.9729276764223007</v>
      </c>
      <c r="M41" s="122">
        <v>88.730665533985814</v>
      </c>
      <c r="N41" s="122">
        <f t="shared" ca="1" si="18"/>
        <v>6.9874941107409656</v>
      </c>
      <c r="O41" s="122">
        <v>88.626787057938316</v>
      </c>
      <c r="P41" s="122">
        <f t="shared" ca="1" si="19"/>
        <v>8.0161955522273907</v>
      </c>
      <c r="Q41" s="122">
        <v>114.37279219351043</v>
      </c>
      <c r="R41" s="122">
        <f t="shared" ca="1" si="20"/>
        <v>8.980081080614978</v>
      </c>
      <c r="S41" s="122">
        <v>113.17669138681876</v>
      </c>
      <c r="T41" s="122">
        <f t="shared" ca="1" si="21"/>
        <v>9.9926965715312459</v>
      </c>
      <c r="U41" s="122">
        <v>142.46368495756957</v>
      </c>
      <c r="V41" s="122">
        <f t="shared" ca="1" si="22"/>
        <v>11.011018318812587</v>
      </c>
      <c r="W41" s="122">
        <v>115.6611863205159</v>
      </c>
      <c r="X41" s="122">
        <f t="shared" ca="1" si="23"/>
        <v>12.006620044737684</v>
      </c>
      <c r="Y41" s="122">
        <v>82.664738108647782</v>
      </c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20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20"/>
      <c r="BA41" s="114"/>
      <c r="BB41" s="114"/>
      <c r="BC41" s="114"/>
      <c r="BD41" s="114"/>
      <c r="BE41" s="114"/>
      <c r="BF41" s="114"/>
      <c r="BG41" s="114"/>
      <c r="BH41" s="114"/>
    </row>
    <row r="42" spans="1:60" x14ac:dyDescent="0.25">
      <c r="A42" s="114" t="s">
        <v>134</v>
      </c>
      <c r="B42" s="122">
        <f t="shared" ca="1" si="12"/>
        <v>0.97562045053299717</v>
      </c>
      <c r="C42" s="122">
        <v>92.567556289953785</v>
      </c>
      <c r="D42" s="122">
        <f t="shared" ca="1" si="13"/>
        <v>2.0566506785931185</v>
      </c>
      <c r="E42" s="122">
        <v>87.252773757838895</v>
      </c>
      <c r="F42" s="122">
        <f t="shared" ca="1" si="14"/>
        <v>3.0254127514217442</v>
      </c>
      <c r="G42" s="122">
        <v>84.953495990542535</v>
      </c>
      <c r="H42" s="122">
        <f t="shared" ca="1" si="15"/>
        <v>3.9785415882865149</v>
      </c>
      <c r="I42" s="122">
        <v>114.39262715586902</v>
      </c>
      <c r="J42" s="122">
        <f t="shared" ca="1" si="16"/>
        <v>4.9951677646457631</v>
      </c>
      <c r="K42" s="122">
        <v>83.365371073156439</v>
      </c>
      <c r="L42" s="122">
        <f t="shared" ca="1" si="17"/>
        <v>6.0398235192568377</v>
      </c>
      <c r="M42" s="122">
        <v>88.079134075095297</v>
      </c>
      <c r="N42" s="122">
        <f t="shared" ca="1" si="18"/>
        <v>7.05474793681151</v>
      </c>
      <c r="O42" s="122">
        <v>88.976674191121162</v>
      </c>
      <c r="P42" s="122">
        <f t="shared" ca="1" si="19"/>
        <v>8.0238819687958394</v>
      </c>
      <c r="Q42" s="122">
        <v>115.72384632993547</v>
      </c>
      <c r="R42" s="122">
        <f t="shared" ca="1" si="20"/>
        <v>8.9966442569376674</v>
      </c>
      <c r="S42" s="122">
        <v>113.43178877935898</v>
      </c>
      <c r="T42" s="122">
        <f t="shared" ca="1" si="21"/>
        <v>9.9676995550460195</v>
      </c>
      <c r="U42" s="122">
        <v>142.92875909763538</v>
      </c>
      <c r="V42" s="122">
        <f t="shared" ca="1" si="22"/>
        <v>11.033906147620419</v>
      </c>
      <c r="W42" s="122">
        <v>118.31133317578748</v>
      </c>
      <c r="X42" s="122">
        <f t="shared" ca="1" si="23"/>
        <v>12.056064725094751</v>
      </c>
      <c r="Y42" s="122">
        <v>81.487635041728538</v>
      </c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21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21"/>
      <c r="BA42" s="114"/>
      <c r="BB42" s="114"/>
      <c r="BC42" s="114"/>
      <c r="BD42" s="114"/>
      <c r="BE42" s="114"/>
      <c r="BF42" s="114"/>
      <c r="BG42" s="114"/>
      <c r="BH42" s="114"/>
    </row>
    <row r="43" spans="1:60" x14ac:dyDescent="0.25">
      <c r="A43" s="114" t="s">
        <v>135</v>
      </c>
      <c r="B43" s="122">
        <f t="shared" ca="1" si="12"/>
        <v>0.97618915796993799</v>
      </c>
      <c r="C43" s="122">
        <v>75.242434863885975</v>
      </c>
      <c r="D43" s="122">
        <f t="shared" ca="1" si="13"/>
        <v>1.9841477750093617</v>
      </c>
      <c r="E43" s="122">
        <v>58.093859830473434</v>
      </c>
      <c r="F43" s="122">
        <f t="shared" ca="1" si="14"/>
        <v>3.0007946061383333</v>
      </c>
      <c r="G43" s="122">
        <v>57.182839806862376</v>
      </c>
      <c r="H43" s="122">
        <f t="shared" ca="1" si="15"/>
        <v>3.9745119956656461</v>
      </c>
      <c r="I43" s="122">
        <v>83.748414954541317</v>
      </c>
      <c r="J43" s="122">
        <f t="shared" ca="1" si="16"/>
        <v>5.0022612359130703</v>
      </c>
      <c r="K43" s="122">
        <v>94.853279839823983</v>
      </c>
      <c r="L43" s="122">
        <f t="shared" ca="1" si="17"/>
        <v>5.9764212290518497</v>
      </c>
      <c r="M43" s="122">
        <v>76.909509119640603</v>
      </c>
      <c r="N43" s="122">
        <f t="shared" ca="1" si="18"/>
        <v>7.0090922389425545</v>
      </c>
      <c r="O43" s="122">
        <v>61.516177577125674</v>
      </c>
      <c r="P43" s="122">
        <f t="shared" ca="1" si="19"/>
        <v>8.01217245550116</v>
      </c>
      <c r="Q43" s="122">
        <v>32.941482748250579</v>
      </c>
      <c r="R43" s="122">
        <f t="shared" ca="1" si="20"/>
        <v>8.9600395074088226</v>
      </c>
      <c r="S43" s="122">
        <v>103.30077804704725</v>
      </c>
      <c r="T43" s="122">
        <f t="shared" ca="1" si="21"/>
        <v>10.047268972956145</v>
      </c>
      <c r="U43" s="122">
        <v>72.29788904659803</v>
      </c>
      <c r="V43" s="122">
        <f t="shared" ca="1" si="22"/>
        <v>10.977730442608475</v>
      </c>
      <c r="W43" s="122">
        <v>32.814557239796102</v>
      </c>
      <c r="X43" s="122">
        <f t="shared" ca="1" si="23"/>
        <v>11.969994999977656</v>
      </c>
      <c r="Y43" s="122">
        <v>102.83114023859505</v>
      </c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6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6"/>
      <c r="BA43" s="114"/>
      <c r="BB43" s="114"/>
      <c r="BC43" s="114"/>
      <c r="BD43" s="114"/>
      <c r="BE43" s="114"/>
      <c r="BF43" s="114"/>
      <c r="BG43" s="114"/>
      <c r="BH43" s="114"/>
    </row>
    <row r="44" spans="1:60" x14ac:dyDescent="0.25">
      <c r="A44" s="114" t="s">
        <v>136</v>
      </c>
      <c r="B44" s="122">
        <f t="shared" ca="1" si="12"/>
        <v>0.98990337113274873</v>
      </c>
      <c r="C44" s="122">
        <v>74.691636205831784</v>
      </c>
      <c r="D44" s="122">
        <f t="shared" ca="1" si="13"/>
        <v>2.0121861192559187</v>
      </c>
      <c r="E44" s="122">
        <v>55.389015229825645</v>
      </c>
      <c r="F44" s="122">
        <f t="shared" ca="1" si="14"/>
        <v>2.9838019037881787</v>
      </c>
      <c r="G44" s="122">
        <v>64.012448546482659</v>
      </c>
      <c r="H44" s="122">
        <f t="shared" ca="1" si="15"/>
        <v>3.9984991883757774</v>
      </c>
      <c r="I44" s="122">
        <v>47.584515038248291</v>
      </c>
      <c r="J44" s="122">
        <f t="shared" ca="1" si="16"/>
        <v>5.0397840933788958</v>
      </c>
      <c r="K44" s="122">
        <v>69.319518406157329</v>
      </c>
      <c r="L44" s="122">
        <f t="shared" ca="1" si="17"/>
        <v>6.0012293613791741</v>
      </c>
      <c r="M44" s="122">
        <v>84.940264284197298</v>
      </c>
      <c r="N44" s="122">
        <f t="shared" ca="1" si="18"/>
        <v>7.0006322564485819</v>
      </c>
      <c r="O44" s="122">
        <v>98.833709556057215</v>
      </c>
      <c r="P44" s="122">
        <f t="shared" ca="1" si="19"/>
        <v>7.9707104433990983</v>
      </c>
      <c r="Q44" s="122">
        <v>111.50011894662661</v>
      </c>
      <c r="R44" s="122">
        <f t="shared" ca="1" si="20"/>
        <v>9.0286139407058617</v>
      </c>
      <c r="S44" s="122">
        <v>55.178477068566536</v>
      </c>
      <c r="T44" s="122">
        <f t="shared" ca="1" si="21"/>
        <v>10.024143233738814</v>
      </c>
      <c r="U44" s="122">
        <v>52.414459577809318</v>
      </c>
      <c r="V44" s="122">
        <f t="shared" ca="1" si="22"/>
        <v>11.042136181034392</v>
      </c>
      <c r="W44" s="122">
        <v>51.86354275682794</v>
      </c>
      <c r="X44" s="122">
        <f t="shared" ca="1" si="23"/>
        <v>11.988032336898192</v>
      </c>
      <c r="Y44" s="122">
        <v>64.974143669038966</v>
      </c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</row>
    <row r="45" spans="1:60" x14ac:dyDescent="0.25">
      <c r="A45" s="114" t="s">
        <v>137</v>
      </c>
      <c r="B45" s="122">
        <f t="shared" ca="1" si="12"/>
        <v>1.0556832771712441</v>
      </c>
      <c r="C45" s="122">
        <v>78.505499641146343</v>
      </c>
      <c r="D45" s="122">
        <f t="shared" ca="1" si="13"/>
        <v>1.9834740561734869</v>
      </c>
      <c r="E45" s="122">
        <v>92.197298601061263</v>
      </c>
      <c r="F45" s="122">
        <f t="shared" ca="1" si="14"/>
        <v>3.0522014509275244</v>
      </c>
      <c r="G45" s="122">
        <v>79.145836003931123</v>
      </c>
      <c r="H45" s="122">
        <f t="shared" ca="1" si="15"/>
        <v>4.0076638510305056</v>
      </c>
      <c r="I45" s="122">
        <v>76.828085762355073</v>
      </c>
      <c r="J45" s="122">
        <f t="shared" ca="1" si="16"/>
        <v>4.9888659952935148</v>
      </c>
      <c r="K45" s="122">
        <v>85.748217623167648</v>
      </c>
      <c r="L45" s="122">
        <f t="shared" ca="1" si="17"/>
        <v>6.0574631497871092</v>
      </c>
      <c r="M45" s="122">
        <v>83.619203259817056</v>
      </c>
      <c r="N45" s="122">
        <f t="shared" ca="1" si="18"/>
        <v>6.97275285355839</v>
      </c>
      <c r="O45" s="122">
        <v>85.79759217456737</v>
      </c>
      <c r="P45" s="122">
        <f t="shared" ca="1" si="19"/>
        <v>8.0230506800689003</v>
      </c>
      <c r="Q45" s="122">
        <v>54.78277652846414</v>
      </c>
      <c r="R45" s="122">
        <f t="shared" ca="1" si="20"/>
        <v>9.0386651099359554</v>
      </c>
      <c r="S45" s="122">
        <v>54.290191505256828</v>
      </c>
      <c r="T45" s="122">
        <f t="shared" ca="1" si="21"/>
        <v>9.9758854074534256</v>
      </c>
      <c r="U45" s="122">
        <v>45.516866487482261</v>
      </c>
      <c r="V45" s="122">
        <f t="shared" ca="1" si="22"/>
        <v>11.031063179437551</v>
      </c>
      <c r="W45" s="122">
        <v>75.478545626413705</v>
      </c>
      <c r="X45" s="122">
        <f t="shared" ca="1" si="23"/>
        <v>12.041983559223933</v>
      </c>
      <c r="Y45" s="122">
        <v>70.256515283395629</v>
      </c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</row>
    <row r="46" spans="1:60" x14ac:dyDescent="0.25">
      <c r="A46" s="114" t="s">
        <v>85</v>
      </c>
      <c r="B46" s="122">
        <f t="shared" ca="1" si="12"/>
        <v>1.010562291802193</v>
      </c>
      <c r="C46" s="122">
        <v>92.058484802964315</v>
      </c>
      <c r="D46" s="122">
        <f t="shared" ca="1" si="13"/>
        <v>1.968093628896866</v>
      </c>
      <c r="E46" s="122">
        <v>82.69588587967749</v>
      </c>
      <c r="F46" s="122">
        <f t="shared" ca="1" si="14"/>
        <v>2.9898065319788301</v>
      </c>
      <c r="G46" s="122">
        <v>88.421712316084836</v>
      </c>
      <c r="H46" s="122">
        <f t="shared" ca="1" si="15"/>
        <v>4.0497369952420676</v>
      </c>
      <c r="I46" s="122">
        <v>120.85712628150409</v>
      </c>
      <c r="J46" s="122">
        <f t="shared" ca="1" si="16"/>
        <v>4.9665493987869578</v>
      </c>
      <c r="K46" s="122">
        <v>104.42273068124288</v>
      </c>
      <c r="L46" s="122">
        <f t="shared" ca="1" si="17"/>
        <v>5.9853028814628626</v>
      </c>
      <c r="M46" s="122">
        <v>100.40063785289786</v>
      </c>
      <c r="N46" s="122">
        <f t="shared" ca="1" si="18"/>
        <v>7.0020711378318312</v>
      </c>
      <c r="O46" s="122">
        <v>76.768246802106859</v>
      </c>
      <c r="P46" s="122">
        <f t="shared" ca="1" si="19"/>
        <v>8.0075539993934655</v>
      </c>
      <c r="Q46" s="122">
        <v>105.44955092037756</v>
      </c>
      <c r="R46" s="122">
        <f t="shared" ca="1" si="20"/>
        <v>8.9837675853203542</v>
      </c>
      <c r="S46" s="122">
        <v>50.204077914032183</v>
      </c>
      <c r="T46" s="122">
        <f t="shared" ca="1" si="21"/>
        <v>9.9877849986929945</v>
      </c>
      <c r="U46" s="122">
        <v>41.596955878355935</v>
      </c>
      <c r="V46" s="122">
        <f t="shared" ca="1" si="22"/>
        <v>11.015185057106221</v>
      </c>
      <c r="W46" s="122">
        <v>43.735863070119187</v>
      </c>
      <c r="X46" s="122">
        <f t="shared" ca="1" si="23"/>
        <v>12.048031583915046</v>
      </c>
      <c r="Y46" s="122">
        <v>70.032768419435769</v>
      </c>
      <c r="Z46" s="114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14"/>
      <c r="AM46" s="114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</row>
    <row r="47" spans="1:60" x14ac:dyDescent="0.25">
      <c r="A47" s="112" t="s">
        <v>64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9"/>
      <c r="O47" s="120"/>
      <c r="P47" s="119"/>
      <c r="Q47" s="120"/>
      <c r="R47" s="119"/>
      <c r="S47" s="120"/>
      <c r="T47" s="119"/>
      <c r="U47" s="120"/>
      <c r="V47" s="119"/>
      <c r="W47" s="120"/>
      <c r="X47" s="119"/>
      <c r="Y47" s="120"/>
      <c r="Z47" s="114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14"/>
      <c r="AM47" s="114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</row>
    <row r="48" spans="1:60" x14ac:dyDescent="0.25">
      <c r="A48" s="114" t="s">
        <v>81</v>
      </c>
      <c r="B48" s="114"/>
      <c r="C48" s="115">
        <v>1</v>
      </c>
      <c r="D48" s="115"/>
      <c r="E48" s="108">
        <v>2</v>
      </c>
      <c r="F48" s="108"/>
      <c r="G48" s="108">
        <v>7</v>
      </c>
      <c r="H48" s="108"/>
      <c r="I48" s="108">
        <v>9</v>
      </c>
      <c r="J48" s="108"/>
      <c r="K48" s="108">
        <v>11</v>
      </c>
      <c r="L48" s="108"/>
      <c r="M48" s="108">
        <v>13</v>
      </c>
      <c r="N48" s="108"/>
      <c r="O48" s="108">
        <v>15</v>
      </c>
      <c r="P48" s="108"/>
      <c r="Q48" s="108">
        <v>23</v>
      </c>
      <c r="R48" s="108"/>
      <c r="S48" s="108">
        <v>27</v>
      </c>
      <c r="T48" s="108"/>
      <c r="U48" s="108">
        <v>35</v>
      </c>
      <c r="V48" s="108"/>
      <c r="W48" s="108">
        <v>45</v>
      </c>
      <c r="X48" s="108"/>
      <c r="Y48" s="115">
        <v>49</v>
      </c>
      <c r="Z48" s="114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14"/>
      <c r="AM48" s="114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</row>
    <row r="49" spans="1:60" x14ac:dyDescent="0.25">
      <c r="A49" s="114" t="s">
        <v>0</v>
      </c>
      <c r="B49" s="114"/>
      <c r="C49" s="114" t="s">
        <v>1</v>
      </c>
      <c r="D49" s="114"/>
      <c r="E49" s="109" t="s">
        <v>10</v>
      </c>
      <c r="F49" s="109"/>
      <c r="G49" s="109" t="s">
        <v>12</v>
      </c>
      <c r="H49" s="109"/>
      <c r="I49" s="109" t="s">
        <v>11</v>
      </c>
      <c r="J49" s="109"/>
      <c r="K49" s="109" t="s">
        <v>5</v>
      </c>
      <c r="L49" s="109"/>
      <c r="M49" s="109" t="s">
        <v>13</v>
      </c>
      <c r="N49" s="109"/>
      <c r="O49" s="109" t="s">
        <v>14</v>
      </c>
      <c r="P49" s="109"/>
      <c r="Q49" s="109" t="s">
        <v>127</v>
      </c>
      <c r="R49" s="109"/>
      <c r="S49" s="109" t="s">
        <v>122</v>
      </c>
      <c r="T49" s="109"/>
      <c r="U49" s="109" t="s">
        <v>55</v>
      </c>
      <c r="V49" s="109"/>
      <c r="W49" s="109" t="s">
        <v>19</v>
      </c>
      <c r="X49" s="109"/>
      <c r="Y49" s="114" t="s">
        <v>56</v>
      </c>
      <c r="Z49" s="114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14"/>
      <c r="AM49" s="114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</row>
    <row r="50" spans="1:60" x14ac:dyDescent="0.25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14"/>
      <c r="AM50" s="114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</row>
    <row r="51" spans="1:60" x14ac:dyDescent="0.25">
      <c r="A51" s="114" t="s">
        <v>138</v>
      </c>
      <c r="B51" s="122">
        <f ca="1">1.25+RAND()/10</f>
        <v>1.3168584789737485</v>
      </c>
      <c r="C51" s="122">
        <v>67.452446105586333</v>
      </c>
      <c r="D51" s="122">
        <f ca="1">2.25+RAND()/10</f>
        <v>2.3026637775791379</v>
      </c>
      <c r="E51" s="122">
        <v>66.298812639395621</v>
      </c>
      <c r="F51" s="122">
        <f ca="1">3.25+RAND()/10</f>
        <v>3.3090791617508022</v>
      </c>
      <c r="G51" s="122">
        <v>65.538222873394801</v>
      </c>
      <c r="H51" s="122">
        <f ca="1">4.25+RAND()/10</f>
        <v>4.2893490741098841</v>
      </c>
      <c r="I51" s="122">
        <v>49.161127534976551</v>
      </c>
      <c r="J51" s="122">
        <f ca="1">5.25+RAND()/10</f>
        <v>5.2705049321855206</v>
      </c>
      <c r="K51" s="122">
        <v>46.406573241856499</v>
      </c>
      <c r="L51" s="122">
        <f ca="1">6.25+RAND()/10</f>
        <v>6.2640349662389125</v>
      </c>
      <c r="M51" s="122">
        <v>61.629594942636388</v>
      </c>
      <c r="N51" s="122">
        <f ca="1">7.25+RAND()/10</f>
        <v>7.2560576474580198</v>
      </c>
      <c r="O51" s="122">
        <v>74.245822815946212</v>
      </c>
      <c r="P51" s="122">
        <f ca="1">8.25+RAND()/10</f>
        <v>8.2615930811100551</v>
      </c>
      <c r="Q51" s="122">
        <v>80.346800219421652</v>
      </c>
      <c r="R51" s="122">
        <f ca="1">9.25+RAND()/10</f>
        <v>9.303168851803278</v>
      </c>
      <c r="S51" s="122">
        <v>58.521044100385652</v>
      </c>
      <c r="T51" s="122">
        <f ca="1">10.25+RAND()/10</f>
        <v>10.292155026525188</v>
      </c>
      <c r="U51" s="122">
        <v>45.319709621073685</v>
      </c>
      <c r="V51" s="122">
        <f ca="1">11.25+RAND()/10</f>
        <v>11.259667117785549</v>
      </c>
      <c r="W51" s="122">
        <v>72.836116135917024</v>
      </c>
      <c r="X51" s="122">
        <f ca="1">12.25+RAND()/10</f>
        <v>12.315772994899906</v>
      </c>
      <c r="Y51" s="122">
        <v>76.037067104924432</v>
      </c>
      <c r="Z51" s="114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14"/>
      <c r="AM51" s="114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</row>
    <row r="52" spans="1:60" x14ac:dyDescent="0.25">
      <c r="A52" s="114" t="s">
        <v>129</v>
      </c>
      <c r="B52" s="122">
        <f t="shared" ref="B52:B56" ca="1" si="24">1.25+RAND()/10</f>
        <v>1.3003337988442882</v>
      </c>
      <c r="C52" s="122">
        <v>73.218981512380694</v>
      </c>
      <c r="D52" s="122">
        <f t="shared" ref="D52:D60" ca="1" si="25">2.25+RAND()/10</f>
        <v>2.2870445034012143</v>
      </c>
      <c r="E52" s="122">
        <v>75.743550736782396</v>
      </c>
      <c r="F52" s="122">
        <f t="shared" ref="F52:F60" ca="1" si="26">3.25+RAND()/10</f>
        <v>3.2527172875533763</v>
      </c>
      <c r="G52" s="122">
        <v>91.607342928552953</v>
      </c>
      <c r="H52" s="122">
        <f t="shared" ref="H52:H60" ca="1" si="27">4.25+RAND()/10</f>
        <v>4.341593750705437</v>
      </c>
      <c r="I52" s="122">
        <v>52.109891351422597</v>
      </c>
      <c r="J52" s="122">
        <f t="shared" ref="J52:J60" ca="1" si="28">5.25+RAND()/10</f>
        <v>5.2783465929941444</v>
      </c>
      <c r="K52" s="122">
        <v>59.481761123902814</v>
      </c>
      <c r="L52" s="122">
        <f t="shared" ref="L52:L60" ca="1" si="29">6.25+RAND()/10</f>
        <v>6.2957945872836261</v>
      </c>
      <c r="M52" s="122">
        <v>79.411144930929538</v>
      </c>
      <c r="N52" s="122">
        <f t="shared" ref="N52:N60" ca="1" si="30">7.25+RAND()/10</f>
        <v>7.2896074262023687</v>
      </c>
      <c r="O52" s="122">
        <v>129.02447452108063</v>
      </c>
      <c r="P52" s="122">
        <f t="shared" ref="P52:P60" ca="1" si="31">8.25+RAND()/10</f>
        <v>8.3308479488230009</v>
      </c>
      <c r="Q52" s="122">
        <v>131.50339462416915</v>
      </c>
      <c r="R52" s="122">
        <f t="shared" ref="R52:R60" ca="1" si="32">9.25+RAND()/10</f>
        <v>9.2984196418624965</v>
      </c>
      <c r="S52" s="122">
        <v>119.64355581816872</v>
      </c>
      <c r="T52" s="122">
        <f t="shared" ref="T52:T60" ca="1" si="33">10.25+RAND()/10</f>
        <v>10.310506565410714</v>
      </c>
      <c r="U52" s="122">
        <v>132.62724271276113</v>
      </c>
      <c r="V52" s="122">
        <f t="shared" ref="V52:V60" ca="1" si="34">11.25+RAND()/10</f>
        <v>11.30455276131806</v>
      </c>
      <c r="W52" s="122">
        <v>164.65428612329356</v>
      </c>
      <c r="X52" s="122">
        <f t="shared" ref="X52:X60" ca="1" si="35">12.25+RAND()/10</f>
        <v>12.279250073828173</v>
      </c>
      <c r="Y52" s="122">
        <v>140.27978535928554</v>
      </c>
      <c r="Z52" s="114"/>
      <c r="AA52" s="120"/>
      <c r="AB52" s="120"/>
      <c r="AC52" s="120"/>
      <c r="AD52" s="120">
        <f>QUARTILE(Y37:Y47,1)</f>
        <v>70.088705135425727</v>
      </c>
      <c r="AE52" s="120"/>
      <c r="AF52" s="120">
        <f>AD52-1.5*AD54</f>
        <v>28.003014438584792</v>
      </c>
      <c r="AG52" s="120"/>
      <c r="AH52" s="120"/>
      <c r="AI52" s="120"/>
      <c r="AJ52" s="120"/>
      <c r="AK52" s="120"/>
      <c r="AL52" s="114"/>
      <c r="AM52" s="114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</row>
    <row r="53" spans="1:60" x14ac:dyDescent="0.25">
      <c r="A53" s="114" t="s">
        <v>130</v>
      </c>
      <c r="B53" s="122">
        <f t="shared" ca="1" si="24"/>
        <v>1.2989249934396738</v>
      </c>
      <c r="C53" s="122">
        <v>95.764533137555887</v>
      </c>
      <c r="D53" s="122">
        <f t="shared" ca="1" si="25"/>
        <v>2.3258270319895908</v>
      </c>
      <c r="E53" s="122">
        <v>76.431987829876107</v>
      </c>
      <c r="F53" s="122">
        <f t="shared" ca="1" si="26"/>
        <v>3.2929015459738959</v>
      </c>
      <c r="G53" s="122">
        <v>98.371110919589739</v>
      </c>
      <c r="H53" s="122">
        <f t="shared" ca="1" si="27"/>
        <v>4.3196157735891738</v>
      </c>
      <c r="I53" s="122">
        <v>64.763590487129761</v>
      </c>
      <c r="J53" s="122">
        <f t="shared" ca="1" si="28"/>
        <v>5.2694391557941129</v>
      </c>
      <c r="K53" s="122">
        <v>90.965298799658711</v>
      </c>
      <c r="L53" s="122">
        <f t="shared" ca="1" si="29"/>
        <v>6.2992283032101355</v>
      </c>
      <c r="M53" s="122">
        <v>111.62374151252635</v>
      </c>
      <c r="N53" s="122">
        <f t="shared" ca="1" si="30"/>
        <v>7.3426667267212906</v>
      </c>
      <c r="O53" s="122">
        <v>79.425355346151363</v>
      </c>
      <c r="P53" s="122">
        <f t="shared" ca="1" si="31"/>
        <v>8.2753967311182013</v>
      </c>
      <c r="Q53" s="122">
        <v>58.675348545619045</v>
      </c>
      <c r="R53" s="122">
        <f t="shared" ca="1" si="32"/>
        <v>9.2713638173079396</v>
      </c>
      <c r="S53" s="122">
        <v>88.272635083880942</v>
      </c>
      <c r="T53" s="122">
        <f t="shared" ca="1" si="33"/>
        <v>10.299668431708891</v>
      </c>
      <c r="U53" s="122">
        <v>77.741990852458031</v>
      </c>
      <c r="V53" s="122">
        <f t="shared" ca="1" si="34"/>
        <v>11.271687273607382</v>
      </c>
      <c r="W53" s="122">
        <v>75.084915604950481</v>
      </c>
      <c r="X53" s="122">
        <f t="shared" ca="1" si="35"/>
        <v>12.258841592794399</v>
      </c>
      <c r="Y53" s="122">
        <v>147.2551135576104</v>
      </c>
      <c r="Z53" s="114"/>
      <c r="AA53" s="114"/>
      <c r="AB53" s="114"/>
      <c r="AC53" s="114"/>
      <c r="AD53" s="120">
        <f>QUARTILE(Y37:Y47,3)</f>
        <v>98.145832266653017</v>
      </c>
      <c r="AE53" s="114"/>
      <c r="AF53" s="114">
        <f>AD53+1.5*AD54</f>
        <v>140.23152296349394</v>
      </c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</row>
    <row r="54" spans="1:60" x14ac:dyDescent="0.25">
      <c r="A54" s="114" t="s">
        <v>131</v>
      </c>
      <c r="B54" s="122">
        <f t="shared" ca="1" si="24"/>
        <v>1.2787114952360259</v>
      </c>
      <c r="C54" s="122">
        <v>106.83307748781954</v>
      </c>
      <c r="D54" s="122">
        <f t="shared" ca="1" si="25"/>
        <v>2.346750031411827</v>
      </c>
      <c r="E54" s="122">
        <v>130.30025655239984</v>
      </c>
      <c r="F54" s="122">
        <f t="shared" ca="1" si="26"/>
        <v>3.2767556501697683</v>
      </c>
      <c r="G54" s="122">
        <v>125.41584073084545</v>
      </c>
      <c r="H54" s="122">
        <f t="shared" ca="1" si="27"/>
        <v>4.2919026899131127</v>
      </c>
      <c r="I54" s="122">
        <v>146.80927184740244</v>
      </c>
      <c r="J54" s="122">
        <f t="shared" ca="1" si="28"/>
        <v>5.319358372819158</v>
      </c>
      <c r="K54" s="122">
        <v>130.26449584497249</v>
      </c>
      <c r="L54" s="122">
        <f t="shared" ca="1" si="29"/>
        <v>6.3161790354475711</v>
      </c>
      <c r="M54" s="122">
        <v>133.61624912198548</v>
      </c>
      <c r="N54" s="122">
        <f t="shared" ca="1" si="30"/>
        <v>7.3180673086678567</v>
      </c>
      <c r="O54" s="122">
        <v>96.172744789134924</v>
      </c>
      <c r="P54" s="122">
        <f t="shared" ca="1" si="31"/>
        <v>8.2924423861412748</v>
      </c>
      <c r="Q54" s="122">
        <v>128.90025575447569</v>
      </c>
      <c r="R54" s="122">
        <f t="shared" ca="1" si="32"/>
        <v>9.2723585167589579</v>
      </c>
      <c r="S54" s="122">
        <v>108.25554748197416</v>
      </c>
      <c r="T54" s="122">
        <f t="shared" ca="1" si="33"/>
        <v>10.267025923495934</v>
      </c>
      <c r="U54" s="122">
        <v>178.66785133729798</v>
      </c>
      <c r="V54" s="122">
        <f t="shared" ca="1" si="34"/>
        <v>11.285389099537742</v>
      </c>
      <c r="W54" s="122">
        <v>128.07225309405135</v>
      </c>
      <c r="X54" s="122">
        <f t="shared" ca="1" si="35"/>
        <v>12.349495227634774</v>
      </c>
      <c r="Y54" s="122">
        <v>65.364433796012094</v>
      </c>
      <c r="Z54" s="114"/>
      <c r="AA54" s="114"/>
      <c r="AB54" s="114"/>
      <c r="AC54" s="114"/>
      <c r="AD54" s="116">
        <f>AD53-AD52</f>
        <v>28.05712713122729</v>
      </c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</row>
    <row r="55" spans="1:60" x14ac:dyDescent="0.25">
      <c r="A55" s="114" t="s">
        <v>132</v>
      </c>
      <c r="B55" s="122">
        <f t="shared" ca="1" si="24"/>
        <v>1.340085648571143</v>
      </c>
      <c r="C55" s="122">
        <v>109.45204565173864</v>
      </c>
      <c r="D55" s="122">
        <f t="shared" ca="1" si="25"/>
        <v>2.3455698727118457</v>
      </c>
      <c r="E55" s="122">
        <v>145.47681359340956</v>
      </c>
      <c r="F55" s="122">
        <f t="shared" ca="1" si="26"/>
        <v>3.3190163252012828</v>
      </c>
      <c r="G55" s="122">
        <v>138.00224079979316</v>
      </c>
      <c r="H55" s="122">
        <f t="shared" ca="1" si="27"/>
        <v>4.3094871538510029</v>
      </c>
      <c r="I55" s="122">
        <v>119.92392716591033</v>
      </c>
      <c r="J55" s="122">
        <f t="shared" ca="1" si="28"/>
        <v>5.3119327502227716</v>
      </c>
      <c r="K55" s="122">
        <v>116.72296310148553</v>
      </c>
      <c r="L55" s="122">
        <f t="shared" ca="1" si="29"/>
        <v>6.2520883566286161</v>
      </c>
      <c r="M55" s="122">
        <v>123.77195036291266</v>
      </c>
      <c r="N55" s="122">
        <f t="shared" ca="1" si="30"/>
        <v>7.3310333907763177</v>
      </c>
      <c r="O55" s="122">
        <v>129.28099139672852</v>
      </c>
      <c r="P55" s="122">
        <f t="shared" ca="1" si="31"/>
        <v>8.2575821885442107</v>
      </c>
      <c r="Q55" s="122">
        <v>111.64430892860959</v>
      </c>
      <c r="R55" s="122">
        <f t="shared" ca="1" si="32"/>
        <v>9.3359919924443737</v>
      </c>
      <c r="S55" s="122">
        <v>62.190886079992325</v>
      </c>
      <c r="T55" s="122">
        <f t="shared" ca="1" si="33"/>
        <v>10.342781600455321</v>
      </c>
      <c r="U55" s="122">
        <v>110.14609815938533</v>
      </c>
      <c r="V55" s="122">
        <f t="shared" ca="1" si="34"/>
        <v>11.335737008887801</v>
      </c>
      <c r="W55" s="122">
        <v>36.761624653505294</v>
      </c>
      <c r="X55" s="122">
        <f t="shared" ca="1" si="35"/>
        <v>12.251651111224859</v>
      </c>
      <c r="Y55" s="122">
        <v>20.190879749717837</v>
      </c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</row>
    <row r="56" spans="1:60" x14ac:dyDescent="0.25">
      <c r="A56" s="114" t="s">
        <v>133</v>
      </c>
      <c r="B56" s="122">
        <f t="shared" ca="1" si="24"/>
        <v>1.2575334269117449</v>
      </c>
      <c r="C56" s="122"/>
      <c r="D56" s="122">
        <f t="shared" ca="1" si="25"/>
        <v>2.2765034322785649</v>
      </c>
      <c r="E56" s="122"/>
      <c r="F56" s="122">
        <f t="shared" ca="1" si="26"/>
        <v>3.3072719298632358</v>
      </c>
      <c r="G56" s="122"/>
      <c r="H56" s="122">
        <f t="shared" ca="1" si="27"/>
        <v>4.2591583571324279</v>
      </c>
      <c r="I56" s="122"/>
      <c r="J56" s="122">
        <f t="shared" ca="1" si="28"/>
        <v>5.3366213150049377</v>
      </c>
      <c r="K56" s="122"/>
      <c r="L56" s="122">
        <f t="shared" ca="1" si="29"/>
        <v>6.2982192857250805</v>
      </c>
      <c r="M56" s="122"/>
      <c r="N56" s="122">
        <f t="shared" ca="1" si="30"/>
        <v>7.3324904114969005</v>
      </c>
      <c r="O56" s="122"/>
      <c r="P56" s="122">
        <f t="shared" ca="1" si="31"/>
        <v>8.3097119385706311</v>
      </c>
      <c r="Q56" s="122"/>
      <c r="R56" s="122">
        <f t="shared" ca="1" si="32"/>
        <v>9.303861947256113</v>
      </c>
      <c r="S56" s="122"/>
      <c r="T56" s="122">
        <f t="shared" ca="1" si="33"/>
        <v>10.306736222710638</v>
      </c>
      <c r="U56" s="122"/>
      <c r="V56" s="122">
        <f t="shared" ca="1" si="34"/>
        <v>11.270321242539257</v>
      </c>
      <c r="W56" s="122"/>
      <c r="X56" s="122">
        <f t="shared" ca="1" si="35"/>
        <v>12.341627510856004</v>
      </c>
      <c r="Y56" s="122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</row>
    <row r="57" spans="1:60" x14ac:dyDescent="0.25">
      <c r="A57" s="114" t="s">
        <v>134</v>
      </c>
      <c r="B57" s="122"/>
      <c r="C57" s="122"/>
      <c r="D57" s="122">
        <f t="shared" ca="1" si="25"/>
        <v>2.2720589779551261</v>
      </c>
      <c r="E57" s="122"/>
      <c r="F57" s="122">
        <f t="shared" ca="1" si="26"/>
        <v>3.2778915926476166</v>
      </c>
      <c r="G57" s="122"/>
      <c r="H57" s="122">
        <f t="shared" ca="1" si="27"/>
        <v>4.349273058139361</v>
      </c>
      <c r="I57" s="122"/>
      <c r="J57" s="122">
        <f t="shared" ca="1" si="28"/>
        <v>5.279821959236437</v>
      </c>
      <c r="K57" s="122"/>
      <c r="L57" s="122">
        <f t="shared" ca="1" si="29"/>
        <v>6.2834048649626766</v>
      </c>
      <c r="M57" s="122"/>
      <c r="N57" s="122">
        <f t="shared" ca="1" si="30"/>
        <v>7.3223654415815886</v>
      </c>
      <c r="O57" s="122"/>
      <c r="P57" s="122">
        <f t="shared" ca="1" si="31"/>
        <v>8.3479915524319246</v>
      </c>
      <c r="Q57" s="122"/>
      <c r="R57" s="122">
        <f t="shared" ca="1" si="32"/>
        <v>9.2984882860624563</v>
      </c>
      <c r="S57" s="122"/>
      <c r="T57" s="122">
        <f t="shared" ca="1" si="33"/>
        <v>10.298110131399161</v>
      </c>
      <c r="U57" s="122"/>
      <c r="V57" s="122">
        <f t="shared" ca="1" si="34"/>
        <v>11.305602352525142</v>
      </c>
      <c r="W57" s="122"/>
      <c r="X57" s="122">
        <f t="shared" ca="1" si="35"/>
        <v>12.308454903971574</v>
      </c>
      <c r="Y57" s="122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</row>
    <row r="58" spans="1:60" x14ac:dyDescent="0.25">
      <c r="A58" s="114" t="s">
        <v>135</v>
      </c>
      <c r="B58" s="122"/>
      <c r="C58" s="122"/>
      <c r="D58" s="122">
        <f t="shared" ca="1" si="25"/>
        <v>2.2742460020191424</v>
      </c>
      <c r="E58" s="122"/>
      <c r="F58" s="122">
        <f t="shared" ca="1" si="26"/>
        <v>3.2870231699768908</v>
      </c>
      <c r="G58" s="122"/>
      <c r="H58" s="122">
        <f t="shared" ca="1" si="27"/>
        <v>4.2627119992083751</v>
      </c>
      <c r="I58" s="122"/>
      <c r="J58" s="122">
        <f t="shared" ca="1" si="28"/>
        <v>5.2876864975064839</v>
      </c>
      <c r="K58" s="122"/>
      <c r="L58" s="122">
        <f t="shared" ca="1" si="29"/>
        <v>6.2848128441504736</v>
      </c>
      <c r="M58" s="122"/>
      <c r="N58" s="122">
        <f t="shared" ca="1" si="30"/>
        <v>7.3227064151023686</v>
      </c>
      <c r="O58" s="122"/>
      <c r="P58" s="122">
        <f t="shared" ca="1" si="31"/>
        <v>8.3072651617831497</v>
      </c>
      <c r="Q58" s="122"/>
      <c r="R58" s="122">
        <f t="shared" ca="1" si="32"/>
        <v>9.3404790343312936</v>
      </c>
      <c r="S58" s="122"/>
      <c r="T58" s="122">
        <f t="shared" ca="1" si="33"/>
        <v>10.25469770431047</v>
      </c>
      <c r="U58" s="122"/>
      <c r="V58" s="122">
        <f t="shared" ca="1" si="34"/>
        <v>11.292846379044013</v>
      </c>
      <c r="W58" s="122"/>
      <c r="X58" s="122">
        <f t="shared" ca="1" si="35"/>
        <v>12.329952154743124</v>
      </c>
      <c r="Y58" s="122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</row>
    <row r="59" spans="1:60" x14ac:dyDescent="0.25">
      <c r="A59" s="114" t="s">
        <v>136</v>
      </c>
      <c r="B59" s="122"/>
      <c r="C59" s="122"/>
      <c r="D59" s="122">
        <f t="shared" ca="1" si="25"/>
        <v>2.3085258213458109</v>
      </c>
      <c r="E59" s="122"/>
      <c r="F59" s="122">
        <f t="shared" ca="1" si="26"/>
        <v>3.3030175799718795</v>
      </c>
      <c r="G59" s="122"/>
      <c r="H59" s="122">
        <f t="shared" ca="1" si="27"/>
        <v>4.295075430433192</v>
      </c>
      <c r="I59" s="122"/>
      <c r="J59" s="122">
        <f t="shared" ca="1" si="28"/>
        <v>5.3333988700142667</v>
      </c>
      <c r="K59" s="122"/>
      <c r="L59" s="122">
        <f t="shared" ca="1" si="29"/>
        <v>6.3049420026868432</v>
      </c>
      <c r="M59" s="122"/>
      <c r="N59" s="122">
        <f t="shared" ca="1" si="30"/>
        <v>7.3010519801501834</v>
      </c>
      <c r="O59" s="122"/>
      <c r="P59" s="122">
        <f t="shared" ca="1" si="31"/>
        <v>8.260714686783027</v>
      </c>
      <c r="Q59" s="122"/>
      <c r="R59" s="122">
        <f t="shared" ca="1" si="32"/>
        <v>9.3374447204138473</v>
      </c>
      <c r="S59" s="122"/>
      <c r="T59" s="122">
        <f t="shared" ca="1" si="33"/>
        <v>10.276359020648867</v>
      </c>
      <c r="U59" s="122"/>
      <c r="V59" s="122">
        <f t="shared" ca="1" si="34"/>
        <v>11.289173530033128</v>
      </c>
      <c r="W59" s="122"/>
      <c r="X59" s="122">
        <f t="shared" ca="1" si="35"/>
        <v>12.278733007332148</v>
      </c>
      <c r="Y59" s="122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</row>
    <row r="60" spans="1:60" x14ac:dyDescent="0.25">
      <c r="A60" s="114" t="s">
        <v>137</v>
      </c>
      <c r="B60" s="122"/>
      <c r="C60" s="122">
        <v>111.52639658279384</v>
      </c>
      <c r="D60" s="122">
        <f t="shared" ca="1" si="25"/>
        <v>2.2659161329923028</v>
      </c>
      <c r="E60" s="122">
        <v>101.52513311073008</v>
      </c>
      <c r="F60" s="122">
        <f t="shared" ca="1" si="26"/>
        <v>3.3242868479388927</v>
      </c>
      <c r="G60" s="122">
        <v>97.412738084978031</v>
      </c>
      <c r="H60" s="122">
        <f t="shared" ca="1" si="27"/>
        <v>4.2732054641161143</v>
      </c>
      <c r="I60" s="122">
        <v>131.9411753629465</v>
      </c>
      <c r="J60" s="122">
        <f t="shared" ca="1" si="28"/>
        <v>5.2672398724576102</v>
      </c>
      <c r="K60" s="122">
        <v>98.696805713016744</v>
      </c>
      <c r="L60" s="122">
        <f t="shared" ca="1" si="29"/>
        <v>6.3294363450057274</v>
      </c>
      <c r="M60" s="122">
        <v>106.01498478108171</v>
      </c>
      <c r="N60" s="122">
        <f t="shared" ca="1" si="30"/>
        <v>7.3126678403271255</v>
      </c>
      <c r="O60" s="122">
        <v>113.17665110776636</v>
      </c>
      <c r="P60" s="122">
        <f t="shared" ca="1" si="31"/>
        <v>8.3318718813205166</v>
      </c>
      <c r="Q60" s="122">
        <v>119.76148579814632</v>
      </c>
      <c r="R60" s="122">
        <f t="shared" ca="1" si="32"/>
        <v>9.3015250681321593</v>
      </c>
      <c r="S60" s="122">
        <v>126.96886702811467</v>
      </c>
      <c r="T60" s="122">
        <f t="shared" ca="1" si="33"/>
        <v>10.269730679812577</v>
      </c>
      <c r="U60" s="122">
        <v>109.33432953363692</v>
      </c>
      <c r="V60" s="122">
        <f t="shared" ca="1" si="34"/>
        <v>11.345564379468136</v>
      </c>
      <c r="W60" s="122">
        <v>138.75405057196025</v>
      </c>
      <c r="X60" s="122">
        <f t="shared" ca="1" si="35"/>
        <v>12.286075903822038</v>
      </c>
      <c r="Y60" s="122">
        <v>103.24139160049896</v>
      </c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114"/>
      <c r="BG60" s="114"/>
      <c r="BH60" s="114"/>
    </row>
    <row r="61" spans="1:60" x14ac:dyDescent="0.25">
      <c r="A61" s="114" t="s">
        <v>85</v>
      </c>
      <c r="B61" s="114"/>
      <c r="C61" s="121"/>
      <c r="D61" s="119"/>
      <c r="E61" s="121"/>
      <c r="F61" s="119"/>
      <c r="G61" s="120"/>
      <c r="H61" s="119"/>
      <c r="I61" s="120"/>
      <c r="J61" s="119"/>
      <c r="K61" s="114"/>
      <c r="L61" s="119"/>
      <c r="M61" s="120"/>
      <c r="N61" s="119"/>
      <c r="O61" s="114"/>
      <c r="P61" s="119"/>
      <c r="Q61" s="114"/>
      <c r="R61" s="119"/>
      <c r="S61" s="114"/>
      <c r="T61" s="119"/>
      <c r="U61" s="120"/>
      <c r="V61" s="119"/>
      <c r="W61" s="114"/>
      <c r="X61" s="119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</row>
    <row r="62" spans="1:60" x14ac:dyDescent="0.25">
      <c r="A62" s="114"/>
      <c r="B62" s="114"/>
      <c r="C62" s="121"/>
      <c r="D62" s="119"/>
      <c r="E62" s="121"/>
      <c r="F62" s="119"/>
      <c r="G62" s="120"/>
      <c r="H62" s="119"/>
      <c r="I62" s="120"/>
      <c r="J62" s="119"/>
      <c r="K62" s="120"/>
      <c r="L62" s="119"/>
      <c r="M62" s="120"/>
      <c r="N62" s="119"/>
      <c r="O62" s="120"/>
      <c r="P62" s="119"/>
      <c r="Q62" s="120"/>
      <c r="R62" s="119"/>
      <c r="S62" s="120"/>
      <c r="T62" s="119"/>
      <c r="U62" s="120"/>
      <c r="V62" s="119"/>
      <c r="W62" s="120"/>
      <c r="X62" s="119"/>
      <c r="Y62" s="120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</row>
    <row r="63" spans="1:60" x14ac:dyDescent="0.25">
      <c r="A63" s="114"/>
      <c r="B63" s="114"/>
      <c r="C63" s="114"/>
      <c r="D63" s="119"/>
      <c r="E63" s="114"/>
      <c r="F63" s="119"/>
      <c r="G63" s="114"/>
      <c r="H63" s="119"/>
      <c r="I63" s="114"/>
      <c r="J63" s="119"/>
      <c r="K63" s="114"/>
      <c r="L63" s="119"/>
      <c r="M63" s="114"/>
      <c r="N63" s="119"/>
      <c r="O63" s="114"/>
      <c r="P63" s="119"/>
      <c r="Q63" s="114"/>
      <c r="R63" s="119"/>
      <c r="S63" s="114"/>
      <c r="T63" s="119"/>
      <c r="U63" s="114"/>
      <c r="V63" s="119"/>
      <c r="W63" s="114"/>
      <c r="X63" s="119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</row>
    <row r="64" spans="1:60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</row>
    <row r="65" spans="1:60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</row>
    <row r="66" spans="1:60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</row>
    <row r="67" spans="1:60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</row>
    <row r="68" spans="1:60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</row>
    <row r="69" spans="1:60" x14ac:dyDescent="0.25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</row>
    <row r="70" spans="1:60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</row>
    <row r="71" spans="1:60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  <c r="AS71" s="114"/>
      <c r="AT71" s="114"/>
      <c r="AU71" s="114"/>
      <c r="AV71" s="114"/>
      <c r="AW71" s="114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  <c r="BH71" s="114"/>
    </row>
    <row r="72" spans="1:60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  <c r="BH72" s="114"/>
    </row>
    <row r="73" spans="1:60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</row>
    <row r="74" spans="1:60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</row>
    <row r="75" spans="1:60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</row>
    <row r="76" spans="1:60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114"/>
      <c r="BF76" s="114"/>
      <c r="BG76" s="114"/>
      <c r="BH76" s="114"/>
    </row>
    <row r="77" spans="1:60" x14ac:dyDescent="0.25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114"/>
      <c r="BD77" s="114"/>
      <c r="BE77" s="114"/>
      <c r="BF77" s="114"/>
      <c r="BG77" s="114"/>
      <c r="BH77" s="114"/>
    </row>
    <row r="78" spans="1:60" x14ac:dyDescent="0.25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</row>
    <row r="79" spans="1:60" x14ac:dyDescent="0.25">
      <c r="A79" s="114"/>
      <c r="B79" s="114"/>
      <c r="C79" s="114"/>
      <c r="D79" s="119"/>
      <c r="E79" s="114"/>
      <c r="F79" s="119"/>
      <c r="G79" s="114"/>
      <c r="H79" s="119"/>
      <c r="I79" s="114"/>
      <c r="J79" s="119"/>
      <c r="K79" s="114"/>
      <c r="L79" s="119"/>
      <c r="M79" s="114"/>
      <c r="N79" s="119"/>
      <c r="O79" s="114"/>
      <c r="P79" s="119"/>
      <c r="Q79" s="114"/>
      <c r="R79" s="119"/>
      <c r="S79" s="114"/>
      <c r="T79" s="119"/>
      <c r="U79" s="114"/>
      <c r="V79" s="119"/>
      <c r="W79" s="114"/>
      <c r="X79" s="119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/>
      <c r="BD79" s="114"/>
      <c r="BE79" s="114"/>
      <c r="BF79" s="114"/>
      <c r="BG79" s="114"/>
      <c r="BH79" s="114"/>
    </row>
  </sheetData>
  <mergeCells count="6">
    <mergeCell ref="A5:M5"/>
    <mergeCell ref="A9:M9"/>
    <mergeCell ref="A13:M13"/>
    <mergeCell ref="A19:M19"/>
    <mergeCell ref="A33:M33"/>
    <mergeCell ref="A47:M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442A-AD97-4607-BE03-5F3D7C7131B6}">
  <dimension ref="A1:T60"/>
  <sheetViews>
    <sheetView workbookViewId="0">
      <selection activeCell="D12" sqref="D12"/>
    </sheetView>
  </sheetViews>
  <sheetFormatPr baseColWidth="10" defaultRowHeight="15" x14ac:dyDescent="0.25"/>
  <cols>
    <col min="1" max="1" width="35.7109375" bestFit="1" customWidth="1"/>
    <col min="2" max="4" width="11.7109375" customWidth="1"/>
    <col min="5" max="5" width="2.42578125" customWidth="1"/>
    <col min="6" max="8" width="11.7109375" customWidth="1"/>
    <col min="9" max="9" width="2.42578125" customWidth="1"/>
    <col min="10" max="12" width="11.7109375" customWidth="1"/>
    <col min="13" max="13" width="2.42578125" customWidth="1"/>
    <col min="14" max="16" width="11.7109375" customWidth="1"/>
  </cols>
  <sheetData>
    <row r="1" spans="1:20" ht="24" thickBot="1" x14ac:dyDescent="0.35">
      <c r="A1" s="6" t="s">
        <v>0</v>
      </c>
      <c r="B1" s="45" t="s">
        <v>59</v>
      </c>
      <c r="C1" s="45"/>
      <c r="D1" s="45"/>
      <c r="E1" s="8"/>
      <c r="F1" s="45" t="s">
        <v>60</v>
      </c>
      <c r="G1" s="45"/>
      <c r="H1" s="45"/>
      <c r="I1" s="8"/>
      <c r="J1" s="45" t="s">
        <v>9</v>
      </c>
      <c r="K1" s="45"/>
      <c r="L1" s="45"/>
      <c r="M1" s="8"/>
      <c r="N1" s="45" t="s">
        <v>69</v>
      </c>
      <c r="O1" s="45"/>
      <c r="P1" s="46"/>
    </row>
    <row r="2" spans="1:20" ht="38.25" thickBot="1" x14ac:dyDescent="0.35">
      <c r="A2" s="9" t="s">
        <v>61</v>
      </c>
      <c r="B2" s="7" t="s">
        <v>62</v>
      </c>
      <c r="C2" s="7" t="s">
        <v>63</v>
      </c>
      <c r="D2" s="7" t="s">
        <v>64</v>
      </c>
      <c r="E2" s="8"/>
      <c r="F2" s="7" t="s">
        <v>62</v>
      </c>
      <c r="G2" s="7" t="s">
        <v>63</v>
      </c>
      <c r="H2" s="7" t="s">
        <v>64</v>
      </c>
      <c r="I2" s="8"/>
      <c r="J2" s="7" t="s">
        <v>62</v>
      </c>
      <c r="K2" s="7" t="s">
        <v>63</v>
      </c>
      <c r="L2" s="7" t="s">
        <v>64</v>
      </c>
      <c r="M2" s="8"/>
      <c r="N2" s="7" t="s">
        <v>65</v>
      </c>
      <c r="O2" s="7" t="s">
        <v>66</v>
      </c>
      <c r="P2" s="10" t="s">
        <v>67</v>
      </c>
    </row>
    <row r="3" spans="1:20" x14ac:dyDescent="0.25">
      <c r="A3" t="s">
        <v>1</v>
      </c>
      <c r="B3" s="3">
        <v>100.00000000000003</v>
      </c>
      <c r="C3" s="3">
        <v>79.720594862550712</v>
      </c>
      <c r="D3" s="3">
        <v>94.041246746312481</v>
      </c>
      <c r="E3" s="12"/>
      <c r="F3" s="3">
        <v>21.48098634582432</v>
      </c>
      <c r="G3" s="3">
        <v>15.36742475663964</v>
      </c>
      <c r="H3" s="3">
        <v>19.237228939729299</v>
      </c>
      <c r="I3" s="5"/>
      <c r="J3" s="5">
        <v>6.7928843239782228</v>
      </c>
      <c r="K3" s="5">
        <v>4.8596064002240027</v>
      </c>
      <c r="L3" s="5">
        <v>5.5533096534075854</v>
      </c>
      <c r="M3" s="1"/>
      <c r="N3" s="1">
        <v>1.802878236063888E-2</v>
      </c>
      <c r="O3" s="1">
        <v>8.0435053582288377E-2</v>
      </c>
      <c r="P3" s="1">
        <v>0.21441123747212734</v>
      </c>
      <c r="R3" s="11"/>
      <c r="S3" s="11"/>
      <c r="T3" s="11"/>
    </row>
    <row r="4" spans="1:20" x14ac:dyDescent="0.25">
      <c r="A4" t="s">
        <v>10</v>
      </c>
      <c r="B4" s="3">
        <v>100</v>
      </c>
      <c r="C4" s="3">
        <v>72.33478051133622</v>
      </c>
      <c r="D4" s="3">
        <v>99.296092410432266</v>
      </c>
      <c r="E4" s="12"/>
      <c r="F4" s="3">
        <v>40.275589509641179</v>
      </c>
      <c r="G4" s="3">
        <v>21.088879427489658</v>
      </c>
      <c r="H4" s="3">
        <v>32.450564849978285</v>
      </c>
      <c r="I4" s="5"/>
      <c r="J4" s="5">
        <v>12.736259695645023</v>
      </c>
      <c r="K4" s="5">
        <v>6.668889229153506</v>
      </c>
      <c r="L4" s="5">
        <v>12.265160642373795</v>
      </c>
      <c r="M4" s="1"/>
      <c r="N4" s="1">
        <v>3.0777758874291808E-2</v>
      </c>
      <c r="O4" s="1">
        <v>7.8788264687804921E-2</v>
      </c>
      <c r="P4" s="1">
        <v>0.28809528223486336</v>
      </c>
      <c r="R4" s="11"/>
      <c r="S4" s="11"/>
      <c r="T4" s="11"/>
    </row>
    <row r="5" spans="1:20" x14ac:dyDescent="0.25">
      <c r="A5" t="s">
        <v>2</v>
      </c>
      <c r="B5" s="3">
        <v>100.00000000000001</v>
      </c>
      <c r="C5" s="3">
        <v>84.338289213170071</v>
      </c>
      <c r="D5" s="3">
        <v>109.45842975673082</v>
      </c>
      <c r="E5" s="12"/>
      <c r="F5" s="3">
        <v>19.562963086011607</v>
      </c>
      <c r="G5" s="3">
        <v>32.250184079056652</v>
      </c>
      <c r="H5" s="3">
        <v>30.350182592978566</v>
      </c>
      <c r="I5" s="5"/>
      <c r="J5" s="5">
        <v>6.5209876953372019</v>
      </c>
      <c r="K5" s="5">
        <v>10.198403664951877</v>
      </c>
      <c r="L5" s="5">
        <v>11.471290769488965</v>
      </c>
      <c r="M5" s="1"/>
      <c r="N5" s="1">
        <v>9.9151218032157609E-2</v>
      </c>
      <c r="O5" s="1">
        <v>0.16151087628381536</v>
      </c>
      <c r="P5" s="1">
        <v>0.21683779996843655</v>
      </c>
      <c r="R5" s="11"/>
      <c r="S5" s="11"/>
      <c r="T5" s="11"/>
    </row>
    <row r="6" spans="1:20" x14ac:dyDescent="0.25">
      <c r="A6" t="s">
        <v>3</v>
      </c>
      <c r="B6" s="3">
        <v>100</v>
      </c>
      <c r="C6" s="3">
        <v>103.21930351675394</v>
      </c>
      <c r="D6" s="3">
        <v>117.13922565506455</v>
      </c>
      <c r="E6" s="12"/>
      <c r="F6" s="3">
        <v>4.3983321034024785</v>
      </c>
      <c r="G6" s="3">
        <v>28.846221451792854</v>
      </c>
      <c r="H6" s="3">
        <v>27.306190403569303</v>
      </c>
      <c r="I6" s="5"/>
      <c r="J6" s="5">
        <v>1.6624132755820835</v>
      </c>
      <c r="K6" s="5">
        <v>9.1219761677274409</v>
      </c>
      <c r="L6" s="5">
        <v>10.32076986577469</v>
      </c>
      <c r="M6" s="1"/>
      <c r="N6" s="1">
        <v>0.15120636638693732</v>
      </c>
      <c r="O6" s="1">
        <v>0.2708542731895478</v>
      </c>
      <c r="P6" s="1">
        <v>0.25021462208508294</v>
      </c>
      <c r="R6" s="11"/>
      <c r="S6" s="11"/>
      <c r="T6" s="11"/>
    </row>
    <row r="7" spans="1:20" x14ac:dyDescent="0.25">
      <c r="A7" t="s">
        <v>4</v>
      </c>
      <c r="B7" s="3">
        <v>99.999999999999986</v>
      </c>
      <c r="C7" s="3">
        <v>93.296298485117106</v>
      </c>
      <c r="D7" s="3">
        <v>96.970102334292051</v>
      </c>
      <c r="E7" s="12"/>
      <c r="F7" s="3">
        <v>23.690874320213243</v>
      </c>
      <c r="G7" s="3">
        <v>21.904627247092819</v>
      </c>
      <c r="H7" s="3">
        <v>34.896285236478299</v>
      </c>
      <c r="I7" s="5"/>
      <c r="J7" s="5">
        <v>7.4917122612667075</v>
      </c>
      <c r="K7" s="5">
        <v>6.92685133977972</v>
      </c>
      <c r="L7" s="5">
        <v>13.189556059385197</v>
      </c>
      <c r="M7" s="1"/>
      <c r="N7" s="1">
        <v>0.22035097223698341</v>
      </c>
      <c r="O7" s="1">
        <v>0.41375194438579294</v>
      </c>
      <c r="P7" s="1">
        <v>0.47174461016523889</v>
      </c>
      <c r="R7" s="11"/>
      <c r="S7" s="11"/>
      <c r="T7" s="11"/>
    </row>
    <row r="8" spans="1:20" x14ac:dyDescent="0.25">
      <c r="A8" t="s">
        <v>57</v>
      </c>
      <c r="B8" s="3">
        <v>99.999999999999972</v>
      </c>
      <c r="C8" s="3">
        <v>85.191785965487497</v>
      </c>
      <c r="D8" s="3">
        <v>105.192148189107</v>
      </c>
      <c r="E8" s="12"/>
      <c r="F8" s="3">
        <v>32.093582216571384</v>
      </c>
      <c r="G8" s="3">
        <v>42.794011191197484</v>
      </c>
      <c r="H8" s="3">
        <v>56.478884944147879</v>
      </c>
      <c r="I8" s="5"/>
      <c r="J8" s="5">
        <v>10.148881807824086</v>
      </c>
      <c r="K8" s="5">
        <v>16.17461588783193</v>
      </c>
      <c r="L8" s="5">
        <v>21.347011984063631</v>
      </c>
      <c r="M8" s="1"/>
      <c r="N8" s="1">
        <v>0.29595497407351429</v>
      </c>
      <c r="O8" s="1">
        <v>0.21113793135346781</v>
      </c>
      <c r="P8" s="1">
        <v>0.42862733731211533</v>
      </c>
      <c r="R8" s="11"/>
      <c r="S8" s="11"/>
      <c r="T8" s="11"/>
    </row>
    <row r="9" spans="1:20" x14ac:dyDescent="0.25">
      <c r="A9" t="s">
        <v>12</v>
      </c>
      <c r="B9" s="3">
        <v>100</v>
      </c>
      <c r="C9" s="3">
        <v>73.801791793074955</v>
      </c>
      <c r="D9" s="3">
        <v>102.72458272285901</v>
      </c>
      <c r="E9" s="12"/>
      <c r="F9" s="3">
        <v>24.047194313264505</v>
      </c>
      <c r="G9" s="3">
        <v>18.05281422471506</v>
      </c>
      <c r="H9" s="3">
        <v>26.089132244584956</v>
      </c>
      <c r="I9" s="5"/>
      <c r="J9" s="5">
        <v>5.3771161152605806</v>
      </c>
      <c r="K9" s="5">
        <v>4.0367319791638039</v>
      </c>
      <c r="L9" s="5">
        <v>7.2358233877086144</v>
      </c>
      <c r="M9" s="1"/>
      <c r="N9" s="1">
        <v>2.1749162424773087E-4</v>
      </c>
      <c r="O9" s="1">
        <v>7.3417036624605792E-3</v>
      </c>
      <c r="P9" s="1">
        <v>0.47492869984885722</v>
      </c>
      <c r="R9" s="11"/>
      <c r="S9" s="11"/>
      <c r="T9" s="11"/>
    </row>
    <row r="10" spans="1:20" x14ac:dyDescent="0.25">
      <c r="A10" t="s">
        <v>11</v>
      </c>
      <c r="B10" s="3">
        <v>100</v>
      </c>
      <c r="C10" s="3">
        <v>85.067421410752644</v>
      </c>
      <c r="D10" s="3">
        <v>94.118163958298041</v>
      </c>
      <c r="E10" s="12"/>
      <c r="F10" s="3">
        <v>39.92676047416078</v>
      </c>
      <c r="G10" s="3">
        <v>33.663510177931592</v>
      </c>
      <c r="H10" s="3">
        <v>42.764391068637302</v>
      </c>
      <c r="I10" s="5"/>
      <c r="J10" s="5">
        <v>8.9278950541575242</v>
      </c>
      <c r="K10" s="5">
        <v>7.5273897119111073</v>
      </c>
      <c r="L10" s="5">
        <v>11.860708058612774</v>
      </c>
      <c r="M10" s="1"/>
      <c r="N10" s="1">
        <v>3.7040761829378786E-2</v>
      </c>
      <c r="O10" s="1">
        <v>0.3119080555686532</v>
      </c>
      <c r="P10" s="1">
        <v>0.1169830200139908</v>
      </c>
      <c r="R10" s="11"/>
      <c r="S10" s="11"/>
      <c r="T10" s="11"/>
    </row>
    <row r="11" spans="1:20" x14ac:dyDescent="0.25">
      <c r="A11" t="s">
        <v>5</v>
      </c>
      <c r="B11" s="3">
        <v>100</v>
      </c>
      <c r="C11" s="3">
        <v>86.452032842172557</v>
      </c>
      <c r="D11" s="3">
        <v>90.422982970815454</v>
      </c>
      <c r="E11" s="12"/>
      <c r="F11" s="3">
        <v>26.012203628590488</v>
      </c>
      <c r="G11" s="3">
        <v>25.751895609227688</v>
      </c>
      <c r="H11" s="3">
        <v>33.136172195237556</v>
      </c>
      <c r="I11" s="5"/>
      <c r="J11" s="5">
        <v>5.8165055558095018</v>
      </c>
      <c r="K11" s="5">
        <v>5.7582989131711466</v>
      </c>
      <c r="L11" s="5">
        <v>9.190320609425628</v>
      </c>
      <c r="M11" s="1"/>
      <c r="N11" s="1">
        <v>3.9205896641990548E-2</v>
      </c>
      <c r="O11" s="1">
        <v>0.42979504134481472</v>
      </c>
      <c r="P11" s="1">
        <v>5.2250257131525632E-2</v>
      </c>
      <c r="R11" s="11"/>
      <c r="S11" s="11"/>
      <c r="T11" s="11"/>
    </row>
    <row r="12" spans="1:20" x14ac:dyDescent="0.25">
      <c r="A12" t="s">
        <v>13</v>
      </c>
      <c r="B12" s="3">
        <v>99.999999999999986</v>
      </c>
      <c r="C12" s="3">
        <v>83.832300841951394</v>
      </c>
      <c r="D12" s="3">
        <v>102.67794427534534</v>
      </c>
      <c r="E12" s="12"/>
      <c r="F12" s="3">
        <v>29.625662792929536</v>
      </c>
      <c r="G12" s="3">
        <v>18.275713141936908</v>
      </c>
      <c r="H12" s="3">
        <v>28.455579833992513</v>
      </c>
      <c r="I12" s="5"/>
      <c r="J12" s="5">
        <v>6.6244995883476712</v>
      </c>
      <c r="K12" s="5">
        <v>4.086573692265719</v>
      </c>
      <c r="L12" s="5">
        <v>7.8921578588091599</v>
      </c>
      <c r="M12" s="1"/>
      <c r="N12" s="1">
        <v>1.4862067235167312E-2</v>
      </c>
      <c r="O12" s="1">
        <v>3.0127937833543016E-2</v>
      </c>
      <c r="P12" s="1">
        <v>0.49285895066367702</v>
      </c>
      <c r="R12" s="11"/>
      <c r="S12" s="11"/>
      <c r="T12" s="11"/>
    </row>
    <row r="13" spans="1:20" x14ac:dyDescent="0.25">
      <c r="A13" t="s">
        <v>14</v>
      </c>
      <c r="B13" s="3">
        <v>100.00000000000003</v>
      </c>
      <c r="C13" s="3">
        <v>86.943091362718334</v>
      </c>
      <c r="D13" s="3">
        <v>103.55433999613467</v>
      </c>
      <c r="E13" s="12"/>
      <c r="F13" s="3">
        <v>17.565961392508537</v>
      </c>
      <c r="G13" s="3">
        <v>22.58838516456354</v>
      </c>
      <c r="H13" s="3">
        <v>28.190698033757833</v>
      </c>
      <c r="I13" s="5"/>
      <c r="J13" s="5">
        <v>3.9278683763785951</v>
      </c>
      <c r="K13" s="5">
        <v>5.1821309594792542</v>
      </c>
      <c r="L13" s="5">
        <v>7.8186928655258257</v>
      </c>
      <c r="M13" s="1"/>
      <c r="N13" s="1">
        <v>1.3409271088523411E-2</v>
      </c>
      <c r="O13" s="1">
        <v>0.11716838212707133</v>
      </c>
      <c r="P13" s="1">
        <v>0.34867481117033361</v>
      </c>
      <c r="R13" s="11"/>
      <c r="S13" s="11"/>
      <c r="T13" s="11"/>
    </row>
    <row r="14" spans="1:20" x14ac:dyDescent="0.25">
      <c r="A14" t="s">
        <v>31</v>
      </c>
      <c r="B14" s="3">
        <v>100.00000000000001</v>
      </c>
      <c r="C14" s="3">
        <v>83.837801653931123</v>
      </c>
      <c r="D14" s="3">
        <v>104.36558938435741</v>
      </c>
      <c r="E14" s="12"/>
      <c r="F14" s="3">
        <v>44.885357842525956</v>
      </c>
      <c r="G14" s="3">
        <v>38.267150557270639</v>
      </c>
      <c r="H14" s="3">
        <v>52.744586123702021</v>
      </c>
      <c r="I14" s="5"/>
      <c r="J14" s="5">
        <v>10.036671133029133</v>
      </c>
      <c r="K14" s="5">
        <v>9.0196538852442139</v>
      </c>
      <c r="L14" s="5">
        <v>14.628716136318005</v>
      </c>
      <c r="M14" s="1"/>
      <c r="N14" s="1">
        <v>0.17528882609705176</v>
      </c>
      <c r="O14" s="1">
        <v>0.24899019361773472</v>
      </c>
      <c r="P14" s="1">
        <v>0.45826758116086003</v>
      </c>
      <c r="R14" s="11"/>
      <c r="S14" s="11"/>
      <c r="T14" s="11"/>
    </row>
    <row r="15" spans="1:20" x14ac:dyDescent="0.25">
      <c r="A15" t="s">
        <v>30</v>
      </c>
      <c r="B15" s="3">
        <v>100.00000000000003</v>
      </c>
      <c r="C15" s="3">
        <v>91.300470210904052</v>
      </c>
      <c r="D15" s="3">
        <v>105.25385297887026</v>
      </c>
      <c r="E15" s="12"/>
      <c r="F15" s="3">
        <v>23.99447424928956</v>
      </c>
      <c r="G15" s="3">
        <v>32.750736027303908</v>
      </c>
      <c r="H15" s="3">
        <v>27.065435784167828</v>
      </c>
      <c r="I15" s="5"/>
      <c r="J15" s="5">
        <v>5.3653275505779687</v>
      </c>
      <c r="K15" s="5">
        <v>7.3232872070202948</v>
      </c>
      <c r="L15" s="5">
        <v>7.5066012701996163</v>
      </c>
      <c r="M15" s="1"/>
      <c r="N15" s="1">
        <v>7.5839981845204019E-2</v>
      </c>
      <c r="O15" s="1">
        <v>0.22472518980518708</v>
      </c>
      <c r="P15" s="1">
        <v>0.46962137078363081</v>
      </c>
      <c r="R15" s="11"/>
      <c r="S15" s="11"/>
      <c r="T15" s="11"/>
    </row>
    <row r="16" spans="1:20" x14ac:dyDescent="0.25">
      <c r="A16" t="s">
        <v>52</v>
      </c>
      <c r="B16" s="3">
        <v>100</v>
      </c>
      <c r="C16" s="3">
        <v>92.297441230067164</v>
      </c>
      <c r="D16" s="3">
        <v>107.29219658240834</v>
      </c>
      <c r="E16" s="12"/>
      <c r="F16" s="3">
        <v>29.796238670551418</v>
      </c>
      <c r="G16" s="3">
        <v>28.881488988484069</v>
      </c>
      <c r="H16" s="3">
        <v>42.107358156274444</v>
      </c>
      <c r="I16" s="5"/>
      <c r="J16" s="5">
        <v>6.6626415141160926</v>
      </c>
      <c r="K16" s="5">
        <v>6.4580972669662016</v>
      </c>
      <c r="L16" s="5">
        <v>11.678479915905719</v>
      </c>
      <c r="M16" s="1"/>
      <c r="N16" s="1">
        <v>6.9301814868288944E-2</v>
      </c>
      <c r="O16" s="1">
        <v>0.30323560269469485</v>
      </c>
      <c r="P16" s="1">
        <v>0.34634385809080714</v>
      </c>
      <c r="R16" s="11"/>
      <c r="S16" s="11"/>
      <c r="T16" s="11"/>
    </row>
    <row r="17" spans="1:20" x14ac:dyDescent="0.25">
      <c r="A17" t="s">
        <v>29</v>
      </c>
      <c r="B17" s="3">
        <v>99.999999999999972</v>
      </c>
      <c r="C17" s="3">
        <v>84.84126236034993</v>
      </c>
      <c r="D17" s="3">
        <v>105.13859897840693</v>
      </c>
      <c r="E17" s="12"/>
      <c r="F17" s="3">
        <v>43.445234889469134</v>
      </c>
      <c r="G17" s="3">
        <v>34.4734816403884</v>
      </c>
      <c r="H17" s="3">
        <v>34.525206586025327</v>
      </c>
      <c r="I17" s="5"/>
      <c r="J17" s="5">
        <v>9.7146498511298542</v>
      </c>
      <c r="K17" s="5">
        <v>7.7085048368999418</v>
      </c>
      <c r="L17" s="5">
        <v>9.5755694339924116</v>
      </c>
      <c r="M17" s="1"/>
      <c r="N17" s="1">
        <v>1.7127387550194242E-2</v>
      </c>
      <c r="O17" s="1">
        <v>9.9098325552731709E-2</v>
      </c>
      <c r="P17" s="1">
        <v>0.49543958090790424</v>
      </c>
      <c r="R17" s="11"/>
      <c r="S17" s="11"/>
      <c r="T17" s="11"/>
    </row>
    <row r="18" spans="1:20" x14ac:dyDescent="0.25">
      <c r="A18" t="s">
        <v>53</v>
      </c>
      <c r="B18" s="3">
        <v>100</v>
      </c>
      <c r="C18" s="3">
        <v>99.009981335713675</v>
      </c>
      <c r="D18" s="3">
        <v>115.27003882607313</v>
      </c>
      <c r="E18" s="12"/>
      <c r="F18" s="3">
        <v>34.660924833244728</v>
      </c>
      <c r="G18" s="3">
        <v>28.342618386189184</v>
      </c>
      <c r="H18" s="3">
        <v>32.989379146659608</v>
      </c>
      <c r="I18" s="5"/>
      <c r="J18" s="5">
        <v>7.7504184090145767</v>
      </c>
      <c r="K18" s="5">
        <v>6.3376021371854394</v>
      </c>
      <c r="L18" s="5">
        <v>9.1496075430002843</v>
      </c>
      <c r="M18" s="1"/>
      <c r="N18" s="1">
        <v>0.43585860985878266</v>
      </c>
      <c r="O18" s="1">
        <v>0.16640300524722923</v>
      </c>
      <c r="P18" s="1">
        <v>7.3746251324608159E-2</v>
      </c>
      <c r="R18" s="11"/>
      <c r="S18" s="11"/>
      <c r="T18" s="11"/>
    </row>
    <row r="19" spans="1:20" x14ac:dyDescent="0.25">
      <c r="A19" t="s">
        <v>54</v>
      </c>
      <c r="B19" s="3">
        <v>100.00000000000001</v>
      </c>
      <c r="C19" s="3">
        <v>87.383156283595412</v>
      </c>
      <c r="D19" s="3">
        <v>93.975422598752743</v>
      </c>
      <c r="E19" s="12"/>
      <c r="F19" s="3">
        <v>20.504429860434289</v>
      </c>
      <c r="G19" s="3">
        <v>29.889016743974594</v>
      </c>
      <c r="H19" s="3">
        <v>31.278136167724888</v>
      </c>
      <c r="I19" s="5"/>
      <c r="J19" s="5">
        <v>4.5849299007807591</v>
      </c>
      <c r="K19" s="5">
        <v>6.6833873220156619</v>
      </c>
      <c r="L19" s="5">
        <v>8.6749941348982169</v>
      </c>
      <c r="M19" s="1"/>
      <c r="N19" s="1">
        <v>2.6126279892078923E-2</v>
      </c>
      <c r="O19" s="1">
        <v>0.41680782976171393</v>
      </c>
      <c r="P19" s="1">
        <v>0.45464727743292166</v>
      </c>
      <c r="R19" s="11"/>
      <c r="S19" s="11"/>
      <c r="T19" s="11"/>
    </row>
    <row r="20" spans="1:20" x14ac:dyDescent="0.25">
      <c r="A20" t="s">
        <v>33</v>
      </c>
      <c r="B20" s="3">
        <v>100.00000000000004</v>
      </c>
      <c r="C20" s="3">
        <v>102.53174810226722</v>
      </c>
      <c r="D20" s="3">
        <v>100.53936252566392</v>
      </c>
      <c r="E20" s="12"/>
      <c r="F20" s="3">
        <v>28.963464403378996</v>
      </c>
      <c r="G20" s="3">
        <v>23.993180541337043</v>
      </c>
      <c r="H20" s="3">
        <v>46.839992011493919</v>
      </c>
      <c r="I20" s="5"/>
      <c r="J20" s="5">
        <v>6.4764275269850824</v>
      </c>
      <c r="K20" s="5">
        <v>5.5044131217797201</v>
      </c>
      <c r="L20" s="5">
        <v>12.991076379981921</v>
      </c>
      <c r="M20" s="1"/>
      <c r="N20" s="1">
        <v>0.24282734951500534</v>
      </c>
      <c r="O20" s="1">
        <v>0.14562085136582989</v>
      </c>
      <c r="P20" s="1">
        <v>0.45063318251356688</v>
      </c>
      <c r="R20" s="11"/>
      <c r="S20" s="11"/>
      <c r="T20" s="11"/>
    </row>
    <row r="21" spans="1:20" x14ac:dyDescent="0.25">
      <c r="A21" t="s">
        <v>15</v>
      </c>
      <c r="B21" s="3">
        <v>100.00000000000003</v>
      </c>
      <c r="C21" s="3">
        <v>103.17198131191151</v>
      </c>
      <c r="D21" s="3">
        <v>102.67228707642772</v>
      </c>
      <c r="E21" s="12"/>
      <c r="F21" s="3">
        <v>29.072235670707247</v>
      </c>
      <c r="G21" s="3">
        <v>29.441245849094098</v>
      </c>
      <c r="H21" s="3">
        <v>40.995267531205428</v>
      </c>
      <c r="I21" s="5"/>
      <c r="J21" s="5">
        <v>6.500749521759559</v>
      </c>
      <c r="K21" s="5">
        <v>6.583262706085792</v>
      </c>
      <c r="L21" s="5">
        <v>11.370041471932709</v>
      </c>
      <c r="M21" s="1"/>
      <c r="N21" s="1">
        <v>0.35796566528887952</v>
      </c>
      <c r="O21" s="1">
        <v>0.27480879415119541</v>
      </c>
      <c r="P21" s="1">
        <v>0.49437726370560009</v>
      </c>
      <c r="R21" s="11"/>
      <c r="S21" s="11"/>
      <c r="T21" s="11"/>
    </row>
    <row r="22" spans="1:20" x14ac:dyDescent="0.25">
      <c r="A22" t="s">
        <v>16</v>
      </c>
      <c r="B22" s="3">
        <v>100</v>
      </c>
      <c r="C22" s="3">
        <v>88.711759436258092</v>
      </c>
      <c r="D22" s="3">
        <v>110.91119408113246</v>
      </c>
      <c r="E22" s="12"/>
      <c r="F22" s="3">
        <v>39.553455340773652</v>
      </c>
      <c r="G22" s="3">
        <v>42.100946394891508</v>
      </c>
      <c r="H22" s="3">
        <v>48.961420357120758</v>
      </c>
      <c r="I22" s="5"/>
      <c r="J22" s="5">
        <v>8.8444214886971988</v>
      </c>
      <c r="K22" s="5">
        <v>9.4140578056052107</v>
      </c>
      <c r="L22" s="5">
        <v>13.579454739780406</v>
      </c>
      <c r="M22" s="1"/>
      <c r="N22" s="1">
        <v>5.5835679106204503E-2</v>
      </c>
      <c r="O22" s="1">
        <v>0.23796238696651961</v>
      </c>
      <c r="P22" s="1">
        <v>0.36910088460462426</v>
      </c>
      <c r="R22" s="11"/>
      <c r="S22" s="11"/>
      <c r="T22" s="11"/>
    </row>
    <row r="23" spans="1:20" x14ac:dyDescent="0.25">
      <c r="A23" t="s">
        <v>55</v>
      </c>
      <c r="B23" s="3">
        <v>99.999999999999986</v>
      </c>
      <c r="C23" s="3">
        <v>83.108748829764764</v>
      </c>
      <c r="D23" s="3">
        <v>108.97287036943551</v>
      </c>
      <c r="E23" s="12"/>
      <c r="F23" s="3">
        <v>41.274862443621494</v>
      </c>
      <c r="G23" s="3">
        <v>38.48312492344094</v>
      </c>
      <c r="H23" s="3">
        <v>44.008531510269094</v>
      </c>
      <c r="I23" s="5"/>
      <c r="J23" s="5">
        <v>9.2293398185890734</v>
      </c>
      <c r="K23" s="5">
        <v>8.6050883315430333</v>
      </c>
      <c r="L23" s="5">
        <v>12.205770532165223</v>
      </c>
      <c r="M23" s="1"/>
      <c r="N23" s="1">
        <v>3.1203256411800892E-3</v>
      </c>
      <c r="O23" s="1">
        <v>0.10261416237639458</v>
      </c>
      <c r="P23" s="1">
        <v>0.29539317189868808</v>
      </c>
      <c r="R23" s="11"/>
      <c r="S23" s="11"/>
      <c r="T23" s="11"/>
    </row>
    <row r="24" spans="1:20" x14ac:dyDescent="0.25">
      <c r="A24" t="s">
        <v>17</v>
      </c>
      <c r="B24" s="3">
        <v>99.999999999999986</v>
      </c>
      <c r="C24" s="3">
        <v>82.87762215725914</v>
      </c>
      <c r="D24" s="3">
        <v>111.69480519480521</v>
      </c>
      <c r="E24" s="12"/>
      <c r="F24" s="3">
        <v>49.142401527735807</v>
      </c>
      <c r="G24" s="3">
        <v>45.367926752950204</v>
      </c>
      <c r="H24" s="3">
        <v>51.076251522765396</v>
      </c>
      <c r="I24" s="5"/>
      <c r="J24" s="5">
        <v>10.988575039360677</v>
      </c>
      <c r="K24" s="5">
        <v>10.693322885128559</v>
      </c>
      <c r="L24" s="5">
        <v>15.400069272621042</v>
      </c>
      <c r="M24" s="1"/>
      <c r="N24" s="1">
        <v>8.4913598786722874E-2</v>
      </c>
      <c r="O24" s="1">
        <v>0.17434244056187823</v>
      </c>
      <c r="P24" s="1">
        <v>0.25837714050858385</v>
      </c>
      <c r="R24" s="11"/>
      <c r="S24" s="11"/>
      <c r="T24" s="11"/>
    </row>
    <row r="25" spans="1:20" x14ac:dyDescent="0.25">
      <c r="A25" t="s">
        <v>32</v>
      </c>
      <c r="B25" s="3">
        <v>100.00000000000001</v>
      </c>
      <c r="C25" s="3">
        <v>93.41031530879016</v>
      </c>
      <c r="D25" s="3">
        <v>117.0664709086173</v>
      </c>
      <c r="E25" s="12"/>
      <c r="F25" s="3">
        <v>48.882761355948979</v>
      </c>
      <c r="G25" s="3">
        <v>35.100623129069113</v>
      </c>
      <c r="H25" s="3">
        <v>52.754590765522579</v>
      </c>
      <c r="I25" s="5"/>
      <c r="J25" s="5">
        <v>10.930517731980171</v>
      </c>
      <c r="K25" s="5">
        <v>7.8487379369199912</v>
      </c>
      <c r="L25" s="5">
        <v>14.631490924708517</v>
      </c>
      <c r="M25" s="1"/>
      <c r="N25" s="1">
        <v>0.24640598641293127</v>
      </c>
      <c r="O25" s="1">
        <v>0.19410838765368488</v>
      </c>
      <c r="P25" s="1">
        <v>0.21711345266834559</v>
      </c>
      <c r="R25" s="11"/>
      <c r="S25" s="11"/>
      <c r="T25" s="11"/>
    </row>
    <row r="26" spans="1:20" x14ac:dyDescent="0.25">
      <c r="A26" t="s">
        <v>18</v>
      </c>
      <c r="B26" s="3">
        <v>99.999999999999986</v>
      </c>
      <c r="C26" s="3">
        <v>101.84905902074051</v>
      </c>
      <c r="D26" s="3">
        <v>116.27088086988367</v>
      </c>
      <c r="E26" s="12"/>
      <c r="F26" s="3">
        <v>32.292625325555115</v>
      </c>
      <c r="G26" s="3">
        <v>31.344821704044325</v>
      </c>
      <c r="H26" s="3">
        <v>34.204790303540335</v>
      </c>
      <c r="I26" s="5"/>
      <c r="J26" s="5">
        <v>7.2208505399872509</v>
      </c>
      <c r="K26" s="5">
        <v>7.1909952742752408</v>
      </c>
      <c r="L26" s="5">
        <v>9.4867019466083189</v>
      </c>
      <c r="M26" s="1"/>
      <c r="N26" s="1">
        <v>0.32003637796307655</v>
      </c>
      <c r="O26" s="1">
        <v>0.22176536078647119</v>
      </c>
      <c r="P26" s="1">
        <v>2.9208430698094336E-2</v>
      </c>
      <c r="R26" s="11"/>
      <c r="S26" s="11"/>
      <c r="T26" s="11"/>
    </row>
    <row r="27" spans="1:20" x14ac:dyDescent="0.25">
      <c r="A27" t="s">
        <v>58</v>
      </c>
      <c r="B27" s="3">
        <v>100.00000000000003</v>
      </c>
      <c r="C27" s="3">
        <v>84.230059982785974</v>
      </c>
      <c r="D27" s="3">
        <v>112.01139515705829</v>
      </c>
      <c r="E27" s="12"/>
      <c r="F27" s="3">
        <v>46.794500324846567</v>
      </c>
      <c r="G27" s="3">
        <v>37.202413302787903</v>
      </c>
      <c r="H27" s="3">
        <v>50.792876024324386</v>
      </c>
      <c r="I27" s="5"/>
      <c r="J27" s="5">
        <v>10.463568369949291</v>
      </c>
      <c r="K27" s="5">
        <v>9.0229105632516529</v>
      </c>
      <c r="L27" s="5">
        <v>14.087409148768236</v>
      </c>
      <c r="M27" s="1"/>
      <c r="N27" s="1">
        <v>0.17058955916956903</v>
      </c>
      <c r="O27" s="1">
        <v>0.2247700646417547</v>
      </c>
      <c r="P27" s="1">
        <v>0.35153812063420586</v>
      </c>
      <c r="R27" s="11"/>
      <c r="S27" s="11"/>
      <c r="T27" s="11"/>
    </row>
    <row r="28" spans="1:20" x14ac:dyDescent="0.25">
      <c r="A28" t="s">
        <v>19</v>
      </c>
      <c r="B28" s="3">
        <v>100.00000000000003</v>
      </c>
      <c r="C28" s="3">
        <v>79.666640409019152</v>
      </c>
      <c r="D28" s="3">
        <v>102.69387436394634</v>
      </c>
      <c r="E28" s="12"/>
      <c r="F28" s="3">
        <v>42.750127659365035</v>
      </c>
      <c r="G28" s="3">
        <v>38.349101748657482</v>
      </c>
      <c r="H28" s="3">
        <v>48.931201471806581</v>
      </c>
      <c r="I28" s="5"/>
      <c r="J28" s="5">
        <v>9.5592191493134191</v>
      </c>
      <c r="K28" s="5">
        <v>9.0389699662961984</v>
      </c>
      <c r="L28" s="5">
        <v>13.571073528973665</v>
      </c>
      <c r="M28" s="1"/>
      <c r="N28" s="1">
        <v>1.1201372147122683E-2</v>
      </c>
      <c r="O28" s="1">
        <v>0.25663806391437183</v>
      </c>
      <c r="P28" s="1">
        <v>0.4173052244492963</v>
      </c>
      <c r="R28" s="11"/>
      <c r="S28" s="11"/>
      <c r="T28" s="11"/>
    </row>
    <row r="29" spans="1:20" x14ac:dyDescent="0.25">
      <c r="A29" t="s">
        <v>28</v>
      </c>
      <c r="B29" s="3">
        <v>100.00000000000003</v>
      </c>
      <c r="C29" s="3">
        <v>91.189504503212916</v>
      </c>
      <c r="D29" s="3">
        <v>98.809307104010429</v>
      </c>
      <c r="E29" s="12"/>
      <c r="F29" s="3">
        <v>63.29591280284761</v>
      </c>
      <c r="G29" s="3">
        <v>34.881474027599417</v>
      </c>
      <c r="H29" s="3">
        <v>67.964835243742741</v>
      </c>
      <c r="I29" s="5"/>
      <c r="J29" s="5">
        <v>14.153396372506649</v>
      </c>
      <c r="K29" s="5">
        <v>9.006357866670605</v>
      </c>
      <c r="L29" s="5">
        <v>19.619757961701719</v>
      </c>
      <c r="M29" s="1"/>
      <c r="N29" s="1">
        <v>8.0748950789671953E-2</v>
      </c>
      <c r="O29" s="1">
        <v>0.37432357788747495</v>
      </c>
      <c r="P29" s="1">
        <v>0.34716349685181186</v>
      </c>
      <c r="R29" s="11"/>
      <c r="S29" s="11"/>
      <c r="T29" s="11"/>
    </row>
    <row r="30" spans="1:20" ht="15.75" thickBot="1" x14ac:dyDescent="0.3">
      <c r="A30" t="s">
        <v>56</v>
      </c>
      <c r="B30" s="3">
        <v>100</v>
      </c>
      <c r="C30" s="3">
        <v>85.611819386843706</v>
      </c>
      <c r="D30" s="3">
        <v>91.045086430509073</v>
      </c>
      <c r="E30" s="12"/>
      <c r="F30" s="3">
        <v>35.940336188831537</v>
      </c>
      <c r="G30" s="3">
        <v>22.24032075561162</v>
      </c>
      <c r="H30" s="3">
        <v>65.970751149417183</v>
      </c>
      <c r="I30" s="5"/>
      <c r="J30" s="5">
        <v>8.245278602315496</v>
      </c>
      <c r="K30" s="5">
        <v>5.2420938740189662</v>
      </c>
      <c r="L30" s="5">
        <v>19.044115467378912</v>
      </c>
      <c r="M30" s="1"/>
      <c r="N30" s="1">
        <v>4.8493043719268436E-2</v>
      </c>
      <c r="O30" s="1">
        <v>0.232328360251772</v>
      </c>
      <c r="P30" s="1">
        <v>0.44183730079362415</v>
      </c>
      <c r="R30" s="11"/>
      <c r="S30" s="11"/>
      <c r="T30" s="11"/>
    </row>
    <row r="31" spans="1:20" ht="24" thickBot="1" x14ac:dyDescent="0.35">
      <c r="A31" s="6" t="s">
        <v>68</v>
      </c>
      <c r="B31" s="45"/>
      <c r="C31" s="45"/>
      <c r="D31" s="45"/>
      <c r="E31" s="8"/>
      <c r="F31" s="45"/>
      <c r="G31" s="45"/>
      <c r="H31" s="45"/>
      <c r="I31" s="8"/>
      <c r="J31" s="45"/>
      <c r="K31" s="45"/>
      <c r="L31" s="45"/>
      <c r="M31" s="8"/>
      <c r="N31" s="45"/>
      <c r="O31" s="45"/>
      <c r="P31" s="46"/>
    </row>
    <row r="32" spans="1:20" x14ac:dyDescent="0.25">
      <c r="A32" t="s">
        <v>41</v>
      </c>
      <c r="B32" s="3">
        <v>100.00000000000001</v>
      </c>
      <c r="C32" s="3">
        <v>99.544469832450361</v>
      </c>
      <c r="D32" s="3">
        <v>97.595903488977626</v>
      </c>
      <c r="F32" s="3">
        <v>22.475216832885735</v>
      </c>
      <c r="G32" s="3">
        <v>24.585987241029784</v>
      </c>
      <c r="H32" s="2">
        <v>19.3230801521416</v>
      </c>
      <c r="I32" s="4"/>
      <c r="J32" s="5">
        <v>5.0256112647380036</v>
      </c>
      <c r="K32" s="5">
        <v>5.7949727667660325</v>
      </c>
      <c r="L32" s="5">
        <v>4.5544936696635032</v>
      </c>
      <c r="N32" s="1">
        <v>0.3892729046429988</v>
      </c>
      <c r="O32" s="1">
        <v>0.42194151432405569</v>
      </c>
      <c r="P32" s="1">
        <v>0.45170278670543151</v>
      </c>
    </row>
    <row r="33" spans="1:16" x14ac:dyDescent="0.25">
      <c r="A33" t="s">
        <v>23</v>
      </c>
      <c r="B33" s="3">
        <v>100</v>
      </c>
      <c r="C33" s="3">
        <v>101.22212013893797</v>
      </c>
      <c r="D33" s="3">
        <v>100.4432425838196</v>
      </c>
      <c r="F33" s="3">
        <v>41.504403804888696</v>
      </c>
      <c r="G33" s="3">
        <v>39.490944399779565</v>
      </c>
      <c r="H33" s="2">
        <v>31.072338342379368</v>
      </c>
      <c r="I33" s="4"/>
      <c r="J33" s="5">
        <v>9.2806668273332047</v>
      </c>
      <c r="K33" s="5">
        <v>9.3081048601816825</v>
      </c>
      <c r="L33" s="5">
        <v>8.6179160878472736</v>
      </c>
      <c r="N33" s="1">
        <v>0.36687099164647113</v>
      </c>
      <c r="O33" s="1">
        <v>0.40363309811478681</v>
      </c>
      <c r="P33" s="1">
        <v>0.37983657745320298</v>
      </c>
    </row>
    <row r="34" spans="1:16" x14ac:dyDescent="0.25">
      <c r="A34" t="s">
        <v>24</v>
      </c>
      <c r="B34" s="3">
        <v>100</v>
      </c>
      <c r="C34" s="3">
        <v>84.35848965149529</v>
      </c>
      <c r="D34" s="3">
        <v>98.118029373254885</v>
      </c>
      <c r="F34" s="3">
        <v>36.722059206150668</v>
      </c>
      <c r="G34" s="3">
        <v>29.426736055124753</v>
      </c>
      <c r="H34" s="2">
        <v>28.92607498422343</v>
      </c>
      <c r="I34" s="4"/>
      <c r="J34" s="5">
        <v>8.211302065872486</v>
      </c>
      <c r="K34" s="5">
        <v>6.9359482042551299</v>
      </c>
      <c r="L34" s="5">
        <v>8.0226497348872137</v>
      </c>
      <c r="N34" s="1">
        <v>1.6447231069928587E-2</v>
      </c>
      <c r="O34" s="1">
        <v>0.33294804160706926</v>
      </c>
      <c r="P34" s="1">
        <v>0.31310509030953748</v>
      </c>
    </row>
    <row r="35" spans="1:16" x14ac:dyDescent="0.25">
      <c r="A35" t="s">
        <v>34</v>
      </c>
      <c r="B35" s="3">
        <v>100</v>
      </c>
      <c r="C35" s="3">
        <v>110.04174488882552</v>
      </c>
      <c r="D35" s="3">
        <v>106.97094880500411</v>
      </c>
      <c r="F35" s="3">
        <v>26.879904599719563</v>
      </c>
      <c r="G35" s="3">
        <v>28.691084866048119</v>
      </c>
      <c r="H35" s="2">
        <v>21.361222715425946</v>
      </c>
      <c r="I35" s="4"/>
      <c r="J35" s="5">
        <v>6.0105293913682214</v>
      </c>
      <c r="K35" s="5">
        <v>6.7625535561271182</v>
      </c>
      <c r="L35" s="5">
        <v>5.9245372159287975</v>
      </c>
      <c r="N35" s="1">
        <v>2.8282691716581248E-2</v>
      </c>
      <c r="O35" s="1">
        <v>0.18350191532909971</v>
      </c>
      <c r="P35" s="1">
        <v>0.24577926650785731</v>
      </c>
    </row>
    <row r="36" spans="1:16" x14ac:dyDescent="0.25">
      <c r="A36" t="s">
        <v>42</v>
      </c>
      <c r="B36" s="3">
        <v>99.999999999999957</v>
      </c>
      <c r="C36" s="3">
        <v>93.537705830880597</v>
      </c>
      <c r="D36" s="3">
        <v>101.20978358169658</v>
      </c>
      <c r="F36" s="3">
        <v>33.668781031551603</v>
      </c>
      <c r="G36" s="3">
        <v>31.691185654127707</v>
      </c>
      <c r="H36" s="2">
        <v>20.571072217028075</v>
      </c>
      <c r="I36" s="4"/>
      <c r="J36" s="5">
        <v>7.7241481088806596</v>
      </c>
      <c r="K36" s="5">
        <v>7.0863645410195693</v>
      </c>
      <c r="L36" s="5">
        <v>5.7053888976744167</v>
      </c>
      <c r="N36" s="1">
        <v>9.3732066282492643E-2</v>
      </c>
      <c r="O36" s="1">
        <v>0.19601512872786309</v>
      </c>
      <c r="P36" s="1">
        <v>0.27509181570257396</v>
      </c>
    </row>
    <row r="37" spans="1:16" x14ac:dyDescent="0.25">
      <c r="A37" t="s">
        <v>35</v>
      </c>
      <c r="B37" s="3">
        <v>100.00000000000003</v>
      </c>
      <c r="C37" s="3">
        <v>91.337539972145976</v>
      </c>
      <c r="D37" s="3">
        <v>100.25576382038076</v>
      </c>
      <c r="F37" s="3">
        <v>27.984574868187615</v>
      </c>
      <c r="G37" s="3">
        <v>32.745283053068086</v>
      </c>
      <c r="H37" s="2">
        <v>18.016570470542803</v>
      </c>
      <c r="I37" s="4"/>
      <c r="J37" s="5">
        <v>6.4201017804409402</v>
      </c>
      <c r="K37" s="5">
        <v>7.322067884913209</v>
      </c>
      <c r="L37" s="5">
        <v>4.9968975876578812</v>
      </c>
      <c r="N37" s="1">
        <v>7.4570615854118866E-2</v>
      </c>
      <c r="O37" s="1">
        <v>0.14581132940653985</v>
      </c>
      <c r="P37" s="1">
        <v>0.46437870802687697</v>
      </c>
    </row>
    <row r="38" spans="1:16" x14ac:dyDescent="0.25">
      <c r="A38" t="s">
        <v>43</v>
      </c>
      <c r="B38" s="3">
        <v>99.999999999999986</v>
      </c>
      <c r="C38" s="3">
        <v>109.61904965273513</v>
      </c>
      <c r="D38" s="3">
        <v>84.559505321660382</v>
      </c>
      <c r="F38" s="3">
        <v>37.814030819222758</v>
      </c>
      <c r="G38" s="3">
        <v>42.512942662710046</v>
      </c>
      <c r="H38" s="2">
        <v>33.261581768989792</v>
      </c>
      <c r="I38" s="4"/>
      <c r="J38" s="5">
        <v>8.9128525387565052</v>
      </c>
      <c r="K38" s="5">
        <v>9.7531379399627376</v>
      </c>
      <c r="L38" s="5">
        <v>10.518235696994026</v>
      </c>
      <c r="N38" s="1">
        <v>0.16692746769715072</v>
      </c>
      <c r="O38" s="1">
        <v>5.3172545018289719E-2</v>
      </c>
      <c r="P38" s="1">
        <v>1.769942736153312E-2</v>
      </c>
    </row>
    <row r="39" spans="1:16" x14ac:dyDescent="0.25">
      <c r="A39" t="s">
        <v>36</v>
      </c>
      <c r="B39" s="3">
        <v>99.999999999999972</v>
      </c>
      <c r="C39" s="3">
        <v>106.63679183943083</v>
      </c>
      <c r="D39" s="3">
        <v>105.58755459655104</v>
      </c>
      <c r="F39" s="3">
        <v>25.138593233727516</v>
      </c>
      <c r="G39" s="3">
        <v>32.143984103283621</v>
      </c>
      <c r="H39" s="2">
        <v>16.395355544443202</v>
      </c>
      <c r="I39" s="4"/>
      <c r="J39" s="5">
        <v>5.6211603329330986</v>
      </c>
      <c r="K39" s="5">
        <v>7.576409711261479</v>
      </c>
      <c r="L39" s="5">
        <v>4.5472534688425217</v>
      </c>
      <c r="N39" s="1">
        <v>8.9031800673526632E-2</v>
      </c>
      <c r="O39" s="1">
        <v>0.21682965722316377</v>
      </c>
      <c r="P39" s="1">
        <v>0.10676404131282283</v>
      </c>
    </row>
    <row r="40" spans="1:16" x14ac:dyDescent="0.25">
      <c r="A40" t="s">
        <v>44</v>
      </c>
      <c r="B40" s="3">
        <v>100.00000000000003</v>
      </c>
      <c r="C40" s="3">
        <v>110.28964591374393</v>
      </c>
      <c r="D40" s="3">
        <v>124.98386661503982</v>
      </c>
      <c r="F40" s="3">
        <v>29.749696761408217</v>
      </c>
      <c r="G40" s="3">
        <v>30.829036035589155</v>
      </c>
      <c r="H40" s="2">
        <v>35.410324830058158</v>
      </c>
      <c r="I40" s="4"/>
      <c r="J40" s="5">
        <v>7.0120707727450746</v>
      </c>
      <c r="K40" s="5">
        <v>7.9600228763643415</v>
      </c>
      <c r="L40" s="5">
        <v>11.197727914939858</v>
      </c>
      <c r="N40" s="1">
        <v>0.14874990222780313</v>
      </c>
      <c r="O40" s="1">
        <v>7.3432717496801442E-2</v>
      </c>
      <c r="P40" s="1">
        <v>3.5531276216238483E-5</v>
      </c>
    </row>
    <row r="41" spans="1:16" x14ac:dyDescent="0.25">
      <c r="A41" t="s">
        <v>37</v>
      </c>
      <c r="B41" s="3">
        <v>100.00000000000003</v>
      </c>
      <c r="C41" s="3">
        <v>103.50392122601271</v>
      </c>
      <c r="D41" s="3">
        <v>90.481054757097056</v>
      </c>
      <c r="F41" s="3">
        <v>48.319331340762972</v>
      </c>
      <c r="G41" s="3">
        <v>44.822598028769569</v>
      </c>
      <c r="H41" s="2">
        <v>42.250436539225987</v>
      </c>
      <c r="I41" s="4"/>
      <c r="J41" s="5">
        <v>10.804530950528205</v>
      </c>
      <c r="K41" s="5">
        <v>10.871076828659934</v>
      </c>
      <c r="L41" s="5">
        <v>11.718162719455123</v>
      </c>
      <c r="N41" s="1">
        <v>0.44962176386359548</v>
      </c>
      <c r="O41" s="1">
        <v>0.10511797086734817</v>
      </c>
      <c r="P41" s="1">
        <v>0.17486835667429762</v>
      </c>
    </row>
    <row r="42" spans="1:16" x14ac:dyDescent="0.25">
      <c r="A42" t="s">
        <v>45</v>
      </c>
      <c r="B42" s="3">
        <v>99.999999999999986</v>
      </c>
      <c r="C42" s="3">
        <v>107.3773265651438</v>
      </c>
      <c r="D42" s="3">
        <v>112.27990633251959</v>
      </c>
      <c r="F42" s="3">
        <v>51.325799766736218</v>
      </c>
      <c r="G42" s="3">
        <v>50.055796993452105</v>
      </c>
      <c r="H42" s="2">
        <v>48.520860289083032</v>
      </c>
      <c r="I42" s="4"/>
      <c r="J42" s="5">
        <v>11.774946019979296</v>
      </c>
      <c r="K42" s="5">
        <v>12.924351209118619</v>
      </c>
      <c r="L42" s="5">
        <v>14.629589825831241</v>
      </c>
      <c r="N42" s="1">
        <v>0.28985485273290379</v>
      </c>
      <c r="O42" s="1">
        <v>0.12642666541278574</v>
      </c>
      <c r="P42" s="1">
        <v>7.0506830376554808E-2</v>
      </c>
    </row>
    <row r="43" spans="1:16" x14ac:dyDescent="0.25">
      <c r="A43" t="s">
        <v>38</v>
      </c>
      <c r="B43" s="3">
        <v>100.00000000000001</v>
      </c>
      <c r="C43" s="3">
        <v>92.978232207161426</v>
      </c>
      <c r="D43" s="3">
        <v>108.24960447101847</v>
      </c>
      <c r="F43" s="3">
        <v>31.028487382870768</v>
      </c>
      <c r="G43" s="3">
        <v>37.900659457340637</v>
      </c>
      <c r="H43" s="2">
        <v>44.430765544008118</v>
      </c>
      <c r="I43" s="4"/>
      <c r="J43" s="5">
        <v>6.9381807027093574</v>
      </c>
      <c r="K43" s="5">
        <v>8.9332711045758746</v>
      </c>
      <c r="L43" s="5">
        <v>12.322877182849226</v>
      </c>
      <c r="N43" s="1">
        <v>0.25087615246288575</v>
      </c>
      <c r="O43" s="1">
        <v>0.1561920088750558</v>
      </c>
      <c r="P43" s="1">
        <v>0.13130360662277551</v>
      </c>
    </row>
    <row r="44" spans="1:16" x14ac:dyDescent="0.25">
      <c r="A44" t="s">
        <v>46</v>
      </c>
      <c r="B44" s="3">
        <v>100.00000000000001</v>
      </c>
      <c r="C44" s="3">
        <v>114.36237622904983</v>
      </c>
      <c r="D44" s="3">
        <v>125.92729086451958</v>
      </c>
      <c r="F44" s="3">
        <v>35.827435806760974</v>
      </c>
      <c r="G44" s="3">
        <v>28.867891565429385</v>
      </c>
      <c r="H44" s="2">
        <v>20.606989695164479</v>
      </c>
      <c r="I44" s="4"/>
      <c r="J44" s="5">
        <v>8.0112581923427548</v>
      </c>
      <c r="K44" s="5">
        <v>7.0014921243025006</v>
      </c>
      <c r="L44" s="5">
        <v>5.9487255238455283</v>
      </c>
      <c r="N44" s="1">
        <v>3.5152671537984223E-2</v>
      </c>
      <c r="O44" s="1">
        <v>9.0453614037707283E-2</v>
      </c>
      <c r="P44" s="1">
        <v>6.1044932089161091E-4</v>
      </c>
    </row>
    <row r="45" spans="1:16" x14ac:dyDescent="0.25">
      <c r="A45" t="s">
        <v>47</v>
      </c>
      <c r="B45" s="3">
        <v>100.00000000000003</v>
      </c>
      <c r="C45" s="3">
        <v>111.27128910882206</v>
      </c>
      <c r="D45" s="3">
        <v>112.45178629662531</v>
      </c>
      <c r="F45" s="3">
        <v>30.074191612235044</v>
      </c>
      <c r="G45" s="3">
        <v>37.448633068917218</v>
      </c>
      <c r="H45" s="2">
        <v>32.485478956678108</v>
      </c>
      <c r="I45" s="4"/>
      <c r="J45" s="5">
        <v>6.7247936813311551</v>
      </c>
      <c r="K45" s="5">
        <v>8.3737689206545465</v>
      </c>
      <c r="L45" s="5">
        <v>9.0098507758699498</v>
      </c>
      <c r="N45" s="1">
        <v>0.14749337601436052</v>
      </c>
      <c r="O45" s="1">
        <v>0.48959895838277168</v>
      </c>
      <c r="P45" s="1">
        <v>8.2146773774024059E-2</v>
      </c>
    </row>
    <row r="46" spans="1:16" x14ac:dyDescent="0.25">
      <c r="A46" t="s">
        <v>48</v>
      </c>
      <c r="B46" s="3">
        <v>99.999999999999972</v>
      </c>
      <c r="C46" s="3">
        <v>92.696121752462048</v>
      </c>
      <c r="D46" s="3">
        <v>98.100134285782403</v>
      </c>
      <c r="F46" s="3">
        <v>27.562620609627004</v>
      </c>
      <c r="G46" s="3">
        <v>38.34300113546292</v>
      </c>
      <c r="H46" s="2">
        <v>31.382045887699949</v>
      </c>
      <c r="I46" s="4"/>
      <c r="J46" s="5">
        <v>6.163189332116267</v>
      </c>
      <c r="K46" s="5">
        <v>8.5737557000246714</v>
      </c>
      <c r="L46" s="5">
        <v>8.7038135059281529</v>
      </c>
      <c r="N46" s="1">
        <v>0.14205668895923768</v>
      </c>
      <c r="O46" s="1">
        <v>0.28498669140247945</v>
      </c>
      <c r="P46" s="1">
        <v>0.36196373373417512</v>
      </c>
    </row>
    <row r="47" spans="1:16" x14ac:dyDescent="0.25">
      <c r="A47" t="s">
        <v>39</v>
      </c>
      <c r="B47" s="3">
        <v>99.999999999999986</v>
      </c>
      <c r="C47" s="3">
        <v>105.12007125107206</v>
      </c>
      <c r="D47" s="3">
        <v>106.96654957914767</v>
      </c>
      <c r="F47" s="3">
        <v>29.176228561234684</v>
      </c>
      <c r="G47" s="3">
        <v>26.570954048526175</v>
      </c>
      <c r="H47" s="2">
        <v>22.980308075610651</v>
      </c>
      <c r="I47" s="4"/>
      <c r="J47" s="5">
        <v>6.5240030389991635</v>
      </c>
      <c r="K47" s="5">
        <v>5.9414459479527775</v>
      </c>
      <c r="L47" s="5">
        <v>6.373590699428723</v>
      </c>
      <c r="N47" s="1">
        <v>0.25349153873328145</v>
      </c>
      <c r="O47" s="1">
        <v>0.24686535074418225</v>
      </c>
      <c r="P47" s="1">
        <v>0.11421261466416199</v>
      </c>
    </row>
    <row r="48" spans="1:16" x14ac:dyDescent="0.25">
      <c r="A48" t="s">
        <v>25</v>
      </c>
      <c r="B48" s="3">
        <v>100</v>
      </c>
      <c r="C48" s="3">
        <v>93.656464115682752</v>
      </c>
      <c r="D48" s="3">
        <v>91.45588045025228</v>
      </c>
      <c r="F48" s="3">
        <v>33.614385742516461</v>
      </c>
      <c r="G48" s="3">
        <v>35.024132081813256</v>
      </c>
      <c r="H48" s="2">
        <v>26.61449785838364</v>
      </c>
      <c r="I48" s="4"/>
      <c r="J48" s="5">
        <v>7.5164051542166543</v>
      </c>
      <c r="K48" s="5">
        <v>8.2552671000744891</v>
      </c>
      <c r="L48" s="5">
        <v>7.3815335922406726</v>
      </c>
      <c r="N48" s="1">
        <v>0.23400068043365835</v>
      </c>
      <c r="O48" s="1">
        <v>0.10774332619625246</v>
      </c>
      <c r="P48" s="1">
        <v>3.9208063734841835E-2</v>
      </c>
    </row>
    <row r="49" spans="1:16" x14ac:dyDescent="0.25">
      <c r="A49" t="s">
        <v>49</v>
      </c>
      <c r="B49" s="3">
        <v>100.00000000000001</v>
      </c>
      <c r="C49" s="3">
        <v>85.40199718345923</v>
      </c>
      <c r="D49" s="3">
        <v>77.440284266631565</v>
      </c>
      <c r="F49" s="3">
        <v>30.746817844698988</v>
      </c>
      <c r="G49" s="3">
        <v>27.222341692610236</v>
      </c>
      <c r="H49" s="2">
        <v>26.289382274007494</v>
      </c>
      <c r="I49" s="4"/>
      <c r="J49" s="5">
        <v>6.8751974792550508</v>
      </c>
      <c r="K49" s="5">
        <v>6.805585423152559</v>
      </c>
      <c r="L49" s="5">
        <v>7.291362753016009</v>
      </c>
      <c r="N49" s="1">
        <v>2.4768409291172069E-3</v>
      </c>
      <c r="O49" s="1">
        <v>5.0938523276686645E-2</v>
      </c>
      <c r="P49" s="1">
        <v>4.0633082601567588E-3</v>
      </c>
    </row>
    <row r="50" spans="1:16" x14ac:dyDescent="0.25">
      <c r="A50" t="s">
        <v>50</v>
      </c>
      <c r="B50" s="3">
        <v>100</v>
      </c>
      <c r="C50" s="3">
        <v>92.656808070681137</v>
      </c>
      <c r="D50" s="3">
        <v>91.490152723288119</v>
      </c>
      <c r="F50" s="3">
        <v>30.578178762240707</v>
      </c>
      <c r="G50" s="3">
        <v>37.641890452536032</v>
      </c>
      <c r="H50" s="2">
        <v>27.731593489187233</v>
      </c>
      <c r="I50" s="4"/>
      <c r="J50" s="5">
        <v>6.8374886340510601</v>
      </c>
      <c r="K50" s="5">
        <v>8.416982585347089</v>
      </c>
      <c r="L50" s="5">
        <v>7.6913601750452223</v>
      </c>
      <c r="N50" s="1">
        <v>0.16540153930538437</v>
      </c>
      <c r="O50" s="1">
        <v>0.11582320739187922</v>
      </c>
      <c r="P50" s="1">
        <v>2.3236617924887949E-2</v>
      </c>
    </row>
    <row r="51" spans="1:16" x14ac:dyDescent="0.25">
      <c r="A51" t="s">
        <v>20</v>
      </c>
      <c r="B51" s="3">
        <v>99.999999999999972</v>
      </c>
      <c r="C51" s="3">
        <v>87.117148130085937</v>
      </c>
      <c r="D51" s="3">
        <v>106.0223054174794</v>
      </c>
      <c r="F51" s="3">
        <v>26.896752207507529</v>
      </c>
      <c r="G51" s="3">
        <v>22.902776692013671</v>
      </c>
      <c r="H51" s="2">
        <v>31.411419963746887</v>
      </c>
      <c r="I51" s="4"/>
      <c r="J51" s="5">
        <v>6.0142966309954362</v>
      </c>
      <c r="K51" s="5">
        <v>5.1212165556840326</v>
      </c>
      <c r="L51" s="5">
        <v>8.7119604088017386</v>
      </c>
      <c r="N51" s="1">
        <v>8.7506193320881394E-3</v>
      </c>
      <c r="O51" s="1">
        <v>0.11473715681854706</v>
      </c>
      <c r="P51" s="1">
        <v>0.24900441876053869</v>
      </c>
    </row>
    <row r="52" spans="1:16" x14ac:dyDescent="0.25">
      <c r="A52" t="s">
        <v>40</v>
      </c>
      <c r="B52" s="3">
        <v>100</v>
      </c>
      <c r="C52" s="3">
        <v>96.682977257064096</v>
      </c>
      <c r="D52" s="3">
        <v>105.32623011117572</v>
      </c>
      <c r="F52" s="3">
        <v>20.499087945066726</v>
      </c>
      <c r="G52" s="3">
        <v>23.869530385522207</v>
      </c>
      <c r="H52" s="2">
        <v>30.159612695242789</v>
      </c>
      <c r="I52" s="4"/>
      <c r="J52" s="5">
        <v>4.583735412191567</v>
      </c>
      <c r="K52" s="5">
        <v>5.3373892533024412</v>
      </c>
      <c r="L52" s="5">
        <v>8.3647715400640443</v>
      </c>
      <c r="N52" s="1">
        <v>0.28262638479908581</v>
      </c>
      <c r="O52" s="1">
        <v>0.4577299331180249</v>
      </c>
      <c r="P52" s="1">
        <v>0.12349295642803895</v>
      </c>
    </row>
    <row r="53" spans="1:16" x14ac:dyDescent="0.25">
      <c r="A53" t="s">
        <v>26</v>
      </c>
      <c r="B53" s="3">
        <v>99.999999999999972</v>
      </c>
      <c r="C53" s="3">
        <v>100.86744256618051</v>
      </c>
      <c r="D53" s="3">
        <v>110.90435137031534</v>
      </c>
      <c r="F53" s="3">
        <v>38.595692015078541</v>
      </c>
      <c r="G53" s="3">
        <v>42.394464895636375</v>
      </c>
      <c r="H53" s="2">
        <v>46.011030508205153</v>
      </c>
      <c r="I53" s="4"/>
      <c r="J53" s="5">
        <v>8.8544590078814238</v>
      </c>
      <c r="K53" s="5">
        <v>9.4796905376371452</v>
      </c>
      <c r="L53" s="5">
        <v>12.761163825713201</v>
      </c>
      <c r="N53" s="1">
        <v>0.29235968668192086</v>
      </c>
      <c r="O53" s="1">
        <v>0.39380252721822084</v>
      </c>
      <c r="P53" s="1">
        <v>0.32132453935699257</v>
      </c>
    </row>
    <row r="54" spans="1:16" x14ac:dyDescent="0.25">
      <c r="A54" t="s">
        <v>27</v>
      </c>
      <c r="B54" s="3">
        <v>100</v>
      </c>
      <c r="C54" s="3">
        <v>75.331701373752281</v>
      </c>
      <c r="D54" s="3">
        <v>99.075057917748097</v>
      </c>
      <c r="F54" s="3">
        <v>20.10630286350948</v>
      </c>
      <c r="G54" s="3">
        <v>30.053343618518738</v>
      </c>
      <c r="H54" s="2">
        <v>42.308626326115409</v>
      </c>
      <c r="I54" s="4"/>
      <c r="J54" s="5">
        <v>4.6127022268558049</v>
      </c>
      <c r="K54" s="5">
        <v>6.8947098815066399</v>
      </c>
      <c r="L54" s="5">
        <v>11.734301662558057</v>
      </c>
      <c r="N54" s="1">
        <v>3.3052568405254825E-3</v>
      </c>
      <c r="O54" s="1">
        <v>0.16084613679067825</v>
      </c>
      <c r="P54" s="1">
        <v>0.44271287652495489</v>
      </c>
    </row>
    <row r="55" spans="1:16" x14ac:dyDescent="0.25">
      <c r="A55" t="s">
        <v>51</v>
      </c>
      <c r="B55" s="3">
        <v>99.999999999999986</v>
      </c>
      <c r="C55" s="3">
        <v>76.533958254999533</v>
      </c>
      <c r="D55" s="3">
        <v>105.2085393873918</v>
      </c>
      <c r="F55" s="3">
        <v>24.211013441546616</v>
      </c>
      <c r="G55" s="3">
        <v>23.067736631624392</v>
      </c>
      <c r="H55" s="2">
        <v>34.410908637601487</v>
      </c>
      <c r="I55" s="4"/>
      <c r="J55" s="5">
        <v>5.4137471859459358</v>
      </c>
      <c r="K55" s="5">
        <v>5.1581027195374167</v>
      </c>
      <c r="L55" s="5">
        <v>9.5438688867829882</v>
      </c>
      <c r="N55" s="1">
        <v>1.7574004901323861E-4</v>
      </c>
      <c r="O55" s="1">
        <v>6.5331523918143328E-2</v>
      </c>
      <c r="P55" s="1">
        <v>0.19637898109162399</v>
      </c>
    </row>
    <row r="56" spans="1:16" x14ac:dyDescent="0.25">
      <c r="A56" t="s">
        <v>8</v>
      </c>
      <c r="B56" s="3">
        <v>100.00000000000001</v>
      </c>
      <c r="C56" s="3">
        <v>97.834845556683788</v>
      </c>
      <c r="D56" s="3">
        <v>86.852353209610527</v>
      </c>
      <c r="F56" s="3">
        <v>45.113133829285765</v>
      </c>
      <c r="G56" s="3">
        <v>49.240732295866898</v>
      </c>
      <c r="H56" s="2">
        <v>45.120388439123943</v>
      </c>
      <c r="I56" s="4"/>
      <c r="J56" s="5">
        <v>10.349662704646459</v>
      </c>
      <c r="K56" s="5">
        <v>11.942631784624826</v>
      </c>
      <c r="L56" s="5">
        <v>14.268319637916125</v>
      </c>
      <c r="N56" s="1">
        <v>0.47173389224973927</v>
      </c>
      <c r="O56" s="1">
        <v>0.26927965533967702</v>
      </c>
      <c r="P56" s="1">
        <v>0.30079227633537581</v>
      </c>
    </row>
    <row r="57" spans="1:16" x14ac:dyDescent="0.25">
      <c r="A57" t="s">
        <v>21</v>
      </c>
      <c r="B57" s="3">
        <v>99.999999999999986</v>
      </c>
      <c r="C57" s="3">
        <v>92.150058325136129</v>
      </c>
      <c r="D57" s="3">
        <v>96.546677507576319</v>
      </c>
      <c r="F57" s="3">
        <v>37.055479328486626</v>
      </c>
      <c r="G57" s="3">
        <v>42.833828737336056</v>
      </c>
      <c r="H57" s="2">
        <v>46.895723988835933</v>
      </c>
      <c r="I57" s="4"/>
      <c r="J57" s="5">
        <v>8.2858570717334352</v>
      </c>
      <c r="K57" s="5">
        <v>9.8267542542619086</v>
      </c>
      <c r="L57" s="5">
        <v>14.139592794821606</v>
      </c>
      <c r="N57" s="1">
        <v>0.24351008468610952</v>
      </c>
      <c r="O57" s="1">
        <v>0.43024184585357628</v>
      </c>
      <c r="P57" s="1">
        <v>0.31178616140641024</v>
      </c>
    </row>
    <row r="58" spans="1:16" x14ac:dyDescent="0.25">
      <c r="A58" t="s">
        <v>22</v>
      </c>
      <c r="B58" s="3">
        <v>100</v>
      </c>
      <c r="C58" s="3">
        <v>94.854560690650146</v>
      </c>
      <c r="D58" s="3">
        <v>116.15236970323342</v>
      </c>
      <c r="F58" s="3">
        <v>40.061224616634867</v>
      </c>
      <c r="G58" s="3">
        <v>41.911861443009528</v>
      </c>
      <c r="H58" s="2">
        <v>45.000197676195668</v>
      </c>
      <c r="I58" s="4"/>
      <c r="J58" s="5">
        <v>8.9579621504683509</v>
      </c>
      <c r="K58" s="5">
        <v>9.6152404508293312</v>
      </c>
      <c r="L58" s="5">
        <v>12.480809240579919</v>
      </c>
      <c r="N58" s="1">
        <v>0.30176427219768381</v>
      </c>
      <c r="O58" s="1">
        <v>1.9452845328941131E-2</v>
      </c>
      <c r="P58" s="1">
        <v>0.14873979068448223</v>
      </c>
    </row>
    <row r="59" spans="1:16" x14ac:dyDescent="0.25">
      <c r="A59" t="s">
        <v>6</v>
      </c>
      <c r="B59" s="3">
        <v>100</v>
      </c>
      <c r="C59" s="3">
        <v>86.465263387501381</v>
      </c>
      <c r="D59" s="3">
        <v>91.836361047256744</v>
      </c>
      <c r="F59" s="3">
        <v>22.277414047538414</v>
      </c>
      <c r="G59" s="3">
        <v>16.884586934296241</v>
      </c>
      <c r="H59" s="2">
        <v>11.490377606103683</v>
      </c>
      <c r="I59" s="4"/>
      <c r="J59" s="5">
        <v>7.0447368768851959</v>
      </c>
      <c r="K59" s="5">
        <v>5.3393752063495903</v>
      </c>
      <c r="L59" s="5">
        <v>4.3429545165680041</v>
      </c>
      <c r="N59" s="1">
        <v>6.4643986673665388E-2</v>
      </c>
      <c r="O59" s="1">
        <v>0.4769471016113086</v>
      </c>
      <c r="P59" s="1">
        <v>0.13090274718824177</v>
      </c>
    </row>
    <row r="60" spans="1:16" x14ac:dyDescent="0.25">
      <c r="A60" t="s">
        <v>7</v>
      </c>
      <c r="B60" s="3">
        <v>100.00000000000001</v>
      </c>
      <c r="C60" s="3">
        <v>79.430273115557313</v>
      </c>
      <c r="D60" s="3">
        <v>101.7048650675744</v>
      </c>
      <c r="F60" s="3">
        <v>18.388705078611444</v>
      </c>
      <c r="G60" s="3">
        <v>17.763162020008046</v>
      </c>
      <c r="H60" s="2">
        <v>21.035616184293211</v>
      </c>
      <c r="I60" s="4"/>
      <c r="J60" s="5">
        <v>5.8150191269517792</v>
      </c>
      <c r="K60" s="5">
        <v>5.6172050429822864</v>
      </c>
      <c r="L60" s="5">
        <v>7.9507155855207543</v>
      </c>
      <c r="N60" s="1">
        <v>2.4113423644626215E-2</v>
      </c>
      <c r="O60" s="1">
        <v>0.10508046255684876</v>
      </c>
      <c r="P60" s="1">
        <v>0.36015636575457577</v>
      </c>
    </row>
  </sheetData>
  <mergeCells count="8">
    <mergeCell ref="B1:D1"/>
    <mergeCell ref="F1:H1"/>
    <mergeCell ref="J1:L1"/>
    <mergeCell ref="N1:P1"/>
    <mergeCell ref="B31:D31"/>
    <mergeCell ref="F31:H31"/>
    <mergeCell ref="J31:L31"/>
    <mergeCell ref="N31:P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raw MWF</vt:lpstr>
      <vt:lpstr>% change MWF</vt:lpstr>
      <vt:lpstr>Fig1</vt:lpstr>
      <vt:lpstr>EDF4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Ramos</dc:creator>
  <cp:keywords/>
  <dc:description/>
  <cp:lastModifiedBy>Pedro Ramos Cabrer</cp:lastModifiedBy>
  <cp:revision/>
  <cp:lastPrinted>2024-03-18T07:47:00Z</cp:lastPrinted>
  <dcterms:created xsi:type="dcterms:W3CDTF">2023-09-01T08:39:29Z</dcterms:created>
  <dcterms:modified xsi:type="dcterms:W3CDTF">2025-01-31T09:51:18Z</dcterms:modified>
  <cp:category/>
  <cp:contentStatus/>
</cp:coreProperties>
</file>