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mc:AlternateContent xmlns:mc="http://schemas.openxmlformats.org/markup-compatibility/2006">
    <mc:Choice Requires="x15">
      <x15ac:absPath xmlns:x15ac="http://schemas.microsoft.com/office/spreadsheetml/2010/11/ac" url="https://nih-my.sharepoint.com/personal/wattsel_nih_gov/Documents/Reviews/Obesity and cancer risk/Update 2025/Manuscript/Current revision/Meta-analysis submission/Manuscript files/Editoral Mar 2026/"/>
    </mc:Choice>
  </mc:AlternateContent>
  <xr:revisionPtr revIDLastSave="9" documentId="13_ncr:1_{37EFF210-53BE-410A-9CCA-B3FE4554E961}" xr6:coauthVersionLast="47" xr6:coauthVersionMax="47" xr10:uidLastSave="{C743ABE4-8AAE-4A81-8686-96270E3079BB}"/>
  <bookViews>
    <workbookView xWindow="67080" yWindow="-3720" windowWidth="38640" windowHeight="21120" xr2:uid="{298182C2-4815-4C10-B441-F553A44E3C98}"/>
  </bookViews>
  <sheets>
    <sheet name="Table of contents" sheetId="26" r:id="rId1"/>
    <sheet name="Study abbreviations" sheetId="3" r:id="rId2"/>
    <sheet name="BMI_cancer_data" sheetId="5" r:id="rId3"/>
    <sheet name="Sex_strata_data" sheetId="33" r:id="rId4"/>
    <sheet name="BMI_waist_comparison" sheetId="24" r:id="rId5"/>
    <sheet name="BMI_cancer_MR" sheetId="25" r:id="rId6"/>
  </sheets>
  <definedNames>
    <definedName name="_xlnm._FilterDatabase" localSheetId="2" hidden="1">BMI_cancer_data!$A$2:$AC$559</definedName>
    <definedName name="_xlnm._FilterDatabase" localSheetId="5" hidden="1">BMI_cancer_MR!$A$2:$V$70</definedName>
    <definedName name="_xlnm._FilterDatabase" localSheetId="4" hidden="1">BMI_waist_comparison!$A$2:$R$188</definedName>
    <definedName name="_xlnm._FilterDatabase" localSheetId="3" hidden="1">Sex_strata_data!$A$2:$S$392</definedName>
    <definedName name="_xlnm._FilterDatabase" localSheetId="1" hidden="1">'Study abbreviations'!$A$1:$D$108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76" i="33" l="1"/>
  <c r="H173" i="33"/>
  <c r="L38" i="5"/>
  <c r="I68" i="5"/>
  <c r="I535" i="5"/>
  <c r="I260" i="5"/>
  <c r="H201" i="33"/>
  <c r="H251" i="33"/>
  <c r="H196" i="33"/>
  <c r="H149" i="33"/>
  <c r="H208" i="33" l="1"/>
  <c r="H156" i="33"/>
  <c r="H182" i="33"/>
  <c r="U448" i="5" l="1"/>
  <c r="U31" i="5"/>
  <c r="U266" i="5"/>
  <c r="U350" i="5"/>
  <c r="U293" i="5"/>
  <c r="U383" i="5"/>
  <c r="S210" i="5"/>
  <c r="S285" i="5"/>
  <c r="S62" i="5"/>
  <c r="S536" i="5"/>
  <c r="S25" i="5"/>
  <c r="S86" i="5"/>
  <c r="S147" i="5"/>
  <c r="S165" i="5"/>
  <c r="S523" i="5"/>
  <c r="S173" i="5"/>
  <c r="S99" i="5"/>
  <c r="S543" i="5"/>
  <c r="S69" i="5"/>
  <c r="S117" i="5"/>
  <c r="S91" i="5"/>
  <c r="S557" i="5"/>
  <c r="S555" i="5"/>
  <c r="S552" i="5"/>
  <c r="S546" i="5"/>
  <c r="S545" i="5"/>
  <c r="S541" i="5"/>
  <c r="S528" i="5"/>
  <c r="S527" i="5"/>
  <c r="S518" i="5"/>
  <c r="S222" i="5"/>
  <c r="S251" i="5"/>
  <c r="S10" i="5"/>
  <c r="U10" i="5" s="1"/>
  <c r="S380" i="5"/>
  <c r="S459" i="5"/>
  <c r="S292" i="5"/>
  <c r="S200" i="5"/>
  <c r="S334" i="5"/>
  <c r="S401" i="5"/>
  <c r="S41" i="5"/>
  <c r="S462" i="5"/>
  <c r="S255" i="5"/>
  <c r="S451" i="5"/>
  <c r="S109" i="5"/>
  <c r="S111" i="5"/>
  <c r="S464" i="5"/>
  <c r="S550" i="5"/>
  <c r="S218" i="5"/>
  <c r="S468" i="5"/>
  <c r="U339" i="5" l="1"/>
  <c r="U36" i="5"/>
  <c r="U87" i="5"/>
  <c r="U88" i="5"/>
  <c r="U86" i="5"/>
  <c r="U152" i="5"/>
  <c r="U386" i="5"/>
  <c r="U301" i="5"/>
  <c r="U493" i="5"/>
  <c r="U452" i="5"/>
  <c r="U214" i="5"/>
  <c r="U558" i="5"/>
  <c r="U559" i="5"/>
  <c r="U127" i="5"/>
  <c r="U314" i="5"/>
  <c r="U544" i="5"/>
  <c r="U543" i="5"/>
  <c r="U524" i="5"/>
  <c r="U522" i="5"/>
  <c r="U523" i="5"/>
  <c r="U438" i="5"/>
  <c r="U343" i="5"/>
  <c r="U373" i="5"/>
  <c r="U172" i="5"/>
  <c r="U70" i="5"/>
  <c r="U125" i="5"/>
  <c r="U60" i="5"/>
  <c r="U69" i="5"/>
  <c r="U24" i="5"/>
  <c r="U26" i="5"/>
  <c r="U30" i="5"/>
  <c r="U32" i="5"/>
  <c r="U34" i="5"/>
  <c r="U33" i="5"/>
  <c r="U27" i="5"/>
  <c r="U171" i="5"/>
  <c r="U35" i="5"/>
  <c r="U29" i="5"/>
  <c r="U37" i="5"/>
  <c r="U59" i="5"/>
  <c r="U25" i="5"/>
  <c r="U169" i="5"/>
  <c r="U28" i="5"/>
  <c r="U61" i="5"/>
  <c r="U23" i="5"/>
  <c r="U170" i="5"/>
  <c r="U128" i="5"/>
  <c r="U377" i="5"/>
  <c r="U392" i="5"/>
  <c r="U457" i="5"/>
  <c r="U279" i="5"/>
  <c r="U501" i="5"/>
  <c r="U372" i="5"/>
  <c r="U323" i="5"/>
  <c r="U311" i="5"/>
  <c r="U379" i="5"/>
  <c r="U198" i="5"/>
  <c r="U389" i="5"/>
  <c r="U226" i="5"/>
  <c r="U136" i="5"/>
  <c r="U135" i="5"/>
  <c r="U554" i="5"/>
  <c r="U425" i="5"/>
  <c r="U232" i="5"/>
  <c r="U436" i="5"/>
  <c r="U525" i="5" l="1"/>
  <c r="U505" i="5"/>
  <c r="U499" i="5"/>
  <c r="U496" i="5"/>
  <c r="U495" i="5"/>
  <c r="U494" i="5"/>
  <c r="U486" i="5"/>
  <c r="U484" i="5"/>
  <c r="U483" i="5"/>
  <c r="U467" i="5"/>
  <c r="U458" i="5"/>
  <c r="U374" i="5"/>
  <c r="U369" i="5"/>
  <c r="U354" i="5"/>
  <c r="U348" i="5"/>
  <c r="U234" i="5"/>
  <c r="U233" i="5"/>
  <c r="U74" i="5"/>
  <c r="U55" i="5"/>
  <c r="U11" i="5"/>
  <c r="U553" i="5"/>
  <c r="U243" i="5"/>
  <c r="U227" i="5"/>
  <c r="U98" i="5"/>
  <c r="U391" i="5"/>
  <c r="U556" i="5"/>
  <c r="U542" i="5"/>
  <c r="U521" i="5"/>
  <c r="U520" i="5"/>
  <c r="U514" i="5"/>
  <c r="U513" i="5"/>
  <c r="U511" i="5"/>
  <c r="U506" i="5"/>
  <c r="U492" i="5"/>
  <c r="U491" i="5"/>
  <c r="U489" i="5"/>
  <c r="U481" i="5"/>
  <c r="U463" i="5"/>
  <c r="U454" i="5"/>
  <c r="U450" i="5"/>
  <c r="U433" i="5"/>
  <c r="U427" i="5"/>
  <c r="U420" i="5"/>
  <c r="U419" i="5"/>
  <c r="U387" i="5"/>
  <c r="U381" i="5"/>
  <c r="U371" i="5"/>
  <c r="U365" i="5"/>
  <c r="U333" i="5"/>
  <c r="U329" i="5"/>
  <c r="U295" i="5"/>
  <c r="U223" i="5"/>
  <c r="U216" i="5"/>
  <c r="U195" i="5"/>
  <c r="U154" i="5"/>
  <c r="U144" i="5"/>
  <c r="U132" i="5"/>
  <c r="U119" i="5"/>
  <c r="U106" i="5"/>
  <c r="U89" i="5"/>
  <c r="U43" i="5"/>
  <c r="U39" i="5"/>
  <c r="U548" i="5"/>
  <c r="U439" i="5"/>
  <c r="U410" i="5"/>
  <c r="U390" i="5"/>
  <c r="U375" i="5"/>
  <c r="U367" i="5"/>
  <c r="U358" i="5"/>
  <c r="U342" i="5"/>
  <c r="U331" i="5"/>
  <c r="U268" i="5"/>
  <c r="U247" i="5"/>
  <c r="U244" i="5"/>
  <c r="U215" i="5"/>
  <c r="U228" i="5"/>
  <c r="U103" i="5"/>
  <c r="U73" i="5"/>
  <c r="U56" i="5"/>
  <c r="U538" i="5"/>
  <c r="U437" i="5"/>
  <c r="U418" i="5"/>
  <c r="U346" i="5"/>
  <c r="U321" i="5"/>
  <c r="U308" i="5"/>
  <c r="U289" i="5"/>
  <c r="U186" i="5"/>
  <c r="U184" i="5"/>
  <c r="U149" i="5"/>
  <c r="U146" i="5"/>
  <c r="U130" i="5"/>
  <c r="U9" i="5"/>
  <c r="U363" i="5"/>
  <c r="U355" i="5"/>
  <c r="U351" i="5"/>
  <c r="U328" i="5"/>
  <c r="U276" i="5"/>
  <c r="U271" i="5"/>
  <c r="U199" i="5"/>
  <c r="U191" i="5"/>
  <c r="U168" i="5"/>
  <c r="U153" i="5"/>
  <c r="U120" i="5"/>
  <c r="U107" i="5"/>
  <c r="U84" i="5"/>
  <c r="U50" i="5"/>
  <c r="U20" i="5"/>
  <c r="U478" i="5"/>
  <c r="U267" i="5"/>
  <c r="U221" i="5"/>
  <c r="U219" i="5"/>
  <c r="U201" i="5"/>
  <c r="U115" i="5"/>
  <c r="U113" i="5"/>
  <c r="U104" i="5"/>
  <c r="U58" i="5"/>
  <c r="U45" i="5"/>
  <c r="U40" i="5"/>
  <c r="U532" i="5"/>
  <c r="U362" i="5"/>
  <c r="U297" i="5"/>
  <c r="U277" i="5"/>
  <c r="U264" i="5"/>
  <c r="U246" i="5"/>
  <c r="U237" i="5"/>
  <c r="U229" i="5"/>
  <c r="U180" i="5"/>
  <c r="U159" i="5"/>
  <c r="U150" i="5"/>
  <c r="U121" i="5"/>
  <c r="U96" i="5"/>
  <c r="U82" i="5"/>
  <c r="U66" i="5"/>
  <c r="U51" i="5"/>
  <c r="U19" i="5"/>
  <c r="U325" i="5"/>
  <c r="U263" i="5"/>
  <c r="U235" i="5"/>
  <c r="U230" i="5"/>
  <c r="U102" i="5"/>
  <c r="U75" i="5"/>
  <c r="U57" i="5"/>
  <c r="U5" i="5"/>
  <c r="U405" i="5"/>
  <c r="U341" i="5"/>
  <c r="U316" i="5"/>
  <c r="U300" i="5"/>
  <c r="U281" i="5"/>
  <c r="U240" i="5"/>
  <c r="U211" i="5"/>
  <c r="U178" i="5"/>
  <c r="U101" i="5"/>
  <c r="U72" i="5"/>
  <c r="U8" i="5"/>
  <c r="U503" i="5"/>
  <c r="U485" i="5"/>
  <c r="U480" i="5"/>
  <c r="U469" i="5"/>
  <c r="U455" i="5"/>
  <c r="U422" i="5"/>
  <c r="U388" i="5"/>
  <c r="U349" i="5"/>
  <c r="U335" i="5"/>
  <c r="U287" i="5"/>
  <c r="U278" i="5"/>
  <c r="U253" i="5"/>
  <c r="U225" i="5"/>
  <c r="U213" i="5"/>
  <c r="U202" i="5"/>
  <c r="U176" i="5"/>
  <c r="U175" i="5"/>
  <c r="U160" i="5"/>
  <c r="U498" i="5"/>
  <c r="U479" i="5"/>
  <c r="U477" i="5"/>
  <c r="U465" i="5"/>
  <c r="U453" i="5"/>
  <c r="U426" i="5"/>
  <c r="U394" i="5"/>
  <c r="U309" i="5"/>
  <c r="U296" i="5"/>
  <c r="U265" i="5"/>
  <c r="U250" i="5"/>
  <c r="U217" i="5"/>
  <c r="U197" i="5"/>
  <c r="U189" i="5"/>
  <c r="U151" i="5"/>
  <c r="U116" i="5"/>
  <c r="U112" i="5"/>
  <c r="U108" i="5"/>
  <c r="U90" i="5"/>
  <c r="U46" i="5"/>
  <c r="U42" i="5"/>
  <c r="U531" i="5"/>
  <c r="U517" i="5"/>
  <c r="U429" i="5"/>
  <c r="U359" i="5"/>
  <c r="U306" i="5"/>
  <c r="U303" i="5"/>
  <c r="U302" i="5"/>
  <c r="U260" i="5"/>
  <c r="U269" i="5"/>
  <c r="U259" i="5"/>
  <c r="U143" i="5"/>
  <c r="U179" i="5"/>
  <c r="U157" i="5"/>
  <c r="U122" i="5"/>
  <c r="U94" i="5"/>
  <c r="U79" i="5"/>
  <c r="U64" i="5"/>
  <c r="U47" i="5"/>
  <c r="U16" i="5"/>
  <c r="U530" i="5"/>
  <c r="U470" i="5"/>
  <c r="U456" i="5"/>
  <c r="U423" i="5"/>
  <c r="U421" i="5"/>
  <c r="U416" i="5"/>
  <c r="U402" i="5"/>
  <c r="U398" i="5"/>
  <c r="U368" i="5"/>
  <c r="U366" i="5"/>
  <c r="U357" i="5"/>
  <c r="U337" i="5"/>
  <c r="U324" i="5"/>
  <c r="U286" i="5"/>
  <c r="U252" i="5"/>
  <c r="U249" i="5"/>
  <c r="U212" i="5"/>
  <c r="U203" i="5"/>
  <c r="U190" i="5"/>
  <c r="U182" i="5"/>
  <c r="U163" i="5"/>
  <c r="U134" i="5"/>
  <c r="U97" i="5"/>
  <c r="U83" i="5"/>
  <c r="U48" i="5"/>
  <c r="U17" i="5"/>
  <c r="U7" i="5"/>
  <c r="U361" i="5"/>
  <c r="U270" i="5"/>
  <c r="U258" i="5"/>
  <c r="U236" i="5"/>
  <c r="U193" i="5"/>
  <c r="U158" i="5"/>
  <c r="U141" i="5"/>
  <c r="U138" i="5"/>
  <c r="U123" i="5"/>
  <c r="U95" i="5"/>
  <c r="U80" i="5"/>
  <c r="U65" i="5"/>
  <c r="U52" i="5"/>
  <c r="U18" i="5"/>
  <c r="U549" i="5"/>
  <c r="U515" i="5"/>
  <c r="U512" i="5"/>
  <c r="U430" i="5"/>
  <c r="U417" i="5"/>
  <c r="U403" i="5"/>
  <c r="U399" i="5"/>
  <c r="U364" i="5"/>
  <c r="U336" i="5"/>
  <c r="U330" i="5"/>
  <c r="U320" i="5"/>
  <c r="U310" i="5"/>
  <c r="U535" i="5"/>
  <c r="U298" i="5"/>
  <c r="U294" i="5"/>
  <c r="U288" i="5"/>
  <c r="U275" i="5"/>
  <c r="U272" i="5"/>
  <c r="U220" i="5"/>
  <c r="U209" i="5"/>
  <c r="U207" i="5"/>
  <c r="U192" i="5"/>
  <c r="U137" i="5"/>
  <c r="U93" i="5"/>
  <c r="U85" i="5"/>
  <c r="U68" i="5"/>
  <c r="U54" i="5"/>
  <c r="U21" i="5"/>
  <c r="U4" i="5"/>
  <c r="U551" i="5"/>
  <c r="U534" i="5"/>
  <c r="U526" i="5"/>
  <c r="U516" i="5"/>
  <c r="U509" i="5"/>
  <c r="U502" i="5"/>
  <c r="U497" i="5"/>
  <c r="U476" i="5"/>
  <c r="U472" i="5"/>
  <c r="U461" i="5"/>
  <c r="U447" i="5"/>
  <c r="U445" i="5"/>
  <c r="U444" i="5"/>
  <c r="U443" i="5"/>
  <c r="U435" i="5"/>
  <c r="U428" i="5"/>
  <c r="U424" i="5"/>
  <c r="U414" i="5"/>
  <c r="U409" i="5"/>
  <c r="U400" i="5"/>
  <c r="U384" i="5"/>
  <c r="U382" i="5"/>
  <c r="U378" i="5"/>
  <c r="U376" i="5"/>
  <c r="U370" i="5"/>
  <c r="U344" i="5"/>
  <c r="U338" i="5"/>
  <c r="U318" i="5"/>
  <c r="U313" i="5"/>
  <c r="U280" i="5"/>
  <c r="U274" i="5"/>
  <c r="U261" i="5"/>
  <c r="U254" i="5"/>
  <c r="U208" i="5"/>
  <c r="U181" i="5"/>
  <c r="U166" i="5"/>
  <c r="U161" i="5"/>
  <c r="U155" i="5"/>
  <c r="U142" i="5"/>
  <c r="U140" i="5"/>
  <c r="U133" i="5"/>
  <c r="U76" i="5"/>
  <c r="U38" i="5"/>
  <c r="U13" i="5"/>
  <c r="U547" i="5"/>
  <c r="U540" i="5"/>
  <c r="U539" i="5"/>
  <c r="U533" i="5"/>
  <c r="U504" i="5"/>
  <c r="U500" i="5"/>
  <c r="U488" i="5"/>
  <c r="U487" i="5"/>
  <c r="U482" i="5"/>
  <c r="U507" i="5"/>
  <c r="U466" i="5"/>
  <c r="U460" i="5"/>
  <c r="U449" i="5"/>
  <c r="U434" i="5"/>
  <c r="U431" i="5"/>
  <c r="U407" i="5"/>
  <c r="U273" i="5"/>
  <c r="U257" i="5"/>
  <c r="U224" i="5"/>
  <c r="U196" i="5"/>
  <c r="U183" i="5"/>
  <c r="U126" i="5"/>
  <c r="U118" i="5"/>
  <c r="U92" i="5"/>
  <c r="U44" i="5"/>
  <c r="U22" i="5"/>
  <c r="U340" i="5"/>
  <c r="U315" i="5"/>
  <c r="U299" i="5"/>
  <c r="U205" i="5"/>
  <c r="U177" i="5"/>
  <c r="U100" i="5"/>
  <c r="U71" i="5"/>
  <c r="U537" i="5"/>
  <c r="U415" i="5"/>
  <c r="U307" i="5"/>
  <c r="U284" i="5"/>
  <c r="U174" i="5"/>
  <c r="U156" i="5"/>
  <c r="U148" i="5"/>
  <c r="U145" i="5"/>
  <c r="U124" i="5"/>
  <c r="U510" i="5"/>
  <c r="U490" i="5"/>
  <c r="U475" i="5"/>
  <c r="U471" i="5"/>
  <c r="U446" i="5"/>
  <c r="U442" i="5"/>
  <c r="U440" i="5"/>
  <c r="U432" i="5"/>
  <c r="U413" i="5"/>
  <c r="U412" i="5"/>
  <c r="U408" i="5"/>
  <c r="U395" i="5"/>
  <c r="U385" i="5"/>
  <c r="U352" i="5"/>
  <c r="U345" i="5"/>
  <c r="U327" i="5"/>
  <c r="U326" i="5"/>
  <c r="U262" i="5"/>
  <c r="U256" i="5"/>
  <c r="U245" i="5"/>
  <c r="U231" i="5"/>
  <c r="U185" i="5"/>
  <c r="U162" i="5"/>
  <c r="U131" i="5"/>
  <c r="U114" i="5"/>
  <c r="U110" i="5"/>
  <c r="U77" i="5"/>
  <c r="U67" i="5"/>
  <c r="U12" i="5"/>
  <c r="U508" i="5"/>
  <c r="U474" i="5"/>
  <c r="U473" i="5"/>
  <c r="U441" i="5"/>
  <c r="U406" i="5"/>
  <c r="U404" i="5"/>
  <c r="U396" i="5"/>
  <c r="U393" i="5"/>
  <c r="U353" i="5"/>
  <c r="U347" i="5"/>
  <c r="U332" i="5"/>
  <c r="U319" i="5"/>
  <c r="U317" i="5"/>
  <c r="U291" i="5"/>
  <c r="U282" i="5"/>
  <c r="U242" i="5"/>
  <c r="U241" i="5"/>
  <c r="U238" i="5"/>
  <c r="U204" i="5"/>
  <c r="U187" i="5"/>
  <c r="U164" i="5"/>
  <c r="U139" i="5"/>
  <c r="U129" i="5"/>
  <c r="U78" i="5"/>
  <c r="U49" i="5"/>
  <c r="U14" i="5"/>
  <c r="U6" i="5"/>
  <c r="S529" i="5"/>
  <c r="U529" i="5" s="1"/>
  <c r="S519" i="5"/>
  <c r="U519" i="5" s="1"/>
  <c r="S411" i="5"/>
  <c r="U411" i="5" s="1"/>
  <c r="S397" i="5"/>
  <c r="U397" i="5" s="1"/>
  <c r="S360" i="5"/>
  <c r="U360" i="5" s="1"/>
  <c r="S356" i="5"/>
  <c r="U356" i="5" s="1"/>
  <c r="S322" i="5"/>
  <c r="U322" i="5" s="1"/>
  <c r="S312" i="5"/>
  <c r="U312" i="5" s="1"/>
  <c r="S305" i="5"/>
  <c r="U305" i="5" s="1"/>
  <c r="S304" i="5"/>
  <c r="U304" i="5" s="1"/>
  <c r="S290" i="5"/>
  <c r="U290" i="5" s="1"/>
  <c r="S283" i="5"/>
  <c r="U283" i="5" s="1"/>
  <c r="S248" i="5"/>
  <c r="U248" i="5" s="1"/>
  <c r="S239" i="5"/>
  <c r="U239" i="5" s="1"/>
  <c r="S206" i="5"/>
  <c r="U206" i="5" s="1"/>
  <c r="S194" i="5"/>
  <c r="U194" i="5" s="1"/>
  <c r="S188" i="5"/>
  <c r="U188" i="5" s="1"/>
  <c r="S167" i="5"/>
  <c r="U167" i="5" s="1"/>
  <c r="S105" i="5"/>
  <c r="U105" i="5" s="1"/>
  <c r="S81" i="5"/>
  <c r="U81" i="5" s="1"/>
  <c r="S63" i="5"/>
  <c r="U63" i="5" s="1"/>
  <c r="S53" i="5"/>
  <c r="U53" i="5" s="1"/>
  <c r="S15" i="5"/>
  <c r="U15" i="5" s="1"/>
  <c r="S3" i="5"/>
  <c r="U3" i="5" s="1"/>
  <c r="U536" i="5"/>
  <c r="U285" i="5"/>
  <c r="U210" i="5"/>
  <c r="U173" i="5"/>
  <c r="U165" i="5"/>
  <c r="U147" i="5"/>
  <c r="U99" i="5"/>
  <c r="U62" i="5"/>
  <c r="U557" i="5"/>
  <c r="U555" i="5"/>
  <c r="U552" i="5"/>
  <c r="U550" i="5"/>
  <c r="U546" i="5"/>
  <c r="U545" i="5"/>
  <c r="U541" i="5"/>
  <c r="U528" i="5"/>
  <c r="U527" i="5"/>
  <c r="U518" i="5"/>
  <c r="U468" i="5"/>
  <c r="U464" i="5"/>
  <c r="U462" i="5"/>
  <c r="U459" i="5"/>
  <c r="U451" i="5"/>
  <c r="U401" i="5"/>
  <c r="U380" i="5"/>
  <c r="U334" i="5"/>
  <c r="U292" i="5"/>
  <c r="U255" i="5"/>
  <c r="U251" i="5"/>
  <c r="U222" i="5"/>
  <c r="U218" i="5"/>
  <c r="U200" i="5"/>
  <c r="U117" i="5"/>
  <c r="U111" i="5"/>
  <c r="U109" i="5"/>
  <c r="U91" i="5"/>
  <c r="U41" i="5"/>
  <c r="K456" i="5" l="1"/>
  <c r="K519" i="5"/>
  <c r="K548" i="5"/>
  <c r="K118" i="5" l="1"/>
  <c r="K144" i="5"/>
  <c r="K145" i="5"/>
  <c r="K180" i="5" l="1"/>
  <c r="K179" i="5"/>
</calcChain>
</file>

<file path=xl/sharedStrings.xml><?xml version="1.0" encoding="utf-8"?>
<sst xmlns="http://schemas.openxmlformats.org/spreadsheetml/2006/main" count="15808" uniqueCount="1736">
  <si>
    <t>Tab</t>
  </si>
  <si>
    <t>Description</t>
  </si>
  <si>
    <t>Study abbreviations</t>
  </si>
  <si>
    <t>Abbreviations of all studies included in the meta-analysis, including constituent cohorts where &gt;1 per study</t>
  </si>
  <si>
    <t>BMI cancer data</t>
  </si>
  <si>
    <t>BMI cancer MR</t>
  </si>
  <si>
    <t>BMI waist comparison</t>
  </si>
  <si>
    <t>Study.y</t>
  </si>
  <si>
    <t>Full Study Name</t>
  </si>
  <si>
    <t>Consortium</t>
  </si>
  <si>
    <t>45 and Up</t>
  </si>
  <si>
    <t>The Sax Institute’s 45 and Up Study</t>
  </si>
  <si>
    <t>ACC</t>
  </si>
  <si>
    <t>Asia Cohort Consortium</t>
  </si>
  <si>
    <t>Mumbai Cohort Study (Mumbai)
Trivandrum Oral Cancer Screening Study (Trivandrum)
China National Hypertension Survey Epidemiology Follow-up Study (CHEFS)
Shanghai Cohort Study (SCS)
Shanghai Men's Health Study (SMHS)
Community-Based Cancer Screening Project (CBCSP)
Cardiovascular Disease Risk Factor Two-Township Study (CVDFACTS)
Sinagpore Chinese Health Study (SCHS)
Three-Prefecture Cohort Study Aichi (AICHI)
Japanese Collaborative Cohort Study (JACC)
Japan Public Health Center-based Prospective Study 1 (JPHC1)
Japan Public Health Center-based Prospective Study 2 (JPHC2)
Three-Prefecture Cohort Study Miyagi (3-Pref Miyagi)
Miyagi Cohort Study (Miyagi)
Ohsaki National Health Insurance Cohort Study (Ohsaki)
Radiation Effects Research Foundation (RERF)
Korea Multi-Center Cancer Cohort (KMCC)
National Cancer Center Screenee Cohort (Seoul)</t>
  </si>
  <si>
    <t>AgHealth</t>
  </si>
  <si>
    <t>Agricultural Health Study</t>
  </si>
  <si>
    <t>AHS</t>
  </si>
  <si>
    <t>Adventist Health Study</t>
  </si>
  <si>
    <t>AHS-II</t>
  </si>
  <si>
    <t>Adventist Health Study 2</t>
  </si>
  <si>
    <t>AICHI</t>
  </si>
  <si>
    <t>Three-Prefecture Cohort study in Aichi</t>
  </si>
  <si>
    <t>AMORIS</t>
  </si>
  <si>
    <t>Swedish Apolipoprotein MOrtality RISk</t>
  </si>
  <si>
    <t>ANZDCC</t>
  </si>
  <si>
    <t>Australian and New Zealand Diabetes and Cancer Collaboration</t>
  </si>
  <si>
    <t>Australian National Blood Pressure Trial 2 (ANBP2)
Australian Longitudinal Study of Aging
Australian Diabetes Obesity and Lifestyle Study
Crossroads Undiagnosed Study
Fremantle Diabetes Study
Geelong Osteoporosis Study
Health in Men Study
Melbourne Collaborative Cohort Study (MCCS)
Northwest Adelaide Health Study
Perth Risk Factor Prevalence Cohort Study 1989
Perth Risk Factor Prevalence Cohort Study 1994</t>
  </si>
  <si>
    <t>ATBC</t>
  </si>
  <si>
    <t>Alpha-Tocopherol, Beta-Carotene Cancer Prevention</t>
  </si>
  <si>
    <t>BCDDP</t>
  </si>
  <si>
    <t>Breast Cancer Detection Demonstration Project</t>
  </si>
  <si>
    <t>BCSC</t>
  </si>
  <si>
    <t>Breast Cancer Surveillance Consortium</t>
  </si>
  <si>
    <t>7 U.S.-based BCSC registries (www.bcsc-research.org): Carolina Mammography Registry, New Hampshire Mammography Network, Vermont Breast Cancer Surveillance System, San Francisco Mammography Registry, Kaiser Permanente Washington Registry, Metro Chicago Breast Cancer Registry, and New Mexico Mammography Project</t>
  </si>
  <si>
    <t>BWHS</t>
  </si>
  <si>
    <t>Black Women's Health Study</t>
  </si>
  <si>
    <t>CKB</t>
  </si>
  <si>
    <t>China Kadoorie Biobank</t>
  </si>
  <si>
    <t>CLUE II</t>
  </si>
  <si>
    <t xml:space="preserve">Campaign against Cancer and Heart Disease </t>
  </si>
  <si>
    <t>CNBSS</t>
  </si>
  <si>
    <t>Canadian National Breast Screening Study</t>
  </si>
  <si>
    <t>CONOR</t>
  </si>
  <si>
    <t>Cohort of Norway</t>
  </si>
  <si>
    <t>Fourth Tromsø Study (Tromsø IV)
Second North-Trøndelag Study (HUNT II)	
Hordaland Health Study (HUSK) 	
Second Oslo Study (Oslo II)	
Oslo Health Study (HUBRO)
Oppland and Hedmark Health Study (OPPHED)
Fifth Tromsø Study (Tromsø V)
Oslo Immigrant Health Study (I-HUBRO)
Troms and Finnmark Health Study (TROFINN)
Second part of the Romsås in Motion Study (MoRo II)</t>
  </si>
  <si>
    <t>CPRD</t>
  </si>
  <si>
    <t>UK Clinical Practice Research Datalink</t>
  </si>
  <si>
    <t>CPS-I</t>
  </si>
  <si>
    <t>Cancer Prevention Study-I</t>
  </si>
  <si>
    <t>CPS-II</t>
  </si>
  <si>
    <t>Cancer Prevention Study-II</t>
  </si>
  <si>
    <t>CSDLH</t>
  </si>
  <si>
    <t>Canadian Study of Diet, Lifestyle, and Health</t>
  </si>
  <si>
    <t>CTS</t>
  </si>
  <si>
    <t>California Teachers Study</t>
  </si>
  <si>
    <t>DCHS</t>
  </si>
  <si>
    <t>Danish Diet, Cancer, and Health Study</t>
  </si>
  <si>
    <t>DMBR</t>
  </si>
  <si>
    <t>Danish Medical Birth Registry</t>
  </si>
  <si>
    <t>E3N</t>
  </si>
  <si>
    <t>Etude Epidémiologique auprès de femmes de la Mutuelle Générale de l'Education Nationale</t>
  </si>
  <si>
    <t>EPIC</t>
  </si>
  <si>
    <t>European Prospective Study into Cancer and Nutrition</t>
  </si>
  <si>
    <t>23 centers in ten European countries (Denmark, France, Germany, Greece, Italy, Netherlands, Norway, Spain, Sweden and UK)</t>
  </si>
  <si>
    <t>ESTHER</t>
  </si>
  <si>
    <t>Epidemiological Study on Chances for Prevention, Early Detection, and Optimized THERapy of Chronic Diseases at Old Age</t>
  </si>
  <si>
    <t>FINRISK</t>
  </si>
  <si>
    <t>The National FINRISK Study</t>
  </si>
  <si>
    <t>GCS</t>
  </si>
  <si>
    <t>Golestan Cohort Study</t>
  </si>
  <si>
    <t>GS</t>
  </si>
  <si>
    <t>Generations Study</t>
  </si>
  <si>
    <t>HEXA</t>
  </si>
  <si>
    <t>Health Examinee Study</t>
  </si>
  <si>
    <t>HPFS</t>
  </si>
  <si>
    <t>Health Professionals Follow-Up Study</t>
  </si>
  <si>
    <t>HUNT I</t>
  </si>
  <si>
    <t>Helseundersøkelsen i Nord-Trøndelag</t>
  </si>
  <si>
    <t>HUNT II</t>
  </si>
  <si>
    <t>Helseundersøkelsen i Nord-Trøndelag 2</t>
  </si>
  <si>
    <t>IIHD</t>
  </si>
  <si>
    <t>Israeli Ischemic Heart Disease</t>
  </si>
  <si>
    <t>IWHS</t>
  </si>
  <si>
    <t>Iowa Women's Health Study</t>
  </si>
  <si>
    <t>JACC</t>
  </si>
  <si>
    <t>Japan Collaborative Cohort Study</t>
  </si>
  <si>
    <t>Janus</t>
  </si>
  <si>
    <t>The Janus Cohort</t>
  </si>
  <si>
    <t>Japan cohorts (9-10)</t>
  </si>
  <si>
    <t>Japan cohorts</t>
  </si>
  <si>
    <t>The Japan Public Health Center-based Prospective Study (JPHC-I)
Japan Public Health Center-based Prospective Study (JPHC-II) 
Japan Collaborative Cohort Study (JACC) 
Miyagi Cohort Study (MIYAGI-I) 
Three-Prefecture Cohort Study in Miyagi (MIYAGI-II) 
Three-Prefecture Cohort study in Aichi (AICHI) 
Takayama Study (TAKAYAMA)
Ohsaki Cohort Study (OHSAKI)
Three-Prefecture Cohort Study in Osaka (OSAKA)
Life Span Study (LSS)</t>
  </si>
  <si>
    <t>JMDC</t>
  </si>
  <si>
    <t>JMDC Claims Database</t>
  </si>
  <si>
    <t>JPHC-I</t>
  </si>
  <si>
    <t>Japan Public Health Center 1</t>
  </si>
  <si>
    <t>JPHC-II</t>
  </si>
  <si>
    <t>Japan Public Health Center 2</t>
  </si>
  <si>
    <t>Kailun Cohort</t>
  </si>
  <si>
    <t>KCPS-I</t>
  </si>
  <si>
    <t>Korean Cancer Prevention Study</t>
  </si>
  <si>
    <t>KCPS-II</t>
  </si>
  <si>
    <t>Korean Cancer Prevention Study 2</t>
  </si>
  <si>
    <t>KMCC</t>
  </si>
  <si>
    <t>Korean Multi-center Cancer Cohort</t>
  </si>
  <si>
    <t>KNCC</t>
  </si>
  <si>
    <t>Korean National Cancer Center Community Cohort</t>
  </si>
  <si>
    <t>KNHIS</t>
  </si>
  <si>
    <t>National Health Insurance Service of Korea</t>
  </si>
  <si>
    <t>KPMCP</t>
  </si>
  <si>
    <t>Kaiser Permanente Medical Care Program</t>
  </si>
  <si>
    <t>KPNC</t>
  </si>
  <si>
    <t>Kaiser Permanente Northern California</t>
  </si>
  <si>
    <t>KPSC</t>
  </si>
  <si>
    <t>Kaiser Permanente Southern California</t>
  </si>
  <si>
    <t>KRIS</t>
  </si>
  <si>
    <t>Kaunas Rotterdam Intervention Study</t>
  </si>
  <si>
    <t>KSCS</t>
  </si>
  <si>
    <t>Kangbuk Samsung Cohort Study</t>
  </si>
  <si>
    <t>LCCIPP</t>
  </si>
  <si>
    <t>Lung Cancer Calcium Intake Pooling Project</t>
  </si>
  <si>
    <t>National Institutes of Health–AARP study (NIH-AARP)
Health Professionals Follow-Up Study (HPFS)
Nurses’ Health Study (NHS), Iowa Women's Health Study (IWHS)
Prostate, Lung, Colorectal and Ovarian Cancer Screening Trial (PLCO)
Southern Community Cohort Study (SCCS)
Vitamins and Lifestyle Cohort Study (VITAL)
European Prospective Investigation into Cancer and Nutrition Cohort (EPIC)
Nord-Trøndelag Health Study (HUNT)
Japan Public Health Center-based Prospective Study cohort (JPHC)
Shanghai Men’s Health Study (SMHS)
Shanghai Women’s Health Study (SWHS)</t>
  </si>
  <si>
    <t>MCCS</t>
  </si>
  <si>
    <t>Melbourne Collaborative Cohort Study</t>
  </si>
  <si>
    <t>MEC</t>
  </si>
  <si>
    <t>Multiethnic Cohort Study</t>
  </si>
  <si>
    <t>Me-Can</t>
  </si>
  <si>
    <t>Metabolic Syndrome and Cancer Project</t>
  </si>
  <si>
    <t>Oslo study I (Oslo)
Norwegian Counties Study (NCS)
Cohort of Norway (CONOR)
40-year cohort (40-year)
Vorarlberg Health Monitoring and Prevention Programme (VHM&amp;PP)
Västerbotten Intervention Project (VIP)
Malmö Preventive Project (MPP)</t>
  </si>
  <si>
    <t>Me-Can 2.0</t>
  </si>
  <si>
    <t>Metabolic Syndrome and Cancer Project 2.0</t>
  </si>
  <si>
    <t>Oslo study I (Oslo)
Norwegian Counties Study (NCS)
40-year cohort (40-year)
Vorarlberg Health Monitoring and Prevention Programme (VHM&amp;PP)
Västerbotten Intervention Project (VIP)
Malmö Preventive Project (MPP)</t>
  </si>
  <si>
    <t>MIHDPS</t>
  </si>
  <si>
    <t>Multifactorial Ischaemic Heart Disease Prevention Study</t>
  </si>
  <si>
    <t>MIYAGI</t>
  </si>
  <si>
    <t>Miyagi Cohort Study</t>
  </si>
  <si>
    <t>MONICA</t>
  </si>
  <si>
    <t>Northern Sweden Monica Study</t>
  </si>
  <si>
    <t>MVP</t>
  </si>
  <si>
    <t>Million Veteran Program</t>
  </si>
  <si>
    <t>MWS</t>
  </si>
  <si>
    <t>Million Women Study</t>
  </si>
  <si>
    <t>NBCSP</t>
  </si>
  <si>
    <t>Norwegian Breast Cancer Screening Program</t>
  </si>
  <si>
    <t>NBHPC</t>
  </si>
  <si>
    <t>Norwegian BMI/Height Prospective Cohort 1963-2001</t>
  </si>
  <si>
    <t>NCS</t>
  </si>
  <si>
    <t>Norwegian Counties Study</t>
  </si>
  <si>
    <t>NHIS-HEALS</t>
  </si>
  <si>
    <t>National Health Insurance Service-National Health Screening Cohort</t>
  </si>
  <si>
    <t>NHS</t>
  </si>
  <si>
    <t>Nurses’ Health Study</t>
  </si>
  <si>
    <t>NHS2</t>
  </si>
  <si>
    <t>Nurses’ Health Study 2</t>
  </si>
  <si>
    <t>NIH-AARP</t>
  </si>
  <si>
    <t>National Institutes of Health-AARP</t>
  </si>
  <si>
    <t>NLCS</t>
  </si>
  <si>
    <t>Netherlands Longitudinal Cohort Study</t>
  </si>
  <si>
    <t>NOWAC</t>
  </si>
  <si>
    <t xml:space="preserve">Norwegian Women and Cancer Study </t>
  </si>
  <si>
    <t>NSCS</t>
  </si>
  <si>
    <t>Nambour Skin Cancer Prevention Trial</t>
  </si>
  <si>
    <t>NTSP</t>
  </si>
  <si>
    <t>Norwegian Tuberculosis Screening Program</t>
  </si>
  <si>
    <t>NYSC</t>
  </si>
  <si>
    <t>New York State Cohort</t>
  </si>
  <si>
    <t>NYUWHS</t>
  </si>
  <si>
    <t>New York University Women’s Health Study</t>
  </si>
  <si>
    <t>ODDS</t>
  </si>
  <si>
    <t>Obesity and Disease Development Sweden</t>
  </si>
  <si>
    <t>Ohsaki</t>
  </si>
  <si>
    <t>Ohsaki Cohort Study</t>
  </si>
  <si>
    <t>ORDET</t>
  </si>
  <si>
    <t>Hormones and Diet in the Etiology of Breast Cancer Study</t>
  </si>
  <si>
    <t>PHS</t>
  </si>
  <si>
    <t>Physicians’ Health Study</t>
  </si>
  <si>
    <t>PLCO</t>
  </si>
  <si>
    <t xml:space="preserve">Prostate, Lung, Colorectal and Ovarian Cancer Screening Trial </t>
  </si>
  <si>
    <t>PRIME Belfast</t>
  </si>
  <si>
    <t>PRIME Belfast study</t>
  </si>
  <si>
    <t>PROCAS</t>
  </si>
  <si>
    <t>Predicting Risk Of Cancer At Screening</t>
  </si>
  <si>
    <t>RERF</t>
  </si>
  <si>
    <t>Radiation Effects Research Foundation Lifespan Study</t>
  </si>
  <si>
    <t>REVEAL</t>
  </si>
  <si>
    <t>Risk Evaluation of Viral Load Elevation and Associated Liver Disease/Cancer-Hepatitis B Virus Study</t>
  </si>
  <si>
    <t>SCCS</t>
  </si>
  <si>
    <t xml:space="preserve">Southern Community Cohort Study 	</t>
  </si>
  <si>
    <t>SCHS</t>
  </si>
  <si>
    <t>Singapore Chinese Health Study</t>
  </si>
  <si>
    <t>SCS</t>
  </si>
  <si>
    <t>Shanghai Cohort Study</t>
  </si>
  <si>
    <t>SIDIAP</t>
  </si>
  <si>
    <t>Information System for Research in Primary Care</t>
  </si>
  <si>
    <t>SISTER</t>
  </si>
  <si>
    <t>Sister Study</t>
  </si>
  <si>
    <t>SMCHBDP</t>
  </si>
  <si>
    <t>Shandong Multi‐Center Healthcare Big Data Platform</t>
  </si>
  <si>
    <t>SMHS</t>
  </si>
  <si>
    <t>Shanghai Men's Health Study</t>
  </si>
  <si>
    <t>SMSC</t>
  </si>
  <si>
    <t>Swedish Military Service Conscription</t>
  </si>
  <si>
    <t>SSDMS</t>
  </si>
  <si>
    <t>Shanghai Standardized Diabetes Management System</t>
  </si>
  <si>
    <t>SWHS</t>
  </si>
  <si>
    <t>Shanghai Women's Health Study</t>
  </si>
  <si>
    <t>Takayama</t>
  </si>
  <si>
    <t>Takayama Study</t>
  </si>
  <si>
    <t>TBCSP</t>
  </si>
  <si>
    <t>Tawianese Breast Cancer Screening Program</t>
  </si>
  <si>
    <t>Tromso</t>
  </si>
  <si>
    <t>Tromsø Study</t>
  </si>
  <si>
    <t>UK Biobank</t>
  </si>
  <si>
    <t>US cohorts (6)</t>
  </si>
  <si>
    <t>Nurses' Health Study (NHS)
Nurses' Health Study 2 (NHS2)
Health Professionals Follow-up Study (HPFS)
Cancer Prevention Study-II Nutrition Cohort (CPS2)
California Teachers' Study (CTS)
Kaiser Permanente Southern California (KPSC)</t>
  </si>
  <si>
    <t>USRT</t>
  </si>
  <si>
    <t>United States Radiologic Technologist Cohort</t>
  </si>
  <si>
    <t>UWHC</t>
  </si>
  <si>
    <t>University of Wisconsin Hospital and Clinics Electronic Health Record Study</t>
  </si>
  <si>
    <t>VHA</t>
  </si>
  <si>
    <t>Veterans Health Administration</t>
  </si>
  <si>
    <t>VHM&amp;PP</t>
  </si>
  <si>
    <t>Vorarlberg Health Monitoring and Prevention Programme</t>
  </si>
  <si>
    <t>VITAL</t>
  </si>
  <si>
    <t>VITamins and Lifestyle Study</t>
  </si>
  <si>
    <t>VMC</t>
  </si>
  <si>
    <t>Vermont Mammography Cohort</t>
  </si>
  <si>
    <t>WHI</t>
  </si>
  <si>
    <t>Women's Health Initiative</t>
  </si>
  <si>
    <t>WHS</t>
  </si>
  <si>
    <t>Women's Health Study</t>
  </si>
  <si>
    <t>ZODIAC</t>
  </si>
  <si>
    <t>Zwolle Outpatient Diabetes project Integrating Available Care</t>
  </si>
  <si>
    <t>Extracted BMI-cancer study</t>
  </si>
  <si>
    <t>Bias check
(1=Yes, 0=No, N/A=not related confounder for cancer type)</t>
  </si>
  <si>
    <t>Sensitivity analyses
(1=Yes, 0=No)</t>
  </si>
  <si>
    <t>Additional information</t>
  </si>
  <si>
    <t>Author</t>
  </si>
  <si>
    <t>Year</t>
  </si>
  <si>
    <t>Included cancer type(s)</t>
  </si>
  <si>
    <t>Top 25 cancer</t>
  </si>
  <si>
    <t>Study</t>
  </si>
  <si>
    <t>N cohorts</t>
  </si>
  <si>
    <t>Country</t>
  </si>
  <si>
    <t>Region</t>
  </si>
  <si>
    <t>N cases</t>
  </si>
  <si>
    <t>N analytic set</t>
  </si>
  <si>
    <t>Follow-up duration (med preference)</t>
  </si>
  <si>
    <t>Risk estimate</t>
  </si>
  <si>
    <t>95% lower confidence interval</t>
  </si>
  <si>
    <t>95% upper confidence interval</t>
  </si>
  <si>
    <t>Age</t>
  </si>
  <si>
    <t>Sex</t>
  </si>
  <si>
    <t>Race</t>
  </si>
  <si>
    <t>Smoking</t>
  </si>
  <si>
    <t>All confounders adjusted for</t>
  </si>
  <si>
    <t>Long followup (5+ years)</t>
  </si>
  <si>
    <t>Final bias grade (0-2)</t>
  </si>
  <si>
    <t>Large health database</t>
  </si>
  <si>
    <t>Smoking adjustment</t>
  </si>
  <si>
    <t>PMID</t>
  </si>
  <si>
    <t>Original reported units</t>
  </si>
  <si>
    <t>Country_list</t>
  </si>
  <si>
    <t>Adjustments</t>
  </si>
  <si>
    <t>Article Title</t>
  </si>
  <si>
    <t>Reference</t>
  </si>
  <si>
    <t>Notes</t>
  </si>
  <si>
    <t>Jackson</t>
  </si>
  <si>
    <t>Gallbladder</t>
  </si>
  <si>
    <t>USA</t>
  </si>
  <si>
    <t>North America</t>
  </si>
  <si>
    <t>9 years</t>
  </si>
  <si>
    <t>N/A</t>
  </si>
  <si>
    <t>per 5 kg/m2</t>
  </si>
  <si>
    <t>adjusted for sex, race, education, smoking, and alcoholic consumption, with age as the time scale</t>
  </si>
  <si>
    <t>Anthropometric Risk Factors for Cancers of the Biliary Tract in the Biliary Tract Cancers Pooling Project.</t>
  </si>
  <si>
    <t>Cancer Res:2019:79(15):3973-3982</t>
  </si>
  <si>
    <t>22 years</t>
  </si>
  <si>
    <t>Taiwan</t>
  </si>
  <si>
    <t>East Asia</t>
  </si>
  <si>
    <t>21 years</t>
  </si>
  <si>
    <t>12, 27 years</t>
  </si>
  <si>
    <t>Campbell</t>
  </si>
  <si>
    <t>Liver</t>
  </si>
  <si>
    <t>max 17 years</t>
  </si>
  <si>
    <t>age, sex, study, alcohol, smoking, and race</t>
  </si>
  <si>
    <t>Body Mass Index, Waist Circumference, Diabetes, and Risk of Liver Cancer for U.S. Adults.</t>
  </si>
  <si>
    <t>Cancer Res:2016:76(20):6076-6083</t>
  </si>
  <si>
    <t>18 years</t>
  </si>
  <si>
    <t>26 years</t>
  </si>
  <si>
    <t>max 25 years</t>
  </si>
  <si>
    <t>max 14 years</t>
  </si>
  <si>
    <t>USA and Canada</t>
  </si>
  <si>
    <t>13 years</t>
  </si>
  <si>
    <t>USA,Canada</t>
  </si>
  <si>
    <t>Kitahara</t>
  </si>
  <si>
    <t>Thyroid</t>
  </si>
  <si>
    <t>Australia</t>
  </si>
  <si>
    <t>average 10.4 years</t>
  </si>
  <si>
    <t>Adjusted for age (used as time metric), sex, alcohol intake, physical activity level, race/ethnicity, marital status, education,and smoking status</t>
  </si>
  <si>
    <t>Anthropometric Factors and Thyroid Cancer Risk by Histological Subtype: Pooled Analysis of 22 Prospective Studies.</t>
  </si>
  <si>
    <t>Thyroid:2016:26(2):306-18</t>
  </si>
  <si>
    <t>Finland</t>
  </si>
  <si>
    <t>Europe</t>
  </si>
  <si>
    <t>25 years</t>
  </si>
  <si>
    <t>20 years</t>
  </si>
  <si>
    <t>Everatt</t>
  </si>
  <si>
    <t>Lung (never-smokers)</t>
  </si>
  <si>
    <t>KRIS, MIHDPS</t>
  </si>
  <si>
    <t>Lithuania</t>
  </si>
  <si>
    <t>Categories</t>
  </si>
  <si>
    <t>adjusted for age, alcohol consumption, education, total serum cholesterol (quintiles).</t>
  </si>
  <si>
    <t>Body mass index, cholesterol level and risk of lung cancer in Lithuanian men.</t>
  </si>
  <si>
    <t>Lung Cancer:2014:85(3):361-5</t>
  </si>
  <si>
    <t>Rapp</t>
  </si>
  <si>
    <t>Austria</t>
  </si>
  <si>
    <t>average 9.9 years</t>
  </si>
  <si>
    <t>age at enrolment (in years) and adjusted for smoking status and occupational group.</t>
  </si>
  <si>
    <t>Obesity and incidence of cancer: a large cohort study of over 145,000 adults in Austria.</t>
  </si>
  <si>
    <t>Br J Cancer:2005:93(9):1062-7</t>
  </si>
  <si>
    <t>20.1 million PY (overall - study specific NA)</t>
  </si>
  <si>
    <t>age, study, sex, alcohol consumption, race, education, physical activity and smoking status, + history of gallstones? (ambiguous)</t>
  </si>
  <si>
    <t>Body Size Indicators and Risk of Gallbladder Cancer: Pooled Analysis of Individual-Level Data from 19 Prospective Cohort Studies.</t>
  </si>
  <si>
    <t>Cancer Epidemiol Biomarkers Prev:2017:26(4):597-606</t>
  </si>
  <si>
    <t>Freisling</t>
  </si>
  <si>
    <t>Breast (postmenopausal)</t>
  </si>
  <si>
    <t>EPIC (Greece)</t>
  </si>
  <si>
    <t>Greece</t>
  </si>
  <si>
    <t>Median 11.5 years</t>
  </si>
  <si>
    <t>SD</t>
  </si>
  <si>
    <t>stratified for age (1-y categories), and sex, and adjusted for daily smoking (never, former, current, missing), average alcohol consumption (g/d), education, vigorous physical activity, recruitment year, and height</t>
  </si>
  <si>
    <t>Comparison of general obesity and measures of body fat distribution in older adults in relation to cancer risk: meta-analysis of individual participant data of seven prospective cohorts in Europe.</t>
  </si>
  <si>
    <t>Br J Cancer:2017:116(11):1486-1497</t>
  </si>
  <si>
    <t>Lahmann</t>
  </si>
  <si>
    <t>Melanoma</t>
  </si>
  <si>
    <t>Average 9.7 years</t>
  </si>
  <si>
    <t>per 1 kg/m2</t>
  </si>
  <si>
    <t>age (years), treatment allocation, skin cancer history, elastosis of the neck, and smoking status.</t>
  </si>
  <si>
    <t>A prospective study of measured body size and height and risk of keratinocyte cancers and melanoma.</t>
  </si>
  <si>
    <t>Cancer Epidemiol:2016:40(119-25</t>
  </si>
  <si>
    <t>Canada</t>
  </si>
  <si>
    <t>Singapore</t>
  </si>
  <si>
    <t>15 years</t>
  </si>
  <si>
    <t>Maclnnis</t>
  </si>
  <si>
    <t>Gastric (cardia)</t>
  </si>
  <si>
    <t>11.3 years</t>
  </si>
  <si>
    <t>Age, sex, education level, physical activity</t>
  </si>
  <si>
    <t>Body size and composition and the risk of gastric and oesophageal adenocarcinoma.</t>
  </si>
  <si>
    <t>Int J Cancer:2006:118(10):2628-31</t>
  </si>
  <si>
    <t>max 21 years</t>
  </si>
  <si>
    <t>max 29 years</t>
  </si>
  <si>
    <t>Fowke</t>
  </si>
  <si>
    <t>Prostate (death)</t>
  </si>
  <si>
    <t>Prostate (aggressive)</t>
  </si>
  <si>
    <t>India</t>
  </si>
  <si>
    <t>South Asia</t>
  </si>
  <si>
    <t>Average 5.8 years</t>
  </si>
  <si>
    <t>age, education, population density, marital status, and history of severe cancer, heart disease, or stroke at baseline</t>
  </si>
  <si>
    <t>Associations of body mass index, smoking, and alcohol consumption with prostate cancer mortality in the Asia Cohort Consortium.</t>
  </si>
  <si>
    <t>Am J Epidemiol:2015:182(5):381-9</t>
  </si>
  <si>
    <t>Guo</t>
  </si>
  <si>
    <t>Breast (premenopausal)</t>
  </si>
  <si>
    <t>China</t>
  </si>
  <si>
    <t>Average 4.28 years</t>
  </si>
  <si>
    <t>Age, education, smoking, alcohol</t>
  </si>
  <si>
    <t>[Body mass index and cancer incidence:a prospective cohort study in northern China].</t>
  </si>
  <si>
    <t>Zhonghua Liu Xing Bing Xue Za Zhi:2014:35(3):231-6</t>
  </si>
  <si>
    <t>Shin</t>
  </si>
  <si>
    <t>average 21.4 years</t>
  </si>
  <si>
    <t>age as time-metric.   Adjusted for the status of smoking (ever, never, and unknown) and alcohol drinking (ever, never, and unknown)</t>
  </si>
  <si>
    <t>Body Mass Index and Thyroid Cancer Risk: A Pooled Analysis of Half a Million Men and Women in the Asia Cohort Consortium.</t>
  </si>
  <si>
    <t>Thyroid:2022:32(3):306-314</t>
  </si>
  <si>
    <t>19 years</t>
  </si>
  <si>
    <t>Schoemaker</t>
  </si>
  <si>
    <t>Median 3.5 years</t>
  </si>
  <si>
    <t>adjusted for attained age, year of birth, age at menarche, age at first birth, number of births, time since last birth, and family history of breast cancer</t>
  </si>
  <si>
    <t>Association of Body Mass Index and Age With Subsequent Breast Cancer Risk in Premenopausal Women.</t>
  </si>
  <si>
    <t>JAMA Oncol:2018:4(11):e181771</t>
  </si>
  <si>
    <t>Niwa</t>
  </si>
  <si>
    <t>Ovarian</t>
  </si>
  <si>
    <t>Japan</t>
  </si>
  <si>
    <t>average 7.6 years</t>
  </si>
  <si>
    <t>Adjusted for age, study area, family history of breast cancer and/or ovarian cancer, smoking status, alcohol consumption, age at menarche, age at menopause, parity, and education</t>
  </si>
  <si>
    <t>Relationship between body mass index and the risk of ovarian cancer in the Japanese population: findings from the Japanese Collaborate Cohort (JACC) study.</t>
  </si>
  <si>
    <t>J Obstet Gynaecol Res:2005:31(5):452-8</t>
  </si>
  <si>
    <t>max 12 years</t>
  </si>
  <si>
    <t>Arslan</t>
  </si>
  <si>
    <t>Pancreas</t>
  </si>
  <si>
    <t>mean 5.1 years</t>
  </si>
  <si>
    <t>adjusted for cohort, age (categorical), gender, anthropometry source (self-reported, measured), and smoking (never, former, current)</t>
  </si>
  <si>
    <t>Anthropometric measures, body mass index, and pancreatic cancer: a pooled analysis from the Pancreatic Cancer Cohort Consortium (PanScan).</t>
  </si>
  <si>
    <t>Arch Intern Med:2010:170(9):791-802</t>
  </si>
  <si>
    <t>average 9.5 years</t>
  </si>
  <si>
    <t>Colorectal</t>
  </si>
  <si>
    <t>UK</t>
  </si>
  <si>
    <t>Median 18.0 years</t>
  </si>
  <si>
    <t>Wei</t>
  </si>
  <si>
    <t>Median 8.8 years</t>
  </si>
  <si>
    <t>Age, smoking, alcohol, education, sedentary time, dust exposure, salty food intake, tea consumption</t>
  </si>
  <si>
    <t>[Body mass index and the risk of gastric cancer in males: a prospective cohort study].</t>
  </si>
  <si>
    <t>Zhonghua Liu Xing Bing Xue Za Zhi:2019:40(12):1522-1526</t>
  </si>
  <si>
    <t>Median 9.9 years</t>
  </si>
  <si>
    <t>max 15 years</t>
  </si>
  <si>
    <t>16 years</t>
  </si>
  <si>
    <t>Bethea</t>
  </si>
  <si>
    <t>Age, age at first birth, geographic area, parity, physical activity, alcohol, education</t>
  </si>
  <si>
    <t>Obesity in relation to lung cancer incidence in African American women.</t>
  </si>
  <si>
    <t>Cancer Causes Control:2013:24(9):1695-703</t>
  </si>
  <si>
    <t>average 14.9 years</t>
  </si>
  <si>
    <t>Si</t>
  </si>
  <si>
    <t>average 5.6 years</t>
  </si>
  <si>
    <t>adjusted for age, sex, HDL-C, LDL-C, TG, FBG, SBP</t>
  </si>
  <si>
    <t>Body surface area, height, and body fat percentage as more sensitive risk factors of cancer and cardiovascular disease.</t>
  </si>
  <si>
    <t>Cancer Med:2020:9(12):4433-4446</t>
  </si>
  <si>
    <t>Bertrand</t>
  </si>
  <si>
    <t>Multiple myeloma</t>
  </si>
  <si>
    <t>NHS-II</t>
  </si>
  <si>
    <t>average 23.6 yrs</t>
  </si>
  <si>
    <t>adjusted for age, race, education, smoking, alcohol, and height</t>
  </si>
  <si>
    <t>Anthropometric traits and risk of multiple myeloma: a pooled prospective analysis.</t>
  </si>
  <si>
    <t>Br J Cancer:2022:127(7):1296-1303</t>
  </si>
  <si>
    <t>CLUE-II</t>
  </si>
  <si>
    <t>Median 10.5 years</t>
  </si>
  <si>
    <t>Hou</t>
  </si>
  <si>
    <t>average 4.5 years</t>
  </si>
  <si>
    <t>adjusting for sex, FPG, SBP, DBP, age at T2DM diagnosis in all patients with T2DM</t>
  </si>
  <si>
    <t>The interaction effect between BMI, diabetes and age at diabetes onset on the risk of thyroid cancer: A population-based cohort study in Shanghai, China.</t>
  </si>
  <si>
    <t>Diabetes Obes Metab:2024:26(9):3988-3997</t>
  </si>
  <si>
    <t>Andreotti</t>
  </si>
  <si>
    <t>median 10 years</t>
  </si>
  <si>
    <t>Age as time-dependent variable</t>
  </si>
  <si>
    <t>Body mass index, agricultural pesticide use, and cancer incidence in the Agricultural Health Study cohort.</t>
  </si>
  <si>
    <t>Cancer Causes Control:2010:21(11):1759-75</t>
  </si>
  <si>
    <t>Sorensen</t>
  </si>
  <si>
    <t>Denmark</t>
  </si>
  <si>
    <t>median 10.5 years</t>
  </si>
  <si>
    <t>Adjusted for age (underlying time scale), calendar time (continuous), education (short, medium, high), smoking status (ever, never), benign thyroid disease (ever, never), type II diabetes (ever, never), parity (1,2,3,4+), and oral contraceptive use (ever, never)</t>
  </si>
  <si>
    <t>Prepregnancy Body Mass Index and Risk of Differentiated Thyroid Cancer: A Prospective Cohort Study of More than 440,000 Danish Women.</t>
  </si>
  <si>
    <t>Thyroid:2023:33(3):365-372</t>
  </si>
  <si>
    <t>Age, race, state of residence, exercise, vegetable consumption, family history of cancer, state, (+women:), hypertension, vitamin supplements, parity</t>
  </si>
  <si>
    <t>Ogawa</t>
  </si>
  <si>
    <t>Meningioma</t>
  </si>
  <si>
    <t>JPHC</t>
  </si>
  <si>
    <t>average 18.1 years</t>
  </si>
  <si>
    <t>Adjusted for age and sex, pack-years of cigarette smoking, alcohol intake, coffee, green tea, past history of diabetes mellitus and allergy</t>
  </si>
  <si>
    <t>Body mass index and height in relation to brain tumor risk in a Japanese population.</t>
  </si>
  <si>
    <t>Ann Epidemiol:2020:51(1-6</t>
  </si>
  <si>
    <t>Oh</t>
  </si>
  <si>
    <t>S. Korea</t>
  </si>
  <si>
    <t>10 years</t>
  </si>
  <si>
    <t>Age, alcohol consumption, area of residence, family history of specific cancer, physical activity, smoking habits</t>
  </si>
  <si>
    <t>Effects of excess weight on cancer incidences depending on cancer sites and histologic findings among men: Korea National Health Insurance Corporation Study.</t>
  </si>
  <si>
    <t>J Clin Oncol:2005:23(21):4742-54</t>
  </si>
  <si>
    <t>MacInnis</t>
  </si>
  <si>
    <t>Leukemia (myeloid)</t>
  </si>
  <si>
    <t>Leukemia</t>
  </si>
  <si>
    <t>average 8.4 years</t>
  </si>
  <si>
    <t>age as time-metric.   Adjusted for sex, country of birth, highest level of education, and smoking status</t>
  </si>
  <si>
    <t>Body size and composition and the risk of lymphohematopoietic malignancies.</t>
  </si>
  <si>
    <t>J Natl Cancer Inst:2005:97(15):1154-7</t>
  </si>
  <si>
    <t>32 years</t>
  </si>
  <si>
    <t>Maasland</t>
  </si>
  <si>
    <t>Head and neck (never-smokers)</t>
  </si>
  <si>
    <t>Netherlands</t>
  </si>
  <si>
    <t>20.3 years</t>
  </si>
  <si>
    <t>adjusted for age (years), sex, and alcohol consumption</t>
  </si>
  <si>
    <t>Body mass index and risk of subtypes of head-neck cancer: the Netherlands Cohort Study.</t>
  </si>
  <si>
    <t>Sci Rep:2015:5(17744</t>
  </si>
  <si>
    <t>Harvey</t>
  </si>
  <si>
    <t>Endometrial</t>
  </si>
  <si>
    <t>N/S</t>
  </si>
  <si>
    <t>adjusted for age at adulthood, race/ethnicity, education, smoking status, age at menarche, parity (continuous), oral contraceptive use and HRT use (hereafter listed as â€˜covariatesâ€™) data</t>
  </si>
  <si>
    <t>Associations of life course obesity with endometrial cancer in the Epidemiology of Endometrial Cancer Consortium (E2C2).</t>
  </si>
  <si>
    <t>Int J Epidemiol:2023:52(4):1086-1099</t>
  </si>
  <si>
    <t>Glioma</t>
  </si>
  <si>
    <t>Denmark,France,Germany,Greece,Italy,Norway,Spain,Sweden,Netherlands,UK</t>
  </si>
  <si>
    <t>Genkinger</t>
  </si>
  <si>
    <t>max 13 years</t>
  </si>
  <si>
    <t>adjusted for smoking status (never smokers; past smokers, pack-years &lt;15yrs; past smokers, pack-years ≥15yrs; current smokers, pack-years &lt;40yrs, current smokers, pack-years ≥ 40yrs), history of diabetes (no, yes), alcohol intake (0,0.1–14.9,15–29.9,≥30g/day) and energy intake (continuously); age in years and year of questionnaire return were included as stratification variables</t>
  </si>
  <si>
    <t>A pooled analysis of 14 cohort studies of anthropometric factors and pancreatic cancer risk.</t>
  </si>
  <si>
    <t>Int J Cancer:2011:129(7):1708-17</t>
  </si>
  <si>
    <t>Norway</t>
  </si>
  <si>
    <t>Median 15.9 years</t>
  </si>
  <si>
    <t>Friedman</t>
  </si>
  <si>
    <t>Obesity and multiple myeloma.</t>
  </si>
  <si>
    <t>Cancer Causes Control:1994:5(5):479-83</t>
  </si>
  <si>
    <t>average 11.6 years</t>
  </si>
  <si>
    <t>average 13.7 years</t>
  </si>
  <si>
    <t>Gastric (non-cardia)</t>
  </si>
  <si>
    <t>age as time-dependent variable; Men: race, meat consumption</t>
  </si>
  <si>
    <t>27 years</t>
  </si>
  <si>
    <t>Kidney</t>
  </si>
  <si>
    <t>HashemiMadani</t>
  </si>
  <si>
    <t>Iran</t>
  </si>
  <si>
    <t>Middle East</t>
  </si>
  <si>
    <t>Median 12.3 years</t>
  </si>
  <si>
    <t>Age, marital status, education level, socioeconomic status, smoking, opium use, alcohol use, area of residence, history of DM, consumption of vegetables</t>
  </si>
  <si>
    <t>Obesity and incident gastrointestinal cancers: overall body size or central obesity measures, which factor matters?</t>
  </si>
  <si>
    <t>Eur J Cancer Prev:2021:30(3):267-274</t>
  </si>
  <si>
    <t>Nderitu</t>
  </si>
  <si>
    <t>Sweden</t>
  </si>
  <si>
    <t>mean 20.42 years</t>
  </si>
  <si>
    <t>Adjusted for age (continuous), gender, SES, triglycerides (continuous), cholesterol (continuous), raised glucose, diabetic status and history of liver disease</t>
  </si>
  <si>
    <t>The association between individual metabolic syndrome components, primary liver cancer and cirrhosis: A study in the Swedish AMORIS cohort.</t>
  </si>
  <si>
    <t>Int J Cancer:2017:141(6):1148-1160</t>
  </si>
  <si>
    <t>van den Brandt</t>
  </si>
  <si>
    <t>Max 11 years</t>
  </si>
  <si>
    <t>adjusted for ethnicity, age at menarche, parity, age at first birth, HRT use, oral contraceptive use, history of benign breast disease, family history of BC, smoking status, education, physical activity, alcohol and energy intake</t>
  </si>
  <si>
    <t>Body size and weight change over adulthood and risk of breast cancer by menopausal and hormone receptor status: a pooled analysis of 20 prospective cohort studies.</t>
  </si>
  <si>
    <t>Eur J Epidemiol:2021:36(1):37-55</t>
  </si>
  <si>
    <t>average 10.8 years</t>
  </si>
  <si>
    <t>Sedlmeier</t>
  </si>
  <si>
    <t>Oesophageal (SQ, never-smokers)</t>
  </si>
  <si>
    <t>median 15.3 years</t>
  </si>
  <si>
    <t>Denmark,France,Germany,Italy,Netherlands,Norway,Spain,Sweden,UK</t>
  </si>
  <si>
    <t>Models were stratified by age at recruitment (in 5-year groups), sex, and study centre</t>
  </si>
  <si>
    <t>Body shape phenotypes of multiple anthropometric traits and cancer risk: a multi-national cohort study.</t>
  </si>
  <si>
    <t>Br J Cancer:2023:128(4):594-605</t>
  </si>
  <si>
    <t>Song</t>
  </si>
  <si>
    <t>mean 19.8 yrs</t>
  </si>
  <si>
    <t>Living area, smoking status, leisure-time physical activity and education at baseline using age as time-scale</t>
  </si>
  <si>
    <t>Body mass index and cancer incidence: the FINRISK study.</t>
  </si>
  <si>
    <t>Eur J Epidemiol:2014:29(7):477-87</t>
  </si>
  <si>
    <t>average 21.9 years</t>
  </si>
  <si>
    <t>adjusted for age, smoking status, education</t>
  </si>
  <si>
    <t>Body mass index and other risk factors for kidney cancer in men: a cohort study in Lithuania.</t>
  </si>
  <si>
    <t>Cent Eur J Public Health:2019:27(4):272-278</t>
  </si>
  <si>
    <t>Miyata</t>
  </si>
  <si>
    <t>median 14.8 years</t>
  </si>
  <si>
    <t>age-adjusted</t>
  </si>
  <si>
    <t>Associations of Body Mass Index, Weight Change, Physical Activity, and Sedentary Behavior With Endometrial Cancer Risk Among Japanese Women: The Japan Collaborative Cohort Study.</t>
  </si>
  <si>
    <t>J Epidemiol:2021:31(12):621-627</t>
  </si>
  <si>
    <t>mean 21.4 yrs</t>
  </si>
  <si>
    <t>HUNT-II</t>
  </si>
  <si>
    <t>Median 12 years</t>
  </si>
  <si>
    <t>max 30 years</t>
  </si>
  <si>
    <t>Italy</t>
  </si>
  <si>
    <t>Max 15 years</t>
  </si>
  <si>
    <t>mean 8.3 years</t>
  </si>
  <si>
    <t>Heo</t>
  </si>
  <si>
    <t>Cervix</t>
  </si>
  <si>
    <t>median 12.0 years</t>
  </si>
  <si>
    <t>z-score</t>
  </si>
  <si>
    <t>Adjusted for age, height, alcohol, smoking, hormone therapy, education, ethnicity, and randomization status.</t>
  </si>
  <si>
    <t>Optimal cutoffs of obesity measures in relation to cancer risk in postmenopausal women in the Women's Health Initiative Study.</t>
  </si>
  <si>
    <t>J Womens Health (Larchmt):2015:24(3):218-27</t>
  </si>
  <si>
    <t>Weiderpass</t>
  </si>
  <si>
    <t>Adjusted for age and study center, and other variables in the table: Physical activity during leisure time, Usual sleep duration, Family history of cancer in first-degree relative, Exposure to second-hand smoke, Smoking status, Height, Menopausal status at enrollment, Use of exogenous hormones, Breastfeeding, Age at first birth, Parity, Nulliparous, Age at menarche</t>
  </si>
  <si>
    <t>Risk factors for epithelial ovarian cancer in Japan - results from the Japan Public Health Center-based Prospective Study cohort.</t>
  </si>
  <si>
    <t>Int J Oncol:2012:40(1):21-30</t>
  </si>
  <si>
    <t>Koyanagi</t>
  </si>
  <si>
    <t>Oesophageal (adeno)</t>
  </si>
  <si>
    <t>Japan cohorts (10)</t>
  </si>
  <si>
    <t xml:space="preserve">Japan </t>
  </si>
  <si>
    <t>average 13.8 years</t>
  </si>
  <si>
    <t>adjusted for sex, age, area (for multicentric studies,namely JPHC-I, JPHC-II, JACC, and LSS), pack-years, alcohol consumption, and current drinker, and history of diabetes</t>
  </si>
  <si>
    <t>Body mass index and esophageal and gastric cancer: A pooled analysis of 10 population-based cohort studies in Japan.</t>
  </si>
  <si>
    <t>Cancer Sci:2023:114(7):2961-2972</t>
  </si>
  <si>
    <t>AHS-I</t>
  </si>
  <si>
    <t>max 6 years</t>
  </si>
  <si>
    <t>per 4 kg/m2</t>
  </si>
  <si>
    <t>Age at menarche, parity, age at birth of first child, postmenopausal hormone use, oral contraceptive use, history of benign breast disease, maternal history of breast cancer, history of breast cancer in a sister, smoking status, education, fat intake, fibre intake, energy intake, alcohol intake</t>
  </si>
  <si>
    <t>Pooled analysis of prospective cohort studies on height, weight, and breast cancer risk.</t>
  </si>
  <si>
    <t>Am J Epidemiol:2000:152(6):514-27</t>
  </si>
  <si>
    <t>average 16.2 years</t>
  </si>
  <si>
    <t xml:space="preserve">JPHC-II </t>
  </si>
  <si>
    <t>average 17.7 years</t>
  </si>
  <si>
    <t>KNHIS (women)</t>
  </si>
  <si>
    <t>Age, alcohol intake, height, pay level at study entry, physical exercise, smoking status</t>
  </si>
  <si>
    <t>Obesity and risk of cancer in postmenopausal Korean women.</t>
  </si>
  <si>
    <t>J Clin Oncol:2008:26(20):3395-402</t>
  </si>
  <si>
    <t>Jiao</t>
  </si>
  <si>
    <t>Average 10.3 years</t>
  </si>
  <si>
    <t>adjustment for age, sex, and smoking history</t>
  </si>
  <si>
    <t>Body mass index, effect modifiers, and risk of pancreatic cancer: a pooled study of seven prospective cohorts.</t>
  </si>
  <si>
    <t>Cancer Causes Control:2010:21(8):1305-14</t>
  </si>
  <si>
    <t>average 21 years</t>
  </si>
  <si>
    <t>Petrick</t>
  </si>
  <si>
    <t>Max 16 years</t>
  </si>
  <si>
    <t>age as time-metric.   Adjusted for sex, race, smoking, education, and study</t>
  </si>
  <si>
    <t>Body weight trajectories and risk of oesophageal and gastric cardia adenocarcinomas: a pooled analysis of NIH-AARP and PLCO Studies.</t>
  </si>
  <si>
    <t>Br J Cancer:2017:116(7):951-959</t>
  </si>
  <si>
    <t>Kabat</t>
  </si>
  <si>
    <t>Age, education level, menopausal status</t>
  </si>
  <si>
    <t>Body mass index and lung cancer risk in women.</t>
  </si>
  <si>
    <t>Epidemiology:2007:18(5):607-12</t>
  </si>
  <si>
    <t>Vatten</t>
  </si>
  <si>
    <t>11.9 years</t>
  </si>
  <si>
    <t>Body mass index and risk of breast cancer. A prospective study of 23,826 Norwegian women.</t>
  </si>
  <si>
    <t>Int J Cancer:1990:45(3):440-4</t>
  </si>
  <si>
    <t>Lindemann</t>
  </si>
  <si>
    <t>Age-adjusted</t>
  </si>
  <si>
    <t>Serum lipids and endometrial cancer risk: results from the HUNT-II study.</t>
  </si>
  <si>
    <t>Int J Cancer:2009:124(12):2938-41</t>
  </si>
  <si>
    <t xml:space="preserve">Corley </t>
  </si>
  <si>
    <t>mean 24.6  years</t>
  </si>
  <si>
    <t>matched for age, sex, and year of heath checkup. BMI results were also adjusted for ethnicity (White versus non-White given small numbers)</t>
  </si>
  <si>
    <t>Abdominal obesity and the risk of esophageal and gastric cardia carcinomas.</t>
  </si>
  <si>
    <t>Cancer Epidemiol Biomarkers Prev:2008:17(2):352-8</t>
  </si>
  <si>
    <t>Nordsletten</t>
  </si>
  <si>
    <t>average 32.4 years</t>
  </si>
  <si>
    <t>adjusted for sex and age groups at the time of screening</t>
  </si>
  <si>
    <t>Body mass index and its association with 22 cancer types: a Norwegian cohort study of 481 202 cancer cases.</t>
  </si>
  <si>
    <t>Acta Oncol:2023:62(10):1273-1278</t>
  </si>
  <si>
    <t>average 4.3 years</t>
  </si>
  <si>
    <t>Urbute</t>
  </si>
  <si>
    <t>4,564,750 PY</t>
  </si>
  <si>
    <t>age as time-metric.   adjusted for: parity (1,2,3,4 + ), use of hormonal contraception (ever, never), family history of ovarian and/or breast cancer (yes,no), other cancers (ever,never), and calendar year (continuous).</t>
  </si>
  <si>
    <t>Early adulthood overweight and obesity and risk of premenopausal ovarian cancer, and premenopausal breast cancer including receptor status: prospective cohort study of nearly 500,000 Danish women.</t>
  </si>
  <si>
    <t>Ann Epidemiol:2022:70(61-67</t>
  </si>
  <si>
    <t>max 8 years</t>
  </si>
  <si>
    <t>adjusted for smoking status (never smokers; past smokers, pack-years &lt;15yrs; past smokers, pack-years â‰¥15yrs; current smokers, pack-years &lt;40yrs, current smokers, pack-years â‰¥ 40yrs), history of diabetes (no, yes), alcohol intake (0,0.1â€“14.9,15â€“29.9,â‰¥30g/day) and energy intake (continuously); age in years and year of questionnaire return were included as stratification variables</t>
  </si>
  <si>
    <t>mean 22.5 years</t>
  </si>
  <si>
    <t>Kim</t>
  </si>
  <si>
    <t>max 22 years</t>
  </si>
  <si>
    <t>by sex estimates available. models were adjusted for age, sex, household income status, physical activity, smoking pack-years, frequency of alcohol consumption, height, and medical history of type 2 diabetes or hypertension</t>
  </si>
  <si>
    <t>Sex-specific Associations between Body Mass Index and Thyroid Cancer Incidence among Korean Adults.</t>
  </si>
  <si>
    <t>Cancer Epidemiol Biomarkers Prev:2023:32(9):1227-1232</t>
  </si>
  <si>
    <t>Age as time-dependent variable;Men: hypertension, family history of cancer; Women: hypertension</t>
  </si>
  <si>
    <t>17 years</t>
  </si>
  <si>
    <t>Graff</t>
  </si>
  <si>
    <t>Renal cell carcinoma</t>
  </si>
  <si>
    <t>Median 25 yr</t>
  </si>
  <si>
    <t xml:space="preserve">adjusted for age, calendar time, smoking status, pack–years of smoking , physical activity, years of non–aspirin NSAID drug use, alcohol intake, and parity </t>
  </si>
  <si>
    <t>Obesity in Relation to Renal Cell Carcinoma Incidence and Survival in Three Prospective Studies.</t>
  </si>
  <si>
    <t>Eur Urol:2022:82(3):247-251</t>
  </si>
  <si>
    <t>Germany</t>
  </si>
  <si>
    <t>KCPS</t>
  </si>
  <si>
    <t>8.75 years</t>
  </si>
  <si>
    <t>Adjusted for age, height, smoking status, alcohol intake, physical exercise, and pay level at study entry</t>
  </si>
  <si>
    <t>Lindblad</t>
  </si>
  <si>
    <t>max 7 years</t>
  </si>
  <si>
    <t>adjusted for sex, age, calendar year, smoking, alcohol consumption and reflux</t>
  </si>
  <si>
    <t>Body mass, tobacco and alcohol and risk of esophageal, gastric cardia, and gastric non-cardia adenocarcinoma among men and women in a nested case-control study.</t>
  </si>
  <si>
    <t>Cancer Causes Control:2005:16(3):285-94</t>
  </si>
  <si>
    <t>Chionh</t>
  </si>
  <si>
    <t>average 10.2 years</t>
  </si>
  <si>
    <t>adjusted for country of birth, level of education, age at menarche, parity, duration of lactation, oral contraceptive and HRT use, previous hysterectomy, menstrual periods and reason for amenorrhoea, smoking, energy from diet and total physical activity</t>
  </si>
  <si>
    <t>Physical activity, body size and composition, and risk of ovarian cancer.</t>
  </si>
  <si>
    <t>Cancer Causes Control:2010:21(12):2183-94</t>
  </si>
  <si>
    <t>Rask-Andersen</t>
  </si>
  <si>
    <t>average 13.6 years</t>
  </si>
  <si>
    <t>adjusted by age.   All estimates were adjusted for year of birth, smoking, and 15 principal components</t>
  </si>
  <si>
    <t>Adiposity and sex-specific cancer risk.</t>
  </si>
  <si>
    <t>Cancer Cell:2023:41(6):1186-1197.e4</t>
  </si>
  <si>
    <t>Sun</t>
  </si>
  <si>
    <t>median 24.2 years</t>
  </si>
  <si>
    <t>adjusted for baseline age (continuous), weight assessment from the Medical Birth Register (yes/no), mode of weight assessment, mode of height assessment, marital status, education level, and birth country, and stratified all models by sex (when men and women combined) and calendar year of birth</t>
  </si>
  <si>
    <t>Body mass index and risk of over 100 cancer forms and subtypes in 4.1 million individuals in Sweden: the Obesity and Disease Development Sweden (ODDS) pooled cohort study.</t>
  </si>
  <si>
    <t>Lancet Reg Health Eur:2024:45(101034</t>
  </si>
  <si>
    <t>Suzuki</t>
  </si>
  <si>
    <t>Average 18.7 years</t>
  </si>
  <si>
    <t>adjusted for sex; age (continuous); PHC area; alcohol consumption (missing; none; &lt;1 time/week; 1–149, 150–299, 300–449, and ≥450 g ethanol/week); hot food and drinks (missing; yes; no)</t>
  </si>
  <si>
    <t>Body Mass Index, Height, and Head and Neck Cancer Risk: The Japan Public Health Center-based Prospective Study.</t>
  </si>
  <si>
    <t>J Epidemiol:2025:35(4):170-177</t>
  </si>
  <si>
    <t>Jang</t>
  </si>
  <si>
    <t>Matched by birth year and enrollment year. Adjusted for hypertension, diabetes, hyperlipidemia, osteoporosis, polyp of the intestine, familial cancer, familial hypertension, familial diabetes, drinking, smoking, intense exercise, hysterectomy, oral contraceptive, fasting blood sugar, and subjective health evaluation</t>
  </si>
  <si>
    <t>Association between Obesity Indexes and Thyroid Cancer Risk in Korean Women: Nested Case-Control Study.</t>
  </si>
  <si>
    <t>Cancers (Basel):2022:14(19)</t>
  </si>
  <si>
    <t>Age, diabetes, education, exercise, state of residence, vitamin supplements</t>
  </si>
  <si>
    <t>max 5 years</t>
  </si>
  <si>
    <t xml:space="preserve">Age at menarche, parity, age at birth of first child, postmenopausal hormone use, oral contraceptive use, history of benign breast disease, maternal history of breast cancer, history of breast cancer in a sister, smoking status, education, fat intake, fibre intake, energy intake, alcohol intake </t>
  </si>
  <si>
    <t>Average 25.1 years</t>
  </si>
  <si>
    <t>Jhawar</t>
  </si>
  <si>
    <t>Multivariate model was adjusted for age, menopausal status, and PMH use.</t>
  </si>
  <si>
    <t>Sex steroid hormone exposures and risk for meningioma.</t>
  </si>
  <si>
    <t>J Neurosurg:2003:99(5):848-53</t>
  </si>
  <si>
    <t>Age, education, smoking, alcohol, HBSAg</t>
  </si>
  <si>
    <t>Liu</t>
  </si>
  <si>
    <t>median 15.1 years</t>
  </si>
  <si>
    <t>age as time-metric.   Education, total energy intake, total vegetable and fruit intake, total meat intake, leisure-time physical activity, alcohol consumption, hormone replacement treatment, menopausal status, spouse smoking exposure, parity and family history of cancer</t>
  </si>
  <si>
    <t>Prospective cohort study of general and central obesity, weight change trajectory and risk of major cancers among Chinese women.</t>
  </si>
  <si>
    <t>Int J Cancer:2016:139(7):1461-70</t>
  </si>
  <si>
    <t>Merry</t>
  </si>
  <si>
    <t>13.3 years</t>
  </si>
  <si>
    <t>Age, sex</t>
  </si>
  <si>
    <t>Body mass index, height and risk of adenocarcinoma of the oesophagus and gastric cardia: a prospective cohort study.</t>
  </si>
  <si>
    <t>Gut:2007:56(11):1503-11</t>
  </si>
  <si>
    <t>Median 6.4 years</t>
  </si>
  <si>
    <t>Average 5.3 years</t>
  </si>
  <si>
    <t>adjusted for age, sex, smoking status, alcohol consumption, exercise, and TSH levels</t>
  </si>
  <si>
    <t>Body mass index and incidence of thyroid cancer in Korea: the Korean Cancer Prevention Study-II.</t>
  </si>
  <si>
    <t>J Cancer Res Clin Oncol:2017:143(1):143-149</t>
  </si>
  <si>
    <t>Martin</t>
  </si>
  <si>
    <t>Prostate (advanced)</t>
  </si>
  <si>
    <t>median 9.3 years</t>
  </si>
  <si>
    <t>per 3.5 kg/m2</t>
  </si>
  <si>
    <t>Adjusted for age, height, smoking, marital status, education, physical activity, International Prostate Symptom Score (none, mild, moderate, and severe lower urinary tract symptoms), and blood pressure measures also adjusted for use of blood pressure medication</t>
  </si>
  <si>
    <t>Components of the metabolic syndrome and risk of prostate cancer: the HUNT 2 cohort, Norway.</t>
  </si>
  <si>
    <t>Cancer Causes Control:2009:20(7):1181-92</t>
  </si>
  <si>
    <t>median 12.3 years</t>
  </si>
  <si>
    <t>Average 16.7 years</t>
  </si>
  <si>
    <t>Son</t>
  </si>
  <si>
    <t>median 7 years</t>
  </si>
  <si>
    <t>age, sex, smoking, alcohol, exercise, diabetes, dyslipidemia.</t>
  </si>
  <si>
    <t>The risk of thyroid cancer and obesity: A nationwide population-based study using the Korea National Health Insurance Corporation cohort database.</t>
  </si>
  <si>
    <t>Surg Oncol:2018:27(2):166-171</t>
  </si>
  <si>
    <t>Wiedmann</t>
  </si>
  <si>
    <t>HUNT-I</t>
  </si>
  <si>
    <t>23.5 years</t>
  </si>
  <si>
    <t>Age and sex adjusted</t>
  </si>
  <si>
    <t>Body mass index and the risk of meningioma, glioma and schwannoma in a large prospective cohort study (The HUNT Study).</t>
  </si>
  <si>
    <t>Br J Cancer:2013:109(1):289-94</t>
  </si>
  <si>
    <t>Sawada</t>
  </si>
  <si>
    <t>13.5 years</t>
  </si>
  <si>
    <t>Adjusted for age, public health center area, smoking status, alcohol drinking, leisure-time physical activity, history of hypertension and history of diabetes mellitus</t>
  </si>
  <si>
    <t>Body mass index and subsequent risk of kidney cancer: a prospective cohort study in Japan.</t>
  </si>
  <si>
    <t>Ann Epidemiol:2010:20(6):466-72</t>
  </si>
  <si>
    <t>55 years</t>
  </si>
  <si>
    <t>Ward</t>
  </si>
  <si>
    <t>Denmark,France,Germany,Greece,Italy,Norway,Netherlands,Spain,Sweden,UK</t>
  </si>
  <si>
    <t>stratified by age, sex, centre, adjusted for education and alcohol intake</t>
  </si>
  <si>
    <t>Measured Adiposity in Relation to Head and Neck Cancer Risk in the European Prospective Investigation into Cancer and Nutrition.</t>
  </si>
  <si>
    <t>Cancer Epidemiol Biomarkers Prev:2017:26(6):895-904</t>
  </si>
  <si>
    <t>NHL</t>
  </si>
  <si>
    <t>9.9 years</t>
  </si>
  <si>
    <t>Occupational group, smoking status, stratified by age</t>
  </si>
  <si>
    <t>Murtha</t>
  </si>
  <si>
    <t>max 2 years (caco)</t>
  </si>
  <si>
    <t>adjusted for age, sex (for non-sex specific cancers), race/ethnicity, and smoking status</t>
  </si>
  <si>
    <t>Obesity and "obesity-related" cancers: are there body mass index cut-points?</t>
  </si>
  <si>
    <t>Int J Obes (Lond):2022:46(10):1770-1777</t>
  </si>
  <si>
    <t>Hendriks</t>
  </si>
  <si>
    <t>median 3.1 years</t>
  </si>
  <si>
    <t>Age, diabetes duration, HbA1c, serum creatinine, smoking status and the use of metformin, SU derivatives and/or insulin</t>
  </si>
  <si>
    <t>Association between body mass index and obesity-related cancer risk in men and women with type 2 diabetes in primary care in the Netherlands: a cohort study (ZODIAC-56).</t>
  </si>
  <si>
    <t>BMJ Open:2018:8(1):e018859</t>
  </si>
  <si>
    <t>Yang</t>
  </si>
  <si>
    <t>median 15.9 years</t>
  </si>
  <si>
    <t>adjusted for age, sex, center, race and ethnicity, randomization arm, education, job status, aspirin use longer than 12 months, smoking status, and family history of liver cancer</t>
  </si>
  <si>
    <t>Body mass index trajectories, weight gain and risks of liver and biliary tract cancers.</t>
  </si>
  <si>
    <t>JNCI Cancer Spectr:2022:6(4)</t>
  </si>
  <si>
    <t>stratified by age (years) at baseline and the calendar year at start of follow-up, follow-up time (days) as the time scale. Models were adjusted for smoking habits, personal history of diabetes, alcohol intake, and energy intake</t>
  </si>
  <si>
    <t>Wada</t>
  </si>
  <si>
    <t>ACC (Korea)</t>
  </si>
  <si>
    <t>mean 16.6 years</t>
  </si>
  <si>
    <t>adjustments for age at enrollment (continuous), study (13 cohorts), smoking status (never, former, current smokers), alcohol consumption (non-drinkers or current drinkers), age at menarche (≤ 10 y, 11–12 y, 13–14 y, 15–16 y, ≥ 17 y), nulliparity (yes, no), age at first delivery (≤ 20 y, 21–25 y, 26–30 y, ≥ 31 y), and age at menopause (≤ 44 y, 45–49 y, 50–54 y, ≥ 55 y)(postmenopausal women only)</t>
  </si>
  <si>
    <t>Body mass index and breast cancer risk in premenopausal and postmenopausal East Asian women: a pooled analysis of 13 cohort studies.</t>
  </si>
  <si>
    <t>Breast Cancer Res:2024:26(1):158</t>
  </si>
  <si>
    <t>max 16 years</t>
  </si>
  <si>
    <t>CML</t>
  </si>
  <si>
    <t>Adjusted for age and for remaining variables where appropriate: body mass index (&lt;25, 25.&lt;30, .30 kg/m2)), smoking intensity (never, &lt;21 cigarettes per day, .21 cigarettes per day), physical activity (&lt;1, 1.2, .3 times per week), and years of education (&lt;12, 12.&lt;16, .16 years); and for sex in the combined analysis.</t>
  </si>
  <si>
    <t>Lifestyle and dietary factors in relation to risk of chronic myeloid leukemia in the NIH-AARP Diet and Health Study.</t>
  </si>
  <si>
    <t>Cancer Epidemiol Biomarkers Prev:2013:22(5):848-54</t>
  </si>
  <si>
    <t>Cote</t>
  </si>
  <si>
    <t>adjusted for age</t>
  </si>
  <si>
    <t>Height, waist circumference, body mass index, and body somatotype across the life course and risk of glioma.</t>
  </si>
  <si>
    <t>Cancer Causes Control:2018:29(8):707-719</t>
  </si>
  <si>
    <t>Kawachi</t>
  </si>
  <si>
    <t>average 18.6 years</t>
  </si>
  <si>
    <t>adjusted for age and study area, smoking, alcohol consumption, coffee consumption, sports, use of exogenous female hormones, age at menarche, age at menopause, number of deliveries, and menopausal status at baseline survey</t>
  </si>
  <si>
    <t>Association of BMI and height with the risk of endometrial cancer, overall and by histological subtype: a population-based prospective cohort study in Japan.</t>
  </si>
  <si>
    <t>Eur J Cancer Prev:2019:28(3):196-202</t>
  </si>
  <si>
    <t>average 19.0 yrs</t>
  </si>
  <si>
    <t>Kanda</t>
  </si>
  <si>
    <t>Age, gender, study area, number of pack-years of smoking, alcohol</t>
  </si>
  <si>
    <t>Association of anthropometric characteristics with the risk of malignant lymphoma and plasma cell myeloma in a Japanese population: a population-based cohort study.</t>
  </si>
  <si>
    <t>Cancer Epidemiol Biomarkers Prev:2010:19(6):1623-31</t>
  </si>
  <si>
    <t>KNHIS (men)</t>
  </si>
  <si>
    <t>Age, alcohol consumption, family history of cancer, regular exercise, residence, smoking status</t>
  </si>
  <si>
    <t>median 6.6 years</t>
  </si>
  <si>
    <t>stratified by age and additionally adjusted for ethnic (white,non-white), index of multiple deprivation (fifth), alcohol consumption (daily or almost daily, three or four times a week, once or twice a week, one to three times a month, special occasions only, never, or unknown/ missing), smoking status (never smoker, previous smoker, or current smoker), physical activity (low, moderate, or high), fruit and vegetable intake (.5 portions or &lt;5 portions), diabetes (yes or no), height (75-159, 160-169,170-179 or 180-209 cm), NSAIDS use (yes or no), and family history of cancer (yes or no)</t>
  </si>
  <si>
    <t>Body composition and risk of gastric cancer: A population-based prospective cohort study.</t>
  </si>
  <si>
    <t>Cancer Med:2021:10(6):2164-2174</t>
  </si>
  <si>
    <t>Max 18 years</t>
  </si>
  <si>
    <t>age as time-dependent variable; Men: vitamin supplements, exercise;</t>
  </si>
  <si>
    <t>age as time-metric. Education, total energy intake, total vegetable and fruit intake, total meat intake, leisure-time physical activity, alcohol consumption, hormone replacement treatment, menopausal status, spouse smoking exposure, parity and family history of cancer</t>
  </si>
  <si>
    <t>average 18.5 yrs</t>
  </si>
  <si>
    <t>Xie</t>
  </si>
  <si>
    <t>average 4.4 yrs</t>
  </si>
  <si>
    <t>Adjusted for age, education, alcohol, physical activity, diabetes, work environment</t>
  </si>
  <si>
    <t>[Association between body mass index and risk of lung cancer in non-smoking males: a prospective cohort study].</t>
  </si>
  <si>
    <t>Zhonghua Liu Xing Bing Xue Za Zhi:2016:37(9):1213-1219</t>
  </si>
  <si>
    <t>Michaud</t>
  </si>
  <si>
    <t>8.4 years</t>
  </si>
  <si>
    <t>models stratified by age, country, sex and adjusted for education</t>
  </si>
  <si>
    <t>Anthropometric measures, physical activity, and risk of glioma and meningioma in a large prospective cohort study.</t>
  </si>
  <si>
    <t>Cancer Prev Res (Phila):2011:4(9):1385-92</t>
  </si>
  <si>
    <t>age as time-dependent variable; Men: diabetes, wear sunscreen</t>
  </si>
  <si>
    <t>Reeves</t>
  </si>
  <si>
    <t>Bladder (never-smokers)</t>
  </si>
  <si>
    <t>average 5.4 years</t>
  </si>
  <si>
    <t>per 10 kg/m2</t>
  </si>
  <si>
    <t>Adjusted for age, geographical region, socioeconomic status, age at first birth, parity, alcohol intake, physical activity, and, where appropriate, time since menopause and use of hormone replacement therapy</t>
  </si>
  <si>
    <t>Cancer incidence and mortality in relation to body mass index in the Million Women Study: cohort study.</t>
  </si>
  <si>
    <t>BMJ:2007:335(7630):1134</t>
  </si>
  <si>
    <t>Freedman</t>
  </si>
  <si>
    <t>698,028 PY</t>
  </si>
  <si>
    <t>Age, sex, adult sunlight exposure, alcohol consumption, area of residence, decade since began to work as radiological technician, educational level, hair colour, personal history of NMSC, skin pigmentation, smoking habits</t>
  </si>
  <si>
    <t>Risk of melanoma in relation to smoking, alcohol intake, and other factors in a large occupational cohort.</t>
  </si>
  <si>
    <t>Cancer Causes Control:2003:14(9):847-57</t>
  </si>
  <si>
    <t>Sjodahl</t>
  </si>
  <si>
    <t>15.4 years</t>
  </si>
  <si>
    <t>Age, alcohol consumption, occupation, recreational physical activity level, salt intake, smoking</t>
  </si>
  <si>
    <t>Body mass and physical activity and risk of gastric cancer in a population-based cohort study in Norway.</t>
  </si>
  <si>
    <t>Cancer Epidemiol Biomarkers Prev:2008:17(1):135-40</t>
  </si>
  <si>
    <t>adjusted for sex, age, area (for multicentric studies,namely JPHC-I, JPHC-II, JACC, and LSS), alcohol consumption, and current drinker, and history of diabetes</t>
  </si>
  <si>
    <t>daSilva</t>
  </si>
  <si>
    <t>average 16.9 years</t>
  </si>
  <si>
    <t>adjusted for age, smoking status and diabetes</t>
  </si>
  <si>
    <t>Excess body weight, weight gain and obesity-related cancer risk in women in Norway: the Norwegian Women and Cancer study.</t>
  </si>
  <si>
    <t>Br J Cancer:2018:119(5):646-656</t>
  </si>
  <si>
    <t>17.8 years</t>
  </si>
  <si>
    <t>Adjusted for age, smoking status, alcohol intake, physical activity, hormone therapy, years of education, ethnicity, and treatment status</t>
  </si>
  <si>
    <t>Adiposity at different periods of life and risk of adult glioma in a cohort of postmenopausal women.</t>
  </si>
  <si>
    <t>Cancer Epidemiol:2018:54(71-74</t>
  </si>
  <si>
    <t>Sanikini</t>
  </si>
  <si>
    <t>average 14 years</t>
  </si>
  <si>
    <t>startified by age.   models were adjusted for smoking status and education level</t>
  </si>
  <si>
    <t>Anthropometric and reproductive factors and risk of esophageal and gastric cancer by subtype and subsite: Results from the European Prospective Investigation into Cancer and Nutrition (EPIC) cohort.</t>
  </si>
  <si>
    <t>Int J Cancer:2020:146(4):929-942</t>
  </si>
  <si>
    <t>15.7 years</t>
  </si>
  <si>
    <t>Adjusted for age in 10-year categories, physical activity, hypertension and alcohol consumption during the last 2 weeks and each study factor</t>
  </si>
  <si>
    <t>Body mass, diabetes and smoking, and endometrial cancer risk: a follow-up study.</t>
  </si>
  <si>
    <t>Br J Cancer:2008:98(9):1582-5</t>
  </si>
  <si>
    <t>Schouten</t>
  </si>
  <si>
    <t>9.3 years</t>
  </si>
  <si>
    <t>adjusted for age, age at menarche, use of oral contraceptives, age at menopause, parity, cigarette smoking, and nonoccupational physical activity</t>
  </si>
  <si>
    <t>Anthropometry, physical activity, and endometrial cancer risk: results from the Netherlands Cohort Study.</t>
  </si>
  <si>
    <t>J Natl Cancer Inst:2004:96(21):1635-8</t>
  </si>
  <si>
    <t>Reinier</t>
  </si>
  <si>
    <t>3.1 years</t>
  </si>
  <si>
    <t>Age, age at first child birth, breast density, family history of cancer</t>
  </si>
  <si>
    <t>Risk factors for breast carcinoma in situ versus invasive breast cancer in a prospective study of pre- and post-menopausal women.</t>
  </si>
  <si>
    <t>Breast Cancer Res Treat:2007:103(3):343-8</t>
  </si>
  <si>
    <t>adjustment for age (as continuous variable in years), smoking status (nonsmoker, former smoker, current smoker), average amount of alcohol consumed per day (none, 0.1 to 14.9, 15.0 to 29.9, or 30.0, g/d), frequency of regular exercise for more than 30 minutes during a week (0 to 2, 3 to 4, or 5 times per week), family history of cancer (yes or no/unknown), and residency area (urban or rural) at baseline</t>
  </si>
  <si>
    <t>Chan</t>
  </si>
  <si>
    <t>median 10.1 years</t>
  </si>
  <si>
    <t>per 1 SD</t>
  </si>
  <si>
    <t>stratified by age-at-risk (10-year bands) and sex, and adjusted for 10 study areas, education level, household income level, family history of cancer, smoking, alcohol consumption, physical activity, and dietary factors significantly associated with the outcome being studied (i.e. fruits, preserved vegetables, soy and spicy food for EC, and fruits for SC).</t>
  </si>
  <si>
    <t>Adiposity and risks of gastrointestinal cancers: A 10-year prospective study of 0.5â€‰million Chinese adults.</t>
  </si>
  <si>
    <t>Int J Cancer:2025:156(11):2094-2106</t>
  </si>
  <si>
    <t>Age, sex, education level, current smoking, history of gastric ulcer and bleeding, number of cigarettes smoked per day, smoking years</t>
  </si>
  <si>
    <t>Moore</t>
  </si>
  <si>
    <t>8.2 years</t>
  </si>
  <si>
    <t>adjusted for age at baseline, age-squared, gender, race, highest level of education, and marital status. Also adjusted for physical activity during the past 10 y and adult height</t>
  </si>
  <si>
    <t>Height, body mass index, and physical activity in relation to glioma risk.</t>
  </si>
  <si>
    <t>Cancer Res:2009:69(21):8349-55</t>
  </si>
  <si>
    <t>Macleod</t>
  </si>
  <si>
    <t>median 8 years</t>
  </si>
  <si>
    <t>adjusted for age, sex, race, smoking, alcohol consumption, fruit intake, vegetable intake, hypertension, diabetes, kidney disease, viral hepatitis</t>
  </si>
  <si>
    <t>Risk factors for renal cell carcinoma in the VITAL study.</t>
  </si>
  <si>
    <t>J Urol:2013:190(5):1657-61</t>
  </si>
  <si>
    <t>Li</t>
  </si>
  <si>
    <t>mean 17.5 years</t>
  </si>
  <si>
    <t>Adjusted for age, education, income, menopausal status, age at menarche, history of chronic hepatitis, history of cholelithiasis, family history of liver cancer, total energy intake and total physical activity</t>
  </si>
  <si>
    <t>Dose-Response Association between Adiposity and Liver Cancer Incidence: A Prospective Cohort Study among Non-Smoking and Non-Alcohol-Drinking Chinese Women.</t>
  </si>
  <si>
    <t>Cancer Epidemiol Biomarkers Prev:2021:30(6):1200-1207</t>
  </si>
  <si>
    <t>age at menarche (≤11, 12, 13, 14, ≥15 years), parity (0, 1, 2, ≥3), age at birth of the first child (≤20, 21–25, 26, 30, ≥30 years), postmenopausal hormone use (ever, never), oral contraceptive use (ever, never), history of benign breast disease (no, yes), maternal history of breast cancer (no, yes), history of breast cancer in a sister (no, yes, no sisters), smoking status (ever, never), education (less than high school graduation, high school graduation, more than high school graduation), fat intake (quintiles), fiber intake (quintiles), energy intake (continuous), and alcohol intake (0, &gt;0–&lt;1.5, 1.5–&lt;5, 5–&lt;15, 15–&lt;30, ≥30 g/day).</t>
  </si>
  <si>
    <t>Abdel-Rahman</t>
  </si>
  <si>
    <t>average 11.25 years</t>
  </si>
  <si>
    <t>Adjusted for sex, study arm, race, and lung cancer family history</t>
  </si>
  <si>
    <t>Pre-diagnostic body mass index trajectory in relationship to lung cancer incidence and mortality; findings from the PLCO trial.</t>
  </si>
  <si>
    <t>Expert Rev Respir Med:2019:13(10):1029-1035</t>
  </si>
  <si>
    <t>Recalde</t>
  </si>
  <si>
    <t>Spain</t>
  </si>
  <si>
    <t>median 8.3 years</t>
  </si>
  <si>
    <t>adjusted for smoking status, alcohol intake, nationality, the MEDEA deprivation index, type 2 diabetes, and had sex and age (5-year categories) in the strata statement</t>
  </si>
  <si>
    <t>Body mass index and waist circumference in relation to the risk of 26 types of cancer: a prospective cohort study of 3.5 million adults in Spain.</t>
  </si>
  <si>
    <t>BMC Med:2021:19(1):10</t>
  </si>
  <si>
    <t>Wang</t>
  </si>
  <si>
    <t>median 8.95 years</t>
  </si>
  <si>
    <t>age as time scale. Adjusted for level of education, marital status, household income, alcohol consumption, smoking status, physical activity, and stratified according to age at risk, sex and region</t>
  </si>
  <si>
    <t>Cancer incidence in relation to body fatness among 0.5 million men and women: Findings from the China Kadoorie Biobank.</t>
  </si>
  <si>
    <t>Int J Cancer:2020:146(4):987-998</t>
  </si>
  <si>
    <t>Britton</t>
  </si>
  <si>
    <t>Denmark,France,Germany,Greece,Italy,Netherlands,Norway,Spain,Sweden,UK</t>
  </si>
  <si>
    <r>
      <t xml:space="preserve">Cox regression models stratified by recruitment age and study center; adjustment for </t>
    </r>
    <r>
      <rPr>
        <u/>
        <sz val="11"/>
        <rFont val="Aptos Narrow"/>
        <family val="2"/>
        <scheme val="minor"/>
      </rPr>
      <t>smoking</t>
    </r>
    <r>
      <rPr>
        <sz val="11"/>
        <rFont val="Aptos Narrow"/>
        <family val="2"/>
        <scheme val="minor"/>
      </rPr>
      <t xml:space="preserve"> status (never, past 10+ years, past &lt; 10 years, current, or other) and </t>
    </r>
    <r>
      <rPr>
        <u/>
        <sz val="11"/>
        <rFont val="Aptos Narrow"/>
        <family val="2"/>
        <scheme val="minor"/>
      </rPr>
      <t>education</t>
    </r>
    <r>
      <rPr>
        <sz val="11"/>
        <rFont val="Aptos Narrow"/>
        <family val="2"/>
        <scheme val="minor"/>
      </rPr>
      <t xml:space="preserve"> (no school degree or primary school, technical or professional school, secondary school, and university degree). </t>
    </r>
  </si>
  <si>
    <t>Anthropometric characteristics and non-Hodgkin's lymphoma and multiple myeloma risk in the European Prospective Investigation into Cancer and Nutrition (EPIC).</t>
  </si>
  <si>
    <t>Haematologica:2008:93(11):1666-77</t>
  </si>
  <si>
    <t>median 14 years</t>
  </si>
  <si>
    <t>startified by age.   adjusted for race (Caucasian, African-American, Asian, Hispanic, other), education (&lt;high school, high school, &gt;high school), marital status (married, never married, widowed, divorced), alcohol (0,&gt;0-&lt;5, 5-&lt;15, 15-&lt;30 and â‰¥30g/day), smoking habits (never, past smoker and &lt;15 pack years, past smoker and â‰¥15 pack years, current smoker and &lt;40 pack years, and current smoker and â‰¥40 pack years), height (&lt;1.70, 1.70â€“&lt;1.75, 1.75â€“&lt;1.80, 1.80â€“&lt;1.85, &gt;1.85m, physical activity (low, medium, high), prostate cancer family history (no, yes), personal history of diabetes (no, yes), multiple vitamin use (no, yes), and dietary calcium (quintiles), dietary lycopene (quintiles), and total energy intake (kcal/d, continuous); for adjustment, these variables were entered directly into the multivariable model or, for studies with less than 200 cases, these variables were modeled using propensity scores</t>
  </si>
  <si>
    <t>Measures of body fatness and height in early and mid-to-late adulthood and prostate cancer: risk and mortality in The Pooling Project of Prospective Studies of Diet and Cancer.</t>
  </si>
  <si>
    <t>Ann Oncol:2020:31(1):103-114</t>
  </si>
  <si>
    <t>Shao</t>
  </si>
  <si>
    <t>median 12.04 years</t>
  </si>
  <si>
    <t>Adjusted for age (smooth), sex, education, race, marital status, smoking status, and height. For women, the risk estimates were additionally adjusted for OC and HRT</t>
  </si>
  <si>
    <t>Body mass index and glioma risk: A prospective multicenter study.</t>
  </si>
  <si>
    <t>Front Endocrinol (Lausanne):2022:13(933921</t>
  </si>
  <si>
    <t>Adjusted for age, height, alcohol, hormone therapy, education, ethnicity, randomization status.</t>
  </si>
  <si>
    <t>Age, geographic region, physical activity, reproductive history, socioeconomic status, alcohol intake</t>
  </si>
  <si>
    <t>vanDijk</t>
  </si>
  <si>
    <t>Adjusted for age, sex, smoking, energy intake, nonoccupational physical activity and, for men only, occupational physical activity</t>
  </si>
  <si>
    <t>Relation of height, body mass, energy intake, and physical activity to risk of renal cell carcinoma: results from the Netherlands Cohort Study.</t>
  </si>
  <si>
    <t>Am J Epidemiol:2004:160(12):1159-67</t>
  </si>
  <si>
    <t>DLBCL, FL</t>
  </si>
  <si>
    <t>Canchola</t>
  </si>
  <si>
    <t>12.1 years</t>
  </si>
  <si>
    <t>Adjusted for race, oral contraceptive use and duration, number of full-term pregnancies, wine consumption, physical activity, smoking history, history of tubal ligation and height; age was the time-scale, and analyses were stratified by age at baseline</t>
  </si>
  <si>
    <t>Body size and the risk of ovarian cancer by hormone therapy use in the California Teachers Study cohort.</t>
  </si>
  <si>
    <t>Cancer Causes Control:2010:21(12):2241-8</t>
  </si>
  <si>
    <t>age as time scale, adjusted for baseline age (continuous), weight assessment from the Medical Birth Register (yes/no), mode of weight assessment, mode of height assessment, marital status, education level, and birth country, and stratified by sex and calendar year of birth</t>
  </si>
  <si>
    <t>Pylypchuk</t>
  </si>
  <si>
    <t>Body mass index, height, and risk of lymphatic malignancies: a prospective cohort study.</t>
  </si>
  <si>
    <t>Am J Epidemiol:2009:170(3):297-307</t>
  </si>
  <si>
    <t>Koebnick</t>
  </si>
  <si>
    <t>7.2 years</t>
  </si>
  <si>
    <t>Age as the underlying time metric and included the following covariates: gender, race/ethnicity, education, marital status, family history of cancer, intakes of red meat, fruit and vegetables combined, nonalcoholic beverages, and alcohol, menopausal hormone therapy, oral contraceptive use, and parity.</t>
  </si>
  <si>
    <t>Body mass index, physical activity, and bladder cancer in a large prospective study.</t>
  </si>
  <si>
    <t>Cancer Epidemiol Biomarkers Prev:2008:17(5):1214-21</t>
  </si>
  <si>
    <t>Koh</t>
  </si>
  <si>
    <t>Age, sex, betacryptoxanthin intake, dialect group, education</t>
  </si>
  <si>
    <t>Body mass index and smoking-related lung cancer risk in the Singapore Chinese Health Study.</t>
  </si>
  <si>
    <t>Br J Cancer:2010:102(3):610-4</t>
  </si>
  <si>
    <t>Lee</t>
  </si>
  <si>
    <t>14-year data</t>
  </si>
  <si>
    <t>Adjusted for age, income, total cholesterol, family history of cancer, Charlson comorbidity index, smoking status, alcohol consumption, physical activity, and regular use of aspirin</t>
  </si>
  <si>
    <t>The Health Burden of Cancer Attributable to Obesity in Korea: A Population-Based Cohort Study.</t>
  </si>
  <si>
    <t>Cancer Res Treat:2019:51(3):933-940</t>
  </si>
  <si>
    <t>Median 26 yr</t>
  </si>
  <si>
    <t>adjusted for age, calendar time, smoking status, pack–years of smoking , physical activity, years of non–aspirin NSAID drug use, alcohol intake</t>
  </si>
  <si>
    <t>Hektoen</t>
  </si>
  <si>
    <t xml:space="preserve">Norway </t>
  </si>
  <si>
    <t>average 29 years</t>
  </si>
  <si>
    <t>Adjusted for age as the underlying time scale, physical activity, education, and high risk occupation</t>
  </si>
  <si>
    <t>Lifestyle associated factors and risk of urinary bladder cancer: A prospective cohort study from Norway.</t>
  </si>
  <si>
    <t>Cancer Med:2020:9(12):4420-4432</t>
  </si>
  <si>
    <t>average 13.3 years</t>
  </si>
  <si>
    <t>Models were stratified by age at recruitment (in 5-year groups), sex, and study centre, and adjusted for education (none, primary school completed, technical/professional school, secondary school, longer education (including university degree)), physical activity (inactive, moderately inactive, moderately active, active), alcohol consumption (g/day), and healthy diet represented by the Mediterranean Diet Score (low, medium, high)</t>
  </si>
  <si>
    <t>Roswall</t>
  </si>
  <si>
    <t>average 11.5 years</t>
  </si>
  <si>
    <t>per 2 kg/m2</t>
  </si>
  <si>
    <t>Denmark,France,Germany,Greece,Italy,Netherlands,Spain,Sweden,UK</t>
  </si>
  <si>
    <t>age as time-metric.   Adjusted for alcohol intake and stratified by gender and country.</t>
  </si>
  <si>
    <t>Anthropometric measures and bladder cancer risk: a prospective study in the EPIC cohort.</t>
  </si>
  <si>
    <t>Int J Cancer:2014:135(12):2918-29</t>
  </si>
  <si>
    <t>Bhaskaran</t>
  </si>
  <si>
    <t>Average 7.5 years</t>
  </si>
  <si>
    <t>adjusted for age, diabetes status, alcohol use, socioeconomic status, calendar year, and stratified by sex</t>
  </si>
  <si>
    <t>Body-mass index and risk of 22 specific cancers: a population-based cohort study of 5Â·24 million UK adults.</t>
  </si>
  <si>
    <t>Lancet:2014:384(9945):755-65</t>
  </si>
  <si>
    <t>adjusted for age, diabetes status, smoking, alcohol use, socioeconomic status, calendar year, and stratified by sex</t>
  </si>
  <si>
    <t>Abnet</t>
  </si>
  <si>
    <t>Adjusted for age, sex, cigarette smoking, alcohol consumption, education, and physical activity</t>
  </si>
  <si>
    <t>A prospective study of BMI and risk of oesophageal and gastric adenocarcinoma.</t>
  </si>
  <si>
    <t>Eur J Cancer:2008:44(3):465-71</t>
  </si>
  <si>
    <t>Paragomi</t>
  </si>
  <si>
    <t>median 15.2 years</t>
  </si>
  <si>
    <t>adjusted for age at baseline, sex, diabetes at baseline, current smoker, and ever alcohol use</t>
  </si>
  <si>
    <t>Body Mass Index and Risk of Colorectal Cancer Incidence and Mortality in Asia.</t>
  </si>
  <si>
    <t>JAMA Netw Open:2024:7(8):e2429494</t>
  </si>
  <si>
    <t>Renehan</t>
  </si>
  <si>
    <t>median 5.6 years</t>
  </si>
  <si>
    <t>adjusted for age at study entry, height, age at menarche, race (White, Asian, Black, Jewish, Others, missing), hormonal replacement therapy (ever/never user), statin (ever/never user), alcohol use (yes/no/missing), any exercise (yes/no/missing), number of children, age at first pregnancy, hysterectomy, and number of ovaries removed</t>
  </si>
  <si>
    <t>Young adulthood body mass index, adult weight gain and breast cancer risk: the PROCAS Study (United Kingdom).</t>
  </si>
  <si>
    <t>Br J Cancer:2020:122(10):1552-1561</t>
  </si>
  <si>
    <t>8 years</t>
  </si>
  <si>
    <t>Age, sex, alcohol consumption, cigarette smoking, education, physical activity</t>
  </si>
  <si>
    <t>Luu</t>
  </si>
  <si>
    <t>mean 17.7 yrs</t>
  </si>
  <si>
    <t>Adjusted for age, gender, dialect group (Hokkien or Cantonese), year of enrollment (1993–1995 and 1996–1998), level of education (no formal education, primary school, secondary or higher education), pre-existing of type 2 diabetes (no, yes) and total energy intake (Kcal/d)</t>
  </si>
  <si>
    <t>Composite Score of Healthy Lifestyle Factors and the Risk of Pancreatic Cancer in a Prospective Cohort Study.</t>
  </si>
  <si>
    <t>Cancer Prev Res (Phila):2022:15(1):29-36</t>
  </si>
  <si>
    <t>Median 7.9 years</t>
  </si>
  <si>
    <t>Age, smoking, alcohol, education, sedentary time, dust exposure</t>
  </si>
  <si>
    <t>[Anthropometry and the risk of colorectal cancer in males: a prospective cohort study].</t>
  </si>
  <si>
    <t>Zhonghua Yu Fang Yi Xue Za Zhi:2018:52(7):685-690</t>
  </si>
  <si>
    <t>adjusted for age, education and smoking status</t>
  </si>
  <si>
    <t>average 34.2 yrs</t>
  </si>
  <si>
    <t>Gepner</t>
  </si>
  <si>
    <t>Colon</t>
  </si>
  <si>
    <t>Israel</t>
  </si>
  <si>
    <t>43 years</t>
  </si>
  <si>
    <t>adjusted for age (five-year increments), height (cm), and cigarette smoking at any time up to and including 1963</t>
  </si>
  <si>
    <t>Excess Body Weight and Long-Term Incidence of Lung and Colon Cancer in Men; Follow-Up Study of 43 Years.</t>
  </si>
  <si>
    <t>Int J Environ Res Public Health:2021:18(19)</t>
  </si>
  <si>
    <t>NHS-I</t>
  </si>
  <si>
    <t>average 30.5 yrs</t>
  </si>
  <si>
    <t>Age, alcohol intake, geographic region, hormone replacement therapy, physical activity, reproductive history, smoking status, socio-economic status, time since menopause</t>
  </si>
  <si>
    <t>Models were stratified by age at recruitment (in 5-year groups), sex, and study centre, and adjusted for education (none, primary school completed, technical/professional school, secondary school, longer education (including university degree)), smoking status/intensity (never, quit ≤10 years ago, quit 11-20 years ago, quit &gt;20 years ago, currently 1-15 cigarettes/day, currently 16-25 cigarettes/day, currently ≥26 cigarettes/day, currently pipe/cigar, occasional), physical activity (inactive, moderately inactive, moderately active, active), alcohol consumption (g/day), and healthy diet represented by the Mediterranean Diet Score (low, medium, high)</t>
  </si>
  <si>
    <t>Average 14.3 years</t>
  </si>
  <si>
    <t>Lacey</t>
  </si>
  <si>
    <t>Median 14.5 years</t>
  </si>
  <si>
    <t>age as time-metric.   adjusted for race/ethnicity (white versus nonwhite), menopausal status (natural menopause, surgical menopause, premenopausal, and other/unknown), parity (none, one, two, and three or more), and oral contraceptive use (none, &lt;2 years, and ≥2 years), and menopausal estrogen therapy use (none, &lt;10 years, ≥10 years, other formulation, or unknown)</t>
  </si>
  <si>
    <t>Weight, height, and body mass index and risk for ovarian cancer in a cohort study.</t>
  </si>
  <si>
    <t>Ann Epidemiol:2006:16(12):869-76</t>
  </si>
  <si>
    <t>Setiawan</t>
  </si>
  <si>
    <t>8.3 years</t>
  </si>
  <si>
    <t>age as time-metric.   Additional adjustment for body mass index (continuous), smoking, alcohol drinking, hypertension (no/yes), and physical activity (continuous) as appropriate</t>
  </si>
  <si>
    <t>Risk factors for renal cell cancer: the multiethnic cohort.</t>
  </si>
  <si>
    <t>Am J Epidemiol:2007:166(8):932-40</t>
  </si>
  <si>
    <t>max 9 years</t>
  </si>
  <si>
    <t>Littman</t>
  </si>
  <si>
    <t>Max 4 years</t>
  </si>
  <si>
    <t>Adjusted for age, family history of prostate cancer, and race and stratified on prostate-specific antigen (PSA) screening in the 2 years before baseline.</t>
  </si>
  <si>
    <t>Anthropometrics and prostate cancer risk.</t>
  </si>
  <si>
    <t>Am J Epidemiol:2007:165(11):1271-9</t>
  </si>
  <si>
    <t>Benson</t>
  </si>
  <si>
    <t>6.2 years</t>
  </si>
  <si>
    <t>adjustments for height, socioeconomic status based on deprivation index, smoking status, alcohol intake, strenuous exercise, age at first birth, parity, and oral contraceptive use</t>
  </si>
  <si>
    <t>Lifestyle factors and primary glioma and meningioma tumours in the Million Women Study cohort.</t>
  </si>
  <si>
    <t>Br J Cancer:2008:99(1):185-90</t>
  </si>
  <si>
    <t>Median 36 yr</t>
  </si>
  <si>
    <t>Parra-Soto</t>
  </si>
  <si>
    <t>median 8.8 years</t>
  </si>
  <si>
    <t>adjusted age, sex, ethnicity, education, deprivation, smoking, dietary intake (alcohol, fruits &amp; vegetables, red &amp; processed meat, and oily fish), discretionary sedentary behaviour and physical activity</t>
  </si>
  <si>
    <t>Associations of six adiposity-related markers with incidence and mortality from 24 cancers-findings from the UK Biobank prospective cohort study.</t>
  </si>
  <si>
    <t>BMC Med:2021:19(1):7</t>
  </si>
  <si>
    <t>Sanfilippo</t>
  </si>
  <si>
    <t>average 15 years</t>
  </si>
  <si>
    <t>systolic blood pressure, age, race/ethnicity, smoking, diabetes</t>
  </si>
  <si>
    <t>Hypertension and obesity and the risk of kidney cancer in 2 large cohorts of US men and women.</t>
  </si>
  <si>
    <t>Hypertension:2014:63(5):934-41</t>
  </si>
  <si>
    <t>Bassett</t>
  </si>
  <si>
    <t>age as time-metric.   adjusted for country of birth and education</t>
  </si>
  <si>
    <t>Weight change and prostate cancer incidence and mortality.</t>
  </si>
  <si>
    <t>Int J Cancer:2012:131(7):1711-9</t>
  </si>
  <si>
    <t>White</t>
  </si>
  <si>
    <t>Mean 5.4 years</t>
  </si>
  <si>
    <t>Age, race, education, age at menarche, breastfeeding history, age at first birth, parity, postmenopausal hormone use, age at menopause, smoking history, alcohol consumption, and physical activity</t>
  </si>
  <si>
    <t>Overall and central adiposity and breast cancer risk in the Sister Study.</t>
  </si>
  <si>
    <t>Cancer:2015:121(20):3700-8</t>
  </si>
  <si>
    <t>max 3 years</t>
  </si>
  <si>
    <t>Verhage</t>
  </si>
  <si>
    <t>Adjusted for age, smoking, history of diabetes, and history of hypertension.</t>
  </si>
  <si>
    <t>Anthropometry and pancreatic cancer risk: an illustration of the importance of microscopic verification.</t>
  </si>
  <si>
    <t>Cancer Epidemiol Biomarkers Prev:2007:16(7):1449-54</t>
  </si>
  <si>
    <t>median 13 years</t>
  </si>
  <si>
    <t>Patel</t>
  </si>
  <si>
    <t>average 14.7 years</t>
  </si>
  <si>
    <t>adjusted for age, sex, race, sitting time, marital status, prevalent disease (emphysema or other lung diseases), education, fruits and vegetables consumption, and MET-hours/week</t>
  </si>
  <si>
    <t>The relationship between physical activity, obesity, and lung cancer risk by smoking status in a large prospective cohort of US adults.</t>
  </si>
  <si>
    <t>Cancer Causes Control:2017:28(12):1357-1368</t>
  </si>
  <si>
    <t>age as time-dependent variable; diabetes, vitamin supplement, parity, family history of breast cancer</t>
  </si>
  <si>
    <t>age as time-dependent variable; Men colon cancer: race, education, family history colon cancer; Men rectal cancer: meat consumption;</t>
  </si>
  <si>
    <t>median 16.6 years</t>
  </si>
  <si>
    <t>Adjusted for age at cohort entry, race/ethnicity, education, alcohol intake, smoking status, and diabetes</t>
  </si>
  <si>
    <t>Sex and Ethnic Differences in the Association of Obesity With Risk of Hepatocellular Carcinoma.</t>
  </si>
  <si>
    <t>Clin Gastroenterol Hepatol:2016:14(2):309-16</t>
  </si>
  <si>
    <t>Clarke</t>
  </si>
  <si>
    <t>Unadjusted</t>
  </si>
  <si>
    <t>Epidemiologic Evidence That Excess Body Weight Increases Risk of Cervical Cancer by Decreased Detection of Precancer.</t>
  </si>
  <si>
    <t>J Clin Oncol:2018:36(12):1184-1191</t>
  </si>
  <si>
    <t>median 9.1 years</t>
  </si>
  <si>
    <t>adjusted for age, sex, education level, ethnicity, family history of LC and personal history of emphysema/bronchitis</t>
  </si>
  <si>
    <t>Metabolic Obesity Phenotypes and Risk of Lung Cancer: A Prospective Cohort Study of 450,482 UK Biobank Participants.</t>
  </si>
  <si>
    <t>Nutrients:2022:14(16)</t>
  </si>
  <si>
    <t>median 21 years</t>
  </si>
  <si>
    <t>Terry</t>
  </si>
  <si>
    <t>average 10.6 years</t>
  </si>
  <si>
    <t>Age, educational level, oral contraceptive use, parity, physical activity, smoking habits, HRT</t>
  </si>
  <si>
    <t>Obesity and colorectal cancer risk in women.</t>
  </si>
  <si>
    <t>Gut:2002:51(2):191-4</t>
  </si>
  <si>
    <t>Deng</t>
  </si>
  <si>
    <t>median 11.5 years</t>
  </si>
  <si>
    <t>age as time-metric.   adjusted for randomization arm, sex. race (Non-Hispanic White and non-White), smoking status (current, former, and never), hypertension history (yes/no), diabetes history (yes/no), aspirin use during past 12 months (yes/no), ibuprofen use during past 12 months (yes/no), education (high school or less, some college, college graduate, postgraduate).</t>
  </si>
  <si>
    <t>Lifetime Body Weight Trajectories and Risk of Renal Cell Cancer: A Large U.S. Prospective Cohort Study.</t>
  </si>
  <si>
    <t>Cancer Epidemiol Biomarkers Prev:2023:32(11):1651-1659</t>
  </si>
  <si>
    <t>Chantaprasopsuk</t>
  </si>
  <si>
    <t>adjusts for age, sex, race, education, marital status, ACS diet score, passive smoke exposure, sitting time, BMI, and MVPA</t>
  </si>
  <si>
    <t>Physical activity, obesity, and bladder cancer incidence.</t>
  </si>
  <si>
    <t>Cancer Causes Control:2023:34(8):715-724</t>
  </si>
  <si>
    <t>Lam</t>
  </si>
  <si>
    <t>Adjusted for age, education, ethnicity, alcohol consumption, vigorous physical activity, physical activity at work, total caloric intake</t>
  </si>
  <si>
    <t>Anthropometric measures and physical activity and the risk of lung cancer in never-smokers: a prospective cohort study.</t>
  </si>
  <si>
    <t>PLoS One:2013:8(8):e70672</t>
  </si>
  <si>
    <t>Teras</t>
  </si>
  <si>
    <t>average 14.2 years</t>
  </si>
  <si>
    <t>age as time-metric.   sex, race, education, exercise, regular pesticide exposure, regular industrial exposures, alcohol consumption, smoking status</t>
  </si>
  <si>
    <t>Anthropometric factors and risk of myeloid leukaemias and myelodysplastic syndromes: a prospective study and meta-analysis.</t>
  </si>
  <si>
    <t>Br J Haematol:2019:186(2):243-254</t>
  </si>
  <si>
    <t>Catsburg</t>
  </si>
  <si>
    <t>Age at first child birth, age at menarche, alcohol Intake, family history of breast cancer, menopausal status, number of childbirths, OC use, physical activity, HRT use</t>
  </si>
  <si>
    <t>Associations between anthropometric characteristics, physical activity, and breast cancer risk in a Canadian cohort.</t>
  </si>
  <si>
    <t>Breast Cancer Res Treat:2014:145(2):545-52</t>
  </si>
  <si>
    <t>LaceyJVJr</t>
  </si>
  <si>
    <t>adjusted for attained age and calendar time</t>
  </si>
  <si>
    <t>Endometrial carcinoma risks among menopausal estrogen plus progestin and unopposed estrogen users in a cohort of postmenopausal women.</t>
  </si>
  <si>
    <t>Cancer Epidemiol Biomarkers Prev:2005:14(7):1724-31</t>
  </si>
  <si>
    <t>Asgari</t>
  </si>
  <si>
    <t>5.84 years</t>
  </si>
  <si>
    <t>Association of vitamin A and carotenoid intake with melanoma risk in a large prospective cohort.</t>
  </si>
  <si>
    <t>J Invest Dermatol:2012:132(6):1573-82</t>
  </si>
  <si>
    <t>average 16.8 yrs</t>
  </si>
  <si>
    <t>average 3.1 years</t>
  </si>
  <si>
    <t>adjusted for age, family history, age at first childbirth, post-menopausal hrt use, breast density</t>
  </si>
  <si>
    <t>Engeland</t>
  </si>
  <si>
    <t>23 years</t>
  </si>
  <si>
    <t>Height, age at entry, birth cohort</t>
  </si>
  <si>
    <t>Height and body mass index in relation to esophageal cancer; 23-year follow-up of two million Norwegian men and women.</t>
  </si>
  <si>
    <t>Cancer Causes Control:2004:15(8):837-43</t>
  </si>
  <si>
    <t>Kvaskoff</t>
  </si>
  <si>
    <t>France</t>
  </si>
  <si>
    <t>Age, hair colour, skin complexion,number of naevi, number of freckles, skin sensitivity to sun exposure, physical activity, and mean UV radiation dose in countries of birth and of residence at baseline</t>
  </si>
  <si>
    <t>Anthropometric features and cutaneous melanoma risk: a prospective cohort study in French women.</t>
  </si>
  <si>
    <t>Cancer Epidemiol:2014:38(4):357-63</t>
  </si>
  <si>
    <t>Sweetland</t>
  </si>
  <si>
    <t>mean 17.7 years</t>
  </si>
  <si>
    <t>RR stratified by year of birth and year of recruitment and adjusted for OC use, MHT use, exercise, parity, menopausal status and age, age at menarche, region and socioeconomic status; results in (a) are additionally adjusted for alcohol intake</t>
  </si>
  <si>
    <t>Adiposity and risk of oesophageal cancer subtypes in the Million Women Study.</t>
  </si>
  <si>
    <t>Int J Epidemiol:2023:52(6):1795-1804</t>
  </si>
  <si>
    <t>Pang</t>
  </si>
  <si>
    <t>stratified by age at risk, sex and study area, and adjusted for education, smoking, and alcohol</t>
  </si>
  <si>
    <t>Young adulthood and adulthood adiposity in relation to incidence of pancreatic cancer: a prospective study of 0.5 million Chinese adults and a meta-analysis.</t>
  </si>
  <si>
    <t>J Epidemiol Community Health:2017:71(11):1059-1067</t>
  </si>
  <si>
    <t>Average 10.25 years</t>
  </si>
  <si>
    <t>Japan,China,Korea,Taiwan,Singapore</t>
  </si>
  <si>
    <t>adjusted for age, parity/age at first full-term pregnancy and oral contraceptive use</t>
  </si>
  <si>
    <t>Median 6.5 years</t>
  </si>
  <si>
    <t>Median 12.2 years</t>
  </si>
  <si>
    <t>Perez-Cornago</t>
  </si>
  <si>
    <t>models are stratified by region and age at recruitment and adjusted for age (underlying time variable), Townsend deprivation score, ethnicity, lives with a wife or partner, smoking, physical activity, alcohol consumption, height, diabetes, and history of PSA test</t>
  </si>
  <si>
    <t>Adiposity and risk of prostate cancer death: a prospective analysis in UK Biobank and meta-analysis of published studies.</t>
  </si>
  <si>
    <t>BMC Med:2022:20(1):143</t>
  </si>
  <si>
    <t>SaberiHosnijeh</t>
  </si>
  <si>
    <t>11.52 years</t>
  </si>
  <si>
    <t>Age at recruitment, country</t>
  </si>
  <si>
    <t>Anthropometric characteristics and risk of lymphoid and myeloid leukemia in the European Prospective Investigation into Cancer and Nutrition (EPIC).</t>
  </si>
  <si>
    <t>Cancer Causes Control:2013:24(3):427-38</t>
  </si>
  <si>
    <t>Baumeister</t>
  </si>
  <si>
    <t>median 12.6 years</t>
  </si>
  <si>
    <t>adjusted for education, race, smoking, alcohol consumption, parity, age at menarche, family history of ovarian cancer, oral contraceptive use, and menopausal hormone therapy</t>
  </si>
  <si>
    <t>Anthropometric risk factors for ovarian cancer in the NIH-AARP Diet and Health Study.</t>
  </si>
  <si>
    <t>Cancer Causes Control:2021:32(3):231-239</t>
  </si>
  <si>
    <t>Hoyt</t>
  </si>
  <si>
    <t>median 12 years</t>
  </si>
  <si>
    <t>Adjusted for age, sex, race, family history of pancreatic cancer, smoking status, and randomization arm</t>
  </si>
  <si>
    <t>Prediagnostic BMI trajectories in relation to pancreatic cancer risk in the Prostate, Lung, Colorectal, and Ovarian Cancer Screening Trial.</t>
  </si>
  <si>
    <t>Obesity (Silver Spring):2022:30(11):2275-2285</t>
  </si>
  <si>
    <t>Nilsen</t>
  </si>
  <si>
    <t>median 10.8 years</t>
  </si>
  <si>
    <t>Prospective study of colorectal cancer risk and physical activity, diabetes, blood glucose and BMI: exploring the hyperinsulinaemia hypothesis.</t>
  </si>
  <si>
    <t>Br J Cancer:2001:84(3):417-22</t>
  </si>
  <si>
    <t>Adjusted for age, geographical region, socioeconomic status, reproductive history, smoking status, alcohol intake, physical activity, and, where appropriate, time since menopause and use of hormone replacement therapy</t>
  </si>
  <si>
    <t>Sczaniecka</t>
  </si>
  <si>
    <t>6 years</t>
  </si>
  <si>
    <t>Dietary intake of specific fatty acids and breast cancer risk among postmenopausal women in the VITAL cohort.</t>
  </si>
  <si>
    <t>Nutr Cancer:2012:64(8):1131-42</t>
  </si>
  <si>
    <t>224076 PY</t>
  </si>
  <si>
    <t>age as time-metric.   Adjusted for birth cohort, country of birth, SEIFA, highest level of education, smoking status at latest BMI assessment, baseline MDS, alcohol drinking status, stratified by height and physical activity score</t>
  </si>
  <si>
    <t>Latent Class Trajectory Modeling of Adult Body Mass Index and Risk of Obesity-Related Cancer: Findings from the Melbourne Collaborative Cohort Study.</t>
  </si>
  <si>
    <t>Cancer Epidemiol Biomarkers Prev:2021:30(2):373-379</t>
  </si>
  <si>
    <t>Sandvei</t>
  </si>
  <si>
    <t>median 5.8 years</t>
  </si>
  <si>
    <t>Restricted to women that had never used HT. Age-adjusted</t>
  </si>
  <si>
    <t>Menopausal hormone therapy and breast cancer risk: effect modification by body mass through life.</t>
  </si>
  <si>
    <t>Eur J Epidemiol:2019:34(3):267-278</t>
  </si>
  <si>
    <t>Hofmann</t>
  </si>
  <si>
    <t>4,405,154 PY</t>
  </si>
  <si>
    <t>Age, sex, race</t>
  </si>
  <si>
    <t>Body mass index and physical activity at different ages and risk of multiple myeloma in the NIH-AARP diet and health study.</t>
  </si>
  <si>
    <t>Am J Epidemiol:2013:177(8):776-86</t>
  </si>
  <si>
    <t>Kotsopoulos</t>
  </si>
  <si>
    <t>Max 30 years</t>
  </si>
  <si>
    <t xml:space="preserve">adjusted for age at menarche (continuous), parity (continuous), duration of oral contraceptive use (continuous), tubal ligation history (yes, no),height (&lt;1.6, 1.6 to &lt;1.65, 1.65 to &lt;1.7, 1.7 to &lt;1.75, and ≥1.75 m), family history of breast or ovarian cancer (yes, no), caffeine intake (quintiles in mg/day), hysterectomy (yes, no), PMH use/menopausal status (premenopausal, postmenopausal/never PMH use, postmenopausal/past PMH use, postmenopausal/current PMH use,postmenopausal/missing PMH use, and missing/unknown menopausal status) </t>
  </si>
  <si>
    <t>Anthropometric measures and risk of epithelial ovarian cancer: results from the nurses' health study.</t>
  </si>
  <si>
    <t>Obesity (Silver Spring):2010:18(8):1625-31</t>
  </si>
  <si>
    <t>Arthur</t>
  </si>
  <si>
    <t>median 17.9 years</t>
  </si>
  <si>
    <t>post-menopausal women. Adjusted for age at entry, education, nonalcohol energy intake, ethnicity, age at menarche, parity, combined estrogen and progesterone therapy, unopposed estrogen therapy, oral contraceptive use, family history of endometrial or ovarian cancer, age at menopause, diet, physical activity, alcohol consumption, and smoking</t>
  </si>
  <si>
    <t>Associations of a Healthy Lifestyle Index With the Risks of Endometrial and Ovarian Cancer Among Women in the Women's Health Initiative Study.</t>
  </si>
  <si>
    <t>Am J Epidemiol:2019:188(2):261-273</t>
  </si>
  <si>
    <t>Hanyuda</t>
  </si>
  <si>
    <t>startified by age.   family history of colorectal cancer, history of colonoscopy/sigmoidoscopy, smoking in pack-years, physical activity level, red and processed meat intake, alcohol consumption, current multivitamin use, regular use of aspirin, regular use of NSAIDs, total energy intake, total folate intake, total calcium intake and Alternate Healthy Eating Index (AHEI)-2010 (quintiles of the overall AHEI-2010 score without alcohol intake).</t>
  </si>
  <si>
    <t>Long-term status of predicted body fat percentage, body mass index and other anthropometric factors with risk of colorectal carcinoma: Two large prospective cohort studies in the US.</t>
  </si>
  <si>
    <t>Int J Cancer:2020:146(9):2383-2393</t>
  </si>
  <si>
    <t>Maliniak</t>
  </si>
  <si>
    <t>postmenopausal women. age at baseline, race, education, smoking frequency and duration, alcohol intake, American Cancer Society diet score, and history of postmenopausal hormone therapy use</t>
  </si>
  <si>
    <t>Joint associations of physical activity and body mass index with the risk of established excess body fatness-related cancers among postmenopausal women.</t>
  </si>
  <si>
    <t>Cancer Causes Control:2021:32(2):127-138</t>
  </si>
  <si>
    <t>Pothiawala</t>
  </si>
  <si>
    <t>NHS, HPFS</t>
  </si>
  <si>
    <t>Average 23.5 years</t>
  </si>
  <si>
    <t>Age, sunburn reaction, family history of melanoma, number of severe sunburns, number of moles, hair colour, sun exposure at different age intervals, UV index at residence at different ages, physical activity (quintiles), and history of cardiovascular diseases, type 2 diabetes and cancer</t>
  </si>
  <si>
    <t>Obesity and the incidence of skin cancer in US Caucasians.</t>
  </si>
  <si>
    <t>Cancer Causes Control:2012:23(5):717-26</t>
  </si>
  <si>
    <t>Sollberger</t>
  </si>
  <si>
    <t>average 17 years</t>
  </si>
  <si>
    <t>adjusted for physical activity, education, age at first birth and parity, menopausal status, smoking and age at menarche</t>
  </si>
  <si>
    <t>Excess Body Weight and Incidence of Type 1 and Type 2 Endometrial Cancer: The Norwegian Women and Cancer Study.</t>
  </si>
  <si>
    <t>Clin Epidemiol:2020:12(815-824</t>
  </si>
  <si>
    <t>Tehard</t>
  </si>
  <si>
    <t>average 4.7 years</t>
  </si>
  <si>
    <t>age as the time scale. adjusted for history of breast cancer in first-degree relatives (yes/no), age at menarche (cut points: 12, 13, 14), age at first birth (cut points: 23, 26, 30), parity (0, 1–3, 4+), history of benign breast disease (yes/no), alcohol consumption (0, &lt;=1, &gt;1 drinks per week), number of years of education (0, 1–5, 6–9,10–13, 14–15, 16+), marital status (ever married/never married) and physical activity (quartiles of weekly energy expenditure expressed in MET-hour/week</t>
  </si>
  <si>
    <t>Several anthropometric measurements and breast cancer risk: results of the E3N cohort study.</t>
  </si>
  <si>
    <t>Int J Obes (Lond):2006:30(1):156-63</t>
  </si>
  <si>
    <t>post-menopausal women. Adjusted for age, smoking status, pack-years of smoking, alcohol intake, physical activity, educational level, race, and allocation to the OS or treatment/placebo/control arm of clinical trials unless included as main exposure.</t>
  </si>
  <si>
    <t>Adiposity, history of diabetes, and risk of pancreatic cancer in postmenopausal women.</t>
  </si>
  <si>
    <t>Ann Epidemiol:2019:29(23-29.e1</t>
  </si>
  <si>
    <t>average 8.6 years</t>
  </si>
  <si>
    <t>Adjusted for sex, education, smoking status, drinking status, family history of gastric cancer, exercise and total energy intake</t>
  </si>
  <si>
    <t>Obesity at early adulthood increases risk of gastric cancer from the Health Examinees-Gem (HEXA-G) study.</t>
  </si>
  <si>
    <t>PLoS One:2022:17(2):e0260826</t>
  </si>
  <si>
    <t>Sarink</t>
  </si>
  <si>
    <t>age at the time metric; models adjusted for menopausal status and age at baseline, ever OC use, and number of children. Models in the overall population additionally adjusted for race/ethnicity (strata).</t>
  </si>
  <si>
    <t>Racial/ethnic differences in anthropometric and hormone-related factors and endometrial cancer risk: the Multiethnic Cohort Study.</t>
  </si>
  <si>
    <t>Br J Cancer:2021:124(10):1724-1733</t>
  </si>
  <si>
    <t>Oze</t>
  </si>
  <si>
    <t xml:space="preserve">ACC </t>
  </si>
  <si>
    <t>Asia</t>
  </si>
  <si>
    <t>China,India,Japan,Korea</t>
  </si>
  <si>
    <t>Adjusted for age, education, population density, marriage status, past history of CHD, stroke, DM, hypertension, smoking status and alcohol drinking status</t>
  </si>
  <si>
    <t>Obesity is associated with biliary tract cancer mortality and incidence: A pooled analysis of 21 cohort studies in the Asia Cohort Consortium.</t>
  </si>
  <si>
    <t>Int J Cancer:2024:154(7):1174-1190</t>
  </si>
  <si>
    <t>Tran</t>
  </si>
  <si>
    <t>average 6.7 years</t>
  </si>
  <si>
    <t>adjusted for age at enrollment, family history of breast cancer, age at menarche, parity, physical activity, smoking status, and alcohol consumption.</t>
  </si>
  <si>
    <t>Adiposity, Body Composition Measures, and Breast Cancer Risk in Korean Premenopausal Women.</t>
  </si>
  <si>
    <t>JAMA Netw Open:2024:7(4):e245423</t>
  </si>
  <si>
    <t>average 11 years</t>
  </si>
  <si>
    <t>Adjusted for age (continuous), pack-years of smoking (0, &gt;0.&lt;20, 20.&lt;40, .40), servings of alcohol per week (continuous), education (less than high school graduate, high school graduate/some college, college graduate, post-college), ethnicity (white, black, other), physical activity (METs/wk.continuous), caloric intake (kcal/d), enrollment in the OS, and treatment arm assignment in the clinical trials</t>
  </si>
  <si>
    <t>Anthropometric factors, physical activity, and risk of non-Hodgkin's lymphoma in the Women's Health Initiative.</t>
  </si>
  <si>
    <t>Cancer Epidemiol:2012:36(1):52-9</t>
  </si>
  <si>
    <t>Age, alcohol consumption, geographic area, physical activity, reproductive factors, smoking habits, socio-economic status</t>
  </si>
  <si>
    <t>Nunez</t>
  </si>
  <si>
    <t>Average 2.7 years</t>
  </si>
  <si>
    <t>age as time-metric.   adjusted for: birth cohort, sex, education, BMI, sitting time, time spent on moderate and vigorous activity, smoking, alcohol, country of birth, guidelines of fruit and vegetables, weekly intake of processed food, red meat and fibre, aspirin use, parental history of CRC and history of colorectal testing</t>
  </si>
  <si>
    <t>Physical activity, obesity and sedentary behaviour and the risks of colon and rectal cancers in the 45 and up study.</t>
  </si>
  <si>
    <t>BMC Public Health:2018:18(1):325</t>
  </si>
  <si>
    <t>Hughes</t>
  </si>
  <si>
    <t>16.3 years</t>
  </si>
  <si>
    <t>Age, alcohol consumption, energy intake, occupational activity, education, family history of colorectal cancer, smoking</t>
  </si>
  <si>
    <t>Body size and colorectal cancer risk after 16.3 years of follow-up: an analysis from the Netherlands Cohort Study.</t>
  </si>
  <si>
    <t>Am J Epidemiol:2011:174(10):1127-39</t>
  </si>
  <si>
    <t>Sattayapiwat</t>
  </si>
  <si>
    <t>adjusted for age in years, race/ethnicity (White, Black, Native Hawaiian, Japanese American, Latino), diabetes (yes/no), and educational level (.12 years, some college or vocational, and college graduate).</t>
  </si>
  <si>
    <t>Association of Anthropometric Measures With the Risk of Prostate Cancer in the Multiethnic Cohort.</t>
  </si>
  <si>
    <t>Am J Epidemiol:2021:190(9):1770-1783</t>
  </si>
  <si>
    <t>Troy</t>
  </si>
  <si>
    <t>1,201,074 PY</t>
  </si>
  <si>
    <t>Age, sex, education, race</t>
  </si>
  <si>
    <t>Associations between anthropometry, cigarette smoking, alcohol consumption, and non-Hodgkin lymphoma in the Prostate, Lung, Colorectal, and Ovarian Cancer Screening Trial.</t>
  </si>
  <si>
    <t>Am J Epidemiol:2010:171(12):1270-81</t>
  </si>
  <si>
    <t>Farias</t>
  </si>
  <si>
    <t>median 20.2 years</t>
  </si>
  <si>
    <t>age, sex, race, education, alcohol intake, Health Eating Index 2010, smoking status,vigorous physical activity, pre-existing diabetes, family history of pancreatic cancer and weight/BMI at 21 if appropriate</t>
  </si>
  <si>
    <t>Racial/ethnic disparities in weight or BMI change in adulthood and pancreatic cancer incidence: The multiethnic cohort.</t>
  </si>
  <si>
    <t>Cancer Med:2021:10(12):4097-4106</t>
  </si>
  <si>
    <t>Only in women who were postmenopausal at enrolment, model 2 for postmenopausal breast cancer was adjusted for age, education, alcohol intake, parity/age at first full-term pregnancy, oral contraceptive use, hormone therapy use and history of breast cancer in the mother</t>
  </si>
  <si>
    <t>Stevens</t>
  </si>
  <si>
    <t>Average 7.2 years</t>
  </si>
  <si>
    <t>controlling for age, region, socioeconomic status, smoking, body mass index and height</t>
  </si>
  <si>
    <t>Factors associated with incident and fatal pancreatic cancer in a cohort of middle-aged women.</t>
  </si>
  <si>
    <t>Int J Cancer:2009:124(10):2400-5</t>
  </si>
  <si>
    <t>Lim</t>
  </si>
  <si>
    <t>5.2 years</t>
  </si>
  <si>
    <t>Age at entry, alcohol intake, cigarette smoking, education, ethnicity, height, physical activity, caloric intake</t>
  </si>
  <si>
    <t>Alcohol, smoking, and body size in relation to incident Hodgkin's and non-Hodgkin's lymphoma risk.</t>
  </si>
  <si>
    <t>Am J Epidemiol:2007:166(6):697-708</t>
  </si>
  <si>
    <t>Adams</t>
  </si>
  <si>
    <t>Adjusted for age, smoking status and dose, physical activity, protein intake, and history of diabetes.</t>
  </si>
  <si>
    <t>Body size and renal cell cancer incidence in a large US cohort study.</t>
  </si>
  <si>
    <t>Am J Epidemiol:2008:168(3):268-77</t>
  </si>
  <si>
    <t>average 13.9 years</t>
  </si>
  <si>
    <t>Denmark,Italy,Netherlands,Spain,Sweden,UK,Germany,Greece</t>
  </si>
  <si>
    <t>stratified by centre and age at recruitment and adjusted for education level, smoking status, marital status, diabetes, and physical activity</t>
  </si>
  <si>
    <t>Tall height and obesity are associated with an increased risk of aggressive prostate cancer: results from the EPIC cohort study.</t>
  </si>
  <si>
    <t>BMC Med:2017:15(1):115</t>
  </si>
  <si>
    <t>RR stratified by year of birth and year of recruitment; adjusted for joint smoking and alcohol status, OC use, MHT use, exercise, parity, menopausal status and age, age at menarche, region and socioeconomic status</t>
  </si>
  <si>
    <t>average 5.4 yrs</t>
  </si>
  <si>
    <t>Kawai</t>
  </si>
  <si>
    <t>average 15.2 years</t>
  </si>
  <si>
    <t>Adjustment for sex, age (year, continuous) and area (for Japan Public Health Center–based prospective Study [JPHC]-I,JPHC-II,Japan Collaborative Cohort Study, and Life Span Study), drinking (noncurrent drinkers [never-or ex-drinker], occasional drinkers [less than once per week], regular drinkers [&lt;23 g/day], regular drinkers [.23 g/day]), history of diabetes (no,yes), and exercise.</t>
  </si>
  <si>
    <t>Body mass index and lung cancer risk: Pooled analysis of 10 prospective cohort studies in Japan.</t>
  </si>
  <si>
    <t>Cancer Sci:2024:115(4):1346-1359</t>
  </si>
  <si>
    <t>Murphy</t>
  </si>
  <si>
    <t>10.3 years</t>
  </si>
  <si>
    <t>age as time-metric.   Alcohol, cancer registry region, height, smoking, socio-economic status</t>
  </si>
  <si>
    <t>Body size in relation to incidence of subtypes of haematological malignancy in the prospective Million Women Study.</t>
  </si>
  <si>
    <t>Br J Cancer:2013:108(11):2390-8</t>
  </si>
  <si>
    <t>Saeed</t>
  </si>
  <si>
    <t>Mean 34.9 years</t>
  </si>
  <si>
    <t>age at screening and sex</t>
  </si>
  <si>
    <t>Associations between body mass index and gastroesophageal cancer incidence and mortality: novel insights from a nationwide registry-based cohort study.</t>
  </si>
  <si>
    <t>Dis Esophagus:2025:38(2)</t>
  </si>
  <si>
    <t>16 years (max)</t>
  </si>
  <si>
    <t>adjusted for age at study inclusion, sex, study arm, race, smoking history and thyroid cancer family history</t>
  </si>
  <si>
    <t>Prediagnostic BMI and thyroid cancer incidence in the PLCO trial.</t>
  </si>
  <si>
    <t>Future Oncol:2019:15(30):3451-3456</t>
  </si>
  <si>
    <t>Rodriguez</t>
  </si>
  <si>
    <t>4,200,363 PY</t>
  </si>
  <si>
    <t>Adjusted for age at interview, race, height, education, exercise, smoking status, and family history of prostate cancer</t>
  </si>
  <si>
    <t>Body mass index, height, and prostate cancer mortality in two large cohorts of adult men in the United States.</t>
  </si>
  <si>
    <t>Cancer Epidemiol Biomarkers Prev:2001:10(4):345-53</t>
  </si>
  <si>
    <t>Japan cohorts (9)</t>
  </si>
  <si>
    <t>average 13.0 years</t>
  </si>
  <si>
    <t>Adjusted for age, area, smoking, drinking, and history of diabetes</t>
  </si>
  <si>
    <t>Body-Mass Index and Pancreatic Cancer Incidence: A Pooled Analysis of Nine Population-Based Cohort Studies With More Than 340,000 Japanese Subjects.</t>
  </si>
  <si>
    <t>J Epidemiol:2018:28(5):245-252</t>
  </si>
  <si>
    <t>Mean 11.6 years</t>
  </si>
  <si>
    <t>Age, geographical region, socioeconomic status, age at first birth, parity, smoking status, alcohol intake, physical activity</t>
  </si>
  <si>
    <t>ACC (Japan)</t>
  </si>
  <si>
    <t>Average 23 years</t>
  </si>
  <si>
    <t>age at measurement, and birth cohort</t>
  </si>
  <si>
    <t>Height and body mass index in relation to colorectal and gallbladder cancer in two million Norwegian men and women.</t>
  </si>
  <si>
    <t>Cancer Causes Control:2005:16(8):987-96</t>
  </si>
  <si>
    <t>Adjusted for age, height, alcohol, smoking, hormone therapy, family history of colorectal cancer, physical activity, red meat intake, folate intake, aspirin use, diabetes, education, ethnicity, and randomization status</t>
  </si>
  <si>
    <t>Harding</t>
  </si>
  <si>
    <t>median 16.0 years</t>
  </si>
  <si>
    <t>adjusted for baseline smoking status, education and study cohort using age as the timescale</t>
  </si>
  <si>
    <t>Comparison of anthropometric measures as predictors of cancer incidence: A pooled collaborative analysis of 11 Australian cohorts.</t>
  </si>
  <si>
    <t>Int J Cancer:2015:137(7):1699-708</t>
  </si>
  <si>
    <t>Gram</t>
  </si>
  <si>
    <t>average 17.8 years</t>
  </si>
  <si>
    <t>Adjusted for age as the underlying timescale, alcohol consumption, physical activity, years of schooling, previous benign breast tumor surgery, number of births, and age at first birth.</t>
  </si>
  <si>
    <t>Associations of body fat mass and fat-free mass with breast cancer incidence in postmenopausal women: A Danish prospective cohort study.</t>
  </si>
  <si>
    <t>Ann Epidemiol:2023:80(30-36</t>
  </si>
  <si>
    <t>Feigelson</t>
  </si>
  <si>
    <t>adjusted for age at interview, age at menarche, age at menopause, number of live births, age at first live birth, oral contraceptive use, family history of breast cancer, history of breast cysts, history of mammography, height, education, physical activity, alcohol use, and race</t>
  </si>
  <si>
    <t>Weight gain, body mass index, hormone replacement therapy, and postmenopausal breast cancer in a large prospective study.</t>
  </si>
  <si>
    <t>Cancer Epidemiol Biomarkers Prev:2004:13(2):220-4</t>
  </si>
  <si>
    <t>Median 13.4 years</t>
  </si>
  <si>
    <t>Lu</t>
  </si>
  <si>
    <t>average 11.3 years</t>
  </si>
  <si>
    <t>Adjusted for education, smoking status, alcohol drinking, physical activity, family history of cancer, study center, and/or anthropometrics when appropriate, stratified by age groups</t>
  </si>
  <si>
    <t>Anthropometry-based Obesity Phenotypes and Risk of Colorectal Adenocarcinoma: A Large Prospective Cohort Study in Norway.</t>
  </si>
  <si>
    <t>Epidemiology:2016:27(3):423-32</t>
  </si>
  <si>
    <t>mean 4.98 years</t>
  </si>
  <si>
    <t>Age, screening center, age at menarche, age at menopause, family history of breast cancer, benign breast disease, height, and menopausal hormone therapy, plus combined age at first birth and parity and calendar time</t>
  </si>
  <si>
    <t>Breast cancer epidemiology according to recognized breast cancer risk factors in the Prostate, Lung, Colorectal and Ovarian (PLCO) Cancer Screening Trial Cohort</t>
  </si>
  <si>
    <t>BMC Cancer:2009:17(9):84</t>
  </si>
  <si>
    <t>Kelly</t>
  </si>
  <si>
    <t>age (month) as the underlying time metric and were adjusted for race, smoking status, history of diabetes, history of heart disease, family history of prostate cancer, and state of residence</t>
  </si>
  <si>
    <t>Body mass index trajectories across adulthood and smoking in relation to prostate cancer risks: the NIH-AARP Diet and Health Study.</t>
  </si>
  <si>
    <t>Int J Epidemiol:2019:48(2):464-473</t>
  </si>
  <si>
    <t>Berrington de Gonzalez</t>
  </si>
  <si>
    <t>adjusted for age, gender, smoking, and fasting serum glucose levels.</t>
  </si>
  <si>
    <t>Pancreatic cancer and factors associated with the insulin resistance syndrome in the Korean cancer prevention study.</t>
  </si>
  <si>
    <t>Cancer Epidemiol Biomarkers Prev:2008:17(2):359-64</t>
  </si>
  <si>
    <t>Japan,China,Korea</t>
  </si>
  <si>
    <t>adjustments for age at enrollment (continuous), study (13 cohorts), smoking status (never, former, current smokers), alcohol consumption (non-drinkers or current drinkers), age at menarche (≤ 10 y, 11–12 y, 13–14 y, 15–16 y, ≥ 17 y), nulliparity (yes, no), and age at first delivery (≤ 20 y, 21–25 y, 26–30 y, ≥ 31 y)</t>
  </si>
  <si>
    <t>Median 14.2 years</t>
  </si>
  <si>
    <t>Pasqual</t>
  </si>
  <si>
    <t>median 12.5 years</t>
  </si>
  <si>
    <t>age as time-metric.   Models adjusted for attained education, race, smoking, history of thyroid disorders, and healthcare use</t>
  </si>
  <si>
    <t>Obesity, obesity-related metabolic conditions, and risk of thyroid cancer in women: results from a prospective cohort study (Sister Study).</t>
  </si>
  <si>
    <t>Lancet Reg Health Am:2023:23(100537</t>
  </si>
  <si>
    <t>Loomans-Kropp</t>
  </si>
  <si>
    <t>median 14.9 years</t>
  </si>
  <si>
    <t>adjusted for age at randomization, randomization arm, center, sex, race, smoking status, aspirin use, ibuprofen use, and history of myocardial infarction, stroke, hypertension, or diabetes</t>
  </si>
  <si>
    <t>Analysis of Body Mass Index in Early and Middle Adulthood and Estimated Risk of Gastrointestinal Cancer.</t>
  </si>
  <si>
    <t>JAMA Netw Open:2023:6(5):e2310002</t>
  </si>
  <si>
    <t>adjusted for baseline age (continuous), weight assessment from the Medical Birth Register (yes/no), mode of weight assessment, mode of height assessment, marital status, education level, and birth country, and stratified by calendar year of birth</t>
  </si>
  <si>
    <t>Loftfield</t>
  </si>
  <si>
    <t>Adjusted for Age and Sex</t>
  </si>
  <si>
    <t>Coffee drinking and cutaneous melanoma risk in the NIH-AARP diet and health study.</t>
  </si>
  <si>
    <t>J Natl Cancer Inst:2015:107(2)</t>
  </si>
  <si>
    <t>Houghton</t>
  </si>
  <si>
    <t>NHS, NHS-II</t>
  </si>
  <si>
    <t>adjusted for age at menarche, height, parity/age at first birth, family history of breast cancer , benign breast disease diagnosis, alcohol intake, physical activity, and smoking, postmenopausal hormone use and age at menopause</t>
  </si>
  <si>
    <t>Central Adiposity and Subsequent Risk of Breast Cancer by Menopause Status.</t>
  </si>
  <si>
    <t>J Natl Cancer Inst:2021:113(7):900-908</t>
  </si>
  <si>
    <t>Konishi</t>
  </si>
  <si>
    <t>median 2.8 years</t>
  </si>
  <si>
    <t>adjusted for age category, smoking history, alcohol consumption, and physical activity</t>
  </si>
  <si>
    <t>Association between body mass index and incidence of breast cancer in premenopausal women: a Japanese nationwide database study.</t>
  </si>
  <si>
    <t>Breast Cancer Res Treat:2022:194(2):315-325</t>
  </si>
  <si>
    <t>Stenehjem</t>
  </si>
  <si>
    <t>average 27 years</t>
  </si>
  <si>
    <t>Adjusted for age (as the time scale), ambient UVR of residence, average intensity of sunburns, occupation, physical activity, education, smoking status. Adjusted for height in addition to covariates in 2 and 4.</t>
  </si>
  <si>
    <t>Anthropometric factors and cutaneous melanoma: Prospective data from the population-based Janus Cohort.</t>
  </si>
  <si>
    <t>Int J Cancer:2018:142(4):681-690</t>
  </si>
  <si>
    <t>Models are adjusted for geographic region of nationality, the MEDEA deprivation index, smoking status, and alcohol intake and stratified by age (5-year categories)</t>
  </si>
  <si>
    <t>Longitudinal body mass index and cancer risk: a cohort study of 2.6 million Catalan adults.</t>
  </si>
  <si>
    <t>Nat Commun:2023:14(1):3816</t>
  </si>
  <si>
    <t>4,408,736 PY</t>
  </si>
  <si>
    <t>age as time-metric.   adjusted for: parity (1,2,3,4 + ), use of hormonal contraception (ever, never), family history of ovarian and/or breast cancer (yes, no), smoking (yes, no), highest-achieved education (short, medium, high), other cancers (ever,never), and calendar year (continuous).</t>
  </si>
  <si>
    <t>age (in months) as the underlying time metric stratified by year of diagnosis, were adjusted for trial arm, screening center, race, education, married or cohabiting, diabetes, cigarette smoking, PSA history during the three years prior to study entry, family history of prostate cancer, and myocardial infarction</t>
  </si>
  <si>
    <t>Prediagnostic Body Mass Index Trajectories in Relation to Prostate Cancer Incidence and Mortality in the PLCO Cancer Screening Trial.</t>
  </si>
  <si>
    <t>J Natl Cancer Inst:2017:109(3)</t>
  </si>
  <si>
    <t>Arjani</t>
  </si>
  <si>
    <t>median 13.1 years</t>
  </si>
  <si>
    <t>by sex estimates available. age as the time metric, which adjusts for age, and adjusted for sex, smoking status/intesity, heavy drinking. Continuous hazard ratio after excluding BMI &lt;18.5 kg/m2</t>
  </si>
  <si>
    <t>Body Mass Index Trajectories Across the Adult Life Course and Pancreatic Cancer Risk.</t>
  </si>
  <si>
    <t>JNCI Cancer Spectr:2022:6(6)</t>
  </si>
  <si>
    <t>Pagadala</t>
  </si>
  <si>
    <t xml:space="preserve">Adjusted for genetic ancestry, family history, and four lifestyle factors (smoking, diet, BMI, and exercise).    Cox proportional hazards results for the associations of age at death from PCa, age at diagnosis of metastatic PCa, and age at diagnosis of PCa. </t>
  </si>
  <si>
    <t>Healthy lifestyle and prostate cancer risk in the Million Veteran Program.</t>
  </si>
  <si>
    <t>Cancer:2024:130(20):3496-3505</t>
  </si>
  <si>
    <t>median 33.4 years</t>
  </si>
  <si>
    <t>age as the time axis, multivariable for sex (where not stratified), height, BMI and birth year cohort</t>
  </si>
  <si>
    <t>Overweight, obesity and height as risk factors for meningioma, glioma, pituitary adenoma and nerve sheath tumor: a large population-based prospective cohort study.</t>
  </si>
  <si>
    <t>Acta Oncol:2017:56(10):1302-1309</t>
  </si>
  <si>
    <t>Model was stratified by age-at-risk and region, and adjusted for age at baseline, education, smoking, alcohol, physical activity, fresh fruits, vegetables, red meat, and dairy products</t>
  </si>
  <si>
    <t>Adiposity and risks of colorectal and small intestine cancer in Chinese adults: a prospective study of 0.5 million people.</t>
  </si>
  <si>
    <t>Br J Cancer:2018:119(2):248-250</t>
  </si>
  <si>
    <t>Maskarinec</t>
  </si>
  <si>
    <t>average 19.2 years</t>
  </si>
  <si>
    <t>age as time metric, sex and race/ethnicity as strata, and T2D, education, alcohol intake, physical activity, and smoking as covariates.</t>
  </si>
  <si>
    <t>Association of Obesity and Type 2 Diabetes with Non-Hodgkin Lymphoma: The Multiethnic Cohort.</t>
  </si>
  <si>
    <t>Cancer Epidemiol Biomarkers Prev:2023:32(10):1348-1355</t>
  </si>
  <si>
    <t>adjusted for alcohol intake, nationality, the MEDEA deprivation index, type 2 diabetes, and had sex and age (5-year categories) in the strata statement</t>
  </si>
  <si>
    <t>average 12.8 years</t>
  </si>
  <si>
    <t>Mean 12.7 years</t>
  </si>
  <si>
    <t>ACC (China)</t>
  </si>
  <si>
    <t>2,509,662 PY</t>
  </si>
  <si>
    <t>Adjusted for age (in the baseline hazard of the Cox regression), race/ethnicity, educational level, physical activity level, smoking status, and alcohol consumption</t>
  </si>
  <si>
    <t>Body mass index at different adult ages, weight change, and colorectal cancer risk in the National Institutes of Health-AARP Cohort.</t>
  </si>
  <si>
    <t>Am J Epidemiol:2012:176(12):1130-40</t>
  </si>
  <si>
    <t>median 11 years</t>
  </si>
  <si>
    <t>Adjusted for age, age at first full-term pregnancy (\20, 20–29, C30, missing), education (\high school grad, high school grad/some college, college grad, postcollege), pack-years of smoking (continuous), alcohol intake (continuous), MET-hours/week (continuous), history of benign thyroid disease (goiter, nodules: yes/no), OS/CT, and randomization status in CT</t>
  </si>
  <si>
    <t>Anthropometric factors and physical activity and risk of thyroid cancer in postmenopausal women.</t>
  </si>
  <si>
    <t>Cancer Causes Control:2012:23(3):421-30</t>
  </si>
  <si>
    <t>median 8.31 years</t>
  </si>
  <si>
    <t>Adjusted for age, sex, income, alcohol consumption, regular exercise, diabetes, and hypertension</t>
  </si>
  <si>
    <t>Associations of Body Mass Index and Waist Circumference with the Risk of Head and Neck Cancer: A National Population-Based Study.</t>
  </si>
  <si>
    <t>Cancers (Basel):2022:14(16)</t>
  </si>
  <si>
    <t>Choi</t>
  </si>
  <si>
    <t>adjusted for age, sex, smoking status, alcohol consumption frequency per week, history of diabetes mellitus, hypertension, and dyslipidemia with consideration of a 2-year latency period.</t>
  </si>
  <si>
    <t>Effect of body mass index on gastric cancer risk according to sex in Korea: a nationwide cohort study and literature review</t>
  </si>
  <si>
    <t>Ewha Med J:2024:47(2):e19</t>
  </si>
  <si>
    <t>Adjusted for age, and smoking status (nonsmokers, former smoker, and 1–9, 10–19 and 20+ cigarettes per day for current smokers).</t>
  </si>
  <si>
    <t>Body mass index and cancer risk in Korean men and women.</t>
  </si>
  <si>
    <t>Int J Cancer:2008:123(8):1892-6</t>
  </si>
  <si>
    <t>Ahn</t>
  </si>
  <si>
    <t>median 7.30 years</t>
  </si>
  <si>
    <t>adjusted for age and sex, smoking status, alcohol consumption, exercise level, and the presence of diabetes mellitus</t>
  </si>
  <si>
    <t>Associations of General and Abdominal Obesity with the Risk of Glioma Development.</t>
  </si>
  <si>
    <t>Cancers (Basel):2021:13(12)</t>
  </si>
  <si>
    <t>Ogbenna</t>
  </si>
  <si>
    <t>mean 19.2 years</t>
  </si>
  <si>
    <t>adjusted for age, race (overall model only), education, marital status, family history of breast cancer, age at menarche, age at first live birth, number of children, oral contraceptive use, age at and type of menopause and HLI components (dietary intake, physical activity, sedentary behavior, smoking status, alcohol intake). Menopausal hormone therapy specific baseline hazard functions were applied to satisfy the proportional hazards assumption</t>
  </si>
  <si>
    <t>Healthy Lifestyle Index and Breast Cancer Risk among Postmenopausal Women: The Multiethnic Cohort Study.</t>
  </si>
  <si>
    <t>Cancer Epidemiol Biomarkers Prev:2025:34(6):875-884</t>
  </si>
  <si>
    <t>EPIC (not Greece)</t>
  </si>
  <si>
    <t>DLBC, FL, TC</t>
  </si>
  <si>
    <t>Park</t>
  </si>
  <si>
    <t>Average 8.37 years</t>
  </si>
  <si>
    <t>age, smoking status, alcohol consumption, physical activity, diabetes, parity, menopausal status, and age at menarche</t>
  </si>
  <si>
    <t>Risk of female-specific cancers according to obesity and menopausal status in 2â€¢7 million Korean women: Similar trends between Korean and Western women.</t>
  </si>
  <si>
    <t>Lancet Reg Health West Pac:2021:11(100146</t>
  </si>
  <si>
    <t>ALL, CLL, AML, CML</t>
  </si>
  <si>
    <t>Safizadeh</t>
  </si>
  <si>
    <t>Median 12.5 years</t>
  </si>
  <si>
    <t>adjusted for age and sex, height, ethnicity, socio-economic deprivation, education, smoking status, alcohol consumption, physical activity, fruit, vegetable, red meat and processed meat intake, history of bowel cancer screening, family history of CRC, and regular use of NSAIDs</t>
  </si>
  <si>
    <t>Central obesity may account for most of the colorectal cancer risk linked to obesity: evidence from the UK Biobank prospective cohort.</t>
  </si>
  <si>
    <t>Int J Obes (Lond):2025:49(4):619-626</t>
  </si>
  <si>
    <t>Chen</t>
  </si>
  <si>
    <t>age, age at menarche, birth history, number of birth, age at the ﬁrst full-term pregnancy, breast-feeding history and family history of breast cancer</t>
  </si>
  <si>
    <t>Body mass index and breast cancer: analysis of a nation-wide population-based prospective cohort study on 1 393 985 Taiwanese women.</t>
  </si>
  <si>
    <t>Int J Obes (Lond):2016:40(3):524-30</t>
  </si>
  <si>
    <t>Multiple myeloma + plasmacytoma</t>
  </si>
  <si>
    <t>average 23 years</t>
  </si>
  <si>
    <t>Age, birth cohort, height</t>
  </si>
  <si>
    <t>Height and body mass index and risk of lymphohematopoietic malignancies in two million Norwegian men and women.</t>
  </si>
  <si>
    <t>Am J Epidemiol:2007:165(1):44-52</t>
  </si>
  <si>
    <t>Japan,Korea,Singapore,China</t>
  </si>
  <si>
    <t>Adjusted for age at cohort enrollment, sex, country, cigarette smoking status and alcohol drinking status</t>
  </si>
  <si>
    <t>Association between Body Mass Index and Risk of Gastric Cancer by Anatomic and Histologic Subtypes in Over 500,000 East and Southeast Asian Cohort Participants.</t>
  </si>
  <si>
    <t>Cancer Epidemiol Biomarkers Prev:2022:31(9):1727-1734</t>
  </si>
  <si>
    <t>Bjørge</t>
  </si>
  <si>
    <t>Adjusted for age at height and weight measurement and birth cohort</t>
  </si>
  <si>
    <t>Relation of height and body mass index to renal cell carcinoma in two million Norwegian men and women.</t>
  </si>
  <si>
    <t>Am J Epidemiol:2004:160(12):1168-76</t>
  </si>
  <si>
    <t>53,951,988.5 PY</t>
  </si>
  <si>
    <t>adjusting for age, smoking, drinking, vigorous physical activity, moderate physical activity, walking, age at menarche, age at menopause, number of children, breast feeding, oral contraceptive use, and family history of cancer</t>
  </si>
  <si>
    <t>Associations between obesity, metabolic syndrome, and endometrial cancer risk in East Asian women.</t>
  </si>
  <si>
    <t>J Gynecol Oncol:2022:33(4):e35</t>
  </si>
  <si>
    <t>Adjusted for age, height, alcohol, smoking, hormone therapy, parity, age at first birth, age at menopause, family history of breast cancer in a first degree relative, history of breast biopsy, education, ethnicity, randomization status</t>
  </si>
  <si>
    <t>Bissell</t>
  </si>
  <si>
    <t>median 5.2 years</t>
  </si>
  <si>
    <t>All models adjust for age, BMI, and BI-RADS breast density</t>
  </si>
  <si>
    <t>Breast Cancer Population Attributable Risk Proportions Associated with Body Mass Index and Breast Density by Race/Ethnicity and Menopausal Status.</t>
  </si>
  <si>
    <t>Cancer Epidemiol Biomarkers Prev:2020:29(10):2048-2056</t>
  </si>
  <si>
    <t>per 11.9 kg/m2</t>
  </si>
  <si>
    <t>adjusted for age at baseline, education level, race, height, total physical activity, smoking status and pack years of smoking, alcohol use, regular use of aspirin, consumption of processed meat, vegetable intake, fresh fruit intake, cereal intake, circulating vitamin D levels, family history of cancer, and history of bowel cancer screening</t>
  </si>
  <si>
    <t>A validated estimate of visceral adipose tissue volume in relation to cancer risk.</t>
  </si>
  <si>
    <t>J Natl Cancer Inst:2024:116(12):1942-1951</t>
  </si>
  <si>
    <t>Cifu</t>
  </si>
  <si>
    <t>mean 12.5 years</t>
  </si>
  <si>
    <t>age as time-metric.   Adjusted for other lifestyle variables in the index (PA, alcohol, tobacco use, daily TV time, dietary index), general health status, first-degree relative with cancer, hormone therapy use, and education status.</t>
  </si>
  <si>
    <t>Adherence to lifestyle-related cancer prevention guidelines and breast cancer incidence and mortality.</t>
  </si>
  <si>
    <t>Ann Epidemiol:2018:28(11):767-773.e1</t>
  </si>
  <si>
    <t>average 33.8 years</t>
  </si>
  <si>
    <t>Model was stratified by sex, region, and HBsAg, and adjusted for age at baseline, education,smoking, alcohol, and total physical activity. HR per 5 kg/m2 was corrected for regression dilution (regression dilution ratio = 0.93).</t>
  </si>
  <si>
    <t>Adiposity in relation to risks of fatty liver, cirrhosis and liver cancer: a prospective study of 0.5 million Chinese adults.</t>
  </si>
  <si>
    <t>Sci Rep:2019:9(1):785</t>
  </si>
  <si>
    <t>adjusted for age at measurement and birth cohort</t>
  </si>
  <si>
    <t>Height, body mass index, and ovarian cancer: a follow-up of 1.1 million Norwegian women.</t>
  </si>
  <si>
    <t>J Natl Cancer Inst:2003:95(16):1244-8</t>
  </si>
  <si>
    <t>Adjusted for age, sex, regular exercise, and alcohol consumption</t>
  </si>
  <si>
    <t>Estimating the impact of body mass index on bladder cancer risk: Stratification by smoking status.</t>
  </si>
  <si>
    <t>Sci Rep:2018:8(1):947</t>
  </si>
  <si>
    <t>Age at measurement and birth cohort</t>
  </si>
  <si>
    <t>Body size in relation to cancer of the uterine corpus in 1 million Norwegian women.</t>
  </si>
  <si>
    <t>Int J Cancer:2007:120(2):378-83</t>
  </si>
  <si>
    <t>mean 20.8 years</t>
  </si>
  <si>
    <t>adjusted for age, sex (where applicable), cohort</t>
  </si>
  <si>
    <t>Body size and risk of non-Hodgkin lymphoma by subtype: A pooled analysis from six prospective cohorts in the United States.</t>
  </si>
  <si>
    <t>Br J Haematol:2022:197(6):714-727</t>
  </si>
  <si>
    <t>Average 11.5 years</t>
  </si>
  <si>
    <t>age, incomes, smoking, alcohol intake, physical activity, diabetes, dyslipidemia</t>
  </si>
  <si>
    <t>Lifestyle, body mass index, diabetes, and the risk of pancreatic cancer in a nationwide population-based cohort study with 7.4 million Korean subjects.</t>
  </si>
  <si>
    <t>Br J Cancer:2022:127(3):549-557</t>
  </si>
  <si>
    <t>adjusted for baseline age (continuous), mode of weight assessment, mode of height assessment, marital status, education level, and birth country, and stratified by calendar year of birth</t>
  </si>
  <si>
    <t>adjusted for social deprivation, education, adult height, first-degree family history of breast cancer, smoking, exercise, alcohol consumption, age at menarche, parity and age at first birth, use of oral contraceptives, and age at menopause</t>
  </si>
  <si>
    <t>Body size in early life and the risk of postmenopausal breast cancer.</t>
  </si>
  <si>
    <t>BMC Cancer:2022:22(1):232</t>
  </si>
  <si>
    <t>Nam</t>
  </si>
  <si>
    <t>Average 5.4 years</t>
  </si>
  <si>
    <t>adjusted for age, sex, smoking status, alcohol consumption, physical activity, income, estimated glomerular filtration rate, hypertension and diabetes mellitus</t>
  </si>
  <si>
    <t>Obesity, abdominal obesity and subsequent risk of kidney cancer: a cohort study of 23.3 million East Asians.</t>
  </si>
  <si>
    <t>Br J Cancer:2019:121(3):271-277</t>
  </si>
  <si>
    <t>Buron Pust</t>
  </si>
  <si>
    <t>13.8 yrs (mean)</t>
  </si>
  <si>
    <t>Age underlying time variable, stratified by geographic region. Models adjusted for socioeconomic status, height, smoking status, alcohol,  strenuous physical activity, HRT, age at menarche, parity, number of fullâ€term pregnancies, age at menopause, hysterectomy, sterilisation (tubal ligation) and past use of oral contraceptives</t>
  </si>
  <si>
    <t>Heterogeneity of colorectal cancer risk by tumour characteristics: Large prospective study of UK women.</t>
  </si>
  <si>
    <t>Int J Cancer:2017:140(5):1082-1090</t>
  </si>
  <si>
    <t>Age, birth cohort</t>
  </si>
  <si>
    <t>approximately 7 years</t>
  </si>
  <si>
    <t>Age at screening, history of smoking, number of days of alcohol consumption per week, family history of breast cancer among first-degree relatives, history of benign breast disease, age at menarche, number of children, duration of breastfeeding, history of breastfeeding, use of oral contraceptives, and history of hormone replacement therapy</t>
  </si>
  <si>
    <t>Association of the Interaction Between Mammographic Breast Density, Body Mass Index, and Menopausal Status With Breast Cancer Risk Among Korean Women.</t>
  </si>
  <si>
    <t>JAMA Netw Open:2021:4(12):e2139161</t>
  </si>
  <si>
    <t>Average 6.2 years</t>
  </si>
  <si>
    <t>adjusted for age, income, smoking status, alcohol drinking, regular physical activity, parity, duration of breastfeeding, duration of oral contraceptive use, age at menarche, age at menopause, duration of hormonal replacement therapy</t>
  </si>
  <si>
    <t>Obesity and breast cancer risk for pre- and postmenopausal women among over 6 million Korean women.</t>
  </si>
  <si>
    <t>Breast Cancer Res Treat:2021:185(2):495-506</t>
  </si>
  <si>
    <t xml:space="preserve">KNHIS </t>
  </si>
  <si>
    <t>average 7.2 yrs</t>
  </si>
  <si>
    <t>adjusted for smoking, alcohol consumption, regular exercise, and income, further adjusted for age at menarche, parity, duration of breastfeeding, duration of oral contraceptive use in premenopausal women and duration of hormone replacement therapy and age at menopause in postmenopausal women</t>
  </si>
  <si>
    <t>Association between obesity and the risk of gastric cancer in premenopausal and postmenopausal women: A nationwide cohort study.</t>
  </si>
  <si>
    <t>J Gastroenterol Hepatol:2021:36(10):2834-2840</t>
  </si>
  <si>
    <t>Jun</t>
  </si>
  <si>
    <t>adjusting for age at baseline, sex, household income, smoking status, alcohol use and physical activity</t>
  </si>
  <si>
    <t>Impact of overweight and obesity on the risk of hepatocellular carcinoma: a prospective cohort study in 14.3 million Koreans.</t>
  </si>
  <si>
    <t>Br J Cancer:2022:127(1):109-115</t>
  </si>
  <si>
    <t>median 5.4 years</t>
  </si>
  <si>
    <t>adjusted for age, sex, smoking, alcohol, exercise, hypertension, and hyperlipidemia</t>
  </si>
  <si>
    <t>Waist circumference, body mass index, and colorectal cancer risk according to diabetes status: A Korean nationwide population-based cohort study.</t>
  </si>
  <si>
    <t>J Gastroenterol Hepatol:2021:36(2):397-405</t>
  </si>
  <si>
    <t>Gaudet</t>
  </si>
  <si>
    <t>NR</t>
  </si>
  <si>
    <t>adjusted for age, sex, genetic ancestry, education, alcohol drinking status</t>
  </si>
  <si>
    <t>Anthropometry and head and neck cancer:a pooled analysis of cohort data.</t>
  </si>
  <si>
    <t>Int J Epidemiol:2015:44(2):673-81</t>
  </si>
  <si>
    <t>NA</t>
  </si>
  <si>
    <t>LCI</t>
  </si>
  <si>
    <t>UCI</t>
  </si>
  <si>
    <t>Men</t>
  </si>
  <si>
    <t>Women</t>
  </si>
  <si>
    <t>Extracted adiposity-cancer study</t>
  </si>
  <si>
    <t>Date</t>
  </si>
  <si>
    <t>Forest_cancer</t>
  </si>
  <si>
    <t>Cancer site</t>
  </si>
  <si>
    <t>Exposure</t>
  </si>
  <si>
    <t xml:space="preserve">N cases </t>
  </si>
  <si>
    <t>Risk</t>
  </si>
  <si>
    <t>Original reporting</t>
  </si>
  <si>
    <t>Title</t>
  </si>
  <si>
    <t>Refernce</t>
  </si>
  <si>
    <t>Bladder (overall)</t>
  </si>
  <si>
    <t>BMI</t>
  </si>
  <si>
    <t>Z-score (SD)</t>
  </si>
  <si>
    <t>Waist</t>
  </si>
  <si>
    <t>Colorectum</t>
  </si>
  <si>
    <t>Endometrium</t>
  </si>
  <si>
    <t>Lung (overall)</t>
  </si>
  <si>
    <t xml:space="preserve">Thyroid </t>
  </si>
  <si>
    <t>5 kg/m2</t>
  </si>
  <si>
    <t>90th-to-10th percentile increment</t>
  </si>
  <si>
    <t>9.7 kg/m2, SD = 4.4</t>
  </si>
  <si>
    <t>27 cm, SD = 12.7</t>
  </si>
  <si>
    <t>Oesophageal (SQ, overall)</t>
  </si>
  <si>
    <t>Head and neck (overall)</t>
  </si>
  <si>
    <t xml:space="preserve">Cervix </t>
  </si>
  <si>
    <t>Prostate (overall)</t>
  </si>
  <si>
    <t xml:space="preserve">UK Biobank </t>
  </si>
  <si>
    <t>SD, w/ 99% CIs</t>
  </si>
  <si>
    <t>Gallbladder &amp; biliary tract (C23-C24)</t>
  </si>
  <si>
    <t>Trachea, bronchus &amp; Lung (C33-C34)</t>
  </si>
  <si>
    <t>Corpus Uteri (C54-C55)</t>
  </si>
  <si>
    <t>SD, RDB adjustment removed</t>
  </si>
  <si>
    <t>Comparing waist circumference with body mass index on obesity-related cancer risk: a pooled Swedish study</t>
  </si>
  <si>
    <t>J Natl Cancer Inst:2025:doi: 10.1093/jnci/djaf075</t>
  </si>
  <si>
    <t>Liver/intrahepatic bile ducts</t>
  </si>
  <si>
    <t>Renal cell</t>
  </si>
  <si>
    <t>Melanoma (men)</t>
  </si>
  <si>
    <t>no total melanoma for women. They reported melanoma nodular.</t>
  </si>
  <si>
    <t>Bladder</t>
  </si>
  <si>
    <t>Stomach</t>
  </si>
  <si>
    <t>Oral</t>
  </si>
  <si>
    <t>Lung</t>
  </si>
  <si>
    <t>Oesophageal</t>
  </si>
  <si>
    <t>Prostate</t>
  </si>
  <si>
    <t>Study information</t>
  </si>
  <si>
    <t>Genetic instrument</t>
  </si>
  <si>
    <t>Genetic outcome</t>
  </si>
  <si>
    <t>Risk estimates</t>
  </si>
  <si>
    <t>BMI IV study</t>
  </si>
  <si>
    <t>IV N participants</t>
  </si>
  <si>
    <t>BMI ancestry</t>
  </si>
  <si>
    <t>Outcome study</t>
  </si>
  <si>
    <t>Ancestry outcome</t>
  </si>
  <si>
    <t>Outcome study identifier (PMID, preferred)</t>
  </si>
  <si>
    <t>N controls</t>
  </si>
  <si>
    <t>Mendelian randomisation model</t>
  </si>
  <si>
    <t>Study PMID</t>
  </si>
  <si>
    <t>Barahona Ponce C</t>
  </si>
  <si>
    <t>GERA</t>
  </si>
  <si>
    <t>European</t>
  </si>
  <si>
    <t>Chilean study</t>
  </si>
  <si>
    <t>Chilean</t>
  </si>
  <si>
    <t>Inverse-variance weighted</t>
  </si>
  <si>
    <t>Gallstones, Body Mass Index, C-Reactive Protein, and Gallbladder Cancer: Mendelian Randomization Analysis of Chilean and European Genotype Data.</t>
  </si>
  <si>
    <t>Hepatology:2021:73(5):1783-1796</t>
  </si>
  <si>
    <t>Mazuda</t>
  </si>
  <si>
    <t>BBJ</t>
  </si>
  <si>
    <t>East Asian</t>
  </si>
  <si>
    <t>1 kg/m2</t>
  </si>
  <si>
    <t>A Mendelian randomization study identified obesity as a causal risk factor of uterine endometrial cancer in Japanese.</t>
  </si>
  <si>
    <t>Cancer Sci:2020:111(12):4646-4651</t>
  </si>
  <si>
    <t>Suzuki S</t>
  </si>
  <si>
    <t>GWAS catalogue</t>
  </si>
  <si>
    <t>NS</t>
  </si>
  <si>
    <t>JPHC, NAGANO, HERPACC, BBJ</t>
  </si>
  <si>
    <t>Inverse-variance weighted fixed-effect</t>
  </si>
  <si>
    <t>Body mass index and colorectal cancer risk: A Mendelian randomization study.</t>
  </si>
  <si>
    <t>Cancer Sci:2021:112(4):1579-1588</t>
  </si>
  <si>
    <t>Cai</t>
  </si>
  <si>
    <t>https://gwas.mrcieu.ac.uk/</t>
  </si>
  <si>
    <t>The effect of metabolism-related lifestyle and clinical risk factors on digestive system cancers in East Asian populations: a two-sample Mendelian randomization analysis.</t>
  </si>
  <si>
    <t>Sci Rep:2024:14(1):9474</t>
  </si>
  <si>
    <t>Mao</t>
  </si>
  <si>
    <t>AGEN</t>
  </si>
  <si>
    <t>Nanjing/Beijing and the NCI gastric cancer studies</t>
  </si>
  <si>
    <t>Two-stage least squares regression (individual-level data)</t>
  </si>
  <si>
    <t>Genetically predicted high body mass index is associated with increased gastric cancer risk.</t>
  </si>
  <si>
    <t>Eur J Hum Genet:2017:25(9):1061-1066</t>
  </si>
  <si>
    <t>K-CHIP + BBJ</t>
  </si>
  <si>
    <t>https://koges.leelabsg.org/</t>
  </si>
  <si>
    <t>Ethnic-specific associations between body mass index and gastric cancer: a Mendelian randomization study in European and Korean populations.</t>
  </si>
  <si>
    <t>Gastric Cancer:2024:27(1):19-27</t>
  </si>
  <si>
    <t>Investigating the causal association between obesity and risk of hepatocellular carcinoma and underlying mechanisms.</t>
  </si>
  <si>
    <t>Sci Rep:2024:14(1):15717</t>
  </si>
  <si>
    <t>Oesophageal (SQ)</t>
  </si>
  <si>
    <t>Pancreatic</t>
  </si>
  <si>
    <t>GIANT</t>
  </si>
  <si>
    <t>Observational and Genetic Associations of Body Mass Index and Hepatobiliary Diseases in a Relatively Lean Chinese Population.</t>
  </si>
  <si>
    <t>JAMA Netw Open:2020:3(10):e2018721</t>
  </si>
  <si>
    <t>Vithayathil</t>
  </si>
  <si>
    <t>GIANT + UKBB</t>
  </si>
  <si>
    <t>UKBiobank</t>
  </si>
  <si>
    <t>Inverse-variance weighted random effects</t>
  </si>
  <si>
    <t>Body size and composition and risk of site-specific cancers in the UK Biobank and large international consortia: A mendelian randomisation study</t>
  </si>
  <si>
    <t>PLoS Med:2021:18(7):e1003706</t>
  </si>
  <si>
    <t>Larsson</t>
  </si>
  <si>
    <t>FinnGen</t>
  </si>
  <si>
    <t>https://finngen.gitbook.io/documentation</t>
  </si>
  <si>
    <t>Causal role of high body mass index in multiple chronic diseases: a systematic review and meta-analysis of Mendelian randomization studies.</t>
  </si>
  <si>
    <t>BMC Med:2021:19(1):320</t>
  </si>
  <si>
    <t>Benn</t>
  </si>
  <si>
    <t>CGPS, CCHS</t>
  </si>
  <si>
    <t>10 kg/m2</t>
  </si>
  <si>
    <t>High body mass index and cancer risk-a Mendelian randomisation study.</t>
  </si>
  <si>
    <t>Eur J Epidemiol:2016:31(9):879-92</t>
  </si>
  <si>
    <t>BCAC </t>
  </si>
  <si>
    <t>5-units</t>
  </si>
  <si>
    <t>Genetically Predicted Body Mass Index and Breast Cancer Risk: Mendelian Randomization Analyses of Data from 145,000 Women of European Descent.</t>
  </si>
  <si>
    <t>PLoS Med:2016:13(8):e1002105</t>
  </si>
  <si>
    <t>Table 2, N menopause cases NS</t>
  </si>
  <si>
    <t>Amin</t>
  </si>
  <si>
    <t>Mendelian randomisation analyses of UK Biobank and published data suggest that increased adiposity lowers risk of breast and prostate cancer.</t>
  </si>
  <si>
    <t>Sci Rep:2022:12(1):909</t>
  </si>
  <si>
    <t>Martin S</t>
  </si>
  <si>
    <t>Disease consequences of higher adiposity uncoupled from its adverse metabolic effects using Mendelian randomisation.</t>
  </si>
  <si>
    <t>Elife:2022:11(</t>
  </si>
  <si>
    <t>Hazelwood</t>
  </si>
  <si>
    <t>ECAC, E2C2, UKB</t>
  </si>
  <si>
    <t>Identifying molecular mediators of the relationship between body mass index and endometrial cancer risk: a Mendelian randomization analysis.</t>
  </si>
  <si>
    <t>BMC Med:2022:20(1):125</t>
  </si>
  <si>
    <t>European Cohorts</t>
  </si>
  <si>
    <t>Results are BTC</t>
  </si>
  <si>
    <t>GliomaScan</t>
  </si>
  <si>
    <t>Associations between adiposity, diabetes, lifestyle factors and the risk of gliomas.</t>
  </si>
  <si>
    <t>Front Med (Lausanne):2023:10(1207223</t>
  </si>
  <si>
    <t>Head and neck</t>
  </si>
  <si>
    <t>Morales-Berstein</t>
  </si>
  <si>
    <t>HEADSpAcE consortium</t>
  </si>
  <si>
    <t>Reassessing the link between adiposity and head and neck cancer: a Mendelian randomization study.</t>
  </si>
  <si>
    <t>medRxiv:2025:</t>
  </si>
  <si>
    <t>Head and neck (adjusted for smoking)</t>
  </si>
  <si>
    <t>Head and neck (adj for smoking)</t>
  </si>
  <si>
    <t>Johansson</t>
  </si>
  <si>
    <t>25673413
30605491</t>
  </si>
  <si>
    <t>RCC GWAS</t>
  </si>
  <si>
    <t>Likelihood-based approach</t>
  </si>
  <si>
    <t>The influence of obesity-related factors in the etiology of renal cell carcinoma-A mendelian randomization study.</t>
  </si>
  <si>
    <t>PLoS Med:2019:16(1):e1002724</t>
  </si>
  <si>
    <t>Leukemia, lymphoid</t>
  </si>
  <si>
    <t>Leukemia, myeloid</t>
  </si>
  <si>
    <t>5 SNPs selected, excluded smoking and BMI related SNP CHRNA3 (rs1051730)</t>
  </si>
  <si>
    <t>Zhou</t>
  </si>
  <si>
    <t>TRICL-ILCCO</t>
  </si>
  <si>
    <t>Causal relationships between body mass index, smoking and lung cancer: Univariable and multivariable Mendelian randomization.</t>
  </si>
  <si>
    <t>Int J Cancer:2021:148(5):1077-1086</t>
  </si>
  <si>
    <t>Lung (adjusted for smoking)</t>
  </si>
  <si>
    <t>Lung (adj for smoking)</t>
  </si>
  <si>
    <t>Regression-based inverse-variance weighted MVMR</t>
  </si>
  <si>
    <t>Dusingize</t>
  </si>
  <si>
    <t>Cutaneous Melanoma GWAS</t>
  </si>
  <si>
    <t>Body mass index and height and risk of cutaneous melanoma: Mendelian randomization analyses.</t>
  </si>
  <si>
    <t>Int J Epidemiol:2020:49(4):1236-1245</t>
  </si>
  <si>
    <t>Takahashi</t>
  </si>
  <si>
    <t>Meningioma GWAS</t>
  </si>
  <si>
    <t>Generalised Summary-data-based Mendelian Randomisation</t>
  </si>
  <si>
    <t>Mendelian randomization provides support for obesity as a risk factor for meningioma.</t>
  </si>
  <si>
    <t>Sci Rep:2019:9(1):309</t>
  </si>
  <si>
    <t>Went</t>
  </si>
  <si>
    <t>MM GWAS</t>
  </si>
  <si>
    <t>Search for multiple myeloma risk factors using Mendelian randomization.</t>
  </si>
  <si>
    <t>Blood Adv:2020:4(10):2172-2179</t>
  </si>
  <si>
    <t>NHL, follicular</t>
  </si>
  <si>
    <t>NHL, non-follicular</t>
  </si>
  <si>
    <t>Thrift</t>
  </si>
  <si>
    <t>BEAGESS </t>
  </si>
  <si>
    <t>Obesity and risk of esophageal adenocarcinoma and Barrett's esophagus: a Mendelian randomization study.</t>
  </si>
  <si>
    <t>J Natl Cancer Inst:2014:106(11)</t>
  </si>
  <si>
    <t>OCAC</t>
  </si>
  <si>
    <t>PanScan, PanC4</t>
  </si>
  <si>
    <t>Mendelian randomisation study of the effects of known and putative risk factors on pancreatic cancer.</t>
  </si>
  <si>
    <t>J Med Genet:2020:57(12):820-828</t>
  </si>
  <si>
    <t>PRACTICAL</t>
  </si>
  <si>
    <t>Genetic predisposition to metabolically unfavourable adiposity and prostate cancer risk: A Mendelian randomization analysis.</t>
  </si>
  <si>
    <t>Cancer Med:2023:12(15):16482-16489</t>
  </si>
  <si>
    <t>Jin</t>
  </si>
  <si>
    <t>Artificially sweetened beverages consumption and risk of obesity-related cancers: a wide-angled Mendelian randomization study.</t>
  </si>
  <si>
    <t>Front Nutr:2024:11(1347724</t>
  </si>
  <si>
    <t>Thyroid GWAS</t>
  </si>
  <si>
    <t>No causal associations of genetically predicted birth weight and life course BMI with thyroid function and diseases.</t>
  </si>
  <si>
    <t>Obesity (Silver Spring):2024:32(8):1585-1593</t>
  </si>
  <si>
    <t>Lee MA</t>
  </si>
  <si>
    <t>GECCO, CORECT, CCFR</t>
  </si>
  <si>
    <t>European + East Asian</t>
  </si>
  <si>
    <t>A proteogenomic analysis of the adiposity colorectal cancer relationship identifies GREM1 as a probable mediator.</t>
  </si>
  <si>
    <t>Int J Epidemiol:2024:54(1)</t>
  </si>
  <si>
    <t>NIH-AARP, PLCO</t>
  </si>
  <si>
    <t>ALL, AML, CLL, CML</t>
  </si>
  <si>
    <t>In the genetic outcome data, 3026 individuals of East Asian ancestry were included, rest were European ancestry populations (N=55,105)</t>
  </si>
  <si>
    <t>Swedish Military Conscription Register (SMCR)
Swedish Medical Birth Register
Swedish Construction Workers Cohort (SCWC)
Swedish Mammography Cohort (SMC)
Cohort of Swedish Men (COSM)
Mammography Screening Project (MSP)
Northern Sweden Monica Project (MONICA)
Västerbotten Intervention Programme (VIP)
Swedish Twin Registry Studies: Q63, 67 and 70, Q73, Screening Across the Lifespan Twin Study (SALT), TwinGene, Swedish Twin Studies of Adults: Genes and Environment (STAGE),  Young Adult Twins in Sweden Study (YATSS)
Malmö Preventive Project (MPP)
Malmö Diet Cancer Study (MDCS)
Malmö Offspring Study (MOS)
Women’s Lifestyle and Health (WLHS)
Swedish National March Cohort
West Sweden Asthma Study
WICTORY
Melanoma in South Sweden
Lifegene
EpiHealth 
Obstructive Lung Disease in Norrbotten</t>
  </si>
  <si>
    <t>Sex strata data</t>
  </si>
  <si>
    <t>Extracted data for Mendelian randomisation studies of BMI and cancer risk</t>
  </si>
  <si>
    <t>Extracted data for studies in meta-analysis of BMI and cancer risk</t>
  </si>
  <si>
    <t>Extracted data for studies in BMI cancer data, stratified by sex</t>
  </si>
  <si>
    <t>Extracted data for studies comparing BMI and waist circumference risk estimates</t>
  </si>
  <si>
    <t>Consortium cohorts</t>
  </si>
  <si>
    <t>China (Taiwan)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</si>
</sst>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_(* \(#,##0.00\);_(* &quot;-&quot;??_);_(@_)"/>
    <numFmt numFmtId="164" formatCode="_(* #,##0_);_(* \(#,##0\);_(* &quot;-&quot;??_);_(@_)"/>
    <numFmt numFmtId="165" formatCode="_(* #,##0.00000_);_(* \(#,##0.00000\);_(* &quot;-&quot;??_);_(@_)"/>
  </numFmts>
  <fonts count="31"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sz val="11"/>
      <color theme="1"/>
      <name val="Aptos"/>
      <family val="2"/>
    </font>
    <font>
      <sz val="11"/>
      <name val="Aptos Narrow"/>
      <family val="2"/>
      <scheme val="minor"/>
    </font>
    <font>
      <u/>
      <sz val="11"/>
      <color theme="10"/>
      <name val="Aptos Narrow"/>
      <family val="2"/>
      <scheme val="minor"/>
    </font>
    <font>
      <b/>
      <sz val="11"/>
      <name val="Aptos Narrow"/>
      <family val="2"/>
      <scheme val="minor"/>
    </font>
    <font>
      <sz val="8"/>
      <name val="Aptos Narrow"/>
      <family val="2"/>
      <scheme val="minor"/>
    </font>
    <font>
      <sz val="11"/>
      <color rgb="FF000000"/>
      <name val="Aptos Narrow"/>
      <family val="2"/>
      <scheme val="minor"/>
    </font>
    <font>
      <sz val="10"/>
      <name val="Times New Roman"/>
      <family val="1"/>
    </font>
    <font>
      <u/>
      <sz val="11"/>
      <name val="Aptos Narrow"/>
      <family val="2"/>
      <scheme val="minor"/>
    </font>
    <font>
      <b/>
      <sz val="14"/>
      <name val="Aptos Narrow"/>
      <family val="2"/>
      <scheme val="minor"/>
    </font>
    <font>
      <b/>
      <sz val="12"/>
      <color theme="1"/>
      <name val="Aptos Narrow"/>
      <family val="2"/>
      <scheme val="minor"/>
    </font>
    <font>
      <sz val="12"/>
      <color theme="1"/>
      <name val="Aptos Narrow"/>
      <family val="2"/>
      <scheme val="minor"/>
    </font>
    <font>
      <b/>
      <sz val="14"/>
      <color theme="1"/>
      <name val="Aptos Narrow"/>
      <family val="2"/>
      <scheme val="minor"/>
    </font>
    <font>
      <sz val="11"/>
      <color rgb="FF000000"/>
      <name val="Aptos Narrow"/>
    </font>
  </fonts>
  <fills count="39">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00"/>
        <bgColor indexed="64"/>
      </patternFill>
    </fill>
    <fill>
      <patternFill patternType="solid">
        <fgColor rgb="FFA9C9DD"/>
        <bgColor indexed="64"/>
      </patternFill>
    </fill>
    <fill>
      <patternFill patternType="solid">
        <fgColor rgb="FFB8E0D2"/>
        <bgColor indexed="64"/>
      </patternFill>
    </fill>
    <fill>
      <patternFill patternType="solid">
        <fgColor rgb="FFF7C59F"/>
        <bgColor indexed="64"/>
      </patternFill>
    </fill>
    <fill>
      <patternFill patternType="solid">
        <fgColor rgb="FFD6CDEA"/>
        <bgColor indexed="64"/>
      </patternFill>
    </fill>
    <fill>
      <patternFill patternType="solid">
        <fgColor rgb="FFB0B0B0"/>
        <bgColor indexed="64"/>
      </patternFill>
    </fill>
  </fills>
  <borders count="2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diagonal/>
    </border>
    <border>
      <left/>
      <right style="thin">
        <color indexed="64"/>
      </right>
      <top/>
      <bottom style="thin">
        <color indexed="64"/>
      </bottom>
      <diagonal/>
    </border>
    <border>
      <left/>
      <right/>
      <top/>
      <bottom style="thin">
        <color indexed="64"/>
      </bottom>
      <diagonal/>
    </border>
  </borders>
  <cellStyleXfs count="45">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43" fontId="1" fillId="0" borderId="0" applyFont="0" applyFill="0" applyBorder="0" applyAlignment="0" applyProtection="0"/>
    <xf numFmtId="0" fontId="20" fillId="0" borderId="0" applyNumberFormat="0" applyFill="0" applyBorder="0" applyAlignment="0" applyProtection="0"/>
    <xf numFmtId="0" fontId="23" fillId="0" borderId="0"/>
  </cellStyleXfs>
  <cellXfs count="164">
    <xf numFmtId="0" fontId="0" fillId="0" borderId="0" xfId="0"/>
    <xf numFmtId="0" fontId="0" fillId="0" borderId="0" xfId="0" applyAlignment="1">
      <alignment wrapText="1"/>
    </xf>
    <xf numFmtId="0" fontId="0" fillId="0" borderId="0" xfId="0" applyAlignment="1">
      <alignment horizontal="center"/>
    </xf>
    <xf numFmtId="0" fontId="19" fillId="0" borderId="0" xfId="0" applyFont="1" applyAlignment="1">
      <alignment horizontal="left" vertical="center" wrapText="1"/>
    </xf>
    <xf numFmtId="0" fontId="0" fillId="0" borderId="0" xfId="0" applyAlignment="1">
      <alignment horizontal="center" vertical="center"/>
    </xf>
    <xf numFmtId="0" fontId="19" fillId="0" borderId="0" xfId="0" applyFont="1" applyAlignment="1">
      <alignment horizontal="left" vertical="center"/>
    </xf>
    <xf numFmtId="0" fontId="19" fillId="0" borderId="0" xfId="0" applyFont="1" applyAlignment="1">
      <alignment vertical="center" wrapText="1"/>
    </xf>
    <xf numFmtId="0" fontId="0" fillId="0" borderId="0" xfId="0" applyAlignment="1">
      <alignment vertical="center"/>
    </xf>
    <xf numFmtId="0" fontId="0" fillId="0" borderId="0" xfId="0" applyAlignment="1">
      <alignment horizontal="left" vertical="center"/>
    </xf>
    <xf numFmtId="0" fontId="19" fillId="0" borderId="0" xfId="0" applyFont="1" applyAlignment="1">
      <alignment vertical="center"/>
    </xf>
    <xf numFmtId="0" fontId="0" fillId="0" borderId="0" xfId="0" applyAlignment="1">
      <alignment vertical="center" wrapText="1"/>
    </xf>
    <xf numFmtId="0" fontId="18" fillId="0" borderId="0" xfId="0" applyFont="1" applyAlignment="1">
      <alignment vertical="center"/>
    </xf>
    <xf numFmtId="0" fontId="0" fillId="33" borderId="0" xfId="0" applyFill="1" applyAlignment="1">
      <alignment vertical="center"/>
    </xf>
    <xf numFmtId="0" fontId="16" fillId="0" borderId="0" xfId="0" applyFont="1"/>
    <xf numFmtId="165" fontId="0" fillId="0" borderId="0" xfId="42" applyNumberFormat="1" applyFont="1"/>
    <xf numFmtId="2" fontId="0" fillId="0" borderId="0" xfId="0" applyNumberFormat="1"/>
    <xf numFmtId="0" fontId="19" fillId="0" borderId="0" xfId="0" applyFont="1"/>
    <xf numFmtId="164" fontId="0" fillId="0" borderId="0" xfId="42" applyNumberFormat="1" applyFont="1" applyAlignment="1">
      <alignment horizontal="center" vertical="center"/>
    </xf>
    <xf numFmtId="0" fontId="21" fillId="34" borderId="10" xfId="35" applyFont="1" applyFill="1" applyBorder="1" applyAlignment="1">
      <alignment horizontal="center" vertical="center" wrapText="1"/>
    </xf>
    <xf numFmtId="164" fontId="21" fillId="34" borderId="10" xfId="42" applyNumberFormat="1" applyFont="1" applyFill="1" applyBorder="1" applyAlignment="1">
      <alignment horizontal="center" vertical="center" wrapText="1"/>
    </xf>
    <xf numFmtId="0" fontId="21" fillId="35" borderId="10" xfId="35" applyFont="1" applyFill="1" applyBorder="1" applyAlignment="1">
      <alignment horizontal="center" vertical="center" wrapText="1"/>
    </xf>
    <xf numFmtId="0" fontId="21" fillId="36" borderId="10" xfId="35" applyFont="1" applyFill="1" applyBorder="1" applyAlignment="1">
      <alignment horizontal="center" vertical="center" wrapText="1"/>
    </xf>
    <xf numFmtId="0" fontId="21" fillId="37" borderId="10" xfId="35" applyFont="1" applyFill="1" applyBorder="1" applyAlignment="1">
      <alignment horizontal="left" vertical="center" wrapText="1"/>
    </xf>
    <xf numFmtId="0" fontId="19" fillId="0" borderId="11" xfId="0" applyFont="1" applyBorder="1" applyAlignment="1">
      <alignment horizontal="left" vertical="center"/>
    </xf>
    <xf numFmtId="0" fontId="19" fillId="0" borderId="13" xfId="0" applyFont="1" applyBorder="1" applyAlignment="1">
      <alignment horizontal="left" vertical="center"/>
    </xf>
    <xf numFmtId="0" fontId="19" fillId="0" borderId="13" xfId="43" applyFont="1" applyFill="1" applyBorder="1" applyAlignment="1">
      <alignment horizontal="left" vertical="center"/>
    </xf>
    <xf numFmtId="0" fontId="19" fillId="0" borderId="13" xfId="0" applyFont="1" applyBorder="1" applyAlignment="1">
      <alignment horizontal="left" vertical="center" wrapText="1"/>
    </xf>
    <xf numFmtId="0" fontId="19" fillId="0" borderId="14" xfId="0" applyFont="1" applyBorder="1" applyAlignment="1">
      <alignment horizontal="left" vertical="center"/>
    </xf>
    <xf numFmtId="0" fontId="19" fillId="0" borderId="14" xfId="0" applyFont="1" applyBorder="1" applyAlignment="1">
      <alignment horizontal="left" vertical="center" wrapText="1"/>
    </xf>
    <xf numFmtId="0" fontId="19" fillId="0" borderId="11" xfId="0" applyFont="1" applyBorder="1" applyAlignment="1">
      <alignment horizontal="center" vertical="center"/>
    </xf>
    <xf numFmtId="0" fontId="19" fillId="0" borderId="13" xfId="0" applyFont="1" applyBorder="1" applyAlignment="1">
      <alignment horizontal="center" vertical="center"/>
    </xf>
    <xf numFmtId="0" fontId="19" fillId="0" borderId="13" xfId="0" applyFont="1" applyBorder="1" applyAlignment="1">
      <alignment horizontal="center" vertical="center" wrapText="1"/>
    </xf>
    <xf numFmtId="0" fontId="19" fillId="0" borderId="13" xfId="0" applyFont="1" applyBorder="1" applyAlignment="1">
      <alignment vertical="center"/>
    </xf>
    <xf numFmtId="2" fontId="19" fillId="0" borderId="13" xfId="0" applyNumberFormat="1" applyFont="1" applyBorder="1" applyAlignment="1">
      <alignment horizontal="center" vertical="center"/>
    </xf>
    <xf numFmtId="2" fontId="19" fillId="0" borderId="13" xfId="0" applyNumberFormat="1" applyFont="1" applyBorder="1" applyAlignment="1">
      <alignment horizontal="center" vertical="center" wrapText="1"/>
    </xf>
    <xf numFmtId="0" fontId="21" fillId="37" borderId="10" xfId="35" applyFont="1" applyFill="1" applyBorder="1" applyAlignment="1">
      <alignment horizontal="center" vertical="center" wrapText="1"/>
    </xf>
    <xf numFmtId="0" fontId="19" fillId="0" borderId="11" xfId="0" applyFont="1" applyBorder="1" applyAlignment="1">
      <alignment vertical="center"/>
    </xf>
    <xf numFmtId="0" fontId="19" fillId="0" borderId="13" xfId="0" applyFont="1" applyBorder="1" applyAlignment="1">
      <alignment vertical="center" wrapText="1"/>
    </xf>
    <xf numFmtId="164" fontId="19" fillId="0" borderId="13" xfId="42" applyNumberFormat="1" applyFont="1" applyFill="1" applyBorder="1" applyAlignment="1">
      <alignment horizontal="center" vertical="center"/>
    </xf>
    <xf numFmtId="0" fontId="19" fillId="0" borderId="11" xfId="0" applyFont="1" applyBorder="1" applyAlignment="1">
      <alignment horizontal="left" vertical="center" wrapText="1"/>
    </xf>
    <xf numFmtId="0" fontId="0" fillId="0" borderId="0" xfId="0" applyAlignment="1">
      <alignment horizontal="left" vertical="center" wrapText="1"/>
    </xf>
    <xf numFmtId="0" fontId="24" fillId="0" borderId="13" xfId="0" applyFont="1" applyBorder="1" applyAlignment="1">
      <alignment vertical="center" wrapText="1"/>
    </xf>
    <xf numFmtId="1" fontId="19" fillId="0" borderId="13" xfId="0" applyNumberFormat="1" applyFont="1" applyBorder="1" applyAlignment="1">
      <alignment horizontal="left" vertical="center"/>
    </xf>
    <xf numFmtId="0" fontId="27" fillId="37" borderId="10" xfId="23" applyFont="1" applyFill="1" applyBorder="1"/>
    <xf numFmtId="0" fontId="27" fillId="37" borderId="10" xfId="23" applyFont="1" applyFill="1" applyBorder="1" applyAlignment="1">
      <alignment wrapText="1"/>
    </xf>
    <xf numFmtId="0" fontId="28" fillId="37" borderId="10" xfId="23" applyFont="1" applyFill="1" applyBorder="1" applyAlignment="1">
      <alignment vertical="center"/>
    </xf>
    <xf numFmtId="0" fontId="28" fillId="37" borderId="10" xfId="23" applyFont="1" applyFill="1" applyBorder="1" applyAlignment="1">
      <alignment vertical="center" wrapText="1"/>
    </xf>
    <xf numFmtId="0" fontId="28" fillId="37" borderId="14" xfId="23" applyFont="1" applyFill="1" applyBorder="1" applyAlignment="1">
      <alignment vertical="center"/>
    </xf>
    <xf numFmtId="0" fontId="28" fillId="37" borderId="14" xfId="23" applyFont="1" applyFill="1" applyBorder="1" applyAlignment="1">
      <alignment vertical="center" wrapText="1"/>
    </xf>
    <xf numFmtId="0" fontId="16" fillId="34" borderId="11" xfId="35" applyFont="1" applyFill="1" applyBorder="1" applyAlignment="1">
      <alignment horizontal="center" vertical="center" wrapText="1"/>
    </xf>
    <xf numFmtId="0" fontId="16" fillId="35" borderId="11" xfId="35" applyFont="1" applyFill="1" applyBorder="1" applyAlignment="1">
      <alignment horizontal="center" vertical="center" wrapText="1"/>
    </xf>
    <xf numFmtId="1" fontId="16" fillId="37" borderId="11" xfId="35" applyNumberFormat="1" applyFont="1" applyFill="1" applyBorder="1" applyAlignment="1">
      <alignment horizontal="center" vertical="center" wrapText="1"/>
    </xf>
    <xf numFmtId="0" fontId="16" fillId="37" borderId="11" xfId="35" applyFont="1" applyFill="1" applyBorder="1" applyAlignment="1">
      <alignment horizontal="center" vertical="center" wrapText="1"/>
    </xf>
    <xf numFmtId="0" fontId="16" fillId="38" borderId="11" xfId="35" applyFont="1" applyFill="1" applyBorder="1" applyAlignment="1">
      <alignment horizontal="center" vertical="center" wrapText="1"/>
    </xf>
    <xf numFmtId="0" fontId="19" fillId="0" borderId="13" xfId="0" applyFont="1" applyBorder="1" applyAlignment="1">
      <alignment horizontal="left" wrapText="1"/>
    </xf>
    <xf numFmtId="0" fontId="19" fillId="0" borderId="13" xfId="0" applyFont="1" applyBorder="1" applyAlignment="1">
      <alignment horizontal="left"/>
    </xf>
    <xf numFmtId="0" fontId="19" fillId="0" borderId="14" xfId="0" applyFont="1" applyBorder="1" applyAlignment="1">
      <alignment vertical="center" wrapText="1"/>
    </xf>
    <xf numFmtId="2" fontId="19" fillId="0" borderId="13" xfId="0" applyNumberFormat="1" applyFont="1" applyBorder="1" applyAlignment="1">
      <alignment horizontal="center"/>
    </xf>
    <xf numFmtId="0" fontId="21" fillId="37" borderId="11" xfId="0" applyFont="1" applyFill="1" applyBorder="1" applyAlignment="1">
      <alignment horizontal="center" vertical="center" wrapText="1"/>
    </xf>
    <xf numFmtId="0" fontId="23" fillId="0" borderId="13" xfId="0" applyFont="1" applyBorder="1" applyAlignment="1">
      <alignment horizontal="left" vertical="center"/>
    </xf>
    <xf numFmtId="0" fontId="23" fillId="0" borderId="13" xfId="0" applyFont="1" applyBorder="1" applyAlignment="1">
      <alignment horizontal="left" vertical="center" wrapText="1"/>
    </xf>
    <xf numFmtId="0" fontId="23" fillId="0" borderId="14" xfId="0" applyFont="1" applyBorder="1" applyAlignment="1">
      <alignment horizontal="left" vertical="center" wrapText="1"/>
    </xf>
    <xf numFmtId="0" fontId="19" fillId="0" borderId="13" xfId="0" applyFont="1" applyBorder="1"/>
    <xf numFmtId="0" fontId="19" fillId="0" borderId="14" xfId="0" applyFont="1" applyBorder="1"/>
    <xf numFmtId="0" fontId="16" fillId="0" borderId="13" xfId="0" applyFont="1" applyBorder="1"/>
    <xf numFmtId="164" fontId="0" fillId="0" borderId="13" xfId="42" applyNumberFormat="1" applyFont="1" applyBorder="1"/>
    <xf numFmtId="164" fontId="0" fillId="0" borderId="13" xfId="42" applyNumberFormat="1" applyFont="1" applyBorder="1" applyAlignment="1">
      <alignment horizontal="right"/>
    </xf>
    <xf numFmtId="164" fontId="0" fillId="0" borderId="13" xfId="42" applyNumberFormat="1" applyFont="1" applyBorder="1" applyAlignment="1">
      <alignment horizontal="center" vertical="center" wrapText="1"/>
    </xf>
    <xf numFmtId="164" fontId="0" fillId="0" borderId="14" xfId="42" applyNumberFormat="1" applyFont="1" applyBorder="1" applyAlignment="1">
      <alignment horizontal="center" vertical="center" wrapText="1"/>
    </xf>
    <xf numFmtId="0" fontId="19" fillId="0" borderId="17" xfId="0" applyFont="1" applyBorder="1" applyAlignment="1">
      <alignment horizontal="left" vertical="center"/>
    </xf>
    <xf numFmtId="0" fontId="19" fillId="0" borderId="18" xfId="0" applyFont="1" applyBorder="1" applyAlignment="1">
      <alignment horizontal="left" vertical="center"/>
    </xf>
    <xf numFmtId="0" fontId="19" fillId="0" borderId="14" xfId="0" applyFont="1" applyBorder="1" applyAlignment="1">
      <alignment horizontal="center" vertical="center"/>
    </xf>
    <xf numFmtId="164" fontId="0" fillId="0" borderId="13" xfId="42" applyNumberFormat="1" applyFont="1" applyBorder="1" applyAlignment="1">
      <alignment horizontal="right" vertical="center"/>
    </xf>
    <xf numFmtId="164" fontId="19" fillId="0" borderId="14" xfId="42" applyNumberFormat="1" applyFont="1" applyFill="1" applyBorder="1" applyAlignment="1">
      <alignment horizontal="center" vertical="center"/>
    </xf>
    <xf numFmtId="164" fontId="0" fillId="0" borderId="13" xfId="42" applyNumberFormat="1" applyFont="1" applyBorder="1" applyAlignment="1">
      <alignment horizontal="left" vertical="center"/>
    </xf>
    <xf numFmtId="2" fontId="19" fillId="0" borderId="14" xfId="0" applyNumberFormat="1" applyFont="1" applyBorder="1" applyAlignment="1">
      <alignment horizontal="center" vertical="center"/>
    </xf>
    <xf numFmtId="0" fontId="19" fillId="0" borderId="14" xfId="0" applyFont="1" applyBorder="1" applyAlignment="1">
      <alignment vertical="center"/>
    </xf>
    <xf numFmtId="164" fontId="0" fillId="0" borderId="0" xfId="42" applyNumberFormat="1" applyFont="1" applyAlignment="1">
      <alignment vertical="center"/>
    </xf>
    <xf numFmtId="164" fontId="0" fillId="0" borderId="13" xfId="42" applyNumberFormat="1" applyFont="1" applyBorder="1" applyAlignment="1">
      <alignment horizontal="center" vertical="center"/>
    </xf>
    <xf numFmtId="2" fontId="19" fillId="0" borderId="13" xfId="42" applyNumberFormat="1" applyFont="1" applyFill="1" applyBorder="1" applyAlignment="1">
      <alignment horizontal="right" vertical="center"/>
    </xf>
    <xf numFmtId="2" fontId="19" fillId="0" borderId="13" xfId="0" applyNumberFormat="1" applyFont="1" applyBorder="1" applyAlignment="1">
      <alignment horizontal="right" vertical="center"/>
    </xf>
    <xf numFmtId="164" fontId="19" fillId="0" borderId="0" xfId="42" applyNumberFormat="1" applyFont="1" applyFill="1" applyBorder="1" applyAlignment="1">
      <alignment horizontal="center" vertical="center"/>
    </xf>
    <xf numFmtId="164" fontId="19" fillId="0" borderId="11" xfId="42" applyNumberFormat="1" applyFont="1" applyFill="1" applyBorder="1" applyAlignment="1">
      <alignment horizontal="center" vertical="center"/>
    </xf>
    <xf numFmtId="2" fontId="19" fillId="0" borderId="11" xfId="0" applyNumberFormat="1" applyFont="1" applyBorder="1" applyAlignment="1">
      <alignment horizontal="center" vertical="center"/>
    </xf>
    <xf numFmtId="0" fontId="19" fillId="0" borderId="14" xfId="0" applyFont="1" applyBorder="1" applyAlignment="1">
      <alignment horizontal="center" vertical="center" wrapText="1"/>
    </xf>
    <xf numFmtId="2" fontId="19" fillId="0" borderId="0" xfId="0" applyNumberFormat="1" applyFont="1" applyAlignment="1">
      <alignment horizontal="right" vertical="center"/>
    </xf>
    <xf numFmtId="2" fontId="19" fillId="0" borderId="17" xfId="42" applyNumberFormat="1" applyFont="1" applyFill="1" applyBorder="1" applyAlignment="1">
      <alignment horizontal="right" vertical="center"/>
    </xf>
    <xf numFmtId="164" fontId="19" fillId="0" borderId="17" xfId="42" applyNumberFormat="1" applyFont="1" applyFill="1" applyBorder="1" applyAlignment="1">
      <alignment horizontal="right" vertical="center"/>
    </xf>
    <xf numFmtId="164" fontId="19" fillId="0" borderId="13" xfId="42" applyNumberFormat="1" applyFont="1" applyFill="1" applyBorder="1" applyAlignment="1">
      <alignment horizontal="right" vertical="center"/>
    </xf>
    <xf numFmtId="164" fontId="19" fillId="0" borderId="14" xfId="42" applyNumberFormat="1" applyFont="1" applyFill="1" applyBorder="1" applyAlignment="1">
      <alignment horizontal="right" vertical="center"/>
    </xf>
    <xf numFmtId="164" fontId="16" fillId="19" borderId="19" xfId="28" applyNumberFormat="1" applyFont="1" applyBorder="1" applyAlignment="1">
      <alignment vertical="center" wrapText="1"/>
    </xf>
    <xf numFmtId="0" fontId="16" fillId="19" borderId="10" xfId="28" applyFont="1" applyBorder="1" applyAlignment="1">
      <alignment vertical="center" wrapText="1"/>
    </xf>
    <xf numFmtId="164" fontId="16" fillId="19" borderId="10" xfId="28" applyNumberFormat="1" applyFont="1" applyBorder="1" applyAlignment="1">
      <alignment vertical="center" wrapText="1"/>
    </xf>
    <xf numFmtId="164" fontId="16" fillId="28" borderId="10" xfId="37" applyNumberFormat="1" applyFont="1" applyBorder="1" applyAlignment="1">
      <alignment vertical="center" wrapText="1"/>
    </xf>
    <xf numFmtId="0" fontId="16" fillId="28" borderId="10" xfId="37" applyFont="1" applyBorder="1" applyAlignment="1">
      <alignment vertical="center" wrapText="1"/>
    </xf>
    <xf numFmtId="164" fontId="0" fillId="0" borderId="13" xfId="42" applyNumberFormat="1" applyFont="1" applyBorder="1" applyAlignment="1">
      <alignment horizontal="right" vertical="center" wrapText="1"/>
    </xf>
    <xf numFmtId="164" fontId="0" fillId="0" borderId="14" xfId="42" applyNumberFormat="1" applyFont="1" applyBorder="1" applyAlignment="1">
      <alignment horizontal="right" vertical="center" wrapText="1"/>
    </xf>
    <xf numFmtId="0" fontId="16" fillId="36" borderId="11" xfId="35" applyFont="1" applyFill="1" applyBorder="1" applyAlignment="1">
      <alignment horizontal="center" vertical="center" wrapText="1"/>
    </xf>
    <xf numFmtId="0" fontId="21" fillId="34" borderId="11" xfId="0" applyFont="1" applyFill="1" applyBorder="1" applyAlignment="1">
      <alignment horizontal="center" vertical="center" wrapText="1"/>
    </xf>
    <xf numFmtId="0" fontId="0" fillId="0" borderId="13" xfId="0" applyBorder="1" applyAlignment="1">
      <alignment horizontal="left" vertical="center"/>
    </xf>
    <xf numFmtId="0" fontId="0" fillId="0" borderId="13" xfId="0" applyBorder="1" applyAlignment="1">
      <alignment horizontal="center" vertical="center"/>
    </xf>
    <xf numFmtId="0" fontId="0" fillId="0" borderId="13" xfId="0" applyBorder="1" applyAlignment="1">
      <alignment vertical="center"/>
    </xf>
    <xf numFmtId="2" fontId="0" fillId="0" borderId="13" xfId="0" applyNumberFormat="1" applyBorder="1" applyAlignment="1">
      <alignment horizontal="right"/>
    </xf>
    <xf numFmtId="0" fontId="0" fillId="0" borderId="13" xfId="0" applyBorder="1"/>
    <xf numFmtId="164" fontId="19" fillId="0" borderId="18" xfId="42" applyNumberFormat="1" applyFont="1" applyFill="1" applyBorder="1" applyAlignment="1">
      <alignment horizontal="right" vertical="center"/>
    </xf>
    <xf numFmtId="2" fontId="0" fillId="0" borderId="0" xfId="0" applyNumberFormat="1" applyAlignment="1">
      <alignment horizontal="right"/>
    </xf>
    <xf numFmtId="2" fontId="19" fillId="0" borderId="17" xfId="0" applyNumberFormat="1" applyFont="1" applyBorder="1" applyAlignment="1">
      <alignment horizontal="right" vertical="center"/>
    </xf>
    <xf numFmtId="2" fontId="19" fillId="0" borderId="13" xfId="0" applyNumberFormat="1" applyFont="1" applyBorder="1" applyAlignment="1">
      <alignment horizontal="right" vertical="center" wrapText="1"/>
    </xf>
    <xf numFmtId="0" fontId="30" fillId="0" borderId="13" xfId="0" applyFont="1" applyBorder="1" applyAlignment="1">
      <alignment wrapText="1"/>
    </xf>
    <xf numFmtId="0" fontId="23" fillId="0" borderId="13" xfId="0" applyFont="1" applyBorder="1" applyAlignment="1">
      <alignment wrapText="1"/>
    </xf>
    <xf numFmtId="2" fontId="23" fillId="0" borderId="13" xfId="0" applyNumberFormat="1" applyFont="1" applyBorder="1" applyAlignment="1">
      <alignment horizontal="right" wrapText="1"/>
    </xf>
    <xf numFmtId="164" fontId="0" fillId="0" borderId="13" xfId="42" applyNumberFormat="1" applyFont="1" applyFill="1" applyBorder="1" applyAlignment="1">
      <alignment horizontal="right"/>
    </xf>
    <xf numFmtId="2" fontId="23" fillId="0" borderId="13" xfId="0" applyNumberFormat="1" applyFont="1" applyBorder="1" applyAlignment="1">
      <alignment horizontal="right"/>
    </xf>
    <xf numFmtId="2" fontId="0" fillId="0" borderId="14" xfId="0" applyNumberFormat="1" applyBorder="1" applyAlignment="1">
      <alignment horizontal="right"/>
    </xf>
    <xf numFmtId="2" fontId="0" fillId="0" borderId="18" xfId="0" applyNumberFormat="1" applyBorder="1" applyAlignment="1">
      <alignment horizontal="right"/>
    </xf>
    <xf numFmtId="0" fontId="0" fillId="0" borderId="13" xfId="0" applyBorder="1" applyAlignment="1">
      <alignment horizontal="center"/>
    </xf>
    <xf numFmtId="2" fontId="0" fillId="0" borderId="13" xfId="0" applyNumberFormat="1" applyBorder="1" applyAlignment="1">
      <alignment horizontal="center"/>
    </xf>
    <xf numFmtId="0" fontId="0" fillId="0" borderId="13" xfId="0" applyBorder="1" applyAlignment="1">
      <alignment horizontal="left"/>
    </xf>
    <xf numFmtId="2" fontId="23" fillId="0" borderId="13" xfId="44" applyNumberFormat="1" applyBorder="1" applyAlignment="1">
      <alignment horizontal="center"/>
    </xf>
    <xf numFmtId="0" fontId="0" fillId="0" borderId="14" xfId="0" applyBorder="1"/>
    <xf numFmtId="0" fontId="0" fillId="0" borderId="14" xfId="0" applyBorder="1" applyAlignment="1">
      <alignment horizontal="center"/>
    </xf>
    <xf numFmtId="2" fontId="0" fillId="0" borderId="14" xfId="0" applyNumberFormat="1" applyBorder="1" applyAlignment="1">
      <alignment horizontal="center"/>
    </xf>
    <xf numFmtId="164" fontId="23" fillId="0" borderId="13" xfId="42" applyNumberFormat="1" applyFont="1" applyBorder="1" applyAlignment="1">
      <alignment horizontal="right"/>
    </xf>
    <xf numFmtId="164" fontId="23" fillId="0" borderId="14" xfId="42" applyNumberFormat="1" applyFont="1" applyBorder="1" applyAlignment="1">
      <alignment horizontal="right"/>
    </xf>
    <xf numFmtId="0" fontId="0" fillId="0" borderId="13" xfId="0" applyBorder="1" applyAlignment="1">
      <alignment vertical="center" wrapText="1"/>
    </xf>
    <xf numFmtId="0" fontId="0" fillId="0" borderId="13" xfId="0" applyBorder="1" applyAlignment="1">
      <alignment horizontal="center" vertical="center" wrapText="1"/>
    </xf>
    <xf numFmtId="0" fontId="0" fillId="0" borderId="13" xfId="0" applyBorder="1" applyAlignment="1">
      <alignment horizontal="left" vertical="center" wrapText="1"/>
    </xf>
    <xf numFmtId="2" fontId="0" fillId="0" borderId="13" xfId="0" applyNumberFormat="1" applyBorder="1" applyAlignment="1">
      <alignment horizontal="center" vertical="center" wrapText="1"/>
    </xf>
    <xf numFmtId="3" fontId="0" fillId="0" borderId="13" xfId="0" applyNumberFormat="1" applyBorder="1" applyAlignment="1">
      <alignment vertical="center" wrapText="1"/>
    </xf>
    <xf numFmtId="1" fontId="23" fillId="0" borderId="13" xfId="44" applyNumberFormat="1" applyBorder="1" applyAlignment="1">
      <alignment horizontal="left" vertical="center" wrapText="1"/>
    </xf>
    <xf numFmtId="0" fontId="0" fillId="0" borderId="14" xfId="0" applyBorder="1" applyAlignment="1">
      <alignment vertical="center" wrapText="1"/>
    </xf>
    <xf numFmtId="0" fontId="0" fillId="0" borderId="14" xfId="0" applyBorder="1" applyAlignment="1">
      <alignment horizontal="center" vertical="center" wrapText="1"/>
    </xf>
    <xf numFmtId="0" fontId="0" fillId="0" borderId="14" xfId="0" applyBorder="1" applyAlignment="1">
      <alignment horizontal="left" vertical="center" wrapText="1"/>
    </xf>
    <xf numFmtId="2" fontId="0" fillId="0" borderId="14" xfId="0" applyNumberFormat="1" applyBorder="1" applyAlignment="1">
      <alignment horizontal="center" vertical="center" wrapText="1"/>
    </xf>
    <xf numFmtId="0" fontId="26" fillId="35" borderId="10" xfId="0" applyFont="1" applyFill="1" applyBorder="1" applyAlignment="1">
      <alignment horizontal="center" vertical="center" wrapText="1"/>
    </xf>
    <xf numFmtId="0" fontId="26" fillId="36" borderId="10" xfId="0" applyFont="1" applyFill="1" applyBorder="1" applyAlignment="1">
      <alignment horizontal="center" vertical="center" wrapText="1"/>
    </xf>
    <xf numFmtId="0" fontId="26" fillId="37" borderId="16" xfId="0" applyFont="1" applyFill="1" applyBorder="1" applyAlignment="1">
      <alignment horizontal="center" vertical="center"/>
    </xf>
    <xf numFmtId="0" fontId="26" fillId="37" borderId="15" xfId="0" applyFont="1" applyFill="1" applyBorder="1" applyAlignment="1">
      <alignment horizontal="center" vertical="center"/>
    </xf>
    <xf numFmtId="0" fontId="26" fillId="37" borderId="12" xfId="0" applyFont="1" applyFill="1" applyBorder="1" applyAlignment="1">
      <alignment horizontal="center" vertical="center"/>
    </xf>
    <xf numFmtId="0" fontId="26" fillId="34" borderId="16" xfId="0" applyFont="1" applyFill="1" applyBorder="1" applyAlignment="1">
      <alignment horizontal="center" vertical="center" wrapText="1"/>
    </xf>
    <xf numFmtId="0" fontId="26" fillId="34" borderId="15" xfId="0" applyFont="1" applyFill="1" applyBorder="1" applyAlignment="1">
      <alignment horizontal="center" vertical="center" wrapText="1"/>
    </xf>
    <xf numFmtId="0" fontId="26" fillId="34" borderId="12" xfId="0" applyFont="1" applyFill="1" applyBorder="1" applyAlignment="1">
      <alignment horizontal="center" vertical="center" wrapText="1"/>
    </xf>
    <xf numFmtId="0" fontId="21" fillId="34" borderId="11" xfId="35" applyFont="1" applyFill="1" applyBorder="1" applyAlignment="1">
      <alignment horizontal="center" vertical="center" wrapText="1"/>
    </xf>
    <xf numFmtId="0" fontId="21" fillId="34" borderId="14" xfId="35" applyFont="1" applyFill="1" applyBorder="1" applyAlignment="1">
      <alignment horizontal="center" vertical="center" wrapText="1"/>
    </xf>
    <xf numFmtId="164" fontId="16" fillId="19" borderId="16" xfId="28" applyNumberFormat="1" applyFont="1" applyBorder="1" applyAlignment="1">
      <alignment horizontal="center" vertical="center" wrapText="1"/>
    </xf>
    <xf numFmtId="164" fontId="16" fillId="19" borderId="15" xfId="28" applyNumberFormat="1" applyFont="1" applyBorder="1" applyAlignment="1">
      <alignment horizontal="center" vertical="center" wrapText="1"/>
    </xf>
    <xf numFmtId="164" fontId="16" fillId="19" borderId="12" xfId="28" applyNumberFormat="1" applyFont="1" applyBorder="1" applyAlignment="1">
      <alignment horizontal="center" vertical="center" wrapText="1"/>
    </xf>
    <xf numFmtId="164" fontId="16" fillId="28" borderId="16" xfId="37" applyNumberFormat="1" applyFont="1" applyBorder="1" applyAlignment="1">
      <alignment horizontal="center" vertical="center" wrapText="1"/>
    </xf>
    <xf numFmtId="164" fontId="16" fillId="28" borderId="15" xfId="37" applyNumberFormat="1" applyFont="1" applyBorder="1" applyAlignment="1">
      <alignment horizontal="center" vertical="center" wrapText="1"/>
    </xf>
    <xf numFmtId="0" fontId="21" fillId="37" borderId="11" xfId="35" applyFont="1" applyFill="1" applyBorder="1" applyAlignment="1">
      <alignment horizontal="center" vertical="center" wrapText="1"/>
    </xf>
    <xf numFmtId="0" fontId="21" fillId="37" borderId="14" xfId="35" applyFont="1" applyFill="1" applyBorder="1" applyAlignment="1">
      <alignment horizontal="center" vertical="center" wrapText="1"/>
    </xf>
    <xf numFmtId="0" fontId="29" fillId="34" borderId="16" xfId="0" applyFont="1" applyFill="1" applyBorder="1" applyAlignment="1">
      <alignment horizontal="center"/>
    </xf>
    <xf numFmtId="0" fontId="29" fillId="34" borderId="15" xfId="0" applyFont="1" applyFill="1" applyBorder="1" applyAlignment="1">
      <alignment horizontal="center"/>
    </xf>
    <xf numFmtId="0" fontId="29" fillId="34" borderId="12" xfId="0" applyFont="1" applyFill="1" applyBorder="1" applyAlignment="1">
      <alignment horizontal="center"/>
    </xf>
    <xf numFmtId="0" fontId="29" fillId="37" borderId="16" xfId="0" applyFont="1" applyFill="1" applyBorder="1" applyAlignment="1">
      <alignment horizontal="center"/>
    </xf>
    <xf numFmtId="0" fontId="29" fillId="37" borderId="15" xfId="0" applyFont="1" applyFill="1" applyBorder="1" applyAlignment="1">
      <alignment horizontal="center"/>
    </xf>
    <xf numFmtId="0" fontId="29" fillId="37" borderId="12" xfId="0" applyFont="1" applyFill="1" applyBorder="1" applyAlignment="1">
      <alignment horizontal="center"/>
    </xf>
    <xf numFmtId="0" fontId="26" fillId="38" borderId="0" xfId="0" applyFont="1" applyFill="1" applyAlignment="1">
      <alignment horizontal="center"/>
    </xf>
    <xf numFmtId="0" fontId="26" fillId="34" borderId="16" xfId="35" applyFont="1" applyFill="1" applyBorder="1" applyAlignment="1">
      <alignment horizontal="center" vertical="center"/>
    </xf>
    <xf numFmtId="0" fontId="26" fillId="34" borderId="15" xfId="35" applyFont="1" applyFill="1" applyBorder="1" applyAlignment="1">
      <alignment horizontal="center" vertical="center"/>
    </xf>
    <xf numFmtId="0" fontId="26" fillId="34" borderId="12" xfId="35" applyFont="1" applyFill="1" applyBorder="1" applyAlignment="1">
      <alignment horizontal="center" vertical="center"/>
    </xf>
    <xf numFmtId="0" fontId="26" fillId="35" borderId="0" xfId="0" applyFont="1" applyFill="1" applyAlignment="1">
      <alignment horizontal="center"/>
    </xf>
    <xf numFmtId="0" fontId="26" fillId="36" borderId="0" xfId="0" applyFont="1" applyFill="1" applyAlignment="1">
      <alignment horizontal="center"/>
    </xf>
    <xf numFmtId="0" fontId="26" fillId="37" borderId="0" xfId="0" applyFont="1" applyFill="1" applyAlignment="1">
      <alignment horizontal="center"/>
    </xf>
  </cellXfs>
  <cellStyles count="45">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Comma" xfId="42" builtinId="3"/>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Hyperlink" xfId="43" builtinId="8"/>
    <cellStyle name="Input" xfId="9" builtinId="20" customBuiltin="1"/>
    <cellStyle name="Linked Cell" xfId="12" builtinId="24" customBuiltin="1"/>
    <cellStyle name="Neutral" xfId="8" builtinId="28" customBuiltin="1"/>
    <cellStyle name="Normal" xfId="0" builtinId="0"/>
    <cellStyle name="Normal 2" xfId="44" xr:uid="{9C938A33-4073-4F42-81E8-C57A3C215437}"/>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colors>
    <mruColors>
      <color rgb="FFF3F8B2"/>
      <color rgb="FFB8E0D2"/>
      <color rgb="FF1ABC9C"/>
      <color rgb="FFF7C59F"/>
      <color rgb="FFD6CDEA"/>
      <color rgb="FFA9C9DD"/>
      <color rgb="FFB0B0B0"/>
      <color rgb="FF7F8C8D"/>
      <color rgb="FF8E44AD"/>
      <color rgb="FFE67E2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CC19F7-8A32-4284-BE7C-613314D6B2F1}">
  <sheetPr>
    <tabColor theme="4" tint="0.79998168889431442"/>
  </sheetPr>
  <dimension ref="B2:C7"/>
  <sheetViews>
    <sheetView tabSelected="1" zoomScale="115" zoomScaleNormal="115" workbookViewId="0"/>
  </sheetViews>
  <sheetFormatPr defaultRowHeight="14.5" x14ac:dyDescent="0.35"/>
  <cols>
    <col min="1" max="1" width="6.54296875" customWidth="1"/>
    <col min="2" max="2" width="27.7265625" style="1" customWidth="1"/>
    <col min="3" max="3" width="57.7265625" customWidth="1"/>
  </cols>
  <sheetData>
    <row r="2" spans="2:3" ht="16" x14ac:dyDescent="0.4">
      <c r="B2" s="43" t="s">
        <v>0</v>
      </c>
      <c r="C2" s="44" t="s">
        <v>1</v>
      </c>
    </row>
    <row r="3" spans="2:3" ht="33.5" customHeight="1" x14ac:dyDescent="0.35">
      <c r="B3" s="45" t="s">
        <v>2</v>
      </c>
      <c r="C3" s="46" t="s">
        <v>3</v>
      </c>
    </row>
    <row r="4" spans="2:3" ht="33.5" customHeight="1" x14ac:dyDescent="0.35">
      <c r="B4" s="45" t="s">
        <v>4</v>
      </c>
      <c r="C4" s="46" t="s">
        <v>1731</v>
      </c>
    </row>
    <row r="5" spans="2:3" ht="33.5" customHeight="1" x14ac:dyDescent="0.35">
      <c r="B5" s="45" t="s">
        <v>1729</v>
      </c>
      <c r="C5" s="46" t="s">
        <v>1732</v>
      </c>
    </row>
    <row r="6" spans="2:3" ht="33.5" customHeight="1" x14ac:dyDescent="0.35">
      <c r="B6" s="47" t="s">
        <v>6</v>
      </c>
      <c r="C6" s="48" t="s">
        <v>1733</v>
      </c>
    </row>
    <row r="7" spans="2:3" ht="33.5" customHeight="1" x14ac:dyDescent="0.35">
      <c r="B7" s="45" t="s">
        <v>5</v>
      </c>
      <c r="C7" s="46" t="s">
        <v>1730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BD9B0C-7C43-40B5-AB1F-6BD1C8BDD824}">
  <sheetPr>
    <tabColor theme="5" tint="0.79998168889431442"/>
  </sheetPr>
  <dimension ref="A1:D440"/>
  <sheetViews>
    <sheetView zoomScale="92" workbookViewId="0">
      <pane ySplit="1" topLeftCell="A2" activePane="bottomLeft" state="frozen"/>
      <selection pane="bottomLeft" activeCell="A2" sqref="A2"/>
    </sheetView>
  </sheetViews>
  <sheetFormatPr defaultColWidth="8.7265625" defaultRowHeight="14.5" x14ac:dyDescent="0.35"/>
  <cols>
    <col min="1" max="1" width="30.81640625" style="7" customWidth="1"/>
    <col min="2" max="2" width="62.1796875" style="7" bestFit="1" customWidth="1"/>
    <col min="3" max="3" width="12.54296875" style="4" bestFit="1" customWidth="1"/>
    <col min="4" max="4" width="63" style="7" customWidth="1"/>
    <col min="5" max="16384" width="8.7265625" style="7"/>
  </cols>
  <sheetData>
    <row r="1" spans="1:4" x14ac:dyDescent="0.35">
      <c r="A1" s="7" t="s">
        <v>7</v>
      </c>
      <c r="B1" s="7" t="s">
        <v>8</v>
      </c>
      <c r="C1" s="4" t="s">
        <v>9</v>
      </c>
      <c r="D1" s="7" t="s">
        <v>1734</v>
      </c>
    </row>
    <row r="2" spans="1:4" x14ac:dyDescent="0.35">
      <c r="A2" s="7" t="s">
        <v>10</v>
      </c>
      <c r="B2" s="7" t="s">
        <v>11</v>
      </c>
      <c r="C2" s="4">
        <v>0</v>
      </c>
    </row>
    <row r="3" spans="1:4" ht="261" x14ac:dyDescent="0.35">
      <c r="A3" s="7" t="s">
        <v>12</v>
      </c>
      <c r="B3" s="7" t="s">
        <v>13</v>
      </c>
      <c r="C3" s="4">
        <v>1</v>
      </c>
      <c r="D3" s="10" t="s">
        <v>14</v>
      </c>
    </row>
    <row r="4" spans="1:4" x14ac:dyDescent="0.35">
      <c r="A4" s="7" t="s">
        <v>15</v>
      </c>
      <c r="B4" s="3" t="s">
        <v>16</v>
      </c>
      <c r="C4" s="4">
        <v>0</v>
      </c>
    </row>
    <row r="5" spans="1:4" x14ac:dyDescent="0.35">
      <c r="A5" s="7" t="s">
        <v>17</v>
      </c>
      <c r="B5" s="7" t="s">
        <v>18</v>
      </c>
      <c r="C5" s="4">
        <v>0</v>
      </c>
    </row>
    <row r="6" spans="1:4" x14ac:dyDescent="0.35">
      <c r="A6" s="7" t="s">
        <v>19</v>
      </c>
      <c r="B6" s="7" t="s">
        <v>20</v>
      </c>
      <c r="C6" s="4">
        <v>0</v>
      </c>
    </row>
    <row r="7" spans="1:4" x14ac:dyDescent="0.35">
      <c r="A7" s="7" t="s">
        <v>21</v>
      </c>
      <c r="B7" s="7" t="s">
        <v>22</v>
      </c>
      <c r="C7" s="4">
        <v>0</v>
      </c>
    </row>
    <row r="8" spans="1:4" x14ac:dyDescent="0.35">
      <c r="A8" s="7" t="s">
        <v>23</v>
      </c>
      <c r="B8" s="7" t="s">
        <v>24</v>
      </c>
      <c r="C8" s="4">
        <v>0</v>
      </c>
    </row>
    <row r="9" spans="1:4" ht="159.5" x14ac:dyDescent="0.35">
      <c r="A9" s="7" t="s">
        <v>25</v>
      </c>
      <c r="B9" s="3" t="s">
        <v>26</v>
      </c>
      <c r="C9" s="4">
        <v>1</v>
      </c>
      <c r="D9" s="10" t="s">
        <v>27</v>
      </c>
    </row>
    <row r="10" spans="1:4" x14ac:dyDescent="0.35">
      <c r="A10" s="11" t="s">
        <v>28</v>
      </c>
      <c r="B10" s="11" t="s">
        <v>29</v>
      </c>
      <c r="C10" s="4">
        <v>0</v>
      </c>
    </row>
    <row r="11" spans="1:4" x14ac:dyDescent="0.35">
      <c r="A11" s="11" t="s">
        <v>30</v>
      </c>
      <c r="B11" s="11" t="s">
        <v>31</v>
      </c>
      <c r="C11" s="4">
        <v>0</v>
      </c>
    </row>
    <row r="12" spans="1:4" ht="72.5" x14ac:dyDescent="0.35">
      <c r="A12" s="7" t="s">
        <v>32</v>
      </c>
      <c r="B12" s="7" t="s">
        <v>33</v>
      </c>
      <c r="C12" s="4">
        <v>1</v>
      </c>
      <c r="D12" s="10" t="s">
        <v>34</v>
      </c>
    </row>
    <row r="13" spans="1:4" x14ac:dyDescent="0.35">
      <c r="A13" s="7" t="s">
        <v>35</v>
      </c>
      <c r="B13" s="3" t="s">
        <v>36</v>
      </c>
      <c r="C13" s="4">
        <v>0</v>
      </c>
    </row>
    <row r="14" spans="1:4" x14ac:dyDescent="0.35">
      <c r="A14" s="7" t="s">
        <v>37</v>
      </c>
      <c r="B14" s="3" t="s">
        <v>38</v>
      </c>
      <c r="C14" s="4">
        <v>0</v>
      </c>
    </row>
    <row r="15" spans="1:4" x14ac:dyDescent="0.35">
      <c r="A15" s="7" t="s">
        <v>39</v>
      </c>
      <c r="B15" s="3" t="s">
        <v>40</v>
      </c>
      <c r="C15" s="4">
        <v>0</v>
      </c>
    </row>
    <row r="16" spans="1:4" x14ac:dyDescent="0.35">
      <c r="A16" s="7" t="s">
        <v>41</v>
      </c>
      <c r="B16" s="3" t="s">
        <v>42</v>
      </c>
      <c r="C16" s="4">
        <v>0</v>
      </c>
    </row>
    <row r="17" spans="1:4" ht="145" x14ac:dyDescent="0.35">
      <c r="A17" s="7" t="s">
        <v>43</v>
      </c>
      <c r="B17" s="3" t="s">
        <v>44</v>
      </c>
      <c r="C17" s="4">
        <v>1</v>
      </c>
      <c r="D17" s="10" t="s">
        <v>45</v>
      </c>
    </row>
    <row r="18" spans="1:4" x14ac:dyDescent="0.35">
      <c r="A18" s="7" t="s">
        <v>46</v>
      </c>
      <c r="B18" s="3" t="s">
        <v>47</v>
      </c>
      <c r="C18" s="4">
        <v>0</v>
      </c>
    </row>
    <row r="19" spans="1:4" x14ac:dyDescent="0.35">
      <c r="A19" s="7" t="s">
        <v>48</v>
      </c>
      <c r="B19" s="3" t="s">
        <v>49</v>
      </c>
      <c r="C19" s="4">
        <v>0</v>
      </c>
    </row>
    <row r="20" spans="1:4" x14ac:dyDescent="0.35">
      <c r="A20" s="7" t="s">
        <v>50</v>
      </c>
      <c r="B20" s="3" t="s">
        <v>51</v>
      </c>
      <c r="C20" s="4">
        <v>0</v>
      </c>
    </row>
    <row r="21" spans="1:4" x14ac:dyDescent="0.35">
      <c r="A21" s="7" t="s">
        <v>52</v>
      </c>
      <c r="B21" s="3" t="s">
        <v>53</v>
      </c>
      <c r="C21" s="4">
        <v>0</v>
      </c>
    </row>
    <row r="22" spans="1:4" x14ac:dyDescent="0.35">
      <c r="A22" s="7" t="s">
        <v>54</v>
      </c>
      <c r="B22" s="3" t="s">
        <v>55</v>
      </c>
      <c r="C22" s="4">
        <v>0</v>
      </c>
    </row>
    <row r="23" spans="1:4" x14ac:dyDescent="0.35">
      <c r="A23" s="7" t="s">
        <v>56</v>
      </c>
      <c r="B23" s="3" t="s">
        <v>57</v>
      </c>
      <c r="C23" s="4">
        <v>0</v>
      </c>
    </row>
    <row r="24" spans="1:4" x14ac:dyDescent="0.35">
      <c r="A24" s="7" t="s">
        <v>58</v>
      </c>
      <c r="B24" s="3" t="s">
        <v>59</v>
      </c>
      <c r="C24" s="4">
        <v>0</v>
      </c>
    </row>
    <row r="25" spans="1:4" ht="29" x14ac:dyDescent="0.35">
      <c r="A25" s="7" t="s">
        <v>60</v>
      </c>
      <c r="B25" s="3" t="s">
        <v>61</v>
      </c>
      <c r="C25" s="4">
        <v>0</v>
      </c>
    </row>
    <row r="26" spans="1:4" ht="29" x14ac:dyDescent="0.35">
      <c r="A26" s="7" t="s">
        <v>62</v>
      </c>
      <c r="B26" s="3" t="s">
        <v>63</v>
      </c>
      <c r="C26" s="4">
        <v>0</v>
      </c>
      <c r="D26" s="10" t="s">
        <v>64</v>
      </c>
    </row>
    <row r="27" spans="1:4" ht="29" x14ac:dyDescent="0.35">
      <c r="A27" s="7" t="s">
        <v>65</v>
      </c>
      <c r="B27" s="3" t="s">
        <v>66</v>
      </c>
      <c r="C27" s="4">
        <v>0</v>
      </c>
    </row>
    <row r="28" spans="1:4" x14ac:dyDescent="0.35">
      <c r="A28" s="7" t="s">
        <v>67</v>
      </c>
      <c r="B28" s="3" t="s">
        <v>68</v>
      </c>
      <c r="C28" s="4">
        <v>0</v>
      </c>
    </row>
    <row r="29" spans="1:4" x14ac:dyDescent="0.35">
      <c r="A29" s="7" t="s">
        <v>69</v>
      </c>
      <c r="B29" s="3" t="s">
        <v>70</v>
      </c>
      <c r="C29" s="4">
        <v>0</v>
      </c>
    </row>
    <row r="30" spans="1:4" x14ac:dyDescent="0.35">
      <c r="A30" s="7" t="s">
        <v>71</v>
      </c>
      <c r="B30" s="3" t="s">
        <v>72</v>
      </c>
      <c r="C30" s="4">
        <v>0</v>
      </c>
    </row>
    <row r="31" spans="1:4" x14ac:dyDescent="0.35">
      <c r="A31" s="7" t="s">
        <v>73</v>
      </c>
      <c r="B31" s="3" t="s">
        <v>74</v>
      </c>
      <c r="C31" s="4">
        <v>0</v>
      </c>
    </row>
    <row r="32" spans="1:4" x14ac:dyDescent="0.35">
      <c r="A32" s="7" t="s">
        <v>75</v>
      </c>
      <c r="B32" s="3" t="s">
        <v>76</v>
      </c>
      <c r="C32" s="4">
        <v>0</v>
      </c>
    </row>
    <row r="33" spans="1:4" x14ac:dyDescent="0.35">
      <c r="A33" s="7" t="s">
        <v>77</v>
      </c>
      <c r="B33" s="3" t="s">
        <v>78</v>
      </c>
      <c r="C33" s="4">
        <v>0</v>
      </c>
    </row>
    <row r="34" spans="1:4" x14ac:dyDescent="0.35">
      <c r="A34" s="7" t="s">
        <v>79</v>
      </c>
      <c r="B34" s="3" t="s">
        <v>80</v>
      </c>
      <c r="C34" s="4">
        <v>0</v>
      </c>
    </row>
    <row r="35" spans="1:4" x14ac:dyDescent="0.35">
      <c r="A35" s="7" t="s">
        <v>81</v>
      </c>
      <c r="B35" s="3" t="s">
        <v>82</v>
      </c>
      <c r="C35" s="4">
        <v>0</v>
      </c>
    </row>
    <row r="36" spans="1:4" x14ac:dyDescent="0.35">
      <c r="A36" s="7" t="s">
        <v>83</v>
      </c>
      <c r="B36" s="3" t="s">
        <v>84</v>
      </c>
      <c r="C36" s="4">
        <v>0</v>
      </c>
    </row>
    <row r="37" spans="1:4" x14ac:dyDescent="0.35">
      <c r="A37" s="7" t="s">
        <v>85</v>
      </c>
      <c r="B37" s="3" t="s">
        <v>86</v>
      </c>
      <c r="C37" s="4">
        <v>0</v>
      </c>
    </row>
    <row r="38" spans="1:4" x14ac:dyDescent="0.35">
      <c r="A38" s="7" t="s">
        <v>87</v>
      </c>
      <c r="B38" s="3" t="s">
        <v>88</v>
      </c>
      <c r="C38" s="4">
        <v>0</v>
      </c>
    </row>
    <row r="39" spans="1:4" ht="145" x14ac:dyDescent="0.35">
      <c r="A39" s="7" t="s">
        <v>89</v>
      </c>
      <c r="B39" s="7" t="s">
        <v>90</v>
      </c>
      <c r="C39" s="4">
        <v>1</v>
      </c>
      <c r="D39" s="10" t="s">
        <v>91</v>
      </c>
    </row>
    <row r="40" spans="1:4" x14ac:dyDescent="0.35">
      <c r="A40" s="7" t="s">
        <v>92</v>
      </c>
      <c r="B40" s="3" t="s">
        <v>93</v>
      </c>
      <c r="C40" s="4">
        <v>0</v>
      </c>
    </row>
    <row r="41" spans="1:4" x14ac:dyDescent="0.35">
      <c r="A41" s="7" t="s">
        <v>94</v>
      </c>
      <c r="B41" s="3" t="s">
        <v>95</v>
      </c>
      <c r="C41" s="4">
        <v>0</v>
      </c>
    </row>
    <row r="42" spans="1:4" x14ac:dyDescent="0.35">
      <c r="A42" s="7" t="s">
        <v>96</v>
      </c>
      <c r="B42" s="3" t="s">
        <v>97</v>
      </c>
      <c r="C42" s="4">
        <v>0</v>
      </c>
    </row>
    <row r="43" spans="1:4" x14ac:dyDescent="0.35">
      <c r="A43" s="11" t="s">
        <v>98</v>
      </c>
      <c r="B43" s="11" t="s">
        <v>98</v>
      </c>
      <c r="C43" s="4">
        <v>0</v>
      </c>
    </row>
    <row r="44" spans="1:4" x14ac:dyDescent="0.35">
      <c r="A44" s="7" t="s">
        <v>99</v>
      </c>
      <c r="B44" s="3" t="s">
        <v>100</v>
      </c>
      <c r="C44" s="4">
        <v>0</v>
      </c>
    </row>
    <row r="45" spans="1:4" x14ac:dyDescent="0.35">
      <c r="A45" s="7" t="s">
        <v>101</v>
      </c>
      <c r="B45" s="3" t="s">
        <v>102</v>
      </c>
      <c r="C45" s="4">
        <v>0</v>
      </c>
    </row>
    <row r="46" spans="1:4" x14ac:dyDescent="0.35">
      <c r="A46" s="7" t="s">
        <v>103</v>
      </c>
      <c r="B46" s="3" t="s">
        <v>104</v>
      </c>
      <c r="C46" s="4">
        <v>0</v>
      </c>
    </row>
    <row r="47" spans="1:4" x14ac:dyDescent="0.35">
      <c r="A47" s="7" t="s">
        <v>105</v>
      </c>
      <c r="B47" s="3" t="s">
        <v>106</v>
      </c>
      <c r="C47" s="4">
        <v>0</v>
      </c>
    </row>
    <row r="48" spans="1:4" x14ac:dyDescent="0.35">
      <c r="A48" s="7" t="s">
        <v>107</v>
      </c>
      <c r="B48" s="3" t="s">
        <v>108</v>
      </c>
      <c r="C48" s="4">
        <v>0</v>
      </c>
    </row>
    <row r="49" spans="1:4" x14ac:dyDescent="0.35">
      <c r="A49" s="7" t="s">
        <v>109</v>
      </c>
      <c r="B49" s="3" t="s">
        <v>110</v>
      </c>
      <c r="C49" s="4">
        <v>0</v>
      </c>
    </row>
    <row r="50" spans="1:4" x14ac:dyDescent="0.35">
      <c r="A50" s="7" t="s">
        <v>111</v>
      </c>
      <c r="B50" s="3" t="s">
        <v>112</v>
      </c>
      <c r="C50" s="4">
        <v>0</v>
      </c>
    </row>
    <row r="51" spans="1:4" x14ac:dyDescent="0.35">
      <c r="A51" s="7" t="s">
        <v>113</v>
      </c>
      <c r="B51" s="3" t="s">
        <v>114</v>
      </c>
      <c r="C51" s="4">
        <v>0</v>
      </c>
    </row>
    <row r="52" spans="1:4" x14ac:dyDescent="0.35">
      <c r="A52" s="7" t="s">
        <v>115</v>
      </c>
      <c r="B52" s="3" t="s">
        <v>116</v>
      </c>
      <c r="C52" s="4">
        <v>0</v>
      </c>
    </row>
    <row r="53" spans="1:4" x14ac:dyDescent="0.35">
      <c r="A53" s="7" t="s">
        <v>117</v>
      </c>
      <c r="B53" s="3" t="s">
        <v>118</v>
      </c>
      <c r="C53" s="4">
        <v>0</v>
      </c>
    </row>
    <row r="54" spans="1:4" ht="159.5" x14ac:dyDescent="0.35">
      <c r="A54" s="7" t="s">
        <v>119</v>
      </c>
      <c r="B54" s="3" t="s">
        <v>120</v>
      </c>
      <c r="C54" s="4">
        <v>1</v>
      </c>
      <c r="D54" s="10" t="s">
        <v>121</v>
      </c>
    </row>
    <row r="55" spans="1:4" x14ac:dyDescent="0.35">
      <c r="A55" s="7" t="s">
        <v>122</v>
      </c>
      <c r="B55" s="3" t="s">
        <v>123</v>
      </c>
      <c r="C55" s="4">
        <v>0</v>
      </c>
    </row>
    <row r="56" spans="1:4" x14ac:dyDescent="0.35">
      <c r="A56" s="7" t="s">
        <v>124</v>
      </c>
      <c r="B56" s="3" t="s">
        <v>125</v>
      </c>
      <c r="C56" s="4">
        <v>0</v>
      </c>
    </row>
    <row r="57" spans="1:4" ht="101.5" x14ac:dyDescent="0.35">
      <c r="A57" s="7" t="s">
        <v>126</v>
      </c>
      <c r="B57" s="3" t="s">
        <v>127</v>
      </c>
      <c r="C57" s="4">
        <v>1</v>
      </c>
      <c r="D57" s="10" t="s">
        <v>128</v>
      </c>
    </row>
    <row r="58" spans="1:4" ht="87" x14ac:dyDescent="0.35">
      <c r="A58" s="7" t="s">
        <v>129</v>
      </c>
      <c r="B58" s="3" t="s">
        <v>130</v>
      </c>
      <c r="C58" s="4">
        <v>1</v>
      </c>
      <c r="D58" s="10" t="s">
        <v>131</v>
      </c>
    </row>
    <row r="59" spans="1:4" x14ac:dyDescent="0.35">
      <c r="A59" s="7" t="s">
        <v>132</v>
      </c>
      <c r="B59" s="3" t="s">
        <v>133</v>
      </c>
      <c r="C59" s="4">
        <v>0</v>
      </c>
    </row>
    <row r="60" spans="1:4" x14ac:dyDescent="0.35">
      <c r="A60" s="7" t="s">
        <v>134</v>
      </c>
      <c r="B60" s="3" t="s">
        <v>135</v>
      </c>
      <c r="C60" s="4">
        <v>0</v>
      </c>
    </row>
    <row r="61" spans="1:4" x14ac:dyDescent="0.35">
      <c r="A61" s="7" t="s">
        <v>136</v>
      </c>
      <c r="B61" s="3" t="s">
        <v>137</v>
      </c>
      <c r="C61" s="4">
        <v>0</v>
      </c>
    </row>
    <row r="62" spans="1:4" x14ac:dyDescent="0.35">
      <c r="A62" s="7" t="s">
        <v>138</v>
      </c>
      <c r="B62" s="3" t="s">
        <v>139</v>
      </c>
      <c r="C62" s="4">
        <v>0</v>
      </c>
    </row>
    <row r="63" spans="1:4" x14ac:dyDescent="0.35">
      <c r="A63" s="7" t="s">
        <v>140</v>
      </c>
      <c r="B63" s="3" t="s">
        <v>141</v>
      </c>
      <c r="C63" s="4">
        <v>0</v>
      </c>
    </row>
    <row r="64" spans="1:4" x14ac:dyDescent="0.35">
      <c r="A64" s="7" t="s">
        <v>142</v>
      </c>
      <c r="B64" s="3" t="s">
        <v>143</v>
      </c>
      <c r="C64" s="4">
        <v>0</v>
      </c>
    </row>
    <row r="65" spans="1:4" x14ac:dyDescent="0.35">
      <c r="A65" s="7" t="s">
        <v>144</v>
      </c>
      <c r="B65" s="3" t="s">
        <v>145</v>
      </c>
      <c r="C65" s="4">
        <v>0</v>
      </c>
    </row>
    <row r="66" spans="1:4" x14ac:dyDescent="0.35">
      <c r="A66" s="7" t="s">
        <v>146</v>
      </c>
      <c r="B66" s="3" t="s">
        <v>147</v>
      </c>
      <c r="C66" s="4">
        <v>0</v>
      </c>
    </row>
    <row r="67" spans="1:4" x14ac:dyDescent="0.35">
      <c r="A67" s="7" t="s">
        <v>148</v>
      </c>
      <c r="B67" s="3" t="s">
        <v>149</v>
      </c>
      <c r="C67" s="4">
        <v>0</v>
      </c>
    </row>
    <row r="68" spans="1:4" x14ac:dyDescent="0.35">
      <c r="A68" s="7" t="s">
        <v>150</v>
      </c>
      <c r="B68" s="3" t="s">
        <v>151</v>
      </c>
      <c r="C68" s="4">
        <v>0</v>
      </c>
    </row>
    <row r="69" spans="1:4" x14ac:dyDescent="0.35">
      <c r="A69" s="7" t="s">
        <v>152</v>
      </c>
      <c r="B69" s="3" t="s">
        <v>153</v>
      </c>
      <c r="C69" s="4">
        <v>0</v>
      </c>
    </row>
    <row r="70" spans="1:4" x14ac:dyDescent="0.35">
      <c r="A70" s="7" t="s">
        <v>154</v>
      </c>
      <c r="B70" s="3" t="s">
        <v>155</v>
      </c>
      <c r="C70" s="4">
        <v>0</v>
      </c>
    </row>
    <row r="71" spans="1:4" x14ac:dyDescent="0.35">
      <c r="A71" s="7" t="s">
        <v>156</v>
      </c>
      <c r="B71" s="3" t="s">
        <v>157</v>
      </c>
      <c r="C71" s="4">
        <v>0</v>
      </c>
    </row>
    <row r="72" spans="1:4" x14ac:dyDescent="0.35">
      <c r="A72" s="7" t="s">
        <v>158</v>
      </c>
      <c r="B72" s="3" t="s">
        <v>159</v>
      </c>
      <c r="C72" s="4">
        <v>0</v>
      </c>
    </row>
    <row r="73" spans="1:4" x14ac:dyDescent="0.35">
      <c r="A73" s="6" t="s">
        <v>160</v>
      </c>
      <c r="B73" s="3" t="s">
        <v>161</v>
      </c>
      <c r="C73" s="4">
        <v>0</v>
      </c>
    </row>
    <row r="74" spans="1:4" x14ac:dyDescent="0.35">
      <c r="A74" s="7" t="s">
        <v>162</v>
      </c>
      <c r="B74" s="3" t="s">
        <v>163</v>
      </c>
      <c r="C74" s="4">
        <v>0</v>
      </c>
    </row>
    <row r="75" spans="1:4" x14ac:dyDescent="0.35">
      <c r="A75" s="7" t="s">
        <v>164</v>
      </c>
      <c r="B75" s="3" t="s">
        <v>165</v>
      </c>
      <c r="C75" s="4">
        <v>0</v>
      </c>
    </row>
    <row r="76" spans="1:4" x14ac:dyDescent="0.35">
      <c r="A76" s="7" t="s">
        <v>166</v>
      </c>
      <c r="B76" s="3" t="s">
        <v>167</v>
      </c>
      <c r="C76" s="4">
        <v>0</v>
      </c>
    </row>
    <row r="77" spans="1:4" ht="333.5" x14ac:dyDescent="0.35">
      <c r="A77" s="7" t="s">
        <v>168</v>
      </c>
      <c r="B77" s="10" t="s">
        <v>169</v>
      </c>
      <c r="C77" s="4">
        <v>1</v>
      </c>
      <c r="D77" s="10" t="s">
        <v>1728</v>
      </c>
    </row>
    <row r="78" spans="1:4" x14ac:dyDescent="0.35">
      <c r="A78" s="7" t="s">
        <v>170</v>
      </c>
      <c r="B78" s="3" t="s">
        <v>171</v>
      </c>
      <c r="C78" s="4">
        <v>0</v>
      </c>
    </row>
    <row r="79" spans="1:4" x14ac:dyDescent="0.35">
      <c r="A79" s="7" t="s">
        <v>172</v>
      </c>
      <c r="B79" s="3" t="s">
        <v>173</v>
      </c>
      <c r="C79" s="4">
        <v>0</v>
      </c>
    </row>
    <row r="80" spans="1:4" x14ac:dyDescent="0.35">
      <c r="A80" s="7" t="s">
        <v>174</v>
      </c>
      <c r="B80" s="3" t="s">
        <v>175</v>
      </c>
      <c r="C80" s="4">
        <v>0</v>
      </c>
    </row>
    <row r="81" spans="1:3" x14ac:dyDescent="0.35">
      <c r="A81" s="7" t="s">
        <v>176</v>
      </c>
      <c r="B81" s="3" t="s">
        <v>177</v>
      </c>
      <c r="C81" s="4">
        <v>0</v>
      </c>
    </row>
    <row r="82" spans="1:3" x14ac:dyDescent="0.35">
      <c r="A82" s="7" t="s">
        <v>178</v>
      </c>
      <c r="B82" s="3" t="s">
        <v>179</v>
      </c>
      <c r="C82" s="4">
        <v>0</v>
      </c>
    </row>
    <row r="83" spans="1:3" x14ac:dyDescent="0.35">
      <c r="A83" s="7" t="s">
        <v>180</v>
      </c>
      <c r="B83" s="3" t="s">
        <v>181</v>
      </c>
      <c r="C83" s="4">
        <v>0</v>
      </c>
    </row>
    <row r="84" spans="1:3" x14ac:dyDescent="0.35">
      <c r="A84" s="7" t="s">
        <v>182</v>
      </c>
      <c r="B84" s="3" t="s">
        <v>183</v>
      </c>
      <c r="C84" s="4">
        <v>0</v>
      </c>
    </row>
    <row r="85" spans="1:3" ht="29" x14ac:dyDescent="0.35">
      <c r="A85" s="7" t="s">
        <v>184</v>
      </c>
      <c r="B85" s="3" t="s">
        <v>185</v>
      </c>
      <c r="C85" s="4">
        <v>0</v>
      </c>
    </row>
    <row r="86" spans="1:3" x14ac:dyDescent="0.35">
      <c r="A86" s="7" t="s">
        <v>186</v>
      </c>
      <c r="B86" s="3" t="s">
        <v>187</v>
      </c>
      <c r="C86" s="4">
        <v>0</v>
      </c>
    </row>
    <row r="87" spans="1:3" x14ac:dyDescent="0.35">
      <c r="A87" s="7" t="s">
        <v>188</v>
      </c>
      <c r="B87" s="3" t="s">
        <v>189</v>
      </c>
      <c r="C87" s="4">
        <v>0</v>
      </c>
    </row>
    <row r="88" spans="1:3" x14ac:dyDescent="0.35">
      <c r="A88" s="7" t="s">
        <v>190</v>
      </c>
      <c r="B88" s="3" t="s">
        <v>191</v>
      </c>
      <c r="C88" s="4">
        <v>0</v>
      </c>
    </row>
    <row r="89" spans="1:3" x14ac:dyDescent="0.35">
      <c r="A89" s="7" t="s">
        <v>192</v>
      </c>
      <c r="B89" s="3" t="s">
        <v>193</v>
      </c>
      <c r="C89" s="4">
        <v>0</v>
      </c>
    </row>
    <row r="90" spans="1:3" x14ac:dyDescent="0.35">
      <c r="A90" s="7" t="s">
        <v>194</v>
      </c>
      <c r="B90" s="3" t="s">
        <v>195</v>
      </c>
      <c r="C90" s="4">
        <v>0</v>
      </c>
    </row>
    <row r="91" spans="1:3" x14ac:dyDescent="0.35">
      <c r="A91" s="7" t="s">
        <v>196</v>
      </c>
      <c r="B91" s="3" t="s">
        <v>197</v>
      </c>
      <c r="C91" s="4">
        <v>0</v>
      </c>
    </row>
    <row r="92" spans="1:3" x14ac:dyDescent="0.35">
      <c r="A92" s="7" t="s">
        <v>198</v>
      </c>
      <c r="B92" s="3" t="s">
        <v>199</v>
      </c>
      <c r="C92" s="4">
        <v>0</v>
      </c>
    </row>
    <row r="93" spans="1:3" x14ac:dyDescent="0.35">
      <c r="A93" s="7" t="s">
        <v>200</v>
      </c>
      <c r="B93" s="3" t="s">
        <v>201</v>
      </c>
      <c r="C93" s="4">
        <v>0</v>
      </c>
    </row>
    <row r="94" spans="1:3" x14ac:dyDescent="0.35">
      <c r="A94" s="7" t="s">
        <v>202</v>
      </c>
      <c r="B94" s="3" t="s">
        <v>203</v>
      </c>
      <c r="C94" s="4">
        <v>0</v>
      </c>
    </row>
    <row r="95" spans="1:3" x14ac:dyDescent="0.35">
      <c r="A95" s="7" t="s">
        <v>204</v>
      </c>
      <c r="B95" s="3" t="s">
        <v>205</v>
      </c>
      <c r="C95" s="4">
        <v>0</v>
      </c>
    </row>
    <row r="96" spans="1:3" x14ac:dyDescent="0.35">
      <c r="A96" s="7" t="s">
        <v>206</v>
      </c>
      <c r="B96" s="3" t="s">
        <v>207</v>
      </c>
      <c r="C96" s="4">
        <v>0</v>
      </c>
    </row>
    <row r="97" spans="1:4" x14ac:dyDescent="0.35">
      <c r="A97" s="7" t="s">
        <v>208</v>
      </c>
      <c r="B97" s="7" t="s">
        <v>209</v>
      </c>
      <c r="C97" s="4">
        <v>0</v>
      </c>
    </row>
    <row r="98" spans="1:4" x14ac:dyDescent="0.35">
      <c r="A98" s="7" t="s">
        <v>210</v>
      </c>
      <c r="B98" s="7" t="s">
        <v>211</v>
      </c>
      <c r="C98" s="4">
        <v>0</v>
      </c>
    </row>
    <row r="99" spans="1:4" x14ac:dyDescent="0.35">
      <c r="A99" s="7" t="s">
        <v>212</v>
      </c>
      <c r="B99" s="7" t="s">
        <v>212</v>
      </c>
      <c r="C99" s="4">
        <v>0</v>
      </c>
    </row>
    <row r="100" spans="1:4" ht="87" x14ac:dyDescent="0.35">
      <c r="A100" s="7" t="s">
        <v>213</v>
      </c>
      <c r="C100" s="4">
        <v>1</v>
      </c>
      <c r="D100" s="10" t="s">
        <v>214</v>
      </c>
    </row>
    <row r="101" spans="1:4" x14ac:dyDescent="0.35">
      <c r="A101" s="7" t="s">
        <v>215</v>
      </c>
      <c r="B101" s="3" t="s">
        <v>216</v>
      </c>
      <c r="C101" s="4">
        <v>0</v>
      </c>
    </row>
    <row r="102" spans="1:4" x14ac:dyDescent="0.35">
      <c r="A102" s="7" t="s">
        <v>217</v>
      </c>
      <c r="B102" s="7" t="s">
        <v>218</v>
      </c>
      <c r="C102" s="4">
        <v>0</v>
      </c>
    </row>
    <row r="103" spans="1:4" x14ac:dyDescent="0.35">
      <c r="A103" s="7" t="s">
        <v>219</v>
      </c>
      <c r="B103" s="7" t="s">
        <v>220</v>
      </c>
      <c r="C103" s="4">
        <v>0</v>
      </c>
    </row>
    <row r="104" spans="1:4" x14ac:dyDescent="0.35">
      <c r="A104" s="7" t="s">
        <v>221</v>
      </c>
      <c r="B104" s="3" t="s">
        <v>222</v>
      </c>
      <c r="C104" s="4">
        <v>0</v>
      </c>
    </row>
    <row r="105" spans="1:4" x14ac:dyDescent="0.35">
      <c r="A105" s="7" t="s">
        <v>223</v>
      </c>
      <c r="B105" s="3" t="s">
        <v>224</v>
      </c>
      <c r="C105" s="4">
        <v>0</v>
      </c>
    </row>
    <row r="106" spans="1:4" x14ac:dyDescent="0.35">
      <c r="A106" s="7" t="s">
        <v>225</v>
      </c>
      <c r="B106" s="3" t="s">
        <v>226</v>
      </c>
      <c r="C106" s="4">
        <v>0</v>
      </c>
    </row>
    <row r="107" spans="1:4" x14ac:dyDescent="0.35">
      <c r="A107" s="7" t="s">
        <v>227</v>
      </c>
      <c r="B107" s="3" t="s">
        <v>228</v>
      </c>
      <c r="C107" s="4">
        <v>0</v>
      </c>
    </row>
    <row r="108" spans="1:4" x14ac:dyDescent="0.35">
      <c r="A108" s="7" t="s">
        <v>229</v>
      </c>
      <c r="B108" s="3" t="s">
        <v>230</v>
      </c>
      <c r="C108" s="4">
        <v>0</v>
      </c>
    </row>
    <row r="109" spans="1:4" x14ac:dyDescent="0.35">
      <c r="A109" s="7" t="s">
        <v>231</v>
      </c>
      <c r="B109" s="3" t="s">
        <v>232</v>
      </c>
      <c r="C109" s="4">
        <v>0</v>
      </c>
    </row>
    <row r="429" spans="1:2" x14ac:dyDescent="0.35">
      <c r="A429" s="12"/>
      <c r="B429" s="12"/>
    </row>
    <row r="440" spans="1:2" x14ac:dyDescent="0.35">
      <c r="A440" s="12"/>
      <c r="B440" s="12"/>
    </row>
  </sheetData>
  <autoFilter ref="A1:D108" xr:uid="{6ABD9B0C-7C43-40B5-AB1F-6BD1C8BDD824}">
    <sortState xmlns:xlrd2="http://schemas.microsoft.com/office/spreadsheetml/2017/richdata2" ref="A2:D110">
      <sortCondition ref="A1:A108"/>
    </sortState>
  </autoFilter>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86EFDF-B31A-4168-B909-919BE928BD5D}">
  <sheetPr>
    <tabColor theme="8" tint="0.79998168889431442"/>
  </sheetPr>
  <dimension ref="A1:AF584"/>
  <sheetViews>
    <sheetView zoomScale="77" zoomScaleNormal="115" workbookViewId="0">
      <pane ySplit="2" topLeftCell="A3" activePane="bottomLeft" state="frozen"/>
      <selection activeCell="C1" sqref="C1"/>
      <selection pane="bottomLeft" activeCell="X1" sqref="X1:AC1"/>
    </sheetView>
  </sheetViews>
  <sheetFormatPr defaultColWidth="9.1796875" defaultRowHeight="14.5" x14ac:dyDescent="0.35"/>
  <cols>
    <col min="1" max="1" width="19.54296875" style="8" bestFit="1" customWidth="1"/>
    <col min="2" max="2" width="12.453125" style="4" customWidth="1"/>
    <col min="3" max="3" width="34.1796875" style="8" bestFit="1" customWidth="1"/>
    <col min="4" max="4" width="33.26953125" style="8" bestFit="1" customWidth="1"/>
    <col min="5" max="5" width="21.81640625" style="8" customWidth="1"/>
    <col min="6" max="6" width="10.1796875" style="4" bestFit="1" customWidth="1"/>
    <col min="7" max="7" width="18.26953125" style="8" customWidth="1"/>
    <col min="8" max="8" width="15.54296875" style="8" bestFit="1" customWidth="1"/>
    <col min="9" max="9" width="15.54296875" style="8" customWidth="1"/>
    <col min="10" max="10" width="16.81640625" style="17" customWidth="1"/>
    <col min="11" max="11" width="21.7265625" style="8" customWidth="1"/>
    <col min="12" max="12" width="13.1796875" style="8" customWidth="1"/>
    <col min="13" max="14" width="14.7265625" style="8" customWidth="1"/>
    <col min="15" max="18" width="11.54296875" style="8" customWidth="1"/>
    <col min="19" max="19" width="15.81640625" style="8" customWidth="1"/>
    <col min="20" max="20" width="16.7265625" style="8" customWidth="1"/>
    <col min="21" max="21" width="13.54296875" style="8" customWidth="1"/>
    <col min="22" max="22" width="15.7265625" style="4" customWidth="1"/>
    <col min="23" max="23" width="16.1796875" style="4" customWidth="1"/>
    <col min="24" max="24" width="13.54296875" style="8" bestFit="1" customWidth="1"/>
    <col min="25" max="25" width="17.26953125" style="8" bestFit="1" customWidth="1"/>
    <col min="26" max="26" width="22.54296875" style="8" customWidth="1"/>
    <col min="27" max="27" width="255.54296875" style="40" bestFit="1" customWidth="1"/>
    <col min="28" max="28" width="187.7265625" style="7" bestFit="1" customWidth="1"/>
    <col min="29" max="29" width="55.54296875" style="7" bestFit="1" customWidth="1"/>
    <col min="30" max="16384" width="9.1796875" style="7"/>
  </cols>
  <sheetData>
    <row r="1" spans="1:29" ht="38" customHeight="1" x14ac:dyDescent="0.35">
      <c r="A1" s="139" t="s">
        <v>233</v>
      </c>
      <c r="B1" s="140"/>
      <c r="C1" s="140"/>
      <c r="D1" s="140"/>
      <c r="E1" s="140"/>
      <c r="F1" s="140"/>
      <c r="G1" s="140"/>
      <c r="H1" s="140"/>
      <c r="I1" s="140"/>
      <c r="J1" s="140"/>
      <c r="K1" s="140"/>
      <c r="L1" s="140"/>
      <c r="M1" s="140"/>
      <c r="N1" s="141"/>
      <c r="O1" s="134" t="s">
        <v>234</v>
      </c>
      <c r="P1" s="134"/>
      <c r="Q1" s="134"/>
      <c r="R1" s="134"/>
      <c r="S1" s="134"/>
      <c r="T1" s="134"/>
      <c r="U1" s="134"/>
      <c r="V1" s="135" t="s">
        <v>235</v>
      </c>
      <c r="W1" s="135"/>
      <c r="X1" s="136" t="s">
        <v>236</v>
      </c>
      <c r="Y1" s="137"/>
      <c r="Z1" s="137"/>
      <c r="AA1" s="137"/>
      <c r="AB1" s="137"/>
      <c r="AC1" s="138"/>
    </row>
    <row r="2" spans="1:29" s="10" customFormat="1" ht="54" customHeight="1" x14ac:dyDescent="0.35">
      <c r="A2" s="18" t="s">
        <v>237</v>
      </c>
      <c r="B2" s="18" t="s">
        <v>238</v>
      </c>
      <c r="C2" s="18" t="s">
        <v>239</v>
      </c>
      <c r="D2" s="18" t="s">
        <v>240</v>
      </c>
      <c r="E2" s="18" t="s">
        <v>241</v>
      </c>
      <c r="F2" s="18" t="s">
        <v>242</v>
      </c>
      <c r="G2" s="18" t="s">
        <v>243</v>
      </c>
      <c r="H2" s="18" t="s">
        <v>244</v>
      </c>
      <c r="I2" s="19" t="s">
        <v>245</v>
      </c>
      <c r="J2" s="19" t="s">
        <v>246</v>
      </c>
      <c r="K2" s="18" t="s">
        <v>247</v>
      </c>
      <c r="L2" s="18" t="s">
        <v>248</v>
      </c>
      <c r="M2" s="18" t="s">
        <v>249</v>
      </c>
      <c r="N2" s="18" t="s">
        <v>250</v>
      </c>
      <c r="O2" s="20" t="s">
        <v>251</v>
      </c>
      <c r="P2" s="20" t="s">
        <v>252</v>
      </c>
      <c r="Q2" s="20" t="s">
        <v>253</v>
      </c>
      <c r="R2" s="20" t="s">
        <v>254</v>
      </c>
      <c r="S2" s="20" t="s">
        <v>255</v>
      </c>
      <c r="T2" s="20" t="s">
        <v>256</v>
      </c>
      <c r="U2" s="20" t="s">
        <v>257</v>
      </c>
      <c r="V2" s="21" t="s">
        <v>258</v>
      </c>
      <c r="W2" s="21" t="s">
        <v>259</v>
      </c>
      <c r="X2" s="35" t="s">
        <v>260</v>
      </c>
      <c r="Y2" s="35" t="s">
        <v>261</v>
      </c>
      <c r="Z2" s="35" t="s">
        <v>262</v>
      </c>
      <c r="AA2" s="35" t="s">
        <v>263</v>
      </c>
      <c r="AB2" s="22" t="s">
        <v>264</v>
      </c>
      <c r="AC2" s="22" t="s">
        <v>265</v>
      </c>
    </row>
    <row r="3" spans="1:29" s="9" customFormat="1" x14ac:dyDescent="0.35">
      <c r="A3" s="23" t="s">
        <v>1488</v>
      </c>
      <c r="B3" s="29">
        <v>2019</v>
      </c>
      <c r="C3" s="23" t="s">
        <v>491</v>
      </c>
      <c r="D3" s="23" t="s">
        <v>491</v>
      </c>
      <c r="E3" s="23" t="s">
        <v>107</v>
      </c>
      <c r="F3" s="29">
        <v>1</v>
      </c>
      <c r="G3" s="23" t="s">
        <v>448</v>
      </c>
      <c r="H3" s="23" t="s">
        <v>279</v>
      </c>
      <c r="I3" s="82">
        <v>18036</v>
      </c>
      <c r="J3" s="82">
        <v>23313046</v>
      </c>
      <c r="K3" s="23" t="s">
        <v>1489</v>
      </c>
      <c r="L3" s="83">
        <v>1.3382255776</v>
      </c>
      <c r="M3" s="83">
        <v>1.30696000640937</v>
      </c>
      <c r="N3" s="83">
        <v>1.3700866634156199</v>
      </c>
      <c r="O3" s="29">
        <v>1</v>
      </c>
      <c r="P3" s="29" t="s">
        <v>272</v>
      </c>
      <c r="Q3" s="29" t="s">
        <v>272</v>
      </c>
      <c r="R3" s="29">
        <v>1</v>
      </c>
      <c r="S3" s="29">
        <f>W3</f>
        <v>1</v>
      </c>
      <c r="T3" s="29">
        <v>1</v>
      </c>
      <c r="U3" s="29">
        <f t="shared" ref="U3:U66" si="0">SUM(S3:T3)</f>
        <v>2</v>
      </c>
      <c r="V3" s="29">
        <v>1</v>
      </c>
      <c r="W3" s="29">
        <v>1</v>
      </c>
      <c r="X3" s="23">
        <v>31231120</v>
      </c>
      <c r="Y3" s="23" t="s">
        <v>336</v>
      </c>
      <c r="Z3" s="39" t="s">
        <v>448</v>
      </c>
      <c r="AA3" s="39" t="s">
        <v>1490</v>
      </c>
      <c r="AB3" s="36" t="s">
        <v>1491</v>
      </c>
      <c r="AC3" s="36" t="s">
        <v>1492</v>
      </c>
    </row>
    <row r="4" spans="1:29" s="9" customFormat="1" x14ac:dyDescent="0.35">
      <c r="A4" s="24" t="s">
        <v>613</v>
      </c>
      <c r="B4" s="30">
        <v>2021</v>
      </c>
      <c r="C4" s="24" t="s">
        <v>393</v>
      </c>
      <c r="D4" s="24" t="s">
        <v>393</v>
      </c>
      <c r="E4" s="24" t="s">
        <v>107</v>
      </c>
      <c r="F4" s="30">
        <v>1</v>
      </c>
      <c r="G4" s="24" t="s">
        <v>448</v>
      </c>
      <c r="H4" s="24" t="s">
        <v>279</v>
      </c>
      <c r="I4" s="38">
        <v>120579</v>
      </c>
      <c r="J4" s="38">
        <v>23121360</v>
      </c>
      <c r="K4" s="24" t="s">
        <v>1516</v>
      </c>
      <c r="L4" s="33">
        <v>1.08</v>
      </c>
      <c r="M4" s="33">
        <v>1.07</v>
      </c>
      <c r="N4" s="33">
        <v>1.0900000000000001</v>
      </c>
      <c r="O4" s="30">
        <v>1</v>
      </c>
      <c r="P4" s="30" t="s">
        <v>272</v>
      </c>
      <c r="Q4" s="30" t="s">
        <v>272</v>
      </c>
      <c r="R4" s="30" t="s">
        <v>272</v>
      </c>
      <c r="S4" s="30">
        <v>1</v>
      </c>
      <c r="T4" s="30">
        <v>1</v>
      </c>
      <c r="U4" s="30">
        <f t="shared" si="0"/>
        <v>2</v>
      </c>
      <c r="V4" s="30">
        <v>1</v>
      </c>
      <c r="W4" s="30">
        <v>1</v>
      </c>
      <c r="X4" s="24">
        <v>32542773</v>
      </c>
      <c r="Y4" s="24" t="s">
        <v>310</v>
      </c>
      <c r="Z4" s="26" t="s">
        <v>448</v>
      </c>
      <c r="AA4" s="26" t="s">
        <v>1517</v>
      </c>
      <c r="AB4" s="32" t="s">
        <v>1518</v>
      </c>
      <c r="AC4" s="32" t="s">
        <v>1519</v>
      </c>
    </row>
    <row r="5" spans="1:29" s="9" customFormat="1" x14ac:dyDescent="0.35">
      <c r="A5" s="24" t="s">
        <v>1397</v>
      </c>
      <c r="B5" s="30">
        <v>2018</v>
      </c>
      <c r="C5" s="24" t="s">
        <v>780</v>
      </c>
      <c r="D5" s="24" t="s">
        <v>780</v>
      </c>
      <c r="E5" s="24" t="s">
        <v>107</v>
      </c>
      <c r="F5" s="30">
        <v>1</v>
      </c>
      <c r="G5" s="24" t="s">
        <v>448</v>
      </c>
      <c r="H5" s="24" t="s">
        <v>279</v>
      </c>
      <c r="I5" s="38">
        <v>9077</v>
      </c>
      <c r="J5" s="38">
        <v>14467867</v>
      </c>
      <c r="K5" s="24" t="s">
        <v>1125</v>
      </c>
      <c r="L5" s="33">
        <v>1.1000000000000001</v>
      </c>
      <c r="M5" s="33">
        <v>1.05</v>
      </c>
      <c r="N5" s="33">
        <v>1.1499999999999899</v>
      </c>
      <c r="O5" s="30">
        <v>1</v>
      </c>
      <c r="P5" s="30">
        <v>1</v>
      </c>
      <c r="Q5" s="30" t="s">
        <v>272</v>
      </c>
      <c r="R5" s="30" t="s">
        <v>272</v>
      </c>
      <c r="S5" s="30">
        <v>1</v>
      </c>
      <c r="T5" s="30">
        <v>1</v>
      </c>
      <c r="U5" s="30">
        <f t="shared" si="0"/>
        <v>2</v>
      </c>
      <c r="V5" s="30">
        <v>1</v>
      </c>
      <c r="W5" s="30" t="s">
        <v>272</v>
      </c>
      <c r="X5" s="24">
        <v>29343838</v>
      </c>
      <c r="Y5" s="24" t="s">
        <v>310</v>
      </c>
      <c r="Z5" s="26" t="s">
        <v>448</v>
      </c>
      <c r="AA5" s="26" t="s">
        <v>1470</v>
      </c>
      <c r="AB5" s="32" t="s">
        <v>1471</v>
      </c>
      <c r="AC5" s="32" t="s">
        <v>1472</v>
      </c>
    </row>
    <row r="6" spans="1:29" s="9" customFormat="1" x14ac:dyDescent="0.35">
      <c r="A6" s="24" t="s">
        <v>1512</v>
      </c>
      <c r="B6" s="30">
        <v>2022</v>
      </c>
      <c r="C6" s="24" t="s">
        <v>283</v>
      </c>
      <c r="D6" s="24" t="s">
        <v>283</v>
      </c>
      <c r="E6" s="24" t="s">
        <v>107</v>
      </c>
      <c r="F6" s="30">
        <v>1</v>
      </c>
      <c r="G6" s="24" t="s">
        <v>448</v>
      </c>
      <c r="H6" s="24" t="s">
        <v>279</v>
      </c>
      <c r="I6" s="38">
        <v>47308</v>
      </c>
      <c r="J6" s="38">
        <v>14265822</v>
      </c>
      <c r="K6" s="24" t="s">
        <v>487</v>
      </c>
      <c r="L6" s="33">
        <v>1.21</v>
      </c>
      <c r="M6" s="33">
        <v>1.19</v>
      </c>
      <c r="N6" s="33">
        <v>1.22</v>
      </c>
      <c r="O6" s="30">
        <v>1</v>
      </c>
      <c r="P6" s="30" t="s">
        <v>272</v>
      </c>
      <c r="Q6" s="30" t="s">
        <v>272</v>
      </c>
      <c r="R6" s="30" t="s">
        <v>272</v>
      </c>
      <c r="S6" s="30">
        <v>1</v>
      </c>
      <c r="T6" s="30">
        <v>1</v>
      </c>
      <c r="U6" s="30">
        <f t="shared" si="0"/>
        <v>2</v>
      </c>
      <c r="V6" s="30">
        <v>1</v>
      </c>
      <c r="W6" s="30">
        <v>1</v>
      </c>
      <c r="X6" s="24">
        <v>35249102</v>
      </c>
      <c r="Y6" s="24" t="s">
        <v>273</v>
      </c>
      <c r="Z6" s="26" t="s">
        <v>448</v>
      </c>
      <c r="AA6" s="26" t="s">
        <v>1513</v>
      </c>
      <c r="AB6" s="32" t="s">
        <v>1514</v>
      </c>
      <c r="AC6" s="32" t="s">
        <v>1515</v>
      </c>
    </row>
    <row r="7" spans="1:29" s="9" customFormat="1" x14ac:dyDescent="0.35">
      <c r="A7" s="24" t="s">
        <v>1416</v>
      </c>
      <c r="B7" s="30">
        <v>2022</v>
      </c>
      <c r="C7" s="24" t="s">
        <v>387</v>
      </c>
      <c r="D7" s="24" t="s">
        <v>387</v>
      </c>
      <c r="E7" s="24" t="s">
        <v>107</v>
      </c>
      <c r="F7" s="30">
        <v>1</v>
      </c>
      <c r="G7" s="24" t="s">
        <v>448</v>
      </c>
      <c r="H7" s="24" t="s">
        <v>279</v>
      </c>
      <c r="I7" s="38">
        <v>22543</v>
      </c>
      <c r="J7" s="38">
        <v>7445947</v>
      </c>
      <c r="K7" s="24" t="s">
        <v>1480</v>
      </c>
      <c r="L7" s="33">
        <v>1.06</v>
      </c>
      <c r="M7" s="33">
        <v>1.04</v>
      </c>
      <c r="N7" s="33">
        <v>1.08</v>
      </c>
      <c r="O7" s="30">
        <v>1</v>
      </c>
      <c r="P7" s="30" t="s">
        <v>272</v>
      </c>
      <c r="Q7" s="30" t="s">
        <v>272</v>
      </c>
      <c r="R7" s="30">
        <v>1</v>
      </c>
      <c r="S7" s="30">
        <v>1</v>
      </c>
      <c r="T7" s="30">
        <v>1</v>
      </c>
      <c r="U7" s="30">
        <f t="shared" si="0"/>
        <v>2</v>
      </c>
      <c r="V7" s="30">
        <v>1</v>
      </c>
      <c r="W7" s="30">
        <v>1</v>
      </c>
      <c r="X7" s="24">
        <v>35444288</v>
      </c>
      <c r="Y7" s="24" t="s">
        <v>273</v>
      </c>
      <c r="Z7" s="26" t="s">
        <v>448</v>
      </c>
      <c r="AA7" s="26" t="s">
        <v>1481</v>
      </c>
      <c r="AB7" s="32" t="s">
        <v>1482</v>
      </c>
      <c r="AC7" s="32" t="s">
        <v>1483</v>
      </c>
    </row>
    <row r="8" spans="1:29" s="9" customFormat="1" x14ac:dyDescent="0.35">
      <c r="A8" s="24" t="s">
        <v>1404</v>
      </c>
      <c r="B8" s="30">
        <v>2021</v>
      </c>
      <c r="C8" s="24" t="s">
        <v>474</v>
      </c>
      <c r="D8" s="24" t="s">
        <v>474</v>
      </c>
      <c r="E8" s="24" t="s">
        <v>107</v>
      </c>
      <c r="F8" s="30">
        <v>1</v>
      </c>
      <c r="G8" s="24" t="s">
        <v>448</v>
      </c>
      <c r="H8" s="24" t="s">
        <v>279</v>
      </c>
      <c r="I8" s="38">
        <v>4471</v>
      </c>
      <c r="J8" s="38">
        <v>6833744</v>
      </c>
      <c r="K8" s="24" t="s">
        <v>1405</v>
      </c>
      <c r="L8" s="33">
        <v>1.07</v>
      </c>
      <c r="M8" s="33">
        <v>1.02</v>
      </c>
      <c r="N8" s="33">
        <v>1.1100000000000001</v>
      </c>
      <c r="O8" s="30">
        <v>1</v>
      </c>
      <c r="P8" s="30" t="s">
        <v>272</v>
      </c>
      <c r="Q8" s="30" t="s">
        <v>272</v>
      </c>
      <c r="R8" s="30" t="s">
        <v>272</v>
      </c>
      <c r="S8" s="30">
        <v>1</v>
      </c>
      <c r="T8" s="30">
        <v>1</v>
      </c>
      <c r="U8" s="30">
        <f t="shared" si="0"/>
        <v>2</v>
      </c>
      <c r="V8" s="30">
        <v>1</v>
      </c>
      <c r="W8" s="30">
        <v>1</v>
      </c>
      <c r="X8" s="24">
        <v>34201103</v>
      </c>
      <c r="Y8" s="24" t="s">
        <v>310</v>
      </c>
      <c r="Z8" s="26" t="s">
        <v>448</v>
      </c>
      <c r="AA8" s="26" t="s">
        <v>1406</v>
      </c>
      <c r="AB8" s="32" t="s">
        <v>1407</v>
      </c>
      <c r="AC8" s="32" t="s">
        <v>1408</v>
      </c>
    </row>
    <row r="9" spans="1:29" s="9" customFormat="1" x14ac:dyDescent="0.35">
      <c r="A9" s="24" t="s">
        <v>1397</v>
      </c>
      <c r="B9" s="30">
        <v>2021</v>
      </c>
      <c r="C9" s="24" t="s">
        <v>488</v>
      </c>
      <c r="D9" s="24" t="s">
        <v>488</v>
      </c>
      <c r="E9" s="24" t="s">
        <v>1507</v>
      </c>
      <c r="F9" s="30">
        <v>1</v>
      </c>
      <c r="G9" s="24" t="s">
        <v>448</v>
      </c>
      <c r="H9" s="24" t="s">
        <v>279</v>
      </c>
      <c r="I9" s="38">
        <v>42441</v>
      </c>
      <c r="J9" s="38">
        <v>6272367</v>
      </c>
      <c r="K9" s="24" t="s">
        <v>1508</v>
      </c>
      <c r="L9" s="33">
        <v>1.03</v>
      </c>
      <c r="M9" s="33">
        <v>1.01</v>
      </c>
      <c r="N9" s="33">
        <v>1.04</v>
      </c>
      <c r="O9" s="30">
        <v>1</v>
      </c>
      <c r="P9" s="30" t="s">
        <v>272</v>
      </c>
      <c r="Q9" s="30" t="s">
        <v>272</v>
      </c>
      <c r="R9" s="30" t="s">
        <v>272</v>
      </c>
      <c r="S9" s="30">
        <v>1</v>
      </c>
      <c r="T9" s="30">
        <v>1</v>
      </c>
      <c r="U9" s="30">
        <f t="shared" si="0"/>
        <v>2</v>
      </c>
      <c r="V9" s="30">
        <v>1</v>
      </c>
      <c r="W9" s="30">
        <v>1</v>
      </c>
      <c r="X9" s="24">
        <v>34033134</v>
      </c>
      <c r="Y9" s="24" t="s">
        <v>310</v>
      </c>
      <c r="Z9" s="26" t="s">
        <v>448</v>
      </c>
      <c r="AA9" s="26" t="s">
        <v>1509</v>
      </c>
      <c r="AB9" s="32" t="s">
        <v>1510</v>
      </c>
      <c r="AC9" s="32" t="s">
        <v>1511</v>
      </c>
    </row>
    <row r="10" spans="1:29" s="9" customFormat="1" x14ac:dyDescent="0.35">
      <c r="A10" s="24" t="s">
        <v>1416</v>
      </c>
      <c r="B10" s="30">
        <v>2022</v>
      </c>
      <c r="C10" s="24" t="s">
        <v>469</v>
      </c>
      <c r="D10" s="24" t="s">
        <v>469</v>
      </c>
      <c r="E10" s="24" t="s">
        <v>107</v>
      </c>
      <c r="F10" s="30">
        <v>1</v>
      </c>
      <c r="G10" s="24" t="s">
        <v>448</v>
      </c>
      <c r="H10" s="24" t="s">
        <v>279</v>
      </c>
      <c r="I10" s="38">
        <v>6797</v>
      </c>
      <c r="J10" s="38">
        <v>6097686</v>
      </c>
      <c r="K10" s="24" t="s">
        <v>1444</v>
      </c>
      <c r="L10" s="33">
        <v>1.59</v>
      </c>
      <c r="M10" s="33">
        <v>1.53</v>
      </c>
      <c r="N10" s="33">
        <v>1.66</v>
      </c>
      <c r="O10" s="30">
        <v>1</v>
      </c>
      <c r="P10" s="30" t="s">
        <v>272</v>
      </c>
      <c r="Q10" s="30" t="s">
        <v>272</v>
      </c>
      <c r="R10" s="30" t="s">
        <v>272</v>
      </c>
      <c r="S10" s="30">
        <f>O10</f>
        <v>1</v>
      </c>
      <c r="T10" s="30">
        <v>1</v>
      </c>
      <c r="U10" s="30">
        <f t="shared" si="0"/>
        <v>2</v>
      </c>
      <c r="V10" s="30">
        <v>1</v>
      </c>
      <c r="W10" s="30">
        <v>1</v>
      </c>
      <c r="X10" s="24">
        <v>35320886</v>
      </c>
      <c r="Y10" s="24" t="s">
        <v>310</v>
      </c>
      <c r="Z10" s="26" t="s">
        <v>448</v>
      </c>
      <c r="AA10" s="26" t="s">
        <v>1445</v>
      </c>
      <c r="AB10" s="32" t="s">
        <v>1446</v>
      </c>
      <c r="AC10" s="32" t="s">
        <v>1447</v>
      </c>
    </row>
    <row r="11" spans="1:29" s="9" customFormat="1" x14ac:dyDescent="0.35">
      <c r="A11" s="24" t="s">
        <v>613</v>
      </c>
      <c r="B11" s="30">
        <v>2022</v>
      </c>
      <c r="C11" s="24" t="s">
        <v>462</v>
      </c>
      <c r="D11" s="24" t="s">
        <v>462</v>
      </c>
      <c r="E11" s="24" t="s">
        <v>107</v>
      </c>
      <c r="F11" s="30">
        <v>1</v>
      </c>
      <c r="G11" s="24" t="s">
        <v>448</v>
      </c>
      <c r="H11" s="24" t="s">
        <v>279</v>
      </c>
      <c r="I11" s="38">
        <v>4273</v>
      </c>
      <c r="J11" s="38">
        <v>5772362</v>
      </c>
      <c r="K11" s="24" t="s">
        <v>1393</v>
      </c>
      <c r="L11" s="33">
        <v>0.96</v>
      </c>
      <c r="M11" s="33">
        <v>0.91</v>
      </c>
      <c r="N11" s="33">
        <v>1.01</v>
      </c>
      <c r="O11" s="30">
        <v>1</v>
      </c>
      <c r="P11" s="30">
        <v>1</v>
      </c>
      <c r="Q11" s="30" t="s">
        <v>272</v>
      </c>
      <c r="R11" s="30" t="s">
        <v>272</v>
      </c>
      <c r="S11" s="30">
        <v>1</v>
      </c>
      <c r="T11" s="30">
        <v>1</v>
      </c>
      <c r="U11" s="30">
        <f t="shared" si="0"/>
        <v>2</v>
      </c>
      <c r="V11" s="30">
        <v>1</v>
      </c>
      <c r="W11" s="30" t="s">
        <v>272</v>
      </c>
      <c r="X11" s="24">
        <v>36010881</v>
      </c>
      <c r="Y11" s="24" t="s">
        <v>310</v>
      </c>
      <c r="Z11" s="26" t="s">
        <v>448</v>
      </c>
      <c r="AA11" s="26" t="s">
        <v>1394</v>
      </c>
      <c r="AB11" s="32" t="s">
        <v>1395</v>
      </c>
      <c r="AC11" s="32" t="s">
        <v>1396</v>
      </c>
    </row>
    <row r="12" spans="1:29" s="9" customFormat="1" x14ac:dyDescent="0.35">
      <c r="A12" s="24" t="s">
        <v>926</v>
      </c>
      <c r="B12" s="30">
        <v>2014</v>
      </c>
      <c r="C12" s="24" t="s">
        <v>268</v>
      </c>
      <c r="D12" s="24" t="s">
        <v>268</v>
      </c>
      <c r="E12" s="24" t="s">
        <v>46</v>
      </c>
      <c r="F12" s="30">
        <v>1</v>
      </c>
      <c r="G12" s="24" t="s">
        <v>394</v>
      </c>
      <c r="H12" s="24" t="s">
        <v>303</v>
      </c>
      <c r="I12" s="38">
        <v>303</v>
      </c>
      <c r="J12" s="38">
        <v>5243978</v>
      </c>
      <c r="K12" s="24" t="s">
        <v>927</v>
      </c>
      <c r="L12" s="33">
        <v>1.31</v>
      </c>
      <c r="M12" s="33">
        <v>1.16626253140159</v>
      </c>
      <c r="N12" s="33">
        <v>1.4714525707497501</v>
      </c>
      <c r="O12" s="30">
        <v>1</v>
      </c>
      <c r="P12" s="30" t="s">
        <v>272</v>
      </c>
      <c r="Q12" s="30" t="s">
        <v>272</v>
      </c>
      <c r="R12" s="30" t="s">
        <v>272</v>
      </c>
      <c r="S12" s="30">
        <v>1</v>
      </c>
      <c r="T12" s="30">
        <v>1</v>
      </c>
      <c r="U12" s="30">
        <f t="shared" si="0"/>
        <v>2</v>
      </c>
      <c r="V12" s="30">
        <v>1</v>
      </c>
      <c r="W12" s="30">
        <v>1</v>
      </c>
      <c r="X12" s="24">
        <v>25129328</v>
      </c>
      <c r="Y12" s="24" t="s">
        <v>273</v>
      </c>
      <c r="Z12" s="26" t="s">
        <v>394</v>
      </c>
      <c r="AA12" s="26" t="s">
        <v>931</v>
      </c>
      <c r="AB12" s="32" t="s">
        <v>929</v>
      </c>
      <c r="AC12" s="32" t="s">
        <v>930</v>
      </c>
    </row>
    <row r="13" spans="1:29" s="9" customFormat="1" x14ac:dyDescent="0.35">
      <c r="A13" s="24" t="s">
        <v>926</v>
      </c>
      <c r="B13" s="30">
        <v>2014</v>
      </c>
      <c r="C13" s="24" t="s">
        <v>296</v>
      </c>
      <c r="D13" s="24" t="s">
        <v>296</v>
      </c>
      <c r="E13" s="24" t="s">
        <v>46</v>
      </c>
      <c r="F13" s="30">
        <v>1</v>
      </c>
      <c r="G13" s="24" t="s">
        <v>394</v>
      </c>
      <c r="H13" s="24" t="s">
        <v>303</v>
      </c>
      <c r="I13" s="38">
        <v>941</v>
      </c>
      <c r="J13" s="38">
        <v>5243978</v>
      </c>
      <c r="K13" s="24" t="s">
        <v>927</v>
      </c>
      <c r="L13" s="33">
        <v>1.0900000000000001</v>
      </c>
      <c r="M13" s="33">
        <v>1.0201749248163301</v>
      </c>
      <c r="N13" s="33">
        <v>1.1646041978672399</v>
      </c>
      <c r="O13" s="30">
        <v>1</v>
      </c>
      <c r="P13" s="30">
        <v>1</v>
      </c>
      <c r="Q13" s="30" t="s">
        <v>272</v>
      </c>
      <c r="R13" s="30" t="s">
        <v>272</v>
      </c>
      <c r="S13" s="30">
        <v>1</v>
      </c>
      <c r="T13" s="30">
        <v>1</v>
      </c>
      <c r="U13" s="30">
        <f t="shared" si="0"/>
        <v>2</v>
      </c>
      <c r="V13" s="30">
        <v>1</v>
      </c>
      <c r="W13" s="30">
        <v>1</v>
      </c>
      <c r="X13" s="24">
        <v>25129328</v>
      </c>
      <c r="Y13" s="24" t="s">
        <v>273</v>
      </c>
      <c r="Z13" s="26" t="s">
        <v>394</v>
      </c>
      <c r="AA13" s="26" t="s">
        <v>931</v>
      </c>
      <c r="AB13" s="32" t="s">
        <v>929</v>
      </c>
      <c r="AC13" s="32" t="s">
        <v>930</v>
      </c>
    </row>
    <row r="14" spans="1:29" s="9" customFormat="1" x14ac:dyDescent="0.35">
      <c r="A14" s="24" t="s">
        <v>926</v>
      </c>
      <c r="B14" s="30">
        <v>2014</v>
      </c>
      <c r="C14" s="24" t="s">
        <v>283</v>
      </c>
      <c r="D14" s="24" t="s">
        <v>283</v>
      </c>
      <c r="E14" s="24" t="s">
        <v>46</v>
      </c>
      <c r="F14" s="30">
        <v>1</v>
      </c>
      <c r="G14" s="24" t="s">
        <v>394</v>
      </c>
      <c r="H14" s="24" t="s">
        <v>303</v>
      </c>
      <c r="I14" s="38">
        <v>1859</v>
      </c>
      <c r="J14" s="38">
        <v>5243978</v>
      </c>
      <c r="K14" s="24" t="s">
        <v>927</v>
      </c>
      <c r="L14" s="33">
        <v>1.19</v>
      </c>
      <c r="M14" s="33">
        <v>1.1344166668742099</v>
      </c>
      <c r="N14" s="33">
        <v>1.24830676536332</v>
      </c>
      <c r="O14" s="30">
        <v>1</v>
      </c>
      <c r="P14" s="30" t="s">
        <v>272</v>
      </c>
      <c r="Q14" s="30" t="s">
        <v>272</v>
      </c>
      <c r="R14" s="30" t="s">
        <v>272</v>
      </c>
      <c r="S14" s="30">
        <v>1</v>
      </c>
      <c r="T14" s="30">
        <v>1</v>
      </c>
      <c r="U14" s="30">
        <f t="shared" si="0"/>
        <v>2</v>
      </c>
      <c r="V14" s="30">
        <v>1</v>
      </c>
      <c r="W14" s="30">
        <v>1</v>
      </c>
      <c r="X14" s="24">
        <v>25129328</v>
      </c>
      <c r="Y14" s="24" t="s">
        <v>273</v>
      </c>
      <c r="Z14" s="26" t="s">
        <v>394</v>
      </c>
      <c r="AA14" s="26" t="s">
        <v>931</v>
      </c>
      <c r="AB14" s="32" t="s">
        <v>929</v>
      </c>
      <c r="AC14" s="32" t="s">
        <v>930</v>
      </c>
    </row>
    <row r="15" spans="1:29" s="9" customFormat="1" x14ac:dyDescent="0.35">
      <c r="A15" s="24" t="s">
        <v>926</v>
      </c>
      <c r="B15" s="30">
        <v>2014</v>
      </c>
      <c r="C15" s="24" t="s">
        <v>491</v>
      </c>
      <c r="D15" s="24" t="s">
        <v>491</v>
      </c>
      <c r="E15" s="24" t="s">
        <v>46</v>
      </c>
      <c r="F15" s="30">
        <v>1</v>
      </c>
      <c r="G15" s="24" t="s">
        <v>394</v>
      </c>
      <c r="H15" s="24" t="s">
        <v>303</v>
      </c>
      <c r="I15" s="38">
        <v>1906</v>
      </c>
      <c r="J15" s="38">
        <v>5243978</v>
      </c>
      <c r="K15" s="24" t="s">
        <v>927</v>
      </c>
      <c r="L15" s="33">
        <v>1.25</v>
      </c>
      <c r="M15" s="33">
        <v>1.1904868161272899</v>
      </c>
      <c r="N15" s="33">
        <v>1.3124882853242099</v>
      </c>
      <c r="O15" s="30">
        <v>1</v>
      </c>
      <c r="P15" s="30" t="s">
        <v>272</v>
      </c>
      <c r="Q15" s="30" t="s">
        <v>272</v>
      </c>
      <c r="R15" s="30">
        <v>1</v>
      </c>
      <c r="S15" s="30">
        <f>W15</f>
        <v>1</v>
      </c>
      <c r="T15" s="30">
        <v>1</v>
      </c>
      <c r="U15" s="30">
        <f t="shared" si="0"/>
        <v>2</v>
      </c>
      <c r="V15" s="30">
        <v>1</v>
      </c>
      <c r="W15" s="30">
        <v>1</v>
      </c>
      <c r="X15" s="24">
        <v>25129328</v>
      </c>
      <c r="Y15" s="24" t="s">
        <v>273</v>
      </c>
      <c r="Z15" s="26" t="s">
        <v>394</v>
      </c>
      <c r="AA15" s="26" t="s">
        <v>931</v>
      </c>
      <c r="AB15" s="32" t="s">
        <v>929</v>
      </c>
      <c r="AC15" s="32" t="s">
        <v>930</v>
      </c>
    </row>
    <row r="16" spans="1:29" s="9" customFormat="1" x14ac:dyDescent="0.35">
      <c r="A16" s="24" t="s">
        <v>926</v>
      </c>
      <c r="B16" s="30">
        <v>2014</v>
      </c>
      <c r="C16" s="24" t="s">
        <v>415</v>
      </c>
      <c r="D16" s="24" t="s">
        <v>415</v>
      </c>
      <c r="E16" s="24" t="s">
        <v>46</v>
      </c>
      <c r="F16" s="30">
        <v>1</v>
      </c>
      <c r="G16" s="24" t="s">
        <v>394</v>
      </c>
      <c r="H16" s="24" t="s">
        <v>303</v>
      </c>
      <c r="I16" s="38">
        <v>2969</v>
      </c>
      <c r="J16" s="38">
        <v>5243978</v>
      </c>
      <c r="K16" s="24" t="s">
        <v>927</v>
      </c>
      <c r="L16" s="33">
        <v>1.03</v>
      </c>
      <c r="M16" s="33">
        <v>0.98</v>
      </c>
      <c r="N16" s="33">
        <v>1.0900000000000001</v>
      </c>
      <c r="O16" s="30">
        <v>1</v>
      </c>
      <c r="P16" s="30" t="s">
        <v>272</v>
      </c>
      <c r="Q16" s="30" t="s">
        <v>272</v>
      </c>
      <c r="R16" s="30" t="s">
        <v>272</v>
      </c>
      <c r="S16" s="30">
        <v>1</v>
      </c>
      <c r="T16" s="30">
        <v>1</v>
      </c>
      <c r="U16" s="30">
        <f t="shared" si="0"/>
        <v>2</v>
      </c>
      <c r="V16" s="30">
        <v>1</v>
      </c>
      <c r="W16" s="30">
        <v>1</v>
      </c>
      <c r="X16" s="24">
        <v>25129328</v>
      </c>
      <c r="Y16" s="24" t="s">
        <v>273</v>
      </c>
      <c r="Z16" s="26" t="s">
        <v>394</v>
      </c>
      <c r="AA16" s="26" t="s">
        <v>931</v>
      </c>
      <c r="AB16" s="32" t="s">
        <v>929</v>
      </c>
      <c r="AC16" s="32" t="s">
        <v>930</v>
      </c>
    </row>
    <row r="17" spans="1:29" s="9" customFormat="1" x14ac:dyDescent="0.35">
      <c r="A17" s="24" t="s">
        <v>926</v>
      </c>
      <c r="B17" s="30">
        <v>2014</v>
      </c>
      <c r="C17" s="24" t="s">
        <v>387</v>
      </c>
      <c r="D17" s="24" t="s">
        <v>387</v>
      </c>
      <c r="E17" s="24" t="s">
        <v>46</v>
      </c>
      <c r="F17" s="30">
        <v>1</v>
      </c>
      <c r="G17" s="24" t="s">
        <v>394</v>
      </c>
      <c r="H17" s="24" t="s">
        <v>303</v>
      </c>
      <c r="I17" s="38">
        <v>3851</v>
      </c>
      <c r="J17" s="38">
        <v>5243978</v>
      </c>
      <c r="K17" s="24" t="s">
        <v>927</v>
      </c>
      <c r="L17" s="33">
        <v>1.05</v>
      </c>
      <c r="M17" s="33">
        <v>1.0125954380417399</v>
      </c>
      <c r="N17" s="33">
        <v>1.0887862601199501</v>
      </c>
      <c r="O17" s="30">
        <v>1</v>
      </c>
      <c r="P17" s="30" t="s">
        <v>272</v>
      </c>
      <c r="Q17" s="30" t="s">
        <v>272</v>
      </c>
      <c r="R17" s="30">
        <v>1</v>
      </c>
      <c r="S17" s="30">
        <v>1</v>
      </c>
      <c r="T17" s="30">
        <v>1</v>
      </c>
      <c r="U17" s="30">
        <f t="shared" si="0"/>
        <v>2</v>
      </c>
      <c r="V17" s="30">
        <v>1</v>
      </c>
      <c r="W17" s="30">
        <v>1</v>
      </c>
      <c r="X17" s="24">
        <v>25129328</v>
      </c>
      <c r="Y17" s="24" t="s">
        <v>273</v>
      </c>
      <c r="Z17" s="26" t="s">
        <v>394</v>
      </c>
      <c r="AA17" s="26" t="s">
        <v>931</v>
      </c>
      <c r="AB17" s="32" t="s">
        <v>929</v>
      </c>
      <c r="AC17" s="32" t="s">
        <v>930</v>
      </c>
    </row>
    <row r="18" spans="1:29" s="9" customFormat="1" x14ac:dyDescent="0.35">
      <c r="A18" s="24" t="s">
        <v>926</v>
      </c>
      <c r="B18" s="30">
        <v>2014</v>
      </c>
      <c r="C18" s="24" t="s">
        <v>455</v>
      </c>
      <c r="D18" s="24" t="s">
        <v>455</v>
      </c>
      <c r="E18" s="24" t="s">
        <v>46</v>
      </c>
      <c r="F18" s="30">
        <v>1</v>
      </c>
      <c r="G18" s="24" t="s">
        <v>394</v>
      </c>
      <c r="H18" s="24" t="s">
        <v>303</v>
      </c>
      <c r="I18" s="38">
        <v>5833</v>
      </c>
      <c r="J18" s="38">
        <v>5243978</v>
      </c>
      <c r="K18" s="24" t="s">
        <v>927</v>
      </c>
      <c r="L18" s="33">
        <v>1.0900000000000001</v>
      </c>
      <c r="M18" s="33">
        <v>1.05</v>
      </c>
      <c r="N18" s="33">
        <v>1.1299999999999899</v>
      </c>
      <c r="O18" s="30">
        <v>1</v>
      </c>
      <c r="P18" s="30" t="s">
        <v>272</v>
      </c>
      <c r="Q18" s="30" t="s">
        <v>272</v>
      </c>
      <c r="R18" s="30" t="s">
        <v>272</v>
      </c>
      <c r="S18" s="30">
        <v>1</v>
      </c>
      <c r="T18" s="30">
        <v>1</v>
      </c>
      <c r="U18" s="30">
        <f t="shared" si="0"/>
        <v>2</v>
      </c>
      <c r="V18" s="30">
        <v>1</v>
      </c>
      <c r="W18" s="30">
        <v>1</v>
      </c>
      <c r="X18" s="24">
        <v>25129328</v>
      </c>
      <c r="Y18" s="24" t="s">
        <v>273</v>
      </c>
      <c r="Z18" s="26" t="s">
        <v>394</v>
      </c>
      <c r="AA18" s="26" t="s">
        <v>931</v>
      </c>
      <c r="AB18" s="32" t="s">
        <v>929</v>
      </c>
      <c r="AC18" s="32" t="s">
        <v>930</v>
      </c>
    </row>
    <row r="19" spans="1:29" s="9" customFormat="1" x14ac:dyDescent="0.35">
      <c r="A19" s="24" t="s">
        <v>926</v>
      </c>
      <c r="B19" s="30">
        <v>2014</v>
      </c>
      <c r="C19" s="24" t="s">
        <v>714</v>
      </c>
      <c r="D19" s="24" t="s">
        <v>714</v>
      </c>
      <c r="E19" s="24" t="s">
        <v>46</v>
      </c>
      <c r="F19" s="30">
        <v>1</v>
      </c>
      <c r="G19" s="24" t="s">
        <v>394</v>
      </c>
      <c r="H19" s="24" t="s">
        <v>303</v>
      </c>
      <c r="I19" s="38">
        <v>6946</v>
      </c>
      <c r="J19" s="38">
        <v>5243978</v>
      </c>
      <c r="K19" s="24" t="s">
        <v>927</v>
      </c>
      <c r="L19" s="33">
        <v>1.03</v>
      </c>
      <c r="M19" s="33">
        <v>0.99</v>
      </c>
      <c r="N19" s="33">
        <v>1.06</v>
      </c>
      <c r="O19" s="30">
        <v>1</v>
      </c>
      <c r="P19" s="30" t="s">
        <v>272</v>
      </c>
      <c r="Q19" s="30" t="s">
        <v>272</v>
      </c>
      <c r="R19" s="30" t="s">
        <v>272</v>
      </c>
      <c r="S19" s="30">
        <v>1</v>
      </c>
      <c r="T19" s="30">
        <v>1</v>
      </c>
      <c r="U19" s="30">
        <f t="shared" si="0"/>
        <v>2</v>
      </c>
      <c r="V19" s="30">
        <v>1</v>
      </c>
      <c r="W19" s="30">
        <v>1</v>
      </c>
      <c r="X19" s="24">
        <v>25129328</v>
      </c>
      <c r="Y19" s="24" t="s">
        <v>273</v>
      </c>
      <c r="Z19" s="26" t="s">
        <v>394</v>
      </c>
      <c r="AA19" s="26" t="s">
        <v>931</v>
      </c>
      <c r="AB19" s="32" t="s">
        <v>929</v>
      </c>
      <c r="AC19" s="32" t="s">
        <v>930</v>
      </c>
    </row>
    <row r="20" spans="1:29" s="9" customFormat="1" x14ac:dyDescent="0.35">
      <c r="A20" s="24" t="s">
        <v>926</v>
      </c>
      <c r="B20" s="30">
        <v>2014</v>
      </c>
      <c r="C20" s="24" t="s">
        <v>334</v>
      </c>
      <c r="D20" s="24" t="s">
        <v>334</v>
      </c>
      <c r="E20" s="24" t="s">
        <v>46</v>
      </c>
      <c r="F20" s="30">
        <v>1</v>
      </c>
      <c r="G20" s="24" t="s">
        <v>394</v>
      </c>
      <c r="H20" s="24" t="s">
        <v>303</v>
      </c>
      <c r="I20" s="38">
        <v>8505</v>
      </c>
      <c r="J20" s="38">
        <v>5243978</v>
      </c>
      <c r="K20" s="24" t="s">
        <v>927</v>
      </c>
      <c r="L20" s="33">
        <v>0.99</v>
      </c>
      <c r="M20" s="33">
        <v>0.97</v>
      </c>
      <c r="N20" s="33">
        <v>1.01</v>
      </c>
      <c r="O20" s="30">
        <v>1</v>
      </c>
      <c r="P20" s="30" t="s">
        <v>272</v>
      </c>
      <c r="Q20" s="30" t="s">
        <v>272</v>
      </c>
      <c r="R20" s="30" t="s">
        <v>272</v>
      </c>
      <c r="S20" s="30">
        <v>1</v>
      </c>
      <c r="T20" s="30">
        <v>1</v>
      </c>
      <c r="U20" s="30">
        <f t="shared" si="0"/>
        <v>2</v>
      </c>
      <c r="V20" s="30">
        <v>1</v>
      </c>
      <c r="W20" s="30">
        <v>1</v>
      </c>
      <c r="X20" s="24">
        <v>25129328</v>
      </c>
      <c r="Y20" s="24" t="s">
        <v>273</v>
      </c>
      <c r="Z20" s="26" t="s">
        <v>394</v>
      </c>
      <c r="AA20" s="26" t="s">
        <v>931</v>
      </c>
      <c r="AB20" s="32" t="s">
        <v>929</v>
      </c>
      <c r="AC20" s="32" t="s">
        <v>930</v>
      </c>
    </row>
    <row r="21" spans="1:29" s="9" customFormat="1" x14ac:dyDescent="0.35">
      <c r="A21" s="24" t="s">
        <v>926</v>
      </c>
      <c r="B21" s="30">
        <v>2014</v>
      </c>
      <c r="C21" s="24" t="s">
        <v>393</v>
      </c>
      <c r="D21" s="24" t="s">
        <v>393</v>
      </c>
      <c r="E21" s="24" t="s">
        <v>46</v>
      </c>
      <c r="F21" s="30">
        <v>1</v>
      </c>
      <c r="G21" s="24" t="s">
        <v>394</v>
      </c>
      <c r="H21" s="24" t="s">
        <v>303</v>
      </c>
      <c r="I21" s="38">
        <v>19588</v>
      </c>
      <c r="J21" s="38">
        <v>5243978</v>
      </c>
      <c r="K21" s="24" t="s">
        <v>927</v>
      </c>
      <c r="L21" s="33">
        <v>1.08</v>
      </c>
      <c r="M21" s="33">
        <v>1.06</v>
      </c>
      <c r="N21" s="33">
        <v>1.1000000000000001</v>
      </c>
      <c r="O21" s="30">
        <v>1</v>
      </c>
      <c r="P21" s="30" t="s">
        <v>272</v>
      </c>
      <c r="Q21" s="30" t="s">
        <v>272</v>
      </c>
      <c r="R21" s="30" t="s">
        <v>272</v>
      </c>
      <c r="S21" s="30">
        <v>1</v>
      </c>
      <c r="T21" s="30">
        <v>1</v>
      </c>
      <c r="U21" s="30">
        <f t="shared" si="0"/>
        <v>2</v>
      </c>
      <c r="V21" s="30">
        <v>1</v>
      </c>
      <c r="W21" s="30">
        <v>1</v>
      </c>
      <c r="X21" s="24">
        <v>25129328</v>
      </c>
      <c r="Y21" s="24" t="s">
        <v>273</v>
      </c>
      <c r="Z21" s="26" t="s">
        <v>394</v>
      </c>
      <c r="AA21" s="26" t="s">
        <v>931</v>
      </c>
      <c r="AB21" s="32" t="s">
        <v>929</v>
      </c>
      <c r="AC21" s="32" t="s">
        <v>930</v>
      </c>
    </row>
    <row r="22" spans="1:29" s="9" customFormat="1" x14ac:dyDescent="0.35">
      <c r="A22" s="24" t="s">
        <v>1416</v>
      </c>
      <c r="B22" s="30">
        <v>2021</v>
      </c>
      <c r="C22" s="24" t="s">
        <v>325</v>
      </c>
      <c r="D22" s="24" t="s">
        <v>325</v>
      </c>
      <c r="E22" s="24" t="s">
        <v>107</v>
      </c>
      <c r="F22" s="30">
        <v>1</v>
      </c>
      <c r="G22" s="24" t="s">
        <v>448</v>
      </c>
      <c r="H22" s="24" t="s">
        <v>279</v>
      </c>
      <c r="I22" s="38">
        <v>39485</v>
      </c>
      <c r="J22" s="38">
        <v>4853325</v>
      </c>
      <c r="K22" s="24" t="s">
        <v>1503</v>
      </c>
      <c r="L22" s="33">
        <v>1.23</v>
      </c>
      <c r="M22" s="33">
        <v>1.21</v>
      </c>
      <c r="N22" s="33">
        <v>1.25</v>
      </c>
      <c r="O22" s="30">
        <v>1</v>
      </c>
      <c r="P22" s="30" t="s">
        <v>272</v>
      </c>
      <c r="Q22" s="30" t="s">
        <v>272</v>
      </c>
      <c r="R22" s="30" t="s">
        <v>272</v>
      </c>
      <c r="S22" s="30">
        <v>1</v>
      </c>
      <c r="T22" s="30">
        <v>1</v>
      </c>
      <c r="U22" s="30">
        <f t="shared" si="0"/>
        <v>2</v>
      </c>
      <c r="V22" s="30">
        <v>1</v>
      </c>
      <c r="W22" s="30">
        <v>1</v>
      </c>
      <c r="X22" s="24">
        <v>33010023</v>
      </c>
      <c r="Y22" s="24" t="s">
        <v>310</v>
      </c>
      <c r="Z22" s="26" t="s">
        <v>448</v>
      </c>
      <c r="AA22" s="26" t="s">
        <v>1504</v>
      </c>
      <c r="AB22" s="32" t="s">
        <v>1505</v>
      </c>
      <c r="AC22" s="32" t="s">
        <v>1506</v>
      </c>
    </row>
    <row r="23" spans="1:29" s="9" customFormat="1" x14ac:dyDescent="0.35">
      <c r="A23" s="24" t="s">
        <v>645</v>
      </c>
      <c r="B23" s="30">
        <v>2024</v>
      </c>
      <c r="C23" s="24" t="s">
        <v>296</v>
      </c>
      <c r="D23" s="24" t="s">
        <v>296</v>
      </c>
      <c r="E23" s="24" t="s">
        <v>168</v>
      </c>
      <c r="F23" s="30">
        <v>26</v>
      </c>
      <c r="G23" s="24" t="s">
        <v>500</v>
      </c>
      <c r="H23" s="24" t="s">
        <v>303</v>
      </c>
      <c r="I23" s="38">
        <v>4106</v>
      </c>
      <c r="J23" s="38">
        <v>4142349</v>
      </c>
      <c r="K23" s="24" t="s">
        <v>646</v>
      </c>
      <c r="L23" s="33">
        <v>1.08</v>
      </c>
      <c r="M23" s="33">
        <v>1.04</v>
      </c>
      <c r="N23" s="33">
        <v>1.1299999999999999</v>
      </c>
      <c r="O23" s="30">
        <v>1</v>
      </c>
      <c r="P23" s="30">
        <v>1</v>
      </c>
      <c r="Q23" s="30" t="s">
        <v>272</v>
      </c>
      <c r="R23" s="30" t="s">
        <v>272</v>
      </c>
      <c r="S23" s="30">
        <v>1</v>
      </c>
      <c r="T23" s="30">
        <v>1</v>
      </c>
      <c r="U23" s="31">
        <f t="shared" si="0"/>
        <v>2</v>
      </c>
      <c r="V23" s="30">
        <v>1</v>
      </c>
      <c r="W23" s="30">
        <v>0</v>
      </c>
      <c r="X23" s="24">
        <v>39253735</v>
      </c>
      <c r="Y23" s="24" t="s">
        <v>273</v>
      </c>
      <c r="Z23" s="26" t="s">
        <v>500</v>
      </c>
      <c r="AA23" s="41" t="s">
        <v>891</v>
      </c>
      <c r="AB23" s="32" t="s">
        <v>648</v>
      </c>
      <c r="AC23" s="32" t="s">
        <v>649</v>
      </c>
    </row>
    <row r="24" spans="1:29" s="9" customFormat="1" x14ac:dyDescent="0.35">
      <c r="A24" s="24" t="s">
        <v>645</v>
      </c>
      <c r="B24" s="30">
        <v>2024</v>
      </c>
      <c r="C24" s="24" t="s">
        <v>268</v>
      </c>
      <c r="D24" s="24" t="s">
        <v>268</v>
      </c>
      <c r="E24" s="24" t="s">
        <v>168</v>
      </c>
      <c r="F24" s="30">
        <v>26</v>
      </c>
      <c r="G24" s="24" t="s">
        <v>500</v>
      </c>
      <c r="H24" s="24" t="s">
        <v>303</v>
      </c>
      <c r="I24" s="38">
        <v>917</v>
      </c>
      <c r="J24" s="38">
        <v>4142349</v>
      </c>
      <c r="K24" s="24" t="s">
        <v>646</v>
      </c>
      <c r="L24" s="33">
        <v>1.25</v>
      </c>
      <c r="M24" s="33">
        <v>1.1499999999999999</v>
      </c>
      <c r="N24" s="33">
        <v>1.36</v>
      </c>
      <c r="O24" s="30">
        <v>1</v>
      </c>
      <c r="P24" s="30" t="s">
        <v>272</v>
      </c>
      <c r="Q24" s="30" t="s">
        <v>272</v>
      </c>
      <c r="R24" s="30" t="s">
        <v>272</v>
      </c>
      <c r="S24" s="30">
        <v>1</v>
      </c>
      <c r="T24" s="30">
        <v>1</v>
      </c>
      <c r="U24" s="31">
        <f t="shared" si="0"/>
        <v>2</v>
      </c>
      <c r="V24" s="30">
        <v>1</v>
      </c>
      <c r="W24" s="30">
        <v>0</v>
      </c>
      <c r="X24" s="24">
        <v>39253735</v>
      </c>
      <c r="Y24" s="24" t="s">
        <v>273</v>
      </c>
      <c r="Z24" s="26" t="s">
        <v>500</v>
      </c>
      <c r="AA24" s="41" t="s">
        <v>891</v>
      </c>
      <c r="AB24" s="32" t="s">
        <v>648</v>
      </c>
      <c r="AC24" s="32" t="s">
        <v>649</v>
      </c>
    </row>
    <row r="25" spans="1:29" s="9" customFormat="1" x14ac:dyDescent="0.35">
      <c r="A25" s="24" t="s">
        <v>645</v>
      </c>
      <c r="B25" s="30">
        <v>2024</v>
      </c>
      <c r="C25" s="24" t="s">
        <v>551</v>
      </c>
      <c r="D25" s="24" t="s">
        <v>551</v>
      </c>
      <c r="E25" s="24" t="s">
        <v>168</v>
      </c>
      <c r="F25" s="30">
        <v>26</v>
      </c>
      <c r="G25" s="24" t="s">
        <v>500</v>
      </c>
      <c r="H25" s="24" t="s">
        <v>303</v>
      </c>
      <c r="I25" s="38">
        <v>1193</v>
      </c>
      <c r="J25" s="38">
        <v>4142349</v>
      </c>
      <c r="K25" s="24" t="s">
        <v>646</v>
      </c>
      <c r="L25" s="33">
        <v>1.61</v>
      </c>
      <c r="M25" s="33">
        <v>1.49</v>
      </c>
      <c r="N25" s="33">
        <v>1.74</v>
      </c>
      <c r="O25" s="30">
        <v>1</v>
      </c>
      <c r="P25" s="30">
        <v>1</v>
      </c>
      <c r="Q25" s="30" t="s">
        <v>272</v>
      </c>
      <c r="R25" s="30">
        <v>0</v>
      </c>
      <c r="S25" s="30">
        <f>IF(OR(O25=0, P25=0, Q25=0, R25=0), 0, 1)</f>
        <v>0</v>
      </c>
      <c r="T25" s="30">
        <v>1</v>
      </c>
      <c r="U25" s="31">
        <f t="shared" si="0"/>
        <v>1</v>
      </c>
      <c r="V25" s="30">
        <v>1</v>
      </c>
      <c r="W25" s="30">
        <v>0</v>
      </c>
      <c r="X25" s="24">
        <v>39253735</v>
      </c>
      <c r="Y25" s="24" t="s">
        <v>273</v>
      </c>
      <c r="Z25" s="26" t="s">
        <v>500</v>
      </c>
      <c r="AA25" s="41" t="s">
        <v>891</v>
      </c>
      <c r="AB25" s="32" t="s">
        <v>648</v>
      </c>
      <c r="AC25" s="32" t="s">
        <v>649</v>
      </c>
    </row>
    <row r="26" spans="1:29" s="9" customFormat="1" x14ac:dyDescent="0.35">
      <c r="A26" s="24" t="s">
        <v>645</v>
      </c>
      <c r="B26" s="30">
        <v>2024</v>
      </c>
      <c r="C26" s="24" t="s">
        <v>344</v>
      </c>
      <c r="D26" s="24" t="s">
        <v>344</v>
      </c>
      <c r="E26" s="24" t="s">
        <v>168</v>
      </c>
      <c r="F26" s="30">
        <v>26</v>
      </c>
      <c r="G26" s="24" t="s">
        <v>500</v>
      </c>
      <c r="H26" s="24" t="s">
        <v>303</v>
      </c>
      <c r="I26" s="38">
        <v>1465</v>
      </c>
      <c r="J26" s="38">
        <v>4142349</v>
      </c>
      <c r="K26" s="24" t="s">
        <v>646</v>
      </c>
      <c r="L26" s="33">
        <v>1.31</v>
      </c>
      <c r="M26" s="33">
        <v>1.21</v>
      </c>
      <c r="N26" s="33">
        <v>1.41</v>
      </c>
      <c r="O26" s="30">
        <v>1</v>
      </c>
      <c r="P26" s="30">
        <v>1</v>
      </c>
      <c r="Q26" s="30" t="s">
        <v>272</v>
      </c>
      <c r="R26" s="30" t="s">
        <v>272</v>
      </c>
      <c r="S26" s="30">
        <v>1</v>
      </c>
      <c r="T26" s="30">
        <v>1</v>
      </c>
      <c r="U26" s="31">
        <f t="shared" si="0"/>
        <v>2</v>
      </c>
      <c r="V26" s="30">
        <v>1</v>
      </c>
      <c r="W26" s="30">
        <v>0</v>
      </c>
      <c r="X26" s="24">
        <v>39253735</v>
      </c>
      <c r="Y26" s="24" t="s">
        <v>273</v>
      </c>
      <c r="Z26" s="26" t="s">
        <v>500</v>
      </c>
      <c r="AA26" s="41" t="s">
        <v>891</v>
      </c>
      <c r="AB26" s="32" t="s">
        <v>648</v>
      </c>
      <c r="AC26" s="32" t="s">
        <v>649</v>
      </c>
    </row>
    <row r="27" spans="1:29" s="9" customFormat="1" x14ac:dyDescent="0.35">
      <c r="A27" s="24" t="s">
        <v>645</v>
      </c>
      <c r="B27" s="30">
        <v>2024</v>
      </c>
      <c r="C27" s="24" t="s">
        <v>283</v>
      </c>
      <c r="D27" s="24" t="s">
        <v>283</v>
      </c>
      <c r="E27" s="24" t="s">
        <v>168</v>
      </c>
      <c r="F27" s="30">
        <v>26</v>
      </c>
      <c r="G27" s="24" t="s">
        <v>500</v>
      </c>
      <c r="H27" s="24" t="s">
        <v>303</v>
      </c>
      <c r="I27" s="38">
        <v>3284</v>
      </c>
      <c r="J27" s="38">
        <v>4142349</v>
      </c>
      <c r="K27" s="24" t="s">
        <v>646</v>
      </c>
      <c r="L27" s="33">
        <v>1.4</v>
      </c>
      <c r="M27" s="33">
        <v>1.33</v>
      </c>
      <c r="N27" s="33">
        <v>1.47</v>
      </c>
      <c r="O27" s="30">
        <v>1</v>
      </c>
      <c r="P27" s="30" t="s">
        <v>272</v>
      </c>
      <c r="Q27" s="30" t="s">
        <v>272</v>
      </c>
      <c r="R27" s="30" t="s">
        <v>272</v>
      </c>
      <c r="S27" s="30">
        <v>1</v>
      </c>
      <c r="T27" s="30">
        <v>1</v>
      </c>
      <c r="U27" s="31">
        <f t="shared" si="0"/>
        <v>2</v>
      </c>
      <c r="V27" s="30">
        <v>1</v>
      </c>
      <c r="W27" s="30">
        <v>0</v>
      </c>
      <c r="X27" s="24">
        <v>39253735</v>
      </c>
      <c r="Y27" s="24" t="s">
        <v>273</v>
      </c>
      <c r="Z27" s="26" t="s">
        <v>500</v>
      </c>
      <c r="AA27" s="41" t="s">
        <v>891</v>
      </c>
      <c r="AB27" s="32" t="s">
        <v>648</v>
      </c>
      <c r="AC27" s="32" t="s">
        <v>649</v>
      </c>
    </row>
    <row r="28" spans="1:29" s="9" customFormat="1" x14ac:dyDescent="0.35">
      <c r="A28" s="24" t="s">
        <v>645</v>
      </c>
      <c r="B28" s="30">
        <v>2024</v>
      </c>
      <c r="C28" s="24" t="s">
        <v>441</v>
      </c>
      <c r="D28" s="24" t="s">
        <v>441</v>
      </c>
      <c r="E28" s="24" t="s">
        <v>168</v>
      </c>
      <c r="F28" s="30">
        <v>26</v>
      </c>
      <c r="G28" s="24" t="s">
        <v>500</v>
      </c>
      <c r="H28" s="24" t="s">
        <v>303</v>
      </c>
      <c r="I28" s="38">
        <v>3699</v>
      </c>
      <c r="J28" s="38">
        <v>4142349</v>
      </c>
      <c r="K28" s="24" t="s">
        <v>646</v>
      </c>
      <c r="L28" s="33">
        <v>1.1100000000000001</v>
      </c>
      <c r="M28" s="33">
        <v>1.06</v>
      </c>
      <c r="N28" s="33">
        <v>1.1599999999999999</v>
      </c>
      <c r="O28" s="30">
        <v>1</v>
      </c>
      <c r="P28" s="30" t="s">
        <v>272</v>
      </c>
      <c r="Q28" s="30" t="s">
        <v>272</v>
      </c>
      <c r="R28" s="30" t="s">
        <v>272</v>
      </c>
      <c r="S28" s="30">
        <v>1</v>
      </c>
      <c r="T28" s="30">
        <v>1</v>
      </c>
      <c r="U28" s="31">
        <f t="shared" si="0"/>
        <v>2</v>
      </c>
      <c r="V28" s="30">
        <v>1</v>
      </c>
      <c r="W28" s="30">
        <v>0</v>
      </c>
      <c r="X28" s="24">
        <v>39253735</v>
      </c>
      <c r="Y28" s="24" t="s">
        <v>273</v>
      </c>
      <c r="Z28" s="26" t="s">
        <v>500</v>
      </c>
      <c r="AA28" s="41" t="s">
        <v>891</v>
      </c>
      <c r="AB28" s="32" t="s">
        <v>648</v>
      </c>
      <c r="AC28" s="32" t="s">
        <v>649</v>
      </c>
    </row>
    <row r="29" spans="1:29" s="9" customFormat="1" x14ac:dyDescent="0.35">
      <c r="A29" s="24" t="s">
        <v>645</v>
      </c>
      <c r="B29" s="30">
        <v>2024</v>
      </c>
      <c r="C29" s="24" t="s">
        <v>415</v>
      </c>
      <c r="D29" s="24" t="s">
        <v>415</v>
      </c>
      <c r="E29" s="24" t="s">
        <v>168</v>
      </c>
      <c r="F29" s="30">
        <v>26</v>
      </c>
      <c r="G29" s="24" t="s">
        <v>500</v>
      </c>
      <c r="H29" s="24" t="s">
        <v>303</v>
      </c>
      <c r="I29" s="38">
        <v>3720</v>
      </c>
      <c r="J29" s="38">
        <v>4142349</v>
      </c>
      <c r="K29" s="24" t="s">
        <v>646</v>
      </c>
      <c r="L29" s="33">
        <v>1.1399999999999999</v>
      </c>
      <c r="M29" s="33">
        <v>1.08</v>
      </c>
      <c r="N29" s="33">
        <v>1.19</v>
      </c>
      <c r="O29" s="30">
        <v>1</v>
      </c>
      <c r="P29" s="30" t="s">
        <v>272</v>
      </c>
      <c r="Q29" s="30" t="s">
        <v>272</v>
      </c>
      <c r="R29" s="30" t="s">
        <v>272</v>
      </c>
      <c r="S29" s="30">
        <v>1</v>
      </c>
      <c r="T29" s="30">
        <v>1</v>
      </c>
      <c r="U29" s="31">
        <f t="shared" si="0"/>
        <v>2</v>
      </c>
      <c r="V29" s="30">
        <v>1</v>
      </c>
      <c r="W29" s="30">
        <v>0</v>
      </c>
      <c r="X29" s="24">
        <v>39253735</v>
      </c>
      <c r="Y29" s="24" t="s">
        <v>273</v>
      </c>
      <c r="Z29" s="26" t="s">
        <v>500</v>
      </c>
      <c r="AA29" s="41" t="s">
        <v>891</v>
      </c>
      <c r="AB29" s="32" t="s">
        <v>648</v>
      </c>
      <c r="AC29" s="32" t="s">
        <v>649</v>
      </c>
    </row>
    <row r="30" spans="1:29" s="9" customFormat="1" x14ac:dyDescent="0.35">
      <c r="A30" s="24" t="s">
        <v>645</v>
      </c>
      <c r="B30" s="30">
        <v>2024</v>
      </c>
      <c r="C30" s="24" t="s">
        <v>488</v>
      </c>
      <c r="D30" s="24" t="s">
        <v>488</v>
      </c>
      <c r="E30" s="24" t="s">
        <v>168</v>
      </c>
      <c r="F30" s="30">
        <v>26</v>
      </c>
      <c r="G30" s="24" t="s">
        <v>500</v>
      </c>
      <c r="H30" s="24" t="s">
        <v>303</v>
      </c>
      <c r="I30" s="38">
        <v>3892</v>
      </c>
      <c r="J30" s="38">
        <v>4142349</v>
      </c>
      <c r="K30" s="24" t="s">
        <v>646</v>
      </c>
      <c r="L30" s="33">
        <v>0.92</v>
      </c>
      <c r="M30" s="33">
        <v>0.88</v>
      </c>
      <c r="N30" s="33">
        <v>0.97</v>
      </c>
      <c r="O30" s="30">
        <v>1</v>
      </c>
      <c r="P30" s="30" t="s">
        <v>272</v>
      </c>
      <c r="Q30" s="30" t="s">
        <v>272</v>
      </c>
      <c r="R30" s="30" t="s">
        <v>272</v>
      </c>
      <c r="S30" s="30">
        <v>1</v>
      </c>
      <c r="T30" s="30">
        <v>1</v>
      </c>
      <c r="U30" s="31">
        <f t="shared" si="0"/>
        <v>2</v>
      </c>
      <c r="V30" s="30">
        <v>1</v>
      </c>
      <c r="W30" s="30">
        <v>0</v>
      </c>
      <c r="X30" s="24">
        <v>39253735</v>
      </c>
      <c r="Y30" s="24" t="s">
        <v>273</v>
      </c>
      <c r="Z30" s="26" t="s">
        <v>500</v>
      </c>
      <c r="AA30" s="41" t="s">
        <v>891</v>
      </c>
      <c r="AB30" s="32" t="s">
        <v>648</v>
      </c>
      <c r="AC30" s="32" t="s">
        <v>649</v>
      </c>
    </row>
    <row r="31" spans="1:29" s="9" customFormat="1" x14ac:dyDescent="0.35">
      <c r="A31" s="24" t="s">
        <v>645</v>
      </c>
      <c r="B31" s="30">
        <v>2024</v>
      </c>
      <c r="C31" s="24" t="s">
        <v>387</v>
      </c>
      <c r="D31" s="24" t="s">
        <v>387</v>
      </c>
      <c r="E31" s="24" t="s">
        <v>168</v>
      </c>
      <c r="F31" s="30">
        <v>26</v>
      </c>
      <c r="G31" s="24" t="s">
        <v>500</v>
      </c>
      <c r="H31" s="24" t="s">
        <v>303</v>
      </c>
      <c r="I31" s="38">
        <v>5509</v>
      </c>
      <c r="J31" s="38">
        <v>4142349</v>
      </c>
      <c r="K31" s="24" t="s">
        <v>646</v>
      </c>
      <c r="L31" s="33">
        <v>1.1100000000000001</v>
      </c>
      <c r="M31" s="33">
        <v>1.07</v>
      </c>
      <c r="N31" s="33">
        <v>1.1599999999999999</v>
      </c>
      <c r="O31" s="30">
        <v>1</v>
      </c>
      <c r="P31" s="30" t="s">
        <v>272</v>
      </c>
      <c r="Q31" s="30" t="s">
        <v>272</v>
      </c>
      <c r="R31" s="30">
        <v>0</v>
      </c>
      <c r="S31" s="30">
        <v>0</v>
      </c>
      <c r="T31" s="30">
        <v>1</v>
      </c>
      <c r="U31" s="31">
        <f t="shared" si="0"/>
        <v>1</v>
      </c>
      <c r="V31" s="30">
        <v>1</v>
      </c>
      <c r="W31" s="30">
        <v>0</v>
      </c>
      <c r="X31" s="24">
        <v>39253735</v>
      </c>
      <c r="Y31" s="24" t="s">
        <v>273</v>
      </c>
      <c r="Z31" s="26" t="s">
        <v>500</v>
      </c>
      <c r="AA31" s="37" t="s">
        <v>891</v>
      </c>
      <c r="AB31" s="32" t="s">
        <v>648</v>
      </c>
      <c r="AC31" s="32" t="s">
        <v>649</v>
      </c>
    </row>
    <row r="32" spans="1:29" s="9" customFormat="1" x14ac:dyDescent="0.35">
      <c r="A32" s="24" t="s">
        <v>645</v>
      </c>
      <c r="B32" s="30">
        <v>2024</v>
      </c>
      <c r="C32" s="24" t="s">
        <v>474</v>
      </c>
      <c r="D32" s="24" t="s">
        <v>474</v>
      </c>
      <c r="E32" s="24" t="s">
        <v>168</v>
      </c>
      <c r="F32" s="30">
        <v>26</v>
      </c>
      <c r="G32" s="24" t="s">
        <v>500</v>
      </c>
      <c r="H32" s="24" t="s">
        <v>303</v>
      </c>
      <c r="I32" s="38">
        <v>5573</v>
      </c>
      <c r="J32" s="38">
        <v>4142349</v>
      </c>
      <c r="K32" s="24" t="s">
        <v>646</v>
      </c>
      <c r="L32" s="33">
        <v>1.02</v>
      </c>
      <c r="M32" s="33">
        <v>0.98</v>
      </c>
      <c r="N32" s="33">
        <v>1.06</v>
      </c>
      <c r="O32" s="30">
        <v>1</v>
      </c>
      <c r="P32" s="30" t="s">
        <v>272</v>
      </c>
      <c r="Q32" s="30" t="s">
        <v>272</v>
      </c>
      <c r="R32" s="30" t="s">
        <v>272</v>
      </c>
      <c r="S32" s="30">
        <v>1</v>
      </c>
      <c r="T32" s="30">
        <v>1</v>
      </c>
      <c r="U32" s="31">
        <f t="shared" si="0"/>
        <v>2</v>
      </c>
      <c r="V32" s="30">
        <v>1</v>
      </c>
      <c r="W32" s="30">
        <v>0</v>
      </c>
      <c r="X32" s="24">
        <v>39253735</v>
      </c>
      <c r="Y32" s="24" t="s">
        <v>273</v>
      </c>
      <c r="Z32" s="26" t="s">
        <v>500</v>
      </c>
      <c r="AA32" s="37" t="s">
        <v>891</v>
      </c>
      <c r="AB32" s="32" t="s">
        <v>648</v>
      </c>
      <c r="AC32" s="32" t="s">
        <v>649</v>
      </c>
    </row>
    <row r="33" spans="1:29" s="9" customFormat="1" x14ac:dyDescent="0.35">
      <c r="A33" s="24" t="s">
        <v>645</v>
      </c>
      <c r="B33" s="30">
        <v>2024</v>
      </c>
      <c r="C33" s="24" t="s">
        <v>1421</v>
      </c>
      <c r="D33" s="24" t="s">
        <v>455</v>
      </c>
      <c r="E33" s="24" t="s">
        <v>168</v>
      </c>
      <c r="F33" s="30">
        <v>26</v>
      </c>
      <c r="G33" s="24" t="s">
        <v>500</v>
      </c>
      <c r="H33" s="24" t="s">
        <v>303</v>
      </c>
      <c r="I33" s="38">
        <v>5893</v>
      </c>
      <c r="J33" s="38">
        <v>4142349</v>
      </c>
      <c r="K33" s="24" t="s">
        <v>646</v>
      </c>
      <c r="L33" s="33">
        <v>1.1100000000000001</v>
      </c>
      <c r="M33" s="33">
        <v>1.07</v>
      </c>
      <c r="N33" s="33">
        <v>1.1499999999999999</v>
      </c>
      <c r="O33" s="30">
        <v>1</v>
      </c>
      <c r="P33" s="30" t="s">
        <v>272</v>
      </c>
      <c r="Q33" s="30" t="s">
        <v>272</v>
      </c>
      <c r="R33" s="30" t="s">
        <v>272</v>
      </c>
      <c r="S33" s="30">
        <v>1</v>
      </c>
      <c r="T33" s="30">
        <v>1</v>
      </c>
      <c r="U33" s="31">
        <f t="shared" si="0"/>
        <v>2</v>
      </c>
      <c r="V33" s="30">
        <v>1</v>
      </c>
      <c r="W33" s="30">
        <v>0</v>
      </c>
      <c r="X33" s="24">
        <v>39253735</v>
      </c>
      <c r="Y33" s="24" t="s">
        <v>273</v>
      </c>
      <c r="Z33" s="26" t="s">
        <v>500</v>
      </c>
      <c r="AA33" s="37" t="s">
        <v>891</v>
      </c>
      <c r="AB33" s="32" t="s">
        <v>648</v>
      </c>
      <c r="AC33" s="32" t="s">
        <v>649</v>
      </c>
    </row>
    <row r="34" spans="1:29" s="9" customFormat="1" x14ac:dyDescent="0.35">
      <c r="A34" s="24" t="s">
        <v>645</v>
      </c>
      <c r="B34" s="30">
        <v>2024</v>
      </c>
      <c r="C34" s="24" t="s">
        <v>621</v>
      </c>
      <c r="D34" s="24" t="s">
        <v>491</v>
      </c>
      <c r="E34" s="24" t="s">
        <v>168</v>
      </c>
      <c r="F34" s="30">
        <v>26</v>
      </c>
      <c r="G34" s="24" t="s">
        <v>500</v>
      </c>
      <c r="H34" s="24" t="s">
        <v>303</v>
      </c>
      <c r="I34" s="38">
        <v>6193</v>
      </c>
      <c r="J34" s="38">
        <v>4142349</v>
      </c>
      <c r="K34" s="24" t="s">
        <v>646</v>
      </c>
      <c r="L34" s="33">
        <v>1.45</v>
      </c>
      <c r="M34" s="33">
        <v>1.4</v>
      </c>
      <c r="N34" s="33">
        <v>1.5</v>
      </c>
      <c r="O34" s="30">
        <v>1</v>
      </c>
      <c r="P34" s="30" t="s">
        <v>272</v>
      </c>
      <c r="Q34" s="30" t="s">
        <v>272</v>
      </c>
      <c r="R34" s="30">
        <v>0</v>
      </c>
      <c r="S34" s="30">
        <v>0</v>
      </c>
      <c r="T34" s="30">
        <v>1</v>
      </c>
      <c r="U34" s="31">
        <f t="shared" si="0"/>
        <v>1</v>
      </c>
      <c r="V34" s="30">
        <v>1</v>
      </c>
      <c r="W34" s="30">
        <v>0</v>
      </c>
      <c r="X34" s="24">
        <v>39253735</v>
      </c>
      <c r="Y34" s="24" t="s">
        <v>273</v>
      </c>
      <c r="Z34" s="26" t="s">
        <v>500</v>
      </c>
      <c r="AA34" s="37" t="s">
        <v>891</v>
      </c>
      <c r="AB34" s="32" t="s">
        <v>648</v>
      </c>
      <c r="AC34" s="32" t="s">
        <v>649</v>
      </c>
    </row>
    <row r="35" spans="1:29" s="9" customFormat="1" x14ac:dyDescent="0.35">
      <c r="A35" s="24" t="s">
        <v>645</v>
      </c>
      <c r="B35" s="30">
        <v>2024</v>
      </c>
      <c r="C35" s="24" t="s">
        <v>334</v>
      </c>
      <c r="D35" s="24" t="s">
        <v>334</v>
      </c>
      <c r="E35" s="24" t="s">
        <v>168</v>
      </c>
      <c r="F35" s="30">
        <v>26</v>
      </c>
      <c r="G35" s="24" t="s">
        <v>500</v>
      </c>
      <c r="H35" s="24" t="s">
        <v>303</v>
      </c>
      <c r="I35" s="38">
        <v>22167</v>
      </c>
      <c r="J35" s="38">
        <v>4142349</v>
      </c>
      <c r="K35" s="24" t="s">
        <v>646</v>
      </c>
      <c r="L35" s="33">
        <v>1.05</v>
      </c>
      <c r="M35" s="33">
        <v>1.03</v>
      </c>
      <c r="N35" s="33">
        <v>1.07</v>
      </c>
      <c r="O35" s="30">
        <v>1</v>
      </c>
      <c r="P35" s="30" t="s">
        <v>272</v>
      </c>
      <c r="Q35" s="30" t="s">
        <v>272</v>
      </c>
      <c r="R35" s="30" t="s">
        <v>272</v>
      </c>
      <c r="S35" s="30">
        <v>1</v>
      </c>
      <c r="T35" s="30">
        <v>1</v>
      </c>
      <c r="U35" s="31">
        <f t="shared" si="0"/>
        <v>2</v>
      </c>
      <c r="V35" s="30">
        <v>1</v>
      </c>
      <c r="W35" s="30">
        <v>0</v>
      </c>
      <c r="X35" s="24">
        <v>39253735</v>
      </c>
      <c r="Y35" s="24" t="s">
        <v>273</v>
      </c>
      <c r="Z35" s="26" t="s">
        <v>500</v>
      </c>
      <c r="AA35" s="37" t="s">
        <v>891</v>
      </c>
      <c r="AB35" s="32" t="s">
        <v>648</v>
      </c>
      <c r="AC35" s="32" t="s">
        <v>649</v>
      </c>
    </row>
    <row r="36" spans="1:29" s="9" customFormat="1" x14ac:dyDescent="0.35">
      <c r="A36" s="24" t="s">
        <v>645</v>
      </c>
      <c r="B36" s="30">
        <v>2024</v>
      </c>
      <c r="C36" s="24" t="s">
        <v>393</v>
      </c>
      <c r="D36" s="24" t="s">
        <v>393</v>
      </c>
      <c r="E36" s="24" t="s">
        <v>168</v>
      </c>
      <c r="F36" s="30">
        <v>26</v>
      </c>
      <c r="G36" s="24" t="s">
        <v>500</v>
      </c>
      <c r="H36" s="24" t="s">
        <v>303</v>
      </c>
      <c r="I36" s="38">
        <v>28712</v>
      </c>
      <c r="J36" s="38">
        <v>4142349</v>
      </c>
      <c r="K36" s="24" t="s">
        <v>646</v>
      </c>
      <c r="L36" s="33">
        <v>1.1299999999999999</v>
      </c>
      <c r="M36" s="33">
        <v>1.1100000000000001</v>
      </c>
      <c r="N36" s="33">
        <v>1.1499999999999999</v>
      </c>
      <c r="O36" s="30">
        <v>1</v>
      </c>
      <c r="P36" s="30" t="s">
        <v>272</v>
      </c>
      <c r="Q36" s="30" t="s">
        <v>272</v>
      </c>
      <c r="R36" s="30" t="s">
        <v>272</v>
      </c>
      <c r="S36" s="30">
        <v>1</v>
      </c>
      <c r="T36" s="30">
        <v>1</v>
      </c>
      <c r="U36" s="31">
        <f t="shared" si="0"/>
        <v>2</v>
      </c>
      <c r="V36" s="30">
        <v>1</v>
      </c>
      <c r="W36" s="30">
        <v>0</v>
      </c>
      <c r="X36" s="24">
        <v>39253735</v>
      </c>
      <c r="Y36" s="24" t="s">
        <v>273</v>
      </c>
      <c r="Z36" s="26" t="s">
        <v>500</v>
      </c>
      <c r="AA36" s="37" t="s">
        <v>891</v>
      </c>
      <c r="AB36" s="32" t="s">
        <v>648</v>
      </c>
      <c r="AC36" s="32" t="s">
        <v>649</v>
      </c>
    </row>
    <row r="37" spans="1:29" s="9" customFormat="1" x14ac:dyDescent="0.35">
      <c r="A37" s="24" t="s">
        <v>645</v>
      </c>
      <c r="B37" s="30">
        <v>2024</v>
      </c>
      <c r="C37" s="24" t="s">
        <v>1415</v>
      </c>
      <c r="D37" s="24" t="s">
        <v>714</v>
      </c>
      <c r="E37" s="24" t="s">
        <v>168</v>
      </c>
      <c r="F37" s="30">
        <v>26</v>
      </c>
      <c r="G37" s="24" t="s">
        <v>500</v>
      </c>
      <c r="H37" s="24" t="s">
        <v>303</v>
      </c>
      <c r="I37" s="38">
        <v>5684</v>
      </c>
      <c r="J37" s="38">
        <v>4042179</v>
      </c>
      <c r="K37" s="24" t="s">
        <v>646</v>
      </c>
      <c r="L37" s="33">
        <v>1.1399999999999999</v>
      </c>
      <c r="M37" s="33">
        <v>1.1000000000000001</v>
      </c>
      <c r="N37" s="33">
        <v>1.19</v>
      </c>
      <c r="O37" s="30">
        <v>1</v>
      </c>
      <c r="P37" s="30" t="s">
        <v>272</v>
      </c>
      <c r="Q37" s="30" t="s">
        <v>272</v>
      </c>
      <c r="R37" s="30" t="s">
        <v>272</v>
      </c>
      <c r="S37" s="30">
        <v>1</v>
      </c>
      <c r="T37" s="30">
        <v>1</v>
      </c>
      <c r="U37" s="31">
        <f t="shared" si="0"/>
        <v>2</v>
      </c>
      <c r="V37" s="30">
        <v>1</v>
      </c>
      <c r="W37" s="30">
        <v>0</v>
      </c>
      <c r="X37" s="24">
        <v>39253735</v>
      </c>
      <c r="Y37" s="24" t="s">
        <v>273</v>
      </c>
      <c r="Z37" s="26" t="s">
        <v>500</v>
      </c>
      <c r="AA37" s="37" t="s">
        <v>891</v>
      </c>
      <c r="AB37" s="32" t="s">
        <v>648</v>
      </c>
      <c r="AC37" s="32" t="s">
        <v>649</v>
      </c>
    </row>
    <row r="38" spans="1:29" s="9" customFormat="1" x14ac:dyDescent="0.35">
      <c r="A38" s="24" t="s">
        <v>854</v>
      </c>
      <c r="B38" s="30">
        <v>2021</v>
      </c>
      <c r="C38" s="24" t="s">
        <v>296</v>
      </c>
      <c r="D38" s="24" t="s">
        <v>296</v>
      </c>
      <c r="E38" s="24" t="s">
        <v>192</v>
      </c>
      <c r="F38" s="30">
        <v>1</v>
      </c>
      <c r="G38" s="24" t="s">
        <v>855</v>
      </c>
      <c r="H38" s="24" t="s">
        <v>303</v>
      </c>
      <c r="I38" s="38">
        <v>2688</v>
      </c>
      <c r="J38" s="38">
        <v>3658417</v>
      </c>
      <c r="K38" s="24" t="s">
        <v>856</v>
      </c>
      <c r="L38" s="33">
        <f>1.08</f>
        <v>1.08</v>
      </c>
      <c r="M38" s="33">
        <v>1.0425924993048463</v>
      </c>
      <c r="N38" s="33">
        <v>1.1187496560522958</v>
      </c>
      <c r="O38" s="30">
        <v>1</v>
      </c>
      <c r="P38" s="30">
        <v>1</v>
      </c>
      <c r="Q38" s="30" t="s">
        <v>272</v>
      </c>
      <c r="R38" s="30" t="s">
        <v>272</v>
      </c>
      <c r="S38" s="30">
        <v>1</v>
      </c>
      <c r="T38" s="30">
        <v>1</v>
      </c>
      <c r="U38" s="30">
        <f t="shared" si="0"/>
        <v>2</v>
      </c>
      <c r="V38" s="30">
        <v>1</v>
      </c>
      <c r="W38" s="30">
        <v>1</v>
      </c>
      <c r="X38" s="24">
        <v>33441148</v>
      </c>
      <c r="Y38" s="24" t="s">
        <v>273</v>
      </c>
      <c r="Z38" s="26" t="s">
        <v>855</v>
      </c>
      <c r="AA38" s="26" t="s">
        <v>857</v>
      </c>
      <c r="AB38" s="32" t="s">
        <v>858</v>
      </c>
      <c r="AC38" s="32" t="s">
        <v>859</v>
      </c>
    </row>
    <row r="39" spans="1:29" s="9" customFormat="1" ht="14.5" customHeight="1" x14ac:dyDescent="0.35">
      <c r="A39" s="24" t="s">
        <v>1194</v>
      </c>
      <c r="B39" s="30">
        <v>2021</v>
      </c>
      <c r="C39" s="24" t="s">
        <v>361</v>
      </c>
      <c r="D39" s="24" t="s">
        <v>361</v>
      </c>
      <c r="E39" s="24" t="s">
        <v>107</v>
      </c>
      <c r="F39" s="30">
        <v>1</v>
      </c>
      <c r="G39" s="24" t="s">
        <v>448</v>
      </c>
      <c r="H39" s="24" t="s">
        <v>279</v>
      </c>
      <c r="I39" s="38">
        <v>34466</v>
      </c>
      <c r="J39" s="38">
        <v>3248941</v>
      </c>
      <c r="K39" s="24" t="s">
        <v>1499</v>
      </c>
      <c r="L39" s="33">
        <v>1.02</v>
      </c>
      <c r="M39" s="33">
        <v>1</v>
      </c>
      <c r="N39" s="33">
        <v>1.04</v>
      </c>
      <c r="O39" s="30">
        <v>1</v>
      </c>
      <c r="P39" s="30" t="s">
        <v>272</v>
      </c>
      <c r="Q39" s="30" t="s">
        <v>272</v>
      </c>
      <c r="R39" s="30" t="s">
        <v>272</v>
      </c>
      <c r="S39" s="30">
        <v>1</v>
      </c>
      <c r="T39" s="30">
        <v>1</v>
      </c>
      <c r="U39" s="30">
        <f t="shared" si="0"/>
        <v>2</v>
      </c>
      <c r="V39" s="30">
        <v>1</v>
      </c>
      <c r="W39" s="30">
        <v>1</v>
      </c>
      <c r="X39" s="24">
        <v>34940866</v>
      </c>
      <c r="Y39" s="24" t="s">
        <v>310</v>
      </c>
      <c r="Z39" s="26" t="s">
        <v>448</v>
      </c>
      <c r="AA39" s="26" t="s">
        <v>1500</v>
      </c>
      <c r="AB39" s="32" t="s">
        <v>1501</v>
      </c>
      <c r="AC39" s="32" t="s">
        <v>1502</v>
      </c>
    </row>
    <row r="40" spans="1:29" s="9" customFormat="1" x14ac:dyDescent="0.35">
      <c r="A40" s="24" t="s">
        <v>926</v>
      </c>
      <c r="B40" s="30">
        <v>2014</v>
      </c>
      <c r="C40" s="24" t="s">
        <v>540</v>
      </c>
      <c r="D40" s="24" t="s">
        <v>540</v>
      </c>
      <c r="E40" s="24" t="s">
        <v>46</v>
      </c>
      <c r="F40" s="30">
        <v>1</v>
      </c>
      <c r="G40" s="24" t="s">
        <v>394</v>
      </c>
      <c r="H40" s="24" t="s">
        <v>303</v>
      </c>
      <c r="I40" s="38">
        <v>1389</v>
      </c>
      <c r="J40" s="38">
        <v>2864658</v>
      </c>
      <c r="K40" s="24" t="s">
        <v>927</v>
      </c>
      <c r="L40" s="33">
        <v>1.1000000000000001</v>
      </c>
      <c r="M40" s="33">
        <v>1.05</v>
      </c>
      <c r="N40" s="33">
        <v>1.1499999999999899</v>
      </c>
      <c r="O40" s="30">
        <v>1</v>
      </c>
      <c r="P40" s="30" t="s">
        <v>272</v>
      </c>
      <c r="Q40" s="30" t="s">
        <v>272</v>
      </c>
      <c r="R40" s="30" t="s">
        <v>272</v>
      </c>
      <c r="S40" s="30">
        <v>1</v>
      </c>
      <c r="T40" s="30">
        <v>1</v>
      </c>
      <c r="U40" s="30">
        <f t="shared" si="0"/>
        <v>2</v>
      </c>
      <c r="V40" s="30">
        <v>1</v>
      </c>
      <c r="W40" s="30">
        <v>1</v>
      </c>
      <c r="X40" s="24">
        <v>25129328</v>
      </c>
      <c r="Y40" s="24" t="s">
        <v>273</v>
      </c>
      <c r="Z40" s="26" t="s">
        <v>394</v>
      </c>
      <c r="AA40" s="26" t="s">
        <v>931</v>
      </c>
      <c r="AB40" s="32" t="s">
        <v>929</v>
      </c>
      <c r="AC40" s="32" t="s">
        <v>930</v>
      </c>
    </row>
    <row r="41" spans="1:29" s="9" customFormat="1" x14ac:dyDescent="0.35">
      <c r="A41" s="24" t="s">
        <v>926</v>
      </c>
      <c r="B41" s="30">
        <v>2014</v>
      </c>
      <c r="C41" s="24" t="s">
        <v>469</v>
      </c>
      <c r="D41" s="24" t="s">
        <v>469</v>
      </c>
      <c r="E41" s="24" t="s">
        <v>46</v>
      </c>
      <c r="F41" s="30">
        <v>1</v>
      </c>
      <c r="G41" s="24" t="s">
        <v>394</v>
      </c>
      <c r="H41" s="24" t="s">
        <v>303</v>
      </c>
      <c r="I41" s="38">
        <v>2758</v>
      </c>
      <c r="J41" s="38">
        <v>2864658</v>
      </c>
      <c r="K41" s="24" t="s">
        <v>927</v>
      </c>
      <c r="L41" s="33">
        <v>1.62</v>
      </c>
      <c r="M41" s="33">
        <v>1.57139426714846</v>
      </c>
      <c r="N41" s="33">
        <v>1.6701091857502901</v>
      </c>
      <c r="O41" s="30">
        <v>1</v>
      </c>
      <c r="P41" s="30" t="s">
        <v>272</v>
      </c>
      <c r="Q41" s="30" t="s">
        <v>272</v>
      </c>
      <c r="R41" s="30" t="s">
        <v>272</v>
      </c>
      <c r="S41" s="30">
        <f>O41</f>
        <v>1</v>
      </c>
      <c r="T41" s="30">
        <v>1</v>
      </c>
      <c r="U41" s="30">
        <f t="shared" si="0"/>
        <v>2</v>
      </c>
      <c r="V41" s="30">
        <v>1</v>
      </c>
      <c r="W41" s="30">
        <v>1</v>
      </c>
      <c r="X41" s="24">
        <v>25129328</v>
      </c>
      <c r="Y41" s="24" t="s">
        <v>273</v>
      </c>
      <c r="Z41" s="26" t="s">
        <v>394</v>
      </c>
      <c r="AA41" s="26" t="s">
        <v>931</v>
      </c>
      <c r="AB41" s="32" t="s">
        <v>929</v>
      </c>
      <c r="AC41" s="32" t="s">
        <v>930</v>
      </c>
    </row>
    <row r="42" spans="1:29" s="9" customFormat="1" x14ac:dyDescent="0.35">
      <c r="A42" s="24" t="s">
        <v>926</v>
      </c>
      <c r="B42" s="30">
        <v>2014</v>
      </c>
      <c r="C42" s="24" t="s">
        <v>379</v>
      </c>
      <c r="D42" s="24" t="s">
        <v>379</v>
      </c>
      <c r="E42" s="24" t="s">
        <v>46</v>
      </c>
      <c r="F42" s="30">
        <v>1</v>
      </c>
      <c r="G42" s="24" t="s">
        <v>394</v>
      </c>
      <c r="H42" s="24" t="s">
        <v>303</v>
      </c>
      <c r="I42" s="38">
        <v>3684</v>
      </c>
      <c r="J42" s="38">
        <v>2864658</v>
      </c>
      <c r="K42" s="24" t="s">
        <v>927</v>
      </c>
      <c r="L42" s="33">
        <v>1.0900000000000001</v>
      </c>
      <c r="M42" s="33">
        <v>1.0525726890279301</v>
      </c>
      <c r="N42" s="33">
        <v>1.1287581488526199</v>
      </c>
      <c r="O42" s="30">
        <v>1</v>
      </c>
      <c r="P42" s="30" t="s">
        <v>272</v>
      </c>
      <c r="Q42" s="30" t="s">
        <v>272</v>
      </c>
      <c r="R42" s="30" t="s">
        <v>272</v>
      </c>
      <c r="S42" s="30">
        <v>1</v>
      </c>
      <c r="T42" s="30">
        <v>1</v>
      </c>
      <c r="U42" s="30">
        <f t="shared" si="0"/>
        <v>2</v>
      </c>
      <c r="V42" s="30">
        <v>1</v>
      </c>
      <c r="W42" s="30">
        <v>1</v>
      </c>
      <c r="X42" s="24">
        <v>25129328</v>
      </c>
      <c r="Y42" s="24" t="s">
        <v>273</v>
      </c>
      <c r="Z42" s="26" t="s">
        <v>394</v>
      </c>
      <c r="AA42" s="26" t="s">
        <v>931</v>
      </c>
      <c r="AB42" s="32" t="s">
        <v>929</v>
      </c>
      <c r="AC42" s="32" t="s">
        <v>930</v>
      </c>
    </row>
    <row r="43" spans="1:29" s="9" customFormat="1" x14ac:dyDescent="0.35">
      <c r="A43" s="24" t="s">
        <v>926</v>
      </c>
      <c r="B43" s="30">
        <v>2014</v>
      </c>
      <c r="C43" s="24" t="s">
        <v>361</v>
      </c>
      <c r="D43" s="24" t="s">
        <v>361</v>
      </c>
      <c r="E43" s="24" t="s">
        <v>46</v>
      </c>
      <c r="F43" s="30">
        <v>1</v>
      </c>
      <c r="G43" s="24" t="s">
        <v>394</v>
      </c>
      <c r="H43" s="24" t="s">
        <v>303</v>
      </c>
      <c r="I43" s="38">
        <v>6298</v>
      </c>
      <c r="J43" s="38">
        <v>2864658</v>
      </c>
      <c r="K43" s="24" t="s">
        <v>927</v>
      </c>
      <c r="L43" s="33">
        <v>0.89</v>
      </c>
      <c r="M43" s="33">
        <v>0.87</v>
      </c>
      <c r="N43" s="33">
        <v>0.91</v>
      </c>
      <c r="O43" s="30">
        <v>1</v>
      </c>
      <c r="P43" s="30" t="s">
        <v>272</v>
      </c>
      <c r="Q43" s="30" t="s">
        <v>272</v>
      </c>
      <c r="R43" s="30" t="s">
        <v>272</v>
      </c>
      <c r="S43" s="30">
        <v>1</v>
      </c>
      <c r="T43" s="30">
        <v>1</v>
      </c>
      <c r="U43" s="30">
        <f t="shared" si="0"/>
        <v>2</v>
      </c>
      <c r="V43" s="30">
        <v>1</v>
      </c>
      <c r="W43" s="30">
        <v>1</v>
      </c>
      <c r="X43" s="24">
        <v>25129328</v>
      </c>
      <c r="Y43" s="24" t="s">
        <v>273</v>
      </c>
      <c r="Z43" s="26" t="s">
        <v>394</v>
      </c>
      <c r="AA43" s="26" t="s">
        <v>931</v>
      </c>
      <c r="AB43" s="32" t="s">
        <v>929</v>
      </c>
      <c r="AC43" s="32" t="s">
        <v>930</v>
      </c>
    </row>
    <row r="44" spans="1:29" s="9" customFormat="1" x14ac:dyDescent="0.35">
      <c r="A44" s="24" t="s">
        <v>926</v>
      </c>
      <c r="B44" s="30">
        <v>2014</v>
      </c>
      <c r="C44" s="24" t="s">
        <v>325</v>
      </c>
      <c r="D44" s="24" t="s">
        <v>325</v>
      </c>
      <c r="E44" s="24" t="s">
        <v>46</v>
      </c>
      <c r="F44" s="30">
        <v>1</v>
      </c>
      <c r="G44" s="24" t="s">
        <v>394</v>
      </c>
      <c r="H44" s="24" t="s">
        <v>303</v>
      </c>
      <c r="I44" s="38">
        <v>28409</v>
      </c>
      <c r="J44" s="38">
        <v>2864658</v>
      </c>
      <c r="K44" s="24" t="s">
        <v>927</v>
      </c>
      <c r="L44" s="33">
        <v>1.05</v>
      </c>
      <c r="M44" s="33">
        <v>1.03</v>
      </c>
      <c r="N44" s="33">
        <v>1.07</v>
      </c>
      <c r="O44" s="30">
        <v>1</v>
      </c>
      <c r="P44" s="30" t="s">
        <v>272</v>
      </c>
      <c r="Q44" s="30" t="s">
        <v>272</v>
      </c>
      <c r="R44" s="30" t="s">
        <v>272</v>
      </c>
      <c r="S44" s="30">
        <v>1</v>
      </c>
      <c r="T44" s="30">
        <v>1</v>
      </c>
      <c r="U44" s="30">
        <f t="shared" si="0"/>
        <v>2</v>
      </c>
      <c r="V44" s="30">
        <v>1</v>
      </c>
      <c r="W44" s="30">
        <v>1</v>
      </c>
      <c r="X44" s="24">
        <v>25129328</v>
      </c>
      <c r="Y44" s="24" t="s">
        <v>273</v>
      </c>
      <c r="Z44" s="26" t="s">
        <v>394</v>
      </c>
      <c r="AA44" s="26" t="s">
        <v>931</v>
      </c>
      <c r="AB44" s="32" t="s">
        <v>929</v>
      </c>
      <c r="AC44" s="32" t="s">
        <v>930</v>
      </c>
    </row>
    <row r="45" spans="1:29" s="9" customFormat="1" x14ac:dyDescent="0.35">
      <c r="A45" s="24" t="s">
        <v>1416</v>
      </c>
      <c r="B45" s="30">
        <v>2021</v>
      </c>
      <c r="C45" s="24" t="s">
        <v>540</v>
      </c>
      <c r="D45" s="24" t="s">
        <v>540</v>
      </c>
      <c r="E45" s="24" t="s">
        <v>107</v>
      </c>
      <c r="F45" s="30">
        <v>1</v>
      </c>
      <c r="G45" s="24" t="s">
        <v>448</v>
      </c>
      <c r="H45" s="24" t="s">
        <v>279</v>
      </c>
      <c r="I45" s="38">
        <v>5817</v>
      </c>
      <c r="J45" s="38">
        <v>2708938</v>
      </c>
      <c r="K45" s="24" t="s">
        <v>1417</v>
      </c>
      <c r="L45" s="33">
        <v>1.06</v>
      </c>
      <c r="M45" s="33">
        <v>1.01</v>
      </c>
      <c r="N45" s="33">
        <v>1.1100000000000001</v>
      </c>
      <c r="O45" s="30">
        <v>1</v>
      </c>
      <c r="P45" s="30" t="s">
        <v>272</v>
      </c>
      <c r="Q45" s="30" t="s">
        <v>272</v>
      </c>
      <c r="R45" s="30" t="s">
        <v>272</v>
      </c>
      <c r="S45" s="30">
        <v>1</v>
      </c>
      <c r="T45" s="30">
        <v>1</v>
      </c>
      <c r="U45" s="30">
        <f t="shared" si="0"/>
        <v>2</v>
      </c>
      <c r="V45" s="30">
        <v>1</v>
      </c>
      <c r="W45" s="30">
        <v>1</v>
      </c>
      <c r="X45" s="24">
        <v>34327357</v>
      </c>
      <c r="Y45" s="24" t="s">
        <v>310</v>
      </c>
      <c r="Z45" s="26" t="s">
        <v>448</v>
      </c>
      <c r="AA45" s="26" t="s">
        <v>1418</v>
      </c>
      <c r="AB45" s="32" t="s">
        <v>1419</v>
      </c>
      <c r="AC45" s="32" t="s">
        <v>1420</v>
      </c>
    </row>
    <row r="46" spans="1:29" s="9" customFormat="1" x14ac:dyDescent="0.35">
      <c r="A46" s="24" t="s">
        <v>1416</v>
      </c>
      <c r="B46" s="30">
        <v>2021</v>
      </c>
      <c r="C46" s="24" t="s">
        <v>379</v>
      </c>
      <c r="D46" s="24" t="s">
        <v>379</v>
      </c>
      <c r="E46" s="24" t="s">
        <v>107</v>
      </c>
      <c r="F46" s="30">
        <v>1</v>
      </c>
      <c r="G46" s="24" t="s">
        <v>448</v>
      </c>
      <c r="H46" s="24" t="s">
        <v>279</v>
      </c>
      <c r="I46" s="38">
        <v>7383</v>
      </c>
      <c r="J46" s="38">
        <v>2708938</v>
      </c>
      <c r="K46" s="24" t="s">
        <v>1417</v>
      </c>
      <c r="L46" s="33">
        <v>1.1599999999999899</v>
      </c>
      <c r="M46" s="33">
        <v>1.1200000000000001</v>
      </c>
      <c r="N46" s="33">
        <v>1.21</v>
      </c>
      <c r="O46" s="30">
        <v>1</v>
      </c>
      <c r="P46" s="30" t="s">
        <v>272</v>
      </c>
      <c r="Q46" s="30" t="s">
        <v>272</v>
      </c>
      <c r="R46" s="30" t="s">
        <v>272</v>
      </c>
      <c r="S46" s="30">
        <v>1</v>
      </c>
      <c r="T46" s="30">
        <v>1</v>
      </c>
      <c r="U46" s="30">
        <f t="shared" si="0"/>
        <v>2</v>
      </c>
      <c r="V46" s="30">
        <v>1</v>
      </c>
      <c r="W46" s="30">
        <v>1</v>
      </c>
      <c r="X46" s="24">
        <v>34327357</v>
      </c>
      <c r="Y46" s="24" t="s">
        <v>310</v>
      </c>
      <c r="Z46" s="26" t="s">
        <v>448</v>
      </c>
      <c r="AA46" s="26" t="s">
        <v>1418</v>
      </c>
      <c r="AB46" s="32" t="s">
        <v>1419</v>
      </c>
      <c r="AC46" s="32" t="s">
        <v>1420</v>
      </c>
    </row>
    <row r="47" spans="1:29" s="9" customFormat="1" x14ac:dyDescent="0.35">
      <c r="A47" s="24" t="s">
        <v>854</v>
      </c>
      <c r="B47" s="30">
        <v>2023</v>
      </c>
      <c r="C47" s="24" t="s">
        <v>415</v>
      </c>
      <c r="D47" s="24" t="s">
        <v>415</v>
      </c>
      <c r="E47" s="24" t="s">
        <v>192</v>
      </c>
      <c r="F47" s="30">
        <v>1</v>
      </c>
      <c r="G47" s="24" t="s">
        <v>855</v>
      </c>
      <c r="H47" s="24" t="s">
        <v>303</v>
      </c>
      <c r="I47" s="38">
        <v>3490</v>
      </c>
      <c r="J47" s="38">
        <v>2645885</v>
      </c>
      <c r="K47" s="24" t="s">
        <v>271</v>
      </c>
      <c r="L47" s="33">
        <v>1.0781729528250577</v>
      </c>
      <c r="M47" s="33">
        <v>1.0488735518713199</v>
      </c>
      <c r="N47" s="33">
        <v>1.107454451731986</v>
      </c>
      <c r="O47" s="30">
        <v>1</v>
      </c>
      <c r="P47" s="30" t="s">
        <v>272</v>
      </c>
      <c r="Q47" s="30" t="s">
        <v>272</v>
      </c>
      <c r="R47" s="30" t="s">
        <v>272</v>
      </c>
      <c r="S47" s="30">
        <v>1</v>
      </c>
      <c r="T47" s="30">
        <v>1</v>
      </c>
      <c r="U47" s="30">
        <f t="shared" si="0"/>
        <v>2</v>
      </c>
      <c r="V47" s="30">
        <v>1</v>
      </c>
      <c r="W47" s="30">
        <v>1</v>
      </c>
      <c r="X47" s="24">
        <v>37391446</v>
      </c>
      <c r="Y47" s="24" t="s">
        <v>329</v>
      </c>
      <c r="Z47" s="26" t="s">
        <v>855</v>
      </c>
      <c r="AA47" s="26" t="s">
        <v>1352</v>
      </c>
      <c r="AB47" s="32" t="s">
        <v>1353</v>
      </c>
      <c r="AC47" s="32" t="s">
        <v>1354</v>
      </c>
    </row>
    <row r="48" spans="1:29" s="9" customFormat="1" x14ac:dyDescent="0.35">
      <c r="A48" s="24" t="s">
        <v>854</v>
      </c>
      <c r="B48" s="30">
        <v>2023</v>
      </c>
      <c r="C48" s="24" t="s">
        <v>387</v>
      </c>
      <c r="D48" s="24" t="s">
        <v>387</v>
      </c>
      <c r="E48" s="24" t="s">
        <v>192</v>
      </c>
      <c r="F48" s="30">
        <v>1</v>
      </c>
      <c r="G48" s="24" t="s">
        <v>855</v>
      </c>
      <c r="H48" s="24" t="s">
        <v>303</v>
      </c>
      <c r="I48" s="38">
        <v>6592</v>
      </c>
      <c r="J48" s="38">
        <v>2645885</v>
      </c>
      <c r="K48" s="24" t="s">
        <v>271</v>
      </c>
      <c r="L48" s="33">
        <v>0.98043566718081565</v>
      </c>
      <c r="M48" s="33">
        <v>0.95107263494765637</v>
      </c>
      <c r="N48" s="33">
        <v>1.0097789278464773</v>
      </c>
      <c r="O48" s="30">
        <v>1</v>
      </c>
      <c r="P48" s="30" t="s">
        <v>272</v>
      </c>
      <c r="Q48" s="30" t="s">
        <v>272</v>
      </c>
      <c r="R48" s="30">
        <v>1</v>
      </c>
      <c r="S48" s="30">
        <v>1</v>
      </c>
      <c r="T48" s="30">
        <v>1</v>
      </c>
      <c r="U48" s="30">
        <f t="shared" si="0"/>
        <v>2</v>
      </c>
      <c r="V48" s="30">
        <v>1</v>
      </c>
      <c r="W48" s="30">
        <v>1</v>
      </c>
      <c r="X48" s="24">
        <v>37391446</v>
      </c>
      <c r="Y48" s="24" t="s">
        <v>329</v>
      </c>
      <c r="Z48" s="26" t="s">
        <v>855</v>
      </c>
      <c r="AA48" s="26" t="s">
        <v>1352</v>
      </c>
      <c r="AB48" s="32" t="s">
        <v>1353</v>
      </c>
      <c r="AC48" s="32" t="s">
        <v>1354</v>
      </c>
    </row>
    <row r="49" spans="1:29" s="9" customFormat="1" x14ac:dyDescent="0.35">
      <c r="A49" s="24" t="s">
        <v>854</v>
      </c>
      <c r="B49" s="30">
        <v>2023</v>
      </c>
      <c r="C49" s="24" t="s">
        <v>283</v>
      </c>
      <c r="D49" s="24" t="s">
        <v>283</v>
      </c>
      <c r="E49" s="24" t="s">
        <v>192</v>
      </c>
      <c r="F49" s="30">
        <v>1</v>
      </c>
      <c r="G49" s="24" t="s">
        <v>855</v>
      </c>
      <c r="H49" s="24" t="s">
        <v>303</v>
      </c>
      <c r="I49" s="38">
        <v>6687</v>
      </c>
      <c r="J49" s="38">
        <v>2645885</v>
      </c>
      <c r="K49" s="24" t="s">
        <v>271</v>
      </c>
      <c r="L49" s="33">
        <v>1.0293304152781491</v>
      </c>
      <c r="M49" s="33">
        <v>1</v>
      </c>
      <c r="N49" s="33">
        <v>1.0586420396440506</v>
      </c>
      <c r="O49" s="30">
        <v>1</v>
      </c>
      <c r="P49" s="30" t="s">
        <v>272</v>
      </c>
      <c r="Q49" s="30" t="s">
        <v>272</v>
      </c>
      <c r="R49" s="30" t="s">
        <v>272</v>
      </c>
      <c r="S49" s="30">
        <v>1</v>
      </c>
      <c r="T49" s="30">
        <v>1</v>
      </c>
      <c r="U49" s="30">
        <f t="shared" si="0"/>
        <v>2</v>
      </c>
      <c r="V49" s="30">
        <v>1</v>
      </c>
      <c r="W49" s="30">
        <v>1</v>
      </c>
      <c r="X49" s="24">
        <v>37391446</v>
      </c>
      <c r="Y49" s="24" t="s">
        <v>329</v>
      </c>
      <c r="Z49" s="26" t="s">
        <v>855</v>
      </c>
      <c r="AA49" s="26" t="s">
        <v>1352</v>
      </c>
      <c r="AB49" s="32" t="s">
        <v>1353</v>
      </c>
      <c r="AC49" s="32" t="s">
        <v>1354</v>
      </c>
    </row>
    <row r="50" spans="1:29" s="9" customFormat="1" x14ac:dyDescent="0.35">
      <c r="A50" s="24" t="s">
        <v>854</v>
      </c>
      <c r="B50" s="30">
        <v>2023</v>
      </c>
      <c r="C50" s="24" t="s">
        <v>334</v>
      </c>
      <c r="D50" s="24" t="s">
        <v>334</v>
      </c>
      <c r="E50" s="24" t="s">
        <v>192</v>
      </c>
      <c r="F50" s="30">
        <v>1</v>
      </c>
      <c r="G50" s="24" t="s">
        <v>855</v>
      </c>
      <c r="H50" s="24" t="s">
        <v>303</v>
      </c>
      <c r="I50" s="38">
        <v>6901</v>
      </c>
      <c r="J50" s="38">
        <v>2645885</v>
      </c>
      <c r="K50" s="24" t="s">
        <v>271</v>
      </c>
      <c r="L50" s="33">
        <v>1.0097789278464773</v>
      </c>
      <c r="M50" s="33">
        <v>0.98043566718081565</v>
      </c>
      <c r="N50" s="33">
        <v>1.0391030171220945</v>
      </c>
      <c r="O50" s="30">
        <v>1</v>
      </c>
      <c r="P50" s="30" t="s">
        <v>272</v>
      </c>
      <c r="Q50" s="30" t="s">
        <v>272</v>
      </c>
      <c r="R50" s="30" t="s">
        <v>272</v>
      </c>
      <c r="S50" s="30">
        <v>1</v>
      </c>
      <c r="T50" s="30">
        <v>1</v>
      </c>
      <c r="U50" s="30">
        <f t="shared" si="0"/>
        <v>2</v>
      </c>
      <c r="V50" s="30">
        <v>1</v>
      </c>
      <c r="W50" s="30">
        <v>1</v>
      </c>
      <c r="X50" s="24">
        <v>37391446</v>
      </c>
      <c r="Y50" s="24" t="s">
        <v>329</v>
      </c>
      <c r="Z50" s="26" t="s">
        <v>855</v>
      </c>
      <c r="AA50" s="26" t="s">
        <v>1352</v>
      </c>
      <c r="AB50" s="32" t="s">
        <v>1353</v>
      </c>
      <c r="AC50" s="32" t="s">
        <v>1354</v>
      </c>
    </row>
    <row r="51" spans="1:29" s="9" customFormat="1" x14ac:dyDescent="0.35">
      <c r="A51" s="24" t="s">
        <v>854</v>
      </c>
      <c r="B51" s="30">
        <v>2023</v>
      </c>
      <c r="C51" s="24" t="s">
        <v>714</v>
      </c>
      <c r="D51" s="24" t="s">
        <v>714</v>
      </c>
      <c r="E51" s="24" t="s">
        <v>192</v>
      </c>
      <c r="F51" s="30">
        <v>1</v>
      </c>
      <c r="G51" s="24" t="s">
        <v>855</v>
      </c>
      <c r="H51" s="24" t="s">
        <v>303</v>
      </c>
      <c r="I51" s="38">
        <v>6991</v>
      </c>
      <c r="J51" s="38">
        <v>2645885</v>
      </c>
      <c r="K51" s="24" t="s">
        <v>271</v>
      </c>
      <c r="L51" s="33">
        <v>1.0195557258262553</v>
      </c>
      <c r="M51" s="33">
        <v>0.9902189205164692</v>
      </c>
      <c r="N51" s="33">
        <v>1.0488735518713199</v>
      </c>
      <c r="O51" s="30">
        <v>1</v>
      </c>
      <c r="P51" s="30" t="s">
        <v>272</v>
      </c>
      <c r="Q51" s="30" t="s">
        <v>272</v>
      </c>
      <c r="R51" s="30" t="s">
        <v>272</v>
      </c>
      <c r="S51" s="30">
        <v>1</v>
      </c>
      <c r="T51" s="30">
        <v>1</v>
      </c>
      <c r="U51" s="30">
        <f t="shared" si="0"/>
        <v>2</v>
      </c>
      <c r="V51" s="30">
        <v>1</v>
      </c>
      <c r="W51" s="30">
        <v>1</v>
      </c>
      <c r="X51" s="24">
        <v>37391446</v>
      </c>
      <c r="Y51" s="24" t="s">
        <v>329</v>
      </c>
      <c r="Z51" s="26" t="s">
        <v>855</v>
      </c>
      <c r="AA51" s="26" t="s">
        <v>1352</v>
      </c>
      <c r="AB51" s="32" t="s">
        <v>1353</v>
      </c>
      <c r="AC51" s="32" t="s">
        <v>1354</v>
      </c>
    </row>
    <row r="52" spans="1:29" s="9" customFormat="1" x14ac:dyDescent="0.35">
      <c r="A52" s="24" t="s">
        <v>854</v>
      </c>
      <c r="B52" s="30">
        <v>2023</v>
      </c>
      <c r="C52" s="24" t="s">
        <v>455</v>
      </c>
      <c r="D52" s="24" t="s">
        <v>455</v>
      </c>
      <c r="E52" s="24" t="s">
        <v>192</v>
      </c>
      <c r="F52" s="30">
        <v>1</v>
      </c>
      <c r="G52" s="24" t="s">
        <v>855</v>
      </c>
      <c r="H52" s="24" t="s">
        <v>303</v>
      </c>
      <c r="I52" s="38">
        <v>6994</v>
      </c>
      <c r="J52" s="38">
        <v>2645885</v>
      </c>
      <c r="K52" s="24" t="s">
        <v>271</v>
      </c>
      <c r="L52" s="33">
        <v>1.0684085001747703</v>
      </c>
      <c r="M52" s="33">
        <v>1.0293304152781491</v>
      </c>
      <c r="N52" s="33">
        <v>1.1172110593754716</v>
      </c>
      <c r="O52" s="30">
        <v>1</v>
      </c>
      <c r="P52" s="30" t="s">
        <v>272</v>
      </c>
      <c r="Q52" s="30" t="s">
        <v>272</v>
      </c>
      <c r="R52" s="30" t="s">
        <v>272</v>
      </c>
      <c r="S52" s="30">
        <v>1</v>
      </c>
      <c r="T52" s="30">
        <v>1</v>
      </c>
      <c r="U52" s="30">
        <f t="shared" si="0"/>
        <v>2</v>
      </c>
      <c r="V52" s="30">
        <v>1</v>
      </c>
      <c r="W52" s="30">
        <v>1</v>
      </c>
      <c r="X52" s="24">
        <v>37391446</v>
      </c>
      <c r="Y52" s="24" t="s">
        <v>329</v>
      </c>
      <c r="Z52" s="26" t="s">
        <v>855</v>
      </c>
      <c r="AA52" s="26" t="s">
        <v>1352</v>
      </c>
      <c r="AB52" s="32" t="s">
        <v>1353</v>
      </c>
      <c r="AC52" s="32" t="s">
        <v>1354</v>
      </c>
    </row>
    <row r="53" spans="1:29" s="9" customFormat="1" x14ac:dyDescent="0.35">
      <c r="A53" s="24" t="s">
        <v>854</v>
      </c>
      <c r="B53" s="30">
        <v>2023</v>
      </c>
      <c r="C53" s="24" t="s">
        <v>491</v>
      </c>
      <c r="D53" s="24" t="s">
        <v>491</v>
      </c>
      <c r="E53" s="24" t="s">
        <v>192</v>
      </c>
      <c r="F53" s="30">
        <v>1</v>
      </c>
      <c r="G53" s="24" t="s">
        <v>855</v>
      </c>
      <c r="H53" s="24" t="s">
        <v>303</v>
      </c>
      <c r="I53" s="38">
        <v>7065</v>
      </c>
      <c r="J53" s="38">
        <v>2645885</v>
      </c>
      <c r="K53" s="24" t="s">
        <v>271</v>
      </c>
      <c r="L53" s="33">
        <v>1.1464694534359388</v>
      </c>
      <c r="M53" s="33">
        <v>1.1172110593754716</v>
      </c>
      <c r="N53" s="33">
        <v>1.1854546055174817</v>
      </c>
      <c r="O53" s="30">
        <v>1</v>
      </c>
      <c r="P53" s="30" t="s">
        <v>272</v>
      </c>
      <c r="Q53" s="30" t="s">
        <v>272</v>
      </c>
      <c r="R53" s="30">
        <v>1</v>
      </c>
      <c r="S53" s="30">
        <f>W53</f>
        <v>1</v>
      </c>
      <c r="T53" s="30">
        <v>1</v>
      </c>
      <c r="U53" s="30">
        <f t="shared" si="0"/>
        <v>2</v>
      </c>
      <c r="V53" s="30">
        <v>1</v>
      </c>
      <c r="W53" s="30">
        <v>1</v>
      </c>
      <c r="X53" s="24">
        <v>37391446</v>
      </c>
      <c r="Y53" s="24" t="s">
        <v>329</v>
      </c>
      <c r="Z53" s="26" t="s">
        <v>855</v>
      </c>
      <c r="AA53" s="26" t="s">
        <v>1352</v>
      </c>
      <c r="AB53" s="32" t="s">
        <v>1353</v>
      </c>
      <c r="AC53" s="32" t="s">
        <v>1354</v>
      </c>
    </row>
    <row r="54" spans="1:29" s="9" customFormat="1" x14ac:dyDescent="0.35">
      <c r="A54" s="24" t="s">
        <v>854</v>
      </c>
      <c r="B54" s="30">
        <v>2023</v>
      </c>
      <c r="C54" s="24" t="s">
        <v>393</v>
      </c>
      <c r="D54" s="24" t="s">
        <v>393</v>
      </c>
      <c r="E54" s="24" t="s">
        <v>192</v>
      </c>
      <c r="F54" s="30">
        <v>1</v>
      </c>
      <c r="G54" s="24" t="s">
        <v>855</v>
      </c>
      <c r="H54" s="24" t="s">
        <v>303</v>
      </c>
      <c r="I54" s="38">
        <v>37812</v>
      </c>
      <c r="J54" s="38">
        <v>2645885</v>
      </c>
      <c r="K54" s="24" t="s">
        <v>271</v>
      </c>
      <c r="L54" s="33">
        <v>1.0391030171220945</v>
      </c>
      <c r="M54" s="33">
        <v>1.0293304152781491</v>
      </c>
      <c r="N54" s="33">
        <v>1.0586420396440506</v>
      </c>
      <c r="O54" s="30">
        <v>1</v>
      </c>
      <c r="P54" s="30" t="s">
        <v>272</v>
      </c>
      <c r="Q54" s="30" t="s">
        <v>272</v>
      </c>
      <c r="R54" s="30" t="s">
        <v>272</v>
      </c>
      <c r="S54" s="30">
        <v>1</v>
      </c>
      <c r="T54" s="30">
        <v>1</v>
      </c>
      <c r="U54" s="30">
        <f t="shared" si="0"/>
        <v>2</v>
      </c>
      <c r="V54" s="30">
        <v>1</v>
      </c>
      <c r="W54" s="30">
        <v>1</v>
      </c>
      <c r="X54" s="24">
        <v>37391446</v>
      </c>
      <c r="Y54" s="24" t="s">
        <v>329</v>
      </c>
      <c r="Z54" s="26" t="s">
        <v>855</v>
      </c>
      <c r="AA54" s="26" t="s">
        <v>1352</v>
      </c>
      <c r="AB54" s="32" t="s">
        <v>1353</v>
      </c>
      <c r="AC54" s="32" t="s">
        <v>1354</v>
      </c>
    </row>
    <row r="55" spans="1:29" s="9" customFormat="1" x14ac:dyDescent="0.35">
      <c r="A55" s="24" t="s">
        <v>926</v>
      </c>
      <c r="B55" s="30">
        <v>2014</v>
      </c>
      <c r="C55" s="24" t="s">
        <v>462</v>
      </c>
      <c r="D55" s="24" t="s">
        <v>462</v>
      </c>
      <c r="E55" s="24" t="s">
        <v>46</v>
      </c>
      <c r="F55" s="30">
        <v>1</v>
      </c>
      <c r="G55" s="24" t="s">
        <v>394</v>
      </c>
      <c r="H55" s="24" t="s">
        <v>303</v>
      </c>
      <c r="I55" s="38">
        <v>302</v>
      </c>
      <c r="J55" s="38">
        <v>2479654</v>
      </c>
      <c r="K55" s="24" t="s">
        <v>927</v>
      </c>
      <c r="L55" s="33">
        <v>1.07</v>
      </c>
      <c r="M55" s="33">
        <v>0.94535814852671096</v>
      </c>
      <c r="N55" s="33">
        <v>1.21107540225285</v>
      </c>
      <c r="O55" s="30">
        <v>1</v>
      </c>
      <c r="P55" s="30">
        <v>1</v>
      </c>
      <c r="Q55" s="30" t="s">
        <v>272</v>
      </c>
      <c r="R55" s="30" t="s">
        <v>272</v>
      </c>
      <c r="S55" s="30">
        <v>1</v>
      </c>
      <c r="T55" s="30">
        <v>1</v>
      </c>
      <c r="U55" s="30">
        <f t="shared" si="0"/>
        <v>2</v>
      </c>
      <c r="V55" s="30">
        <v>1</v>
      </c>
      <c r="W55" s="30" t="s">
        <v>272</v>
      </c>
      <c r="X55" s="24">
        <v>25129328</v>
      </c>
      <c r="Y55" s="24" t="s">
        <v>273</v>
      </c>
      <c r="Z55" s="26" t="s">
        <v>394</v>
      </c>
      <c r="AA55" s="26" t="s">
        <v>928</v>
      </c>
      <c r="AB55" s="32" t="s">
        <v>929</v>
      </c>
      <c r="AC55" s="32" t="s">
        <v>930</v>
      </c>
    </row>
    <row r="56" spans="1:29" s="9" customFormat="1" x14ac:dyDescent="0.35">
      <c r="A56" s="24" t="s">
        <v>926</v>
      </c>
      <c r="B56" s="30">
        <v>2014</v>
      </c>
      <c r="C56" s="24" t="s">
        <v>307</v>
      </c>
      <c r="D56" s="24" t="s">
        <v>307</v>
      </c>
      <c r="E56" s="24" t="s">
        <v>46</v>
      </c>
      <c r="F56" s="30">
        <v>1</v>
      </c>
      <c r="G56" s="24" t="s">
        <v>394</v>
      </c>
      <c r="H56" s="24" t="s">
        <v>303</v>
      </c>
      <c r="I56" s="38">
        <v>2674</v>
      </c>
      <c r="J56" s="38">
        <v>2479654</v>
      </c>
      <c r="K56" s="24" t="s">
        <v>927</v>
      </c>
      <c r="L56" s="33">
        <v>0.99</v>
      </c>
      <c r="M56" s="33">
        <v>0.95</v>
      </c>
      <c r="N56" s="33">
        <v>1.04</v>
      </c>
      <c r="O56" s="30">
        <v>1</v>
      </c>
      <c r="P56" s="30" t="s">
        <v>272</v>
      </c>
      <c r="Q56" s="30" t="s">
        <v>272</v>
      </c>
      <c r="R56" s="30" t="s">
        <v>272</v>
      </c>
      <c r="S56" s="30">
        <v>1</v>
      </c>
      <c r="T56" s="30">
        <v>1</v>
      </c>
      <c r="U56" s="30">
        <f t="shared" si="0"/>
        <v>2</v>
      </c>
      <c r="V56" s="30">
        <v>1</v>
      </c>
      <c r="W56" s="30" t="s">
        <v>272</v>
      </c>
      <c r="X56" s="24">
        <v>25129328</v>
      </c>
      <c r="Y56" s="24" t="s">
        <v>273</v>
      </c>
      <c r="Z56" s="26" t="s">
        <v>394</v>
      </c>
      <c r="AA56" s="26" t="s">
        <v>928</v>
      </c>
      <c r="AB56" s="32" t="s">
        <v>929</v>
      </c>
      <c r="AC56" s="32" t="s">
        <v>930</v>
      </c>
    </row>
    <row r="57" spans="1:29" s="9" customFormat="1" x14ac:dyDescent="0.35">
      <c r="A57" s="24" t="s">
        <v>926</v>
      </c>
      <c r="B57" s="30">
        <v>2014</v>
      </c>
      <c r="C57" s="24" t="s">
        <v>780</v>
      </c>
      <c r="D57" s="24" t="s">
        <v>780</v>
      </c>
      <c r="E57" s="24" t="s">
        <v>46</v>
      </c>
      <c r="F57" s="30">
        <v>1</v>
      </c>
      <c r="G57" s="24" t="s">
        <v>394</v>
      </c>
      <c r="H57" s="24" t="s">
        <v>303</v>
      </c>
      <c r="I57" s="38">
        <v>2687</v>
      </c>
      <c r="J57" s="38">
        <v>2479654</v>
      </c>
      <c r="K57" s="24" t="s">
        <v>927</v>
      </c>
      <c r="L57" s="33">
        <v>1.05</v>
      </c>
      <c r="M57" s="33">
        <v>1.00183594814679</v>
      </c>
      <c r="N57" s="33">
        <v>1.10047957656082</v>
      </c>
      <c r="O57" s="30">
        <v>1</v>
      </c>
      <c r="P57" s="30">
        <v>1</v>
      </c>
      <c r="Q57" s="30" t="s">
        <v>272</v>
      </c>
      <c r="R57" s="30" t="s">
        <v>272</v>
      </c>
      <c r="S57" s="30">
        <v>1</v>
      </c>
      <c r="T57" s="30">
        <v>1</v>
      </c>
      <c r="U57" s="30">
        <f t="shared" si="0"/>
        <v>2</v>
      </c>
      <c r="V57" s="30">
        <v>1</v>
      </c>
      <c r="W57" s="30" t="s">
        <v>272</v>
      </c>
      <c r="X57" s="24">
        <v>25129328</v>
      </c>
      <c r="Y57" s="24" t="s">
        <v>273</v>
      </c>
      <c r="Z57" s="26" t="s">
        <v>394</v>
      </c>
      <c r="AA57" s="26" t="s">
        <v>928</v>
      </c>
      <c r="AB57" s="32" t="s">
        <v>929</v>
      </c>
      <c r="AC57" s="32" t="s">
        <v>930</v>
      </c>
    </row>
    <row r="58" spans="1:29" s="9" customFormat="1" x14ac:dyDescent="0.35">
      <c r="A58" s="24" t="s">
        <v>854</v>
      </c>
      <c r="B58" s="30">
        <v>2021</v>
      </c>
      <c r="C58" s="24" t="s">
        <v>540</v>
      </c>
      <c r="D58" s="24" t="s">
        <v>540</v>
      </c>
      <c r="E58" s="24" t="s">
        <v>192</v>
      </c>
      <c r="F58" s="30">
        <v>1</v>
      </c>
      <c r="G58" s="24" t="s">
        <v>855</v>
      </c>
      <c r="H58" s="24" t="s">
        <v>303</v>
      </c>
      <c r="I58" s="38">
        <v>1838</v>
      </c>
      <c r="J58" s="38">
        <v>2028277</v>
      </c>
      <c r="K58" s="24" t="s">
        <v>856</v>
      </c>
      <c r="L58" s="33">
        <v>1.01</v>
      </c>
      <c r="M58" s="33">
        <v>0.97</v>
      </c>
      <c r="N58" s="33">
        <v>1.06</v>
      </c>
      <c r="O58" s="30">
        <v>1</v>
      </c>
      <c r="P58" s="30" t="s">
        <v>272</v>
      </c>
      <c r="Q58" s="30" t="s">
        <v>272</v>
      </c>
      <c r="R58" s="30" t="s">
        <v>272</v>
      </c>
      <c r="S58" s="30">
        <v>1</v>
      </c>
      <c r="T58" s="30">
        <v>1</v>
      </c>
      <c r="U58" s="30">
        <f t="shared" si="0"/>
        <v>2</v>
      </c>
      <c r="V58" s="30">
        <v>1</v>
      </c>
      <c r="W58" s="30">
        <v>1</v>
      </c>
      <c r="X58" s="24">
        <v>33441148</v>
      </c>
      <c r="Y58" s="24" t="s">
        <v>273</v>
      </c>
      <c r="Z58" s="26" t="s">
        <v>855</v>
      </c>
      <c r="AA58" s="26" t="s">
        <v>857</v>
      </c>
      <c r="AB58" s="32" t="s">
        <v>858</v>
      </c>
      <c r="AC58" s="32" t="s">
        <v>859</v>
      </c>
    </row>
    <row r="59" spans="1:29" s="9" customFormat="1" x14ac:dyDescent="0.35">
      <c r="A59" s="24" t="s">
        <v>645</v>
      </c>
      <c r="B59" s="30">
        <v>2024</v>
      </c>
      <c r="C59" s="24" t="s">
        <v>379</v>
      </c>
      <c r="D59" s="24" t="s">
        <v>379</v>
      </c>
      <c r="E59" s="24" t="s">
        <v>168</v>
      </c>
      <c r="F59" s="30">
        <v>26</v>
      </c>
      <c r="G59" s="24" t="s">
        <v>500</v>
      </c>
      <c r="H59" s="24" t="s">
        <v>303</v>
      </c>
      <c r="I59" s="38">
        <v>3662</v>
      </c>
      <c r="J59" s="38">
        <v>2013200</v>
      </c>
      <c r="K59" s="24" t="s">
        <v>646</v>
      </c>
      <c r="L59" s="33">
        <v>1.05</v>
      </c>
      <c r="M59" s="33">
        <v>1</v>
      </c>
      <c r="N59" s="33">
        <v>1.0900000000000001</v>
      </c>
      <c r="O59" s="30">
        <v>1</v>
      </c>
      <c r="P59" s="30" t="s">
        <v>272</v>
      </c>
      <c r="Q59" s="30" t="s">
        <v>272</v>
      </c>
      <c r="R59" s="30" t="s">
        <v>272</v>
      </c>
      <c r="S59" s="30">
        <v>1</v>
      </c>
      <c r="T59" s="30">
        <v>1</v>
      </c>
      <c r="U59" s="31">
        <f t="shared" si="0"/>
        <v>2</v>
      </c>
      <c r="V59" s="30">
        <v>1</v>
      </c>
      <c r="W59" s="30">
        <v>0</v>
      </c>
      <c r="X59" s="24">
        <v>39253735</v>
      </c>
      <c r="Y59" s="24" t="s">
        <v>273</v>
      </c>
      <c r="Z59" s="26" t="s">
        <v>500</v>
      </c>
      <c r="AA59" s="37" t="s">
        <v>1332</v>
      </c>
      <c r="AB59" s="32" t="s">
        <v>648</v>
      </c>
      <c r="AC59" s="32" t="s">
        <v>649</v>
      </c>
    </row>
    <row r="60" spans="1:29" s="9" customFormat="1" x14ac:dyDescent="0.35">
      <c r="A60" s="24" t="s">
        <v>645</v>
      </c>
      <c r="B60" s="30">
        <v>2024</v>
      </c>
      <c r="C60" s="24" t="s">
        <v>540</v>
      </c>
      <c r="D60" s="24" t="s">
        <v>540</v>
      </c>
      <c r="E60" s="24" t="s">
        <v>168</v>
      </c>
      <c r="F60" s="30">
        <v>26</v>
      </c>
      <c r="G60" s="24" t="s">
        <v>500</v>
      </c>
      <c r="H60" s="24" t="s">
        <v>303</v>
      </c>
      <c r="I60" s="38">
        <v>4650</v>
      </c>
      <c r="J60" s="38">
        <v>2013200</v>
      </c>
      <c r="K60" s="24" t="s">
        <v>646</v>
      </c>
      <c r="L60" s="33">
        <v>0.98</v>
      </c>
      <c r="M60" s="33">
        <v>0.94</v>
      </c>
      <c r="N60" s="33">
        <v>1.01</v>
      </c>
      <c r="O60" s="30">
        <v>1</v>
      </c>
      <c r="P60" s="30" t="s">
        <v>272</v>
      </c>
      <c r="Q60" s="30" t="s">
        <v>272</v>
      </c>
      <c r="R60" s="30" t="s">
        <v>272</v>
      </c>
      <c r="S60" s="30">
        <v>1</v>
      </c>
      <c r="T60" s="30">
        <v>1</v>
      </c>
      <c r="U60" s="31">
        <f t="shared" si="0"/>
        <v>2</v>
      </c>
      <c r="V60" s="30">
        <v>1</v>
      </c>
      <c r="W60" s="30">
        <v>0</v>
      </c>
      <c r="X60" s="24">
        <v>39253735</v>
      </c>
      <c r="Y60" s="24" t="s">
        <v>273</v>
      </c>
      <c r="Z60" s="26" t="s">
        <v>500</v>
      </c>
      <c r="AA60" s="37" t="s">
        <v>1332</v>
      </c>
      <c r="AB60" s="32" t="s">
        <v>648</v>
      </c>
      <c r="AC60" s="32" t="s">
        <v>649</v>
      </c>
    </row>
    <row r="61" spans="1:29" s="9" customFormat="1" x14ac:dyDescent="0.35">
      <c r="A61" s="24" t="s">
        <v>645</v>
      </c>
      <c r="B61" s="30">
        <v>2024</v>
      </c>
      <c r="C61" s="24" t="s">
        <v>353</v>
      </c>
      <c r="D61" s="24" t="s">
        <v>353</v>
      </c>
      <c r="E61" s="24" t="s">
        <v>168</v>
      </c>
      <c r="F61" s="30">
        <v>26</v>
      </c>
      <c r="G61" s="24" t="s">
        <v>500</v>
      </c>
      <c r="H61" s="24" t="s">
        <v>303</v>
      </c>
      <c r="I61" s="38">
        <v>13493</v>
      </c>
      <c r="J61" s="38">
        <v>2003162</v>
      </c>
      <c r="K61" s="24" t="s">
        <v>646</v>
      </c>
      <c r="L61" s="33">
        <v>1.01</v>
      </c>
      <c r="M61" s="33">
        <v>0.98</v>
      </c>
      <c r="N61" s="33">
        <v>1.04</v>
      </c>
      <c r="O61" s="30">
        <v>1</v>
      </c>
      <c r="P61" s="30" t="s">
        <v>272</v>
      </c>
      <c r="Q61" s="30" t="s">
        <v>272</v>
      </c>
      <c r="R61" s="30" t="s">
        <v>272</v>
      </c>
      <c r="S61" s="30">
        <v>1</v>
      </c>
      <c r="T61" s="30">
        <v>1</v>
      </c>
      <c r="U61" s="31">
        <f t="shared" si="0"/>
        <v>2</v>
      </c>
      <c r="V61" s="30">
        <v>1</v>
      </c>
      <c r="W61" s="30">
        <v>0</v>
      </c>
      <c r="X61" s="24">
        <v>39253735</v>
      </c>
      <c r="Y61" s="24" t="s">
        <v>273</v>
      </c>
      <c r="Z61" s="26" t="s">
        <v>500</v>
      </c>
      <c r="AA61" s="37" t="s">
        <v>1484</v>
      </c>
      <c r="AB61" s="32" t="s">
        <v>648</v>
      </c>
      <c r="AC61" s="32" t="s">
        <v>649</v>
      </c>
    </row>
    <row r="62" spans="1:29" s="9" customFormat="1" x14ac:dyDescent="0.35">
      <c r="A62" s="24" t="s">
        <v>1076</v>
      </c>
      <c r="B62" s="30">
        <v>2004</v>
      </c>
      <c r="C62" s="24" t="s">
        <v>551</v>
      </c>
      <c r="D62" s="24" t="s">
        <v>551</v>
      </c>
      <c r="E62" s="24" t="s">
        <v>144</v>
      </c>
      <c r="F62" s="30">
        <v>1</v>
      </c>
      <c r="G62" s="24" t="s">
        <v>481</v>
      </c>
      <c r="H62" s="24" t="s">
        <v>303</v>
      </c>
      <c r="I62" s="38">
        <v>575</v>
      </c>
      <c r="J62" s="81">
        <v>2001697</v>
      </c>
      <c r="K62" s="24" t="s">
        <v>1077</v>
      </c>
      <c r="L62" s="33">
        <v>1.56</v>
      </c>
      <c r="M62" s="33">
        <v>1.39</v>
      </c>
      <c r="N62" s="33">
        <v>1.75</v>
      </c>
      <c r="O62" s="30">
        <v>1</v>
      </c>
      <c r="P62" s="30">
        <v>1</v>
      </c>
      <c r="Q62" s="30" t="s">
        <v>272</v>
      </c>
      <c r="R62" s="30">
        <v>0</v>
      </c>
      <c r="S62" s="30">
        <f>IF(OR(O62=0, P62=0, Q62=0, R62=0), 0, 1)</f>
        <v>0</v>
      </c>
      <c r="T62" s="30">
        <v>1</v>
      </c>
      <c r="U62" s="30">
        <f t="shared" si="0"/>
        <v>1</v>
      </c>
      <c r="V62" s="30">
        <v>1</v>
      </c>
      <c r="W62" s="30">
        <v>0</v>
      </c>
      <c r="X62" s="24">
        <v>15456997</v>
      </c>
      <c r="Y62" s="24" t="s">
        <v>310</v>
      </c>
      <c r="Z62" s="26" t="s">
        <v>481</v>
      </c>
      <c r="AA62" s="26" t="s">
        <v>1078</v>
      </c>
      <c r="AB62" s="32" t="s">
        <v>1079</v>
      </c>
      <c r="AC62" s="32" t="s">
        <v>1080</v>
      </c>
    </row>
    <row r="63" spans="1:29" s="9" customFormat="1" x14ac:dyDescent="0.35">
      <c r="A63" s="24" t="s">
        <v>1440</v>
      </c>
      <c r="B63" s="30">
        <v>2004</v>
      </c>
      <c r="C63" s="24" t="s">
        <v>621</v>
      </c>
      <c r="D63" s="24" t="s">
        <v>491</v>
      </c>
      <c r="E63" s="24" t="s">
        <v>144</v>
      </c>
      <c r="F63" s="30">
        <v>1</v>
      </c>
      <c r="G63" s="24" t="s">
        <v>481</v>
      </c>
      <c r="H63" s="24" t="s">
        <v>303</v>
      </c>
      <c r="I63" s="38">
        <v>6453</v>
      </c>
      <c r="J63" s="38">
        <v>2001230</v>
      </c>
      <c r="K63" s="24" t="s">
        <v>1282</v>
      </c>
      <c r="L63" s="33">
        <v>1.28</v>
      </c>
      <c r="M63" s="33">
        <v>1.23</v>
      </c>
      <c r="N63" s="33">
        <v>1.32</v>
      </c>
      <c r="O63" s="30">
        <v>1</v>
      </c>
      <c r="P63" s="30" t="s">
        <v>272</v>
      </c>
      <c r="Q63" s="30" t="s">
        <v>272</v>
      </c>
      <c r="R63" s="30">
        <v>0</v>
      </c>
      <c r="S63" s="30">
        <f>W63</f>
        <v>0</v>
      </c>
      <c r="T63" s="30">
        <v>1</v>
      </c>
      <c r="U63" s="30">
        <f t="shared" si="0"/>
        <v>1</v>
      </c>
      <c r="V63" s="30">
        <v>1</v>
      </c>
      <c r="W63" s="30">
        <v>0</v>
      </c>
      <c r="X63" s="24">
        <v>15583369</v>
      </c>
      <c r="Y63" s="24" t="s">
        <v>336</v>
      </c>
      <c r="Z63" s="26" t="s">
        <v>481</v>
      </c>
      <c r="AA63" s="26" t="s">
        <v>1441</v>
      </c>
      <c r="AB63" s="32" t="s">
        <v>1442</v>
      </c>
      <c r="AC63" s="32" t="s">
        <v>1443</v>
      </c>
    </row>
    <row r="64" spans="1:29" s="9" customFormat="1" x14ac:dyDescent="0.35">
      <c r="A64" s="24" t="s">
        <v>1076</v>
      </c>
      <c r="B64" s="30">
        <v>2007</v>
      </c>
      <c r="C64" s="24" t="s">
        <v>1431</v>
      </c>
      <c r="D64" s="24" t="s">
        <v>415</v>
      </c>
      <c r="E64" s="24" t="s">
        <v>144</v>
      </c>
      <c r="F64" s="30">
        <v>1</v>
      </c>
      <c r="G64" s="24" t="s">
        <v>481</v>
      </c>
      <c r="H64" s="24" t="s">
        <v>303</v>
      </c>
      <c r="I64" s="38">
        <v>6115</v>
      </c>
      <c r="J64" s="38">
        <v>2000611</v>
      </c>
      <c r="K64" s="24" t="s">
        <v>1432</v>
      </c>
      <c r="L64" s="33">
        <v>1.1200000000000001</v>
      </c>
      <c r="M64" s="33">
        <v>1.0900000000000001</v>
      </c>
      <c r="N64" s="33">
        <v>1.1499999999999999</v>
      </c>
      <c r="O64" s="30">
        <v>1</v>
      </c>
      <c r="P64" s="30" t="s">
        <v>272</v>
      </c>
      <c r="Q64" s="30" t="s">
        <v>272</v>
      </c>
      <c r="R64" s="30" t="s">
        <v>272</v>
      </c>
      <c r="S64" s="30">
        <v>1</v>
      </c>
      <c r="T64" s="30">
        <v>1</v>
      </c>
      <c r="U64" s="30">
        <f t="shared" si="0"/>
        <v>2</v>
      </c>
      <c r="V64" s="30">
        <v>1</v>
      </c>
      <c r="W64" s="30">
        <v>0</v>
      </c>
      <c r="X64" s="24">
        <v>17041129</v>
      </c>
      <c r="Y64" s="24" t="s">
        <v>310</v>
      </c>
      <c r="Z64" s="26" t="s">
        <v>481</v>
      </c>
      <c r="AA64" s="26" t="s">
        <v>1433</v>
      </c>
      <c r="AB64" s="32" t="s">
        <v>1434</v>
      </c>
      <c r="AC64" s="32" t="s">
        <v>1435</v>
      </c>
    </row>
    <row r="65" spans="1:29" s="9" customFormat="1" x14ac:dyDescent="0.35">
      <c r="A65" s="24" t="s">
        <v>1076</v>
      </c>
      <c r="B65" s="30">
        <v>2007</v>
      </c>
      <c r="C65" s="24" t="s">
        <v>1421</v>
      </c>
      <c r="D65" s="24" t="s">
        <v>455</v>
      </c>
      <c r="E65" s="24" t="s">
        <v>144</v>
      </c>
      <c r="F65" s="30">
        <v>1</v>
      </c>
      <c r="G65" s="24" t="s">
        <v>481</v>
      </c>
      <c r="H65" s="24" t="s">
        <v>303</v>
      </c>
      <c r="I65" s="38">
        <v>6564</v>
      </c>
      <c r="J65" s="38">
        <v>2000611</v>
      </c>
      <c r="K65" s="24" t="s">
        <v>1432</v>
      </c>
      <c r="L65" s="33">
        <v>1.0900000000000001</v>
      </c>
      <c r="M65" s="33">
        <v>1.06</v>
      </c>
      <c r="N65" s="33">
        <v>1.1200000000000001</v>
      </c>
      <c r="O65" s="30">
        <v>1</v>
      </c>
      <c r="P65" s="30" t="s">
        <v>272</v>
      </c>
      <c r="Q65" s="30" t="s">
        <v>272</v>
      </c>
      <c r="R65" s="30" t="s">
        <v>272</v>
      </c>
      <c r="S65" s="30">
        <v>1</v>
      </c>
      <c r="T65" s="30">
        <v>1</v>
      </c>
      <c r="U65" s="30">
        <f t="shared" si="0"/>
        <v>2</v>
      </c>
      <c r="V65" s="30">
        <v>1</v>
      </c>
      <c r="W65" s="30">
        <v>0</v>
      </c>
      <c r="X65" s="24">
        <v>17041129</v>
      </c>
      <c r="Y65" s="24" t="s">
        <v>310</v>
      </c>
      <c r="Z65" s="26" t="s">
        <v>481</v>
      </c>
      <c r="AA65" s="26" t="s">
        <v>1433</v>
      </c>
      <c r="AB65" s="32" t="s">
        <v>1434</v>
      </c>
      <c r="AC65" s="32" t="s">
        <v>1435</v>
      </c>
    </row>
    <row r="66" spans="1:29" s="9" customFormat="1" x14ac:dyDescent="0.35">
      <c r="A66" s="24" t="s">
        <v>1076</v>
      </c>
      <c r="B66" s="30">
        <v>2007</v>
      </c>
      <c r="C66" s="24" t="s">
        <v>714</v>
      </c>
      <c r="D66" s="24" t="s">
        <v>714</v>
      </c>
      <c r="E66" s="24" t="s">
        <v>144</v>
      </c>
      <c r="F66" s="30">
        <v>1</v>
      </c>
      <c r="G66" s="24" t="s">
        <v>481</v>
      </c>
      <c r="H66" s="24" t="s">
        <v>303</v>
      </c>
      <c r="I66" s="38">
        <v>8512</v>
      </c>
      <c r="J66" s="38">
        <v>2000611</v>
      </c>
      <c r="K66" s="24" t="s">
        <v>1077</v>
      </c>
      <c r="L66" s="33">
        <v>1.04</v>
      </c>
      <c r="M66" s="33">
        <v>1.01</v>
      </c>
      <c r="N66" s="33">
        <v>1.07</v>
      </c>
      <c r="O66" s="30">
        <v>1</v>
      </c>
      <c r="P66" s="30" t="s">
        <v>272</v>
      </c>
      <c r="Q66" s="30" t="s">
        <v>272</v>
      </c>
      <c r="R66" s="30" t="s">
        <v>272</v>
      </c>
      <c r="S66" s="30">
        <v>1</v>
      </c>
      <c r="T66" s="30">
        <v>1</v>
      </c>
      <c r="U66" s="30">
        <f t="shared" si="0"/>
        <v>2</v>
      </c>
      <c r="V66" s="30">
        <v>1</v>
      </c>
      <c r="W66" s="30">
        <v>0</v>
      </c>
      <c r="X66" s="24">
        <v>17041129</v>
      </c>
      <c r="Y66" s="24" t="s">
        <v>310</v>
      </c>
      <c r="Z66" s="26" t="s">
        <v>481</v>
      </c>
      <c r="AA66" s="26" t="s">
        <v>1433</v>
      </c>
      <c r="AB66" s="32" t="s">
        <v>1434</v>
      </c>
      <c r="AC66" s="32" t="s">
        <v>1435</v>
      </c>
    </row>
    <row r="67" spans="1:29" s="9" customFormat="1" x14ac:dyDescent="0.35">
      <c r="A67" s="24" t="s">
        <v>1076</v>
      </c>
      <c r="B67" s="30">
        <v>2005</v>
      </c>
      <c r="C67" s="24" t="s">
        <v>268</v>
      </c>
      <c r="D67" s="24" t="s">
        <v>268</v>
      </c>
      <c r="E67" s="24" t="s">
        <v>144</v>
      </c>
      <c r="F67" s="30">
        <v>1</v>
      </c>
      <c r="G67" s="24" t="s">
        <v>481</v>
      </c>
      <c r="H67" s="24" t="s">
        <v>303</v>
      </c>
      <c r="I67" s="38">
        <v>1715</v>
      </c>
      <c r="J67" s="38">
        <v>1999978</v>
      </c>
      <c r="K67" s="24" t="s">
        <v>1282</v>
      </c>
      <c r="L67" s="33">
        <v>1.34</v>
      </c>
      <c r="M67" s="33">
        <v>1.22</v>
      </c>
      <c r="N67" s="33">
        <v>1.4</v>
      </c>
      <c r="O67" s="30">
        <v>1</v>
      </c>
      <c r="P67" s="30" t="s">
        <v>272</v>
      </c>
      <c r="Q67" s="30" t="s">
        <v>272</v>
      </c>
      <c r="R67" s="30" t="s">
        <v>272</v>
      </c>
      <c r="S67" s="30">
        <v>1</v>
      </c>
      <c r="T67" s="30">
        <v>1</v>
      </c>
      <c r="U67" s="30">
        <f t="shared" ref="U67:U130" si="1">SUM(S67:T67)</f>
        <v>2</v>
      </c>
      <c r="V67" s="30">
        <v>1</v>
      </c>
      <c r="W67" s="30">
        <v>0</v>
      </c>
      <c r="X67" s="24">
        <v>16132807</v>
      </c>
      <c r="Y67" s="24" t="s">
        <v>310</v>
      </c>
      <c r="Z67" s="26" t="s">
        <v>481</v>
      </c>
      <c r="AA67" s="26" t="s">
        <v>1283</v>
      </c>
      <c r="AB67" s="32" t="s">
        <v>1284</v>
      </c>
      <c r="AC67" s="32" t="s">
        <v>1285</v>
      </c>
    </row>
    <row r="68" spans="1:29" s="9" customFormat="1" x14ac:dyDescent="0.35">
      <c r="A68" s="24" t="s">
        <v>1076</v>
      </c>
      <c r="B68" s="30">
        <v>2005</v>
      </c>
      <c r="C68" s="24" t="s">
        <v>393</v>
      </c>
      <c r="D68" s="24" t="s">
        <v>393</v>
      </c>
      <c r="E68" s="24" t="s">
        <v>144</v>
      </c>
      <c r="F68" s="30">
        <v>1</v>
      </c>
      <c r="G68" s="24" t="s">
        <v>481</v>
      </c>
      <c r="H68" s="24" t="s">
        <v>303</v>
      </c>
      <c r="I68" s="38">
        <f>24130+22987</f>
        <v>47117</v>
      </c>
      <c r="J68" s="38">
        <v>1999978</v>
      </c>
      <c r="K68" s="24" t="s">
        <v>1077</v>
      </c>
      <c r="L68" s="33">
        <v>1.07</v>
      </c>
      <c r="M68" s="33">
        <v>1.06</v>
      </c>
      <c r="N68" s="33">
        <v>1.08</v>
      </c>
      <c r="O68" s="30">
        <v>1</v>
      </c>
      <c r="P68" s="30" t="s">
        <v>272</v>
      </c>
      <c r="Q68" s="30" t="s">
        <v>272</v>
      </c>
      <c r="R68" s="30" t="s">
        <v>272</v>
      </c>
      <c r="S68" s="30">
        <v>1</v>
      </c>
      <c r="T68" s="30">
        <v>1</v>
      </c>
      <c r="U68" s="30">
        <f t="shared" si="1"/>
        <v>2</v>
      </c>
      <c r="V68" s="30">
        <v>1</v>
      </c>
      <c r="W68" s="30">
        <v>0</v>
      </c>
      <c r="X68" s="24">
        <v>16132807</v>
      </c>
      <c r="Y68" s="24" t="s">
        <v>310</v>
      </c>
      <c r="Z68" s="26" t="s">
        <v>481</v>
      </c>
      <c r="AA68" s="26" t="s">
        <v>1498</v>
      </c>
      <c r="AB68" s="32" t="s">
        <v>1284</v>
      </c>
      <c r="AC68" s="32" t="s">
        <v>1285</v>
      </c>
    </row>
    <row r="69" spans="1:29" s="9" customFormat="1" x14ac:dyDescent="0.35">
      <c r="A69" s="24" t="s">
        <v>645</v>
      </c>
      <c r="B69" s="30">
        <v>2024</v>
      </c>
      <c r="C69" s="24" t="s">
        <v>469</v>
      </c>
      <c r="D69" s="24" t="s">
        <v>469</v>
      </c>
      <c r="E69" s="24" t="s">
        <v>168</v>
      </c>
      <c r="F69" s="30">
        <v>26</v>
      </c>
      <c r="G69" s="24" t="s">
        <v>500</v>
      </c>
      <c r="H69" s="24" t="s">
        <v>303</v>
      </c>
      <c r="I69" s="38">
        <v>2817</v>
      </c>
      <c r="J69" s="38">
        <v>1991973</v>
      </c>
      <c r="K69" s="24" t="s">
        <v>646</v>
      </c>
      <c r="L69" s="33">
        <v>1.67</v>
      </c>
      <c r="M69" s="33">
        <v>1.61</v>
      </c>
      <c r="N69" s="33">
        <v>1.73</v>
      </c>
      <c r="O69" s="30">
        <v>1</v>
      </c>
      <c r="P69" s="30" t="s">
        <v>272</v>
      </c>
      <c r="Q69" s="30" t="s">
        <v>272</v>
      </c>
      <c r="R69" s="30" t="s">
        <v>272</v>
      </c>
      <c r="S69" s="30">
        <f>O69</f>
        <v>1</v>
      </c>
      <c r="T69" s="30">
        <v>1</v>
      </c>
      <c r="U69" s="31">
        <f t="shared" si="1"/>
        <v>2</v>
      </c>
      <c r="V69" s="30">
        <v>1</v>
      </c>
      <c r="W69" s="30">
        <v>0</v>
      </c>
      <c r="X69" s="24">
        <v>39253735</v>
      </c>
      <c r="Y69" s="24" t="s">
        <v>273</v>
      </c>
      <c r="Z69" s="26" t="s">
        <v>500</v>
      </c>
      <c r="AA69" s="37" t="s">
        <v>1332</v>
      </c>
      <c r="AB69" s="32" t="s">
        <v>648</v>
      </c>
      <c r="AC69" s="32" t="s">
        <v>649</v>
      </c>
    </row>
    <row r="70" spans="1:29" s="9" customFormat="1" x14ac:dyDescent="0.35">
      <c r="A70" s="24" t="s">
        <v>645</v>
      </c>
      <c r="B70" s="30">
        <v>2024</v>
      </c>
      <c r="C70" s="24" t="s">
        <v>361</v>
      </c>
      <c r="D70" s="24" t="s">
        <v>361</v>
      </c>
      <c r="E70" s="24" t="s">
        <v>168</v>
      </c>
      <c r="F70" s="30">
        <v>26</v>
      </c>
      <c r="G70" s="24" t="s">
        <v>500</v>
      </c>
      <c r="H70" s="24" t="s">
        <v>303</v>
      </c>
      <c r="I70" s="38">
        <v>24885</v>
      </c>
      <c r="J70" s="38">
        <v>1925962</v>
      </c>
      <c r="K70" s="24" t="s">
        <v>646</v>
      </c>
      <c r="L70" s="33">
        <v>0.9</v>
      </c>
      <c r="M70" s="33">
        <v>0.89</v>
      </c>
      <c r="N70" s="33">
        <v>0.92</v>
      </c>
      <c r="O70" s="30">
        <v>1</v>
      </c>
      <c r="P70" s="30" t="s">
        <v>272</v>
      </c>
      <c r="Q70" s="30" t="s">
        <v>272</v>
      </c>
      <c r="R70" s="30" t="s">
        <v>272</v>
      </c>
      <c r="S70" s="30">
        <v>1</v>
      </c>
      <c r="T70" s="30">
        <v>1</v>
      </c>
      <c r="U70" s="31">
        <f t="shared" si="1"/>
        <v>2</v>
      </c>
      <c r="V70" s="30">
        <v>1</v>
      </c>
      <c r="W70" s="30">
        <v>0</v>
      </c>
      <c r="X70" s="24">
        <v>39253735</v>
      </c>
      <c r="Y70" s="24" t="s">
        <v>273</v>
      </c>
      <c r="Z70" s="26" t="s">
        <v>500</v>
      </c>
      <c r="AA70" s="37" t="s">
        <v>1332</v>
      </c>
      <c r="AB70" s="32" t="s">
        <v>648</v>
      </c>
      <c r="AC70" s="32" t="s">
        <v>649</v>
      </c>
    </row>
    <row r="71" spans="1:29" s="9" customFormat="1" x14ac:dyDescent="0.35">
      <c r="A71" s="24" t="s">
        <v>697</v>
      </c>
      <c r="B71" s="30">
        <v>2017</v>
      </c>
      <c r="C71" s="24" t="s">
        <v>441</v>
      </c>
      <c r="D71" s="24" t="s">
        <v>441</v>
      </c>
      <c r="E71" s="24" t="s">
        <v>162</v>
      </c>
      <c r="F71" s="30">
        <v>1</v>
      </c>
      <c r="G71" s="24" t="s">
        <v>481</v>
      </c>
      <c r="H71" s="24" t="s">
        <v>303</v>
      </c>
      <c r="I71" s="38">
        <v>3355</v>
      </c>
      <c r="J71" s="38">
        <v>1855333</v>
      </c>
      <c r="K71" s="24" t="s">
        <v>1369</v>
      </c>
      <c r="L71" s="33">
        <v>1.05</v>
      </c>
      <c r="M71" s="33">
        <v>1</v>
      </c>
      <c r="N71" s="33">
        <v>1.1000000000000001</v>
      </c>
      <c r="O71" s="30">
        <v>1</v>
      </c>
      <c r="P71" s="30" t="s">
        <v>272</v>
      </c>
      <c r="Q71" s="30" t="s">
        <v>272</v>
      </c>
      <c r="R71" s="30" t="s">
        <v>272</v>
      </c>
      <c r="S71" s="30">
        <v>1</v>
      </c>
      <c r="T71" s="30">
        <v>1</v>
      </c>
      <c r="U71" s="30">
        <f t="shared" si="1"/>
        <v>2</v>
      </c>
      <c r="V71" s="30">
        <v>1</v>
      </c>
      <c r="W71" s="30">
        <v>0</v>
      </c>
      <c r="X71" s="24">
        <v>28548875</v>
      </c>
      <c r="Y71" s="24" t="s">
        <v>273</v>
      </c>
      <c r="Z71" s="26" t="s">
        <v>481</v>
      </c>
      <c r="AA71" s="26" t="s">
        <v>1370</v>
      </c>
      <c r="AB71" s="32" t="s">
        <v>1371</v>
      </c>
      <c r="AC71" s="32" t="s">
        <v>1372</v>
      </c>
    </row>
    <row r="72" spans="1:29" s="9" customFormat="1" x14ac:dyDescent="0.35">
      <c r="A72" s="24" t="s">
        <v>697</v>
      </c>
      <c r="B72" s="30">
        <v>2017</v>
      </c>
      <c r="C72" s="24" t="s">
        <v>474</v>
      </c>
      <c r="D72" s="24" t="s">
        <v>474</v>
      </c>
      <c r="E72" s="24" t="s">
        <v>162</v>
      </c>
      <c r="F72" s="30">
        <v>1</v>
      </c>
      <c r="G72" s="24" t="s">
        <v>481</v>
      </c>
      <c r="H72" s="24" t="s">
        <v>303</v>
      </c>
      <c r="I72" s="38">
        <v>4382</v>
      </c>
      <c r="J72" s="38">
        <v>1855333</v>
      </c>
      <c r="K72" s="24" t="s">
        <v>1369</v>
      </c>
      <c r="L72" s="33">
        <v>1.34</v>
      </c>
      <c r="M72" s="33">
        <v>1.01</v>
      </c>
      <c r="N72" s="33">
        <v>1.77</v>
      </c>
      <c r="O72" s="30">
        <v>1</v>
      </c>
      <c r="P72" s="30" t="s">
        <v>272</v>
      </c>
      <c r="Q72" s="30" t="s">
        <v>272</v>
      </c>
      <c r="R72" s="30" t="s">
        <v>272</v>
      </c>
      <c r="S72" s="30">
        <v>1</v>
      </c>
      <c r="T72" s="30">
        <v>1</v>
      </c>
      <c r="U72" s="30">
        <f t="shared" si="1"/>
        <v>2</v>
      </c>
      <c r="V72" s="30">
        <v>1</v>
      </c>
      <c r="W72" s="30">
        <v>0</v>
      </c>
      <c r="X72" s="24">
        <v>28548875</v>
      </c>
      <c r="Y72" s="24" t="s">
        <v>273</v>
      </c>
      <c r="Z72" s="26" t="s">
        <v>481</v>
      </c>
      <c r="AA72" s="26" t="s">
        <v>1370</v>
      </c>
      <c r="AB72" s="32" t="s">
        <v>1371</v>
      </c>
      <c r="AC72" s="32" t="s">
        <v>1372</v>
      </c>
    </row>
    <row r="73" spans="1:29" s="9" customFormat="1" x14ac:dyDescent="0.35">
      <c r="A73" s="24" t="s">
        <v>854</v>
      </c>
      <c r="B73" s="30">
        <v>2021</v>
      </c>
      <c r="C73" s="24" t="s">
        <v>307</v>
      </c>
      <c r="D73" s="24" t="s">
        <v>307</v>
      </c>
      <c r="E73" s="24" t="s">
        <v>192</v>
      </c>
      <c r="F73" s="30">
        <v>1</v>
      </c>
      <c r="G73" s="24" t="s">
        <v>855</v>
      </c>
      <c r="H73" s="24" t="s">
        <v>303</v>
      </c>
      <c r="I73" s="38">
        <v>3556</v>
      </c>
      <c r="J73" s="38">
        <v>1850819</v>
      </c>
      <c r="K73" s="24" t="s">
        <v>856</v>
      </c>
      <c r="L73" s="33">
        <v>0.95</v>
      </c>
      <c r="M73" s="33">
        <v>0.91650634298635303</v>
      </c>
      <c r="N73" s="33">
        <v>0.984717680250073</v>
      </c>
      <c r="O73" s="30">
        <v>1</v>
      </c>
      <c r="P73" s="30" t="s">
        <v>272</v>
      </c>
      <c r="Q73" s="30" t="s">
        <v>272</v>
      </c>
      <c r="R73" s="30" t="s">
        <v>272</v>
      </c>
      <c r="S73" s="30">
        <v>1</v>
      </c>
      <c r="T73" s="30">
        <v>1</v>
      </c>
      <c r="U73" s="30">
        <f t="shared" si="1"/>
        <v>2</v>
      </c>
      <c r="V73" s="30">
        <v>1</v>
      </c>
      <c r="W73" s="30" t="s">
        <v>272</v>
      </c>
      <c r="X73" s="24">
        <v>33441148</v>
      </c>
      <c r="Y73" s="24" t="s">
        <v>273</v>
      </c>
      <c r="Z73" s="26" t="s">
        <v>855</v>
      </c>
      <c r="AA73" s="26" t="s">
        <v>1381</v>
      </c>
      <c r="AB73" s="32" t="s">
        <v>858</v>
      </c>
      <c r="AC73" s="32" t="s">
        <v>859</v>
      </c>
    </row>
    <row r="74" spans="1:29" s="9" customFormat="1" x14ac:dyDescent="0.35">
      <c r="A74" s="24" t="s">
        <v>854</v>
      </c>
      <c r="B74" s="30">
        <v>2021</v>
      </c>
      <c r="C74" s="24" t="s">
        <v>462</v>
      </c>
      <c r="D74" s="24" t="s">
        <v>462</v>
      </c>
      <c r="E74" s="24" t="s">
        <v>192</v>
      </c>
      <c r="F74" s="30">
        <v>1</v>
      </c>
      <c r="G74" s="24" t="s">
        <v>855</v>
      </c>
      <c r="H74" s="24" t="s">
        <v>303</v>
      </c>
      <c r="I74" s="38">
        <v>5199</v>
      </c>
      <c r="J74" s="38">
        <v>1850819</v>
      </c>
      <c r="K74" s="24" t="s">
        <v>856</v>
      </c>
      <c r="L74" s="33">
        <v>1.0900000000000001</v>
      </c>
      <c r="M74" s="33">
        <v>1.0417908460387399</v>
      </c>
      <c r="N74" s="33">
        <v>1.1404400456363899</v>
      </c>
      <c r="O74" s="30">
        <v>1</v>
      </c>
      <c r="P74" s="30">
        <v>1</v>
      </c>
      <c r="Q74" s="30" t="s">
        <v>272</v>
      </c>
      <c r="R74" s="30" t="s">
        <v>272</v>
      </c>
      <c r="S74" s="30">
        <v>1</v>
      </c>
      <c r="T74" s="30">
        <v>1</v>
      </c>
      <c r="U74" s="30">
        <f t="shared" si="1"/>
        <v>2</v>
      </c>
      <c r="V74" s="30">
        <v>1</v>
      </c>
      <c r="W74" s="30" t="s">
        <v>272</v>
      </c>
      <c r="X74" s="24">
        <v>33441148</v>
      </c>
      <c r="Y74" s="24" t="s">
        <v>273</v>
      </c>
      <c r="Z74" s="26" t="s">
        <v>855</v>
      </c>
      <c r="AA74" s="26" t="s">
        <v>1381</v>
      </c>
      <c r="AB74" s="32" t="s">
        <v>858</v>
      </c>
      <c r="AC74" s="32" t="s">
        <v>859</v>
      </c>
    </row>
    <row r="75" spans="1:29" s="9" customFormat="1" x14ac:dyDescent="0.35">
      <c r="A75" s="24" t="s">
        <v>854</v>
      </c>
      <c r="B75" s="30">
        <v>2021</v>
      </c>
      <c r="C75" s="24" t="s">
        <v>780</v>
      </c>
      <c r="D75" s="24" t="s">
        <v>780</v>
      </c>
      <c r="E75" s="24" t="s">
        <v>192</v>
      </c>
      <c r="F75" s="30">
        <v>1</v>
      </c>
      <c r="G75" s="24" t="s">
        <v>855</v>
      </c>
      <c r="H75" s="24" t="s">
        <v>303</v>
      </c>
      <c r="I75" s="38">
        <v>6945</v>
      </c>
      <c r="J75" s="38">
        <v>1850819</v>
      </c>
      <c r="K75" s="24" t="s">
        <v>856</v>
      </c>
      <c r="L75" s="33">
        <v>1.02</v>
      </c>
      <c r="M75" s="33">
        <v>0.99</v>
      </c>
      <c r="N75" s="33">
        <v>1.05</v>
      </c>
      <c r="O75" s="30">
        <v>1</v>
      </c>
      <c r="P75" s="30">
        <v>1</v>
      </c>
      <c r="Q75" s="30" t="s">
        <v>272</v>
      </c>
      <c r="R75" s="30" t="s">
        <v>272</v>
      </c>
      <c r="S75" s="30">
        <v>1</v>
      </c>
      <c r="T75" s="30">
        <v>1</v>
      </c>
      <c r="U75" s="30">
        <f t="shared" si="1"/>
        <v>2</v>
      </c>
      <c r="V75" s="30">
        <v>1</v>
      </c>
      <c r="W75" s="30" t="s">
        <v>272</v>
      </c>
      <c r="X75" s="24">
        <v>33441148</v>
      </c>
      <c r="Y75" s="24" t="s">
        <v>273</v>
      </c>
      <c r="Z75" s="26" t="s">
        <v>855</v>
      </c>
      <c r="AA75" s="26" t="s">
        <v>1381</v>
      </c>
      <c r="AB75" s="32" t="s">
        <v>858</v>
      </c>
      <c r="AC75" s="32" t="s">
        <v>859</v>
      </c>
    </row>
    <row r="76" spans="1:29" s="9" customFormat="1" x14ac:dyDescent="0.35">
      <c r="A76" s="24" t="s">
        <v>599</v>
      </c>
      <c r="B76" s="30">
        <v>2023</v>
      </c>
      <c r="C76" s="24" t="s">
        <v>296</v>
      </c>
      <c r="D76" s="24" t="s">
        <v>296</v>
      </c>
      <c r="E76" s="24" t="s">
        <v>162</v>
      </c>
      <c r="F76" s="30">
        <v>1</v>
      </c>
      <c r="G76" s="24" t="s">
        <v>481</v>
      </c>
      <c r="H76" s="24" t="s">
        <v>303</v>
      </c>
      <c r="I76" s="38">
        <v>4220</v>
      </c>
      <c r="J76" s="38">
        <v>1723692</v>
      </c>
      <c r="K76" s="24" t="s">
        <v>600</v>
      </c>
      <c r="L76" s="33">
        <v>1.08</v>
      </c>
      <c r="M76" s="33">
        <v>1.04</v>
      </c>
      <c r="N76" s="33">
        <v>1.1200000000000001</v>
      </c>
      <c r="O76" s="30">
        <v>1</v>
      </c>
      <c r="P76" s="30">
        <v>1</v>
      </c>
      <c r="Q76" s="30" t="s">
        <v>272</v>
      </c>
      <c r="R76" s="30" t="s">
        <v>272</v>
      </c>
      <c r="S76" s="30">
        <v>1</v>
      </c>
      <c r="T76" s="30">
        <v>1</v>
      </c>
      <c r="U76" s="30">
        <f t="shared" si="1"/>
        <v>2</v>
      </c>
      <c r="V76" s="30">
        <v>1</v>
      </c>
      <c r="W76" s="30">
        <v>0</v>
      </c>
      <c r="X76" s="24">
        <v>37713274</v>
      </c>
      <c r="Y76" s="24" t="s">
        <v>273</v>
      </c>
      <c r="Z76" s="26" t="s">
        <v>481</v>
      </c>
      <c r="AA76" s="26" t="s">
        <v>601</v>
      </c>
      <c r="AB76" s="32" t="s">
        <v>602</v>
      </c>
      <c r="AC76" s="32" t="s">
        <v>603</v>
      </c>
    </row>
    <row r="77" spans="1:29" s="9" customFormat="1" x14ac:dyDescent="0.35">
      <c r="A77" s="24" t="s">
        <v>599</v>
      </c>
      <c r="B77" s="30">
        <v>2023</v>
      </c>
      <c r="C77" s="24" t="s">
        <v>268</v>
      </c>
      <c r="D77" s="24" t="s">
        <v>268</v>
      </c>
      <c r="E77" s="24" t="s">
        <v>162</v>
      </c>
      <c r="F77" s="30">
        <v>1</v>
      </c>
      <c r="G77" s="24" t="s">
        <v>481</v>
      </c>
      <c r="H77" s="24" t="s">
        <v>303</v>
      </c>
      <c r="I77" s="38">
        <v>1099</v>
      </c>
      <c r="J77" s="38">
        <v>1723692</v>
      </c>
      <c r="K77" s="24" t="s">
        <v>600</v>
      </c>
      <c r="L77" s="33">
        <v>1.39</v>
      </c>
      <c r="M77" s="33">
        <v>1.3</v>
      </c>
      <c r="N77" s="33">
        <v>1.49</v>
      </c>
      <c r="O77" s="30">
        <v>1</v>
      </c>
      <c r="P77" s="30" t="s">
        <v>272</v>
      </c>
      <c r="Q77" s="30" t="s">
        <v>272</v>
      </c>
      <c r="R77" s="30" t="s">
        <v>272</v>
      </c>
      <c r="S77" s="30">
        <v>1</v>
      </c>
      <c r="T77" s="30">
        <v>1</v>
      </c>
      <c r="U77" s="30">
        <f t="shared" si="1"/>
        <v>2</v>
      </c>
      <c r="V77" s="30">
        <v>1</v>
      </c>
      <c r="W77" s="30">
        <v>0</v>
      </c>
      <c r="X77" s="24">
        <v>37713274</v>
      </c>
      <c r="Y77" s="24" t="s">
        <v>273</v>
      </c>
      <c r="Z77" s="26" t="s">
        <v>481</v>
      </c>
      <c r="AA77" s="26" t="s">
        <v>601</v>
      </c>
      <c r="AB77" s="32" t="s">
        <v>602</v>
      </c>
      <c r="AC77" s="32" t="s">
        <v>603</v>
      </c>
    </row>
    <row r="78" spans="1:29" s="9" customFormat="1" x14ac:dyDescent="0.35">
      <c r="A78" s="24" t="s">
        <v>599</v>
      </c>
      <c r="B78" s="30">
        <v>2023</v>
      </c>
      <c r="C78" s="24" t="s">
        <v>283</v>
      </c>
      <c r="D78" s="24" t="s">
        <v>283</v>
      </c>
      <c r="E78" s="24" t="s">
        <v>162</v>
      </c>
      <c r="F78" s="30">
        <v>1</v>
      </c>
      <c r="G78" s="24" t="s">
        <v>481</v>
      </c>
      <c r="H78" s="24" t="s">
        <v>303</v>
      </c>
      <c r="I78" s="38">
        <v>3004</v>
      </c>
      <c r="J78" s="38">
        <v>1723692</v>
      </c>
      <c r="K78" s="24" t="s">
        <v>600</v>
      </c>
      <c r="L78" s="33">
        <v>1.1499999999999999</v>
      </c>
      <c r="M78" s="33">
        <v>1.1000000000000001</v>
      </c>
      <c r="N78" s="33">
        <v>1.21</v>
      </c>
      <c r="O78" s="30">
        <v>1</v>
      </c>
      <c r="P78" s="30" t="s">
        <v>272</v>
      </c>
      <c r="Q78" s="30" t="s">
        <v>272</v>
      </c>
      <c r="R78" s="30" t="s">
        <v>272</v>
      </c>
      <c r="S78" s="30">
        <v>1</v>
      </c>
      <c r="T78" s="30">
        <v>1</v>
      </c>
      <c r="U78" s="30">
        <f t="shared" si="1"/>
        <v>2</v>
      </c>
      <c r="V78" s="30">
        <v>1</v>
      </c>
      <c r="W78" s="30">
        <v>0</v>
      </c>
      <c r="X78" s="24">
        <v>37713274</v>
      </c>
      <c r="Y78" s="24" t="s">
        <v>273</v>
      </c>
      <c r="Z78" s="26" t="s">
        <v>481</v>
      </c>
      <c r="AA78" s="26" t="s">
        <v>601</v>
      </c>
      <c r="AB78" s="32" t="s">
        <v>602</v>
      </c>
      <c r="AC78" s="32" t="s">
        <v>603</v>
      </c>
    </row>
    <row r="79" spans="1:29" s="9" customFormat="1" x14ac:dyDescent="0.35">
      <c r="A79" s="24" t="s">
        <v>599</v>
      </c>
      <c r="B79" s="30">
        <v>2023</v>
      </c>
      <c r="C79" s="24" t="s">
        <v>415</v>
      </c>
      <c r="D79" s="24" t="s">
        <v>415</v>
      </c>
      <c r="E79" s="24" t="s">
        <v>162</v>
      </c>
      <c r="F79" s="30">
        <v>1</v>
      </c>
      <c r="G79" s="24" t="s">
        <v>481</v>
      </c>
      <c r="H79" s="24" t="s">
        <v>303</v>
      </c>
      <c r="I79" s="38">
        <v>9338</v>
      </c>
      <c r="J79" s="38">
        <v>1723692</v>
      </c>
      <c r="K79" s="24" t="s">
        <v>600</v>
      </c>
      <c r="L79" s="33">
        <v>1.1100000000000001</v>
      </c>
      <c r="M79" s="33">
        <v>1.08</v>
      </c>
      <c r="N79" s="33">
        <v>1.1399999999999999</v>
      </c>
      <c r="O79" s="30">
        <v>1</v>
      </c>
      <c r="P79" s="30" t="s">
        <v>272</v>
      </c>
      <c r="Q79" s="30" t="s">
        <v>272</v>
      </c>
      <c r="R79" s="30" t="s">
        <v>272</v>
      </c>
      <c r="S79" s="30">
        <v>1</v>
      </c>
      <c r="T79" s="30">
        <v>1</v>
      </c>
      <c r="U79" s="30">
        <f t="shared" si="1"/>
        <v>2</v>
      </c>
      <c r="V79" s="30">
        <v>1</v>
      </c>
      <c r="W79" s="30">
        <v>0</v>
      </c>
      <c r="X79" s="24">
        <v>37713274</v>
      </c>
      <c r="Y79" s="24" t="s">
        <v>273</v>
      </c>
      <c r="Z79" s="26" t="s">
        <v>481</v>
      </c>
      <c r="AA79" s="26" t="s">
        <v>601</v>
      </c>
      <c r="AB79" s="32" t="s">
        <v>602</v>
      </c>
      <c r="AC79" s="32" t="s">
        <v>603</v>
      </c>
    </row>
    <row r="80" spans="1:29" s="9" customFormat="1" x14ac:dyDescent="0.35">
      <c r="A80" s="24" t="s">
        <v>599</v>
      </c>
      <c r="B80" s="30">
        <v>2023</v>
      </c>
      <c r="C80" s="24" t="s">
        <v>455</v>
      </c>
      <c r="D80" s="24" t="s">
        <v>455</v>
      </c>
      <c r="E80" s="24" t="s">
        <v>162</v>
      </c>
      <c r="F80" s="30">
        <v>1</v>
      </c>
      <c r="G80" s="24" t="s">
        <v>481</v>
      </c>
      <c r="H80" s="24" t="s">
        <v>303</v>
      </c>
      <c r="I80" s="38">
        <v>11930</v>
      </c>
      <c r="J80" s="38">
        <v>1723692</v>
      </c>
      <c r="K80" s="24" t="s">
        <v>600</v>
      </c>
      <c r="L80" s="33">
        <v>1.07</v>
      </c>
      <c r="M80" s="33">
        <v>1.04</v>
      </c>
      <c r="N80" s="33">
        <v>1.0900000000000001</v>
      </c>
      <c r="O80" s="30">
        <v>1</v>
      </c>
      <c r="P80" s="30" t="s">
        <v>272</v>
      </c>
      <c r="Q80" s="30" t="s">
        <v>272</v>
      </c>
      <c r="R80" s="30" t="s">
        <v>272</v>
      </c>
      <c r="S80" s="30">
        <v>1</v>
      </c>
      <c r="T80" s="30">
        <v>1</v>
      </c>
      <c r="U80" s="30">
        <f t="shared" si="1"/>
        <v>2</v>
      </c>
      <c r="V80" s="30">
        <v>1</v>
      </c>
      <c r="W80" s="30">
        <v>0</v>
      </c>
      <c r="X80" s="24">
        <v>37713274</v>
      </c>
      <c r="Y80" s="24" t="s">
        <v>273</v>
      </c>
      <c r="Z80" s="26" t="s">
        <v>481</v>
      </c>
      <c r="AA80" s="26" t="s">
        <v>601</v>
      </c>
      <c r="AB80" s="32" t="s">
        <v>602</v>
      </c>
      <c r="AC80" s="32" t="s">
        <v>603</v>
      </c>
    </row>
    <row r="81" spans="1:29" s="9" customFormat="1" x14ac:dyDescent="0.35">
      <c r="A81" s="24" t="s">
        <v>599</v>
      </c>
      <c r="B81" s="30">
        <v>2023</v>
      </c>
      <c r="C81" s="24" t="s">
        <v>491</v>
      </c>
      <c r="D81" s="24" t="s">
        <v>491</v>
      </c>
      <c r="E81" s="24" t="s">
        <v>162</v>
      </c>
      <c r="F81" s="30">
        <v>1</v>
      </c>
      <c r="G81" s="24" t="s">
        <v>481</v>
      </c>
      <c r="H81" s="24" t="s">
        <v>303</v>
      </c>
      <c r="I81" s="38">
        <v>13133</v>
      </c>
      <c r="J81" s="38">
        <v>1723692</v>
      </c>
      <c r="K81" s="24" t="s">
        <v>600</v>
      </c>
      <c r="L81" s="33">
        <v>1.25</v>
      </c>
      <c r="M81" s="33">
        <v>1.22</v>
      </c>
      <c r="N81" s="33">
        <v>1.28</v>
      </c>
      <c r="O81" s="30">
        <v>1</v>
      </c>
      <c r="P81" s="30" t="s">
        <v>272</v>
      </c>
      <c r="Q81" s="30" t="s">
        <v>272</v>
      </c>
      <c r="R81" s="30">
        <v>0</v>
      </c>
      <c r="S81" s="30">
        <f>W81</f>
        <v>0</v>
      </c>
      <c r="T81" s="30">
        <v>1</v>
      </c>
      <c r="U81" s="30">
        <f t="shared" si="1"/>
        <v>1</v>
      </c>
      <c r="V81" s="30">
        <v>1</v>
      </c>
      <c r="W81" s="30">
        <v>0</v>
      </c>
      <c r="X81" s="24">
        <v>37713274</v>
      </c>
      <c r="Y81" s="24" t="s">
        <v>273</v>
      </c>
      <c r="Z81" s="26" t="s">
        <v>481</v>
      </c>
      <c r="AA81" s="26" t="s">
        <v>601</v>
      </c>
      <c r="AB81" s="32" t="s">
        <v>602</v>
      </c>
      <c r="AC81" s="32" t="s">
        <v>603</v>
      </c>
    </row>
    <row r="82" spans="1:29" s="9" customFormat="1" x14ac:dyDescent="0.35">
      <c r="A82" s="24" t="s">
        <v>599</v>
      </c>
      <c r="B82" s="30">
        <v>2023</v>
      </c>
      <c r="C82" s="24" t="s">
        <v>714</v>
      </c>
      <c r="D82" s="24" t="s">
        <v>714</v>
      </c>
      <c r="E82" s="24" t="s">
        <v>162</v>
      </c>
      <c r="F82" s="30">
        <v>1</v>
      </c>
      <c r="G82" s="24" t="s">
        <v>481</v>
      </c>
      <c r="H82" s="24" t="s">
        <v>303</v>
      </c>
      <c r="I82" s="38">
        <v>15279</v>
      </c>
      <c r="J82" s="38">
        <v>1723692</v>
      </c>
      <c r="K82" s="24" t="s">
        <v>600</v>
      </c>
      <c r="L82" s="33">
        <v>0.99</v>
      </c>
      <c r="M82" s="33">
        <v>0.97</v>
      </c>
      <c r="N82" s="33">
        <v>1.02</v>
      </c>
      <c r="O82" s="30">
        <v>1</v>
      </c>
      <c r="P82" s="30" t="s">
        <v>272</v>
      </c>
      <c r="Q82" s="30" t="s">
        <v>272</v>
      </c>
      <c r="R82" s="30" t="s">
        <v>272</v>
      </c>
      <c r="S82" s="30">
        <v>1</v>
      </c>
      <c r="T82" s="30">
        <v>1</v>
      </c>
      <c r="U82" s="30">
        <f t="shared" si="1"/>
        <v>2</v>
      </c>
      <c r="V82" s="30">
        <v>1</v>
      </c>
      <c r="W82" s="30">
        <v>0</v>
      </c>
      <c r="X82" s="24">
        <v>37713274</v>
      </c>
      <c r="Y82" s="24" t="s">
        <v>273</v>
      </c>
      <c r="Z82" s="26" t="s">
        <v>481</v>
      </c>
      <c r="AA82" s="26" t="s">
        <v>601</v>
      </c>
      <c r="AB82" s="32" t="s">
        <v>602</v>
      </c>
      <c r="AC82" s="32" t="s">
        <v>603</v>
      </c>
    </row>
    <row r="83" spans="1:29" s="9" customFormat="1" x14ac:dyDescent="0.35">
      <c r="A83" s="24" t="s">
        <v>599</v>
      </c>
      <c r="B83" s="30">
        <v>2023</v>
      </c>
      <c r="C83" s="24" t="s">
        <v>387</v>
      </c>
      <c r="D83" s="24" t="s">
        <v>387</v>
      </c>
      <c r="E83" s="24" t="s">
        <v>162</v>
      </c>
      <c r="F83" s="30">
        <v>1</v>
      </c>
      <c r="G83" s="24" t="s">
        <v>481</v>
      </c>
      <c r="H83" s="24" t="s">
        <v>303</v>
      </c>
      <c r="I83" s="38">
        <v>17330</v>
      </c>
      <c r="J83" s="38">
        <v>1723692</v>
      </c>
      <c r="K83" s="24" t="s">
        <v>600</v>
      </c>
      <c r="L83" s="33">
        <v>1.04</v>
      </c>
      <c r="M83" s="33">
        <v>1.02</v>
      </c>
      <c r="N83" s="33">
        <v>1.06</v>
      </c>
      <c r="O83" s="30">
        <v>1</v>
      </c>
      <c r="P83" s="30" t="s">
        <v>272</v>
      </c>
      <c r="Q83" s="30" t="s">
        <v>272</v>
      </c>
      <c r="R83" s="30">
        <v>0</v>
      </c>
      <c r="S83" s="30">
        <v>0</v>
      </c>
      <c r="T83" s="30">
        <v>1</v>
      </c>
      <c r="U83" s="30">
        <f t="shared" si="1"/>
        <v>1</v>
      </c>
      <c r="V83" s="30">
        <v>1</v>
      </c>
      <c r="W83" s="30">
        <v>0</v>
      </c>
      <c r="X83" s="24">
        <v>37713274</v>
      </c>
      <c r="Y83" s="24" t="s">
        <v>273</v>
      </c>
      <c r="Z83" s="26" t="s">
        <v>481</v>
      </c>
      <c r="AA83" s="26" t="s">
        <v>601</v>
      </c>
      <c r="AB83" s="32" t="s">
        <v>602</v>
      </c>
      <c r="AC83" s="32" t="s">
        <v>603</v>
      </c>
    </row>
    <row r="84" spans="1:29" s="9" customFormat="1" x14ac:dyDescent="0.35">
      <c r="A84" s="24" t="s">
        <v>599</v>
      </c>
      <c r="B84" s="30">
        <v>2023</v>
      </c>
      <c r="C84" s="24" t="s">
        <v>334</v>
      </c>
      <c r="D84" s="24" t="s">
        <v>334</v>
      </c>
      <c r="E84" s="24" t="s">
        <v>162</v>
      </c>
      <c r="F84" s="30">
        <v>1</v>
      </c>
      <c r="G84" s="24" t="s">
        <v>481</v>
      </c>
      <c r="H84" s="24" t="s">
        <v>303</v>
      </c>
      <c r="I84" s="38">
        <v>21477</v>
      </c>
      <c r="J84" s="38">
        <v>1723692</v>
      </c>
      <c r="K84" s="24" t="s">
        <v>600</v>
      </c>
      <c r="L84" s="33">
        <v>0.89</v>
      </c>
      <c r="M84" s="33">
        <v>0.87</v>
      </c>
      <c r="N84" s="33">
        <v>0.91</v>
      </c>
      <c r="O84" s="30">
        <v>1</v>
      </c>
      <c r="P84" s="30" t="s">
        <v>272</v>
      </c>
      <c r="Q84" s="30" t="s">
        <v>272</v>
      </c>
      <c r="R84" s="30" t="s">
        <v>272</v>
      </c>
      <c r="S84" s="30">
        <v>1</v>
      </c>
      <c r="T84" s="30">
        <v>1</v>
      </c>
      <c r="U84" s="30">
        <f t="shared" si="1"/>
        <v>2</v>
      </c>
      <c r="V84" s="30">
        <v>1</v>
      </c>
      <c r="W84" s="30">
        <v>0</v>
      </c>
      <c r="X84" s="24">
        <v>37713274</v>
      </c>
      <c r="Y84" s="24" t="s">
        <v>273</v>
      </c>
      <c r="Z84" s="26" t="s">
        <v>481</v>
      </c>
      <c r="AA84" s="26" t="s">
        <v>601</v>
      </c>
      <c r="AB84" s="32" t="s">
        <v>602</v>
      </c>
      <c r="AC84" s="32" t="s">
        <v>603</v>
      </c>
    </row>
    <row r="85" spans="1:29" s="9" customFormat="1" x14ac:dyDescent="0.35">
      <c r="A85" s="24" t="s">
        <v>599</v>
      </c>
      <c r="B85" s="30">
        <v>2023</v>
      </c>
      <c r="C85" s="24" t="s">
        <v>393</v>
      </c>
      <c r="D85" s="24" t="s">
        <v>393</v>
      </c>
      <c r="E85" s="24" t="s">
        <v>162</v>
      </c>
      <c r="F85" s="30">
        <v>1</v>
      </c>
      <c r="G85" s="24" t="s">
        <v>481</v>
      </c>
      <c r="H85" s="24" t="s">
        <v>303</v>
      </c>
      <c r="I85" s="38">
        <v>82636</v>
      </c>
      <c r="J85" s="38">
        <v>1723692</v>
      </c>
      <c r="K85" s="24" t="s">
        <v>600</v>
      </c>
      <c r="L85" s="33">
        <v>1.02</v>
      </c>
      <c r="M85" s="33">
        <v>1.01</v>
      </c>
      <c r="N85" s="33">
        <v>1.03</v>
      </c>
      <c r="O85" s="30">
        <v>1</v>
      </c>
      <c r="P85" s="30" t="s">
        <v>272</v>
      </c>
      <c r="Q85" s="30" t="s">
        <v>272</v>
      </c>
      <c r="R85" s="30" t="s">
        <v>272</v>
      </c>
      <c r="S85" s="30">
        <v>1</v>
      </c>
      <c r="T85" s="30">
        <v>1</v>
      </c>
      <c r="U85" s="30">
        <f t="shared" si="1"/>
        <v>2</v>
      </c>
      <c r="V85" s="30">
        <v>1</v>
      </c>
      <c r="W85" s="30">
        <v>0</v>
      </c>
      <c r="X85" s="24">
        <v>37713274</v>
      </c>
      <c r="Y85" s="24" t="s">
        <v>273</v>
      </c>
      <c r="Z85" s="26" t="s">
        <v>481</v>
      </c>
      <c r="AA85" s="26" t="s">
        <v>601</v>
      </c>
      <c r="AB85" s="32" t="s">
        <v>602</v>
      </c>
      <c r="AC85" s="32" t="s">
        <v>603</v>
      </c>
    </row>
    <row r="86" spans="1:29" s="9" customFormat="1" x14ac:dyDescent="0.35">
      <c r="A86" s="24" t="s">
        <v>1260</v>
      </c>
      <c r="B86" s="30">
        <v>2025</v>
      </c>
      <c r="C86" s="24" t="s">
        <v>551</v>
      </c>
      <c r="D86" s="24" t="s">
        <v>551</v>
      </c>
      <c r="E86" s="24" t="s">
        <v>162</v>
      </c>
      <c r="F86" s="30">
        <v>1</v>
      </c>
      <c r="G86" s="24" t="s">
        <v>481</v>
      </c>
      <c r="H86" s="24" t="s">
        <v>303</v>
      </c>
      <c r="I86" s="38">
        <v>1522</v>
      </c>
      <c r="J86" s="38">
        <v>1723692</v>
      </c>
      <c r="K86" s="24" t="s">
        <v>1261</v>
      </c>
      <c r="L86" s="33">
        <v>1.33</v>
      </c>
      <c r="M86" s="33">
        <v>1.23</v>
      </c>
      <c r="N86" s="33">
        <v>1.43</v>
      </c>
      <c r="O86" s="30">
        <v>1</v>
      </c>
      <c r="P86" s="30">
        <v>1</v>
      </c>
      <c r="Q86" s="30" t="s">
        <v>272</v>
      </c>
      <c r="R86" s="30">
        <v>0</v>
      </c>
      <c r="S86" s="30">
        <f>IF(OR(O86=0, P86=0, Q86=0, R86=0), 0, 1)</f>
        <v>0</v>
      </c>
      <c r="T86" s="30">
        <v>1</v>
      </c>
      <c r="U86" s="31">
        <f t="shared" si="1"/>
        <v>1</v>
      </c>
      <c r="V86" s="30">
        <v>1</v>
      </c>
      <c r="W86" s="30">
        <v>0</v>
      </c>
      <c r="X86" s="24">
        <v>40091197</v>
      </c>
      <c r="Y86" s="24" t="s">
        <v>273</v>
      </c>
      <c r="Z86" s="26" t="s">
        <v>481</v>
      </c>
      <c r="AA86" s="37" t="s">
        <v>1262</v>
      </c>
      <c r="AB86" s="32" t="s">
        <v>1263</v>
      </c>
      <c r="AC86" s="32" t="s">
        <v>1264</v>
      </c>
    </row>
    <row r="87" spans="1:29" s="9" customFormat="1" x14ac:dyDescent="0.35">
      <c r="A87" s="24" t="s">
        <v>1260</v>
      </c>
      <c r="B87" s="30">
        <v>2025</v>
      </c>
      <c r="C87" s="24" t="s">
        <v>344</v>
      </c>
      <c r="D87" s="24" t="s">
        <v>344</v>
      </c>
      <c r="E87" s="24" t="s">
        <v>162</v>
      </c>
      <c r="F87" s="30">
        <v>1</v>
      </c>
      <c r="G87" s="24" t="s">
        <v>481</v>
      </c>
      <c r="H87" s="24" t="s">
        <v>303</v>
      </c>
      <c r="I87" s="38">
        <v>1615</v>
      </c>
      <c r="J87" s="38">
        <v>1723692</v>
      </c>
      <c r="K87" s="24" t="s">
        <v>1279</v>
      </c>
      <c r="L87" s="33">
        <v>1.28</v>
      </c>
      <c r="M87" s="33">
        <v>1.19</v>
      </c>
      <c r="N87" s="33">
        <v>1.38</v>
      </c>
      <c r="O87" s="30">
        <v>1</v>
      </c>
      <c r="P87" s="30">
        <v>1</v>
      </c>
      <c r="Q87" s="30" t="s">
        <v>272</v>
      </c>
      <c r="R87" s="30" t="s">
        <v>272</v>
      </c>
      <c r="S87" s="30">
        <v>1</v>
      </c>
      <c r="T87" s="30">
        <v>1</v>
      </c>
      <c r="U87" s="31">
        <f t="shared" si="1"/>
        <v>2</v>
      </c>
      <c r="V87" s="30">
        <v>1</v>
      </c>
      <c r="W87" s="30">
        <v>0</v>
      </c>
      <c r="X87" s="24">
        <v>40091197</v>
      </c>
      <c r="Y87" s="24" t="s">
        <v>273</v>
      </c>
      <c r="Z87" s="26" t="s">
        <v>481</v>
      </c>
      <c r="AA87" s="37" t="s">
        <v>1262</v>
      </c>
      <c r="AB87" s="32" t="s">
        <v>1263</v>
      </c>
      <c r="AC87" s="32" t="s">
        <v>1264</v>
      </c>
    </row>
    <row r="88" spans="1:29" s="9" customFormat="1" x14ac:dyDescent="0.35">
      <c r="A88" s="24" t="s">
        <v>1260</v>
      </c>
      <c r="B88" s="30">
        <v>2025</v>
      </c>
      <c r="C88" s="24" t="s">
        <v>488</v>
      </c>
      <c r="D88" s="24" t="s">
        <v>488</v>
      </c>
      <c r="E88" s="24" t="s">
        <v>162</v>
      </c>
      <c r="F88" s="30">
        <v>1</v>
      </c>
      <c r="G88" s="24" t="s">
        <v>481</v>
      </c>
      <c r="H88" s="24" t="s">
        <v>303</v>
      </c>
      <c r="I88" s="38">
        <v>3661</v>
      </c>
      <c r="J88" s="38">
        <v>1723692</v>
      </c>
      <c r="K88" s="24" t="s">
        <v>1383</v>
      </c>
      <c r="L88" s="33">
        <v>1.03</v>
      </c>
      <c r="M88" s="33">
        <v>0.98</v>
      </c>
      <c r="N88" s="33">
        <v>1.08</v>
      </c>
      <c r="O88" s="30">
        <v>1</v>
      </c>
      <c r="P88" s="30" t="s">
        <v>272</v>
      </c>
      <c r="Q88" s="30" t="s">
        <v>272</v>
      </c>
      <c r="R88" s="30" t="s">
        <v>272</v>
      </c>
      <c r="S88" s="30">
        <v>1</v>
      </c>
      <c r="T88" s="30">
        <v>1</v>
      </c>
      <c r="U88" s="31">
        <f t="shared" si="1"/>
        <v>2</v>
      </c>
      <c r="V88" s="30">
        <v>1</v>
      </c>
      <c r="W88" s="30">
        <v>0</v>
      </c>
      <c r="X88" s="24">
        <v>40091197</v>
      </c>
      <c r="Y88" s="24" t="s">
        <v>273</v>
      </c>
      <c r="Z88" s="26" t="s">
        <v>481</v>
      </c>
      <c r="AA88" s="37" t="s">
        <v>1262</v>
      </c>
      <c r="AB88" s="32" t="s">
        <v>1263</v>
      </c>
      <c r="AC88" s="32" t="s">
        <v>1264</v>
      </c>
    </row>
    <row r="89" spans="1:29" s="9" customFormat="1" x14ac:dyDescent="0.35">
      <c r="A89" s="24" t="s">
        <v>854</v>
      </c>
      <c r="B89" s="30">
        <v>2023</v>
      </c>
      <c r="C89" s="24" t="s">
        <v>361</v>
      </c>
      <c r="D89" s="24" t="s">
        <v>361</v>
      </c>
      <c r="E89" s="24" t="s">
        <v>192</v>
      </c>
      <c r="F89" s="30">
        <v>1</v>
      </c>
      <c r="G89" s="24" t="s">
        <v>855</v>
      </c>
      <c r="H89" s="24" t="s">
        <v>303</v>
      </c>
      <c r="I89" s="38">
        <v>2997</v>
      </c>
      <c r="J89" s="38">
        <v>1404362</v>
      </c>
      <c r="K89" s="24" t="s">
        <v>271</v>
      </c>
      <c r="L89" s="33">
        <v>0.9467893481103592</v>
      </c>
      <c r="M89" s="33">
        <v>0.90435329280065813</v>
      </c>
      <c r="N89" s="33">
        <v>0.98934352880535015</v>
      </c>
      <c r="O89" s="30">
        <v>1</v>
      </c>
      <c r="P89" s="30" t="s">
        <v>272</v>
      </c>
      <c r="Q89" s="30" t="s">
        <v>272</v>
      </c>
      <c r="R89" s="30" t="s">
        <v>272</v>
      </c>
      <c r="S89" s="30">
        <v>1</v>
      </c>
      <c r="T89" s="30">
        <v>1</v>
      </c>
      <c r="U89" s="30">
        <f t="shared" si="1"/>
        <v>2</v>
      </c>
      <c r="V89" s="30">
        <v>1</v>
      </c>
      <c r="W89" s="30">
        <v>1</v>
      </c>
      <c r="X89" s="24">
        <v>37391446</v>
      </c>
      <c r="Y89" s="24" t="s">
        <v>329</v>
      </c>
      <c r="Z89" s="26" t="s">
        <v>855</v>
      </c>
      <c r="AA89" s="26" t="s">
        <v>1352</v>
      </c>
      <c r="AB89" s="32" t="s">
        <v>1353</v>
      </c>
      <c r="AC89" s="32" t="s">
        <v>1354</v>
      </c>
    </row>
    <row r="90" spans="1:29" s="9" customFormat="1" x14ac:dyDescent="0.35">
      <c r="A90" s="24" t="s">
        <v>854</v>
      </c>
      <c r="B90" s="30">
        <v>2023</v>
      </c>
      <c r="C90" s="24" t="s">
        <v>379</v>
      </c>
      <c r="D90" s="24" t="s">
        <v>379</v>
      </c>
      <c r="E90" s="24" t="s">
        <v>192</v>
      </c>
      <c r="F90" s="30">
        <v>1</v>
      </c>
      <c r="G90" s="24" t="s">
        <v>855</v>
      </c>
      <c r="H90" s="24" t="s">
        <v>303</v>
      </c>
      <c r="I90" s="38">
        <v>3088</v>
      </c>
      <c r="J90" s="38">
        <v>1404362</v>
      </c>
      <c r="K90" s="24" t="s">
        <v>271</v>
      </c>
      <c r="L90" s="33">
        <v>1.0314014486125631</v>
      </c>
      <c r="M90" s="33">
        <v>0.97908968500867066</v>
      </c>
      <c r="N90" s="33">
        <v>1.083830200376096</v>
      </c>
      <c r="O90" s="30">
        <v>1</v>
      </c>
      <c r="P90" s="30" t="s">
        <v>272</v>
      </c>
      <c r="Q90" s="30" t="s">
        <v>272</v>
      </c>
      <c r="R90" s="30" t="s">
        <v>272</v>
      </c>
      <c r="S90" s="30">
        <v>1</v>
      </c>
      <c r="T90" s="30">
        <v>1</v>
      </c>
      <c r="U90" s="30">
        <f t="shared" si="1"/>
        <v>2</v>
      </c>
      <c r="V90" s="30">
        <v>1</v>
      </c>
      <c r="W90" s="30">
        <v>1</v>
      </c>
      <c r="X90" s="24">
        <v>37391446</v>
      </c>
      <c r="Y90" s="24" t="s">
        <v>329</v>
      </c>
      <c r="Z90" s="26" t="s">
        <v>855</v>
      </c>
      <c r="AA90" s="26" t="s">
        <v>1352</v>
      </c>
      <c r="AB90" s="32" t="s">
        <v>1353</v>
      </c>
      <c r="AC90" s="32" t="s">
        <v>1354</v>
      </c>
    </row>
    <row r="91" spans="1:29" s="9" customFormat="1" x14ac:dyDescent="0.35">
      <c r="A91" s="24" t="s">
        <v>854</v>
      </c>
      <c r="B91" s="30">
        <v>2023</v>
      </c>
      <c r="C91" s="24" t="s">
        <v>469</v>
      </c>
      <c r="D91" s="24" t="s">
        <v>469</v>
      </c>
      <c r="E91" s="24" t="s">
        <v>192</v>
      </c>
      <c r="F91" s="30">
        <v>1</v>
      </c>
      <c r="G91" s="24" t="s">
        <v>855</v>
      </c>
      <c r="H91" s="24" t="s">
        <v>303</v>
      </c>
      <c r="I91" s="38">
        <v>5506</v>
      </c>
      <c r="J91" s="38">
        <v>1404362</v>
      </c>
      <c r="K91" s="24" t="s">
        <v>271</v>
      </c>
      <c r="L91" s="33">
        <v>1.5815646751682562</v>
      </c>
      <c r="M91" s="33">
        <v>1.5388981829867532</v>
      </c>
      <c r="N91" s="33">
        <v>1.6135978738329682</v>
      </c>
      <c r="O91" s="30">
        <v>1</v>
      </c>
      <c r="P91" s="30" t="s">
        <v>272</v>
      </c>
      <c r="Q91" s="30" t="s">
        <v>272</v>
      </c>
      <c r="R91" s="30" t="s">
        <v>272</v>
      </c>
      <c r="S91" s="30">
        <f>O91</f>
        <v>1</v>
      </c>
      <c r="T91" s="30">
        <v>1</v>
      </c>
      <c r="U91" s="30">
        <f t="shared" si="1"/>
        <v>2</v>
      </c>
      <c r="V91" s="30">
        <v>1</v>
      </c>
      <c r="W91" s="30">
        <v>1</v>
      </c>
      <c r="X91" s="24">
        <v>37391446</v>
      </c>
      <c r="Y91" s="24" t="s">
        <v>329</v>
      </c>
      <c r="Z91" s="26" t="s">
        <v>855</v>
      </c>
      <c r="AA91" s="26" t="s">
        <v>1352</v>
      </c>
      <c r="AB91" s="32" t="s">
        <v>1353</v>
      </c>
      <c r="AC91" s="32" t="s">
        <v>1354</v>
      </c>
    </row>
    <row r="92" spans="1:29" s="9" customFormat="1" x14ac:dyDescent="0.35">
      <c r="A92" s="24" t="s">
        <v>854</v>
      </c>
      <c r="B92" s="30">
        <v>2023</v>
      </c>
      <c r="C92" s="24" t="s">
        <v>325</v>
      </c>
      <c r="D92" s="24" t="s">
        <v>325</v>
      </c>
      <c r="E92" s="24" t="s">
        <v>192</v>
      </c>
      <c r="F92" s="30">
        <v>1</v>
      </c>
      <c r="G92" s="24" t="s">
        <v>855</v>
      </c>
      <c r="H92" s="24" t="s">
        <v>303</v>
      </c>
      <c r="I92" s="38">
        <v>28178</v>
      </c>
      <c r="J92" s="38">
        <v>1404362</v>
      </c>
      <c r="K92" s="24" t="s">
        <v>271</v>
      </c>
      <c r="L92" s="33">
        <v>1.0818301432472106</v>
      </c>
      <c r="M92" s="33">
        <v>1.061359702263279</v>
      </c>
      <c r="N92" s="33">
        <v>1.0920685013817844</v>
      </c>
      <c r="O92" s="30">
        <v>1</v>
      </c>
      <c r="P92" s="30" t="s">
        <v>272</v>
      </c>
      <c r="Q92" s="30" t="s">
        <v>272</v>
      </c>
      <c r="R92" s="30" t="s">
        <v>272</v>
      </c>
      <c r="S92" s="30">
        <v>1</v>
      </c>
      <c r="T92" s="30">
        <v>1</v>
      </c>
      <c r="U92" s="30">
        <f t="shared" si="1"/>
        <v>2</v>
      </c>
      <c r="V92" s="30">
        <v>1</v>
      </c>
      <c r="W92" s="30">
        <v>1</v>
      </c>
      <c r="X92" s="24">
        <v>37391446</v>
      </c>
      <c r="Y92" s="24" t="s">
        <v>329</v>
      </c>
      <c r="Z92" s="26" t="s">
        <v>855</v>
      </c>
      <c r="AA92" s="26" t="s">
        <v>1352</v>
      </c>
      <c r="AB92" s="32" t="s">
        <v>1353</v>
      </c>
      <c r="AC92" s="32" t="s">
        <v>1354</v>
      </c>
    </row>
    <row r="93" spans="1:29" s="9" customFormat="1" ht="29" x14ac:dyDescent="0.35">
      <c r="A93" s="24" t="s">
        <v>1493</v>
      </c>
      <c r="B93" s="30">
        <v>2017</v>
      </c>
      <c r="C93" s="24" t="s">
        <v>393</v>
      </c>
      <c r="D93" s="24" t="s">
        <v>393</v>
      </c>
      <c r="E93" s="24" t="s">
        <v>140</v>
      </c>
      <c r="F93" s="30">
        <v>1</v>
      </c>
      <c r="G93" s="24" t="s">
        <v>394</v>
      </c>
      <c r="H93" s="24" t="s">
        <v>303</v>
      </c>
      <c r="I93" s="38">
        <v>18518</v>
      </c>
      <c r="J93" s="38">
        <v>1310390</v>
      </c>
      <c r="K93" s="24" t="s">
        <v>1494</v>
      </c>
      <c r="L93" s="33">
        <v>1.08</v>
      </c>
      <c r="M93" s="33">
        <v>1.05</v>
      </c>
      <c r="N93" s="33">
        <v>1.1000000000000001</v>
      </c>
      <c r="O93" s="30">
        <v>1</v>
      </c>
      <c r="P93" s="30" t="s">
        <v>272</v>
      </c>
      <c r="Q93" s="30" t="s">
        <v>272</v>
      </c>
      <c r="R93" s="30" t="s">
        <v>272</v>
      </c>
      <c r="S93" s="30">
        <v>1</v>
      </c>
      <c r="T93" s="30">
        <v>1</v>
      </c>
      <c r="U93" s="30">
        <f t="shared" si="1"/>
        <v>2</v>
      </c>
      <c r="V93" s="30">
        <v>0</v>
      </c>
      <c r="W93" s="30">
        <v>1</v>
      </c>
      <c r="X93" s="24">
        <v>27859268</v>
      </c>
      <c r="Y93" s="24" t="s">
        <v>310</v>
      </c>
      <c r="Z93" s="26" t="s">
        <v>394</v>
      </c>
      <c r="AA93" s="26" t="s">
        <v>1495</v>
      </c>
      <c r="AB93" s="32" t="s">
        <v>1496</v>
      </c>
      <c r="AC93" s="32" t="s">
        <v>1497</v>
      </c>
    </row>
    <row r="94" spans="1:29" s="9" customFormat="1" x14ac:dyDescent="0.35">
      <c r="A94" s="24" t="s">
        <v>1255</v>
      </c>
      <c r="B94" s="30">
        <v>2013</v>
      </c>
      <c r="C94" s="24" t="s">
        <v>415</v>
      </c>
      <c r="D94" s="24" t="s">
        <v>415</v>
      </c>
      <c r="E94" s="24" t="s">
        <v>140</v>
      </c>
      <c r="F94" s="30">
        <v>1</v>
      </c>
      <c r="G94" s="24" t="s">
        <v>394</v>
      </c>
      <c r="H94" s="24" t="s">
        <v>303</v>
      </c>
      <c r="I94" s="38">
        <v>1503</v>
      </c>
      <c r="J94" s="38">
        <v>1300000</v>
      </c>
      <c r="K94" s="24" t="s">
        <v>1256</v>
      </c>
      <c r="L94" s="33">
        <v>1.08</v>
      </c>
      <c r="M94" s="33">
        <v>1.01</v>
      </c>
      <c r="N94" s="33">
        <v>1.1499999999999899</v>
      </c>
      <c r="O94" s="30">
        <v>1</v>
      </c>
      <c r="P94" s="30" t="s">
        <v>272</v>
      </c>
      <c r="Q94" s="30" t="s">
        <v>272</v>
      </c>
      <c r="R94" s="30" t="s">
        <v>272</v>
      </c>
      <c r="S94" s="30">
        <v>1</v>
      </c>
      <c r="T94" s="30">
        <v>1</v>
      </c>
      <c r="U94" s="30">
        <f t="shared" si="1"/>
        <v>2</v>
      </c>
      <c r="V94" s="30">
        <v>0</v>
      </c>
      <c r="W94" s="30">
        <v>1</v>
      </c>
      <c r="X94" s="24">
        <v>23640394</v>
      </c>
      <c r="Y94" s="24" t="s">
        <v>782</v>
      </c>
      <c r="Z94" s="26" t="s">
        <v>394</v>
      </c>
      <c r="AA94" s="26" t="s">
        <v>1257</v>
      </c>
      <c r="AB94" s="32" t="s">
        <v>1258</v>
      </c>
      <c r="AC94" s="32" t="s">
        <v>1259</v>
      </c>
    </row>
    <row r="95" spans="1:29" s="9" customFormat="1" x14ac:dyDescent="0.35">
      <c r="A95" s="24" t="s">
        <v>1255</v>
      </c>
      <c r="B95" s="30">
        <v>2013</v>
      </c>
      <c r="C95" s="24" t="s">
        <v>455</v>
      </c>
      <c r="D95" s="24" t="s">
        <v>455</v>
      </c>
      <c r="E95" s="24" t="s">
        <v>140</v>
      </c>
      <c r="F95" s="30">
        <v>1</v>
      </c>
      <c r="G95" s="24" t="s">
        <v>394</v>
      </c>
      <c r="H95" s="24" t="s">
        <v>303</v>
      </c>
      <c r="I95" s="38">
        <v>1705</v>
      </c>
      <c r="J95" s="38">
        <v>1300000</v>
      </c>
      <c r="K95" s="24" t="s">
        <v>1256</v>
      </c>
      <c r="L95" s="33">
        <v>1.1399999999999899</v>
      </c>
      <c r="M95" s="33">
        <v>1.08</v>
      </c>
      <c r="N95" s="33">
        <v>1.22</v>
      </c>
      <c r="O95" s="30">
        <v>1</v>
      </c>
      <c r="P95" s="30" t="s">
        <v>272</v>
      </c>
      <c r="Q95" s="30" t="s">
        <v>272</v>
      </c>
      <c r="R95" s="30" t="s">
        <v>272</v>
      </c>
      <c r="S95" s="30">
        <v>1</v>
      </c>
      <c r="T95" s="30">
        <v>1</v>
      </c>
      <c r="U95" s="30">
        <f t="shared" si="1"/>
        <v>2</v>
      </c>
      <c r="V95" s="30">
        <v>0</v>
      </c>
      <c r="W95" s="30">
        <v>1</v>
      </c>
      <c r="X95" s="24">
        <v>23640394</v>
      </c>
      <c r="Y95" s="24" t="s">
        <v>782</v>
      </c>
      <c r="Z95" s="26" t="s">
        <v>394</v>
      </c>
      <c r="AA95" s="26" t="s">
        <v>1257</v>
      </c>
      <c r="AB95" s="32" t="s">
        <v>1258</v>
      </c>
      <c r="AC95" s="32" t="s">
        <v>1259</v>
      </c>
    </row>
    <row r="96" spans="1:29" s="9" customFormat="1" x14ac:dyDescent="0.35">
      <c r="A96" s="26" t="s">
        <v>1255</v>
      </c>
      <c r="B96" s="31">
        <v>2013</v>
      </c>
      <c r="C96" s="26" t="s">
        <v>714</v>
      </c>
      <c r="D96" s="24" t="s">
        <v>714</v>
      </c>
      <c r="E96" s="26" t="s">
        <v>140</v>
      </c>
      <c r="F96" s="30">
        <v>1</v>
      </c>
      <c r="G96" s="26" t="s">
        <v>394</v>
      </c>
      <c r="H96" s="26" t="s">
        <v>303</v>
      </c>
      <c r="I96" s="38">
        <v>4018</v>
      </c>
      <c r="J96" s="38">
        <v>1300000</v>
      </c>
      <c r="K96" s="24" t="s">
        <v>1256</v>
      </c>
      <c r="L96" s="34">
        <v>1.1000000000000001</v>
      </c>
      <c r="M96" s="34">
        <v>1.05</v>
      </c>
      <c r="N96" s="34">
        <v>1.1399999999999999</v>
      </c>
      <c r="O96" s="30">
        <v>1</v>
      </c>
      <c r="P96" s="30" t="s">
        <v>272</v>
      </c>
      <c r="Q96" s="30" t="s">
        <v>272</v>
      </c>
      <c r="R96" s="30" t="s">
        <v>272</v>
      </c>
      <c r="S96" s="30">
        <v>1</v>
      </c>
      <c r="T96" s="30">
        <v>1</v>
      </c>
      <c r="U96" s="30">
        <f t="shared" si="1"/>
        <v>2</v>
      </c>
      <c r="V96" s="30">
        <v>0</v>
      </c>
      <c r="W96" s="30">
        <v>1</v>
      </c>
      <c r="X96" s="24">
        <v>23640394</v>
      </c>
      <c r="Y96" s="26" t="s">
        <v>782</v>
      </c>
      <c r="Z96" s="26" t="s">
        <v>394</v>
      </c>
      <c r="AA96" s="26" t="s">
        <v>1257</v>
      </c>
      <c r="AB96" s="32" t="s">
        <v>1258</v>
      </c>
      <c r="AC96" s="32" t="s">
        <v>1259</v>
      </c>
    </row>
    <row r="97" spans="1:29" s="9" customFormat="1" x14ac:dyDescent="0.35">
      <c r="A97" s="24" t="s">
        <v>1229</v>
      </c>
      <c r="B97" s="30">
        <v>2009</v>
      </c>
      <c r="C97" s="24" t="s">
        <v>387</v>
      </c>
      <c r="D97" s="24" t="s">
        <v>387</v>
      </c>
      <c r="E97" s="24" t="s">
        <v>140</v>
      </c>
      <c r="F97" s="30">
        <v>1</v>
      </c>
      <c r="G97" s="24" t="s">
        <v>394</v>
      </c>
      <c r="H97" s="24" t="s">
        <v>303</v>
      </c>
      <c r="I97" s="38">
        <v>1338</v>
      </c>
      <c r="J97" s="38">
        <v>1290000</v>
      </c>
      <c r="K97" s="24" t="s">
        <v>1230</v>
      </c>
      <c r="L97" s="33">
        <v>1.0900000000000001</v>
      </c>
      <c r="M97" s="33">
        <v>1.03</v>
      </c>
      <c r="N97" s="33">
        <v>1.1599999999999899</v>
      </c>
      <c r="O97" s="30">
        <v>1</v>
      </c>
      <c r="P97" s="30" t="s">
        <v>272</v>
      </c>
      <c r="Q97" s="30" t="s">
        <v>272</v>
      </c>
      <c r="R97" s="30">
        <v>1</v>
      </c>
      <c r="S97" s="30">
        <v>1</v>
      </c>
      <c r="T97" s="30">
        <v>1</v>
      </c>
      <c r="U97" s="30">
        <f t="shared" si="1"/>
        <v>2</v>
      </c>
      <c r="V97" s="30">
        <v>0</v>
      </c>
      <c r="W97" s="30">
        <v>1</v>
      </c>
      <c r="X97" s="24">
        <v>19165860</v>
      </c>
      <c r="Y97" s="24" t="s">
        <v>310</v>
      </c>
      <c r="Z97" s="26" t="s">
        <v>394</v>
      </c>
      <c r="AA97" s="26" t="s">
        <v>1231</v>
      </c>
      <c r="AB97" s="32" t="s">
        <v>1232</v>
      </c>
      <c r="AC97" s="32" t="s">
        <v>1233</v>
      </c>
    </row>
    <row r="98" spans="1:29" s="9" customFormat="1" x14ac:dyDescent="0.35">
      <c r="A98" s="24" t="s">
        <v>1086</v>
      </c>
      <c r="B98" s="30">
        <v>2023</v>
      </c>
      <c r="C98" s="24" t="s">
        <v>512</v>
      </c>
      <c r="D98" s="24" t="s">
        <v>512</v>
      </c>
      <c r="E98" s="24" t="s">
        <v>140</v>
      </c>
      <c r="F98" s="30">
        <v>1</v>
      </c>
      <c r="G98" s="24" t="s">
        <v>394</v>
      </c>
      <c r="H98" s="24" t="s">
        <v>303</v>
      </c>
      <c r="I98" s="38">
        <v>589</v>
      </c>
      <c r="J98" s="38">
        <v>1255529</v>
      </c>
      <c r="K98" s="24" t="s">
        <v>1087</v>
      </c>
      <c r="L98" s="33">
        <v>0.65</v>
      </c>
      <c r="M98" s="33">
        <v>0.57999999999999896</v>
      </c>
      <c r="N98" s="33">
        <v>0.73</v>
      </c>
      <c r="O98" s="30">
        <v>1</v>
      </c>
      <c r="P98" s="30" t="s">
        <v>272</v>
      </c>
      <c r="Q98" s="30" t="s">
        <v>272</v>
      </c>
      <c r="R98" s="30" t="s">
        <v>272</v>
      </c>
      <c r="S98" s="30">
        <v>1</v>
      </c>
      <c r="T98" s="30">
        <v>1</v>
      </c>
      <c r="U98" s="30">
        <f t="shared" si="1"/>
        <v>2</v>
      </c>
      <c r="V98" s="30">
        <v>0</v>
      </c>
      <c r="W98" s="30" t="s">
        <v>272</v>
      </c>
      <c r="X98" s="24">
        <v>37437897</v>
      </c>
      <c r="Y98" s="24" t="s">
        <v>273</v>
      </c>
      <c r="Z98" s="26" t="s">
        <v>394</v>
      </c>
      <c r="AA98" s="26" t="s">
        <v>1088</v>
      </c>
      <c r="AB98" s="32" t="s">
        <v>1089</v>
      </c>
      <c r="AC98" s="32" t="s">
        <v>1090</v>
      </c>
    </row>
    <row r="99" spans="1:29" s="9" customFormat="1" x14ac:dyDescent="0.35">
      <c r="A99" s="24" t="s">
        <v>1086</v>
      </c>
      <c r="B99" s="30">
        <v>2023</v>
      </c>
      <c r="C99" s="24" t="s">
        <v>551</v>
      </c>
      <c r="D99" s="24" t="s">
        <v>551</v>
      </c>
      <c r="E99" s="24" t="s">
        <v>140</v>
      </c>
      <c r="F99" s="30">
        <v>1</v>
      </c>
      <c r="G99" s="24" t="s">
        <v>394</v>
      </c>
      <c r="H99" s="24" t="s">
        <v>303</v>
      </c>
      <c r="I99" s="38">
        <v>1386</v>
      </c>
      <c r="J99" s="38">
        <v>1255529</v>
      </c>
      <c r="K99" s="24" t="s">
        <v>1087</v>
      </c>
      <c r="L99" s="33">
        <v>1.48</v>
      </c>
      <c r="M99" s="33">
        <v>1.4</v>
      </c>
      <c r="N99" s="33">
        <v>1.57</v>
      </c>
      <c r="O99" s="30">
        <v>1</v>
      </c>
      <c r="P99" s="30">
        <v>1</v>
      </c>
      <c r="Q99" s="30" t="s">
        <v>272</v>
      </c>
      <c r="R99" s="30">
        <v>1</v>
      </c>
      <c r="S99" s="30">
        <f>IF(OR(O99=0, P99=0, Q99=0, R99=0), 0, 1)</f>
        <v>1</v>
      </c>
      <c r="T99" s="30">
        <v>1</v>
      </c>
      <c r="U99" s="30">
        <f t="shared" si="1"/>
        <v>2</v>
      </c>
      <c r="V99" s="30">
        <v>0</v>
      </c>
      <c r="W99" s="30">
        <v>1</v>
      </c>
      <c r="X99" s="24">
        <v>37437897</v>
      </c>
      <c r="Y99" s="24" t="s">
        <v>273</v>
      </c>
      <c r="Z99" s="26" t="s">
        <v>394</v>
      </c>
      <c r="AA99" s="26" t="s">
        <v>1248</v>
      </c>
      <c r="AB99" s="32" t="s">
        <v>1089</v>
      </c>
      <c r="AC99" s="32" t="s">
        <v>1090</v>
      </c>
    </row>
    <row r="100" spans="1:29" s="9" customFormat="1" x14ac:dyDescent="0.35">
      <c r="A100" s="24" t="s">
        <v>987</v>
      </c>
      <c r="B100" s="30">
        <v>2008</v>
      </c>
      <c r="C100" s="24" t="s">
        <v>441</v>
      </c>
      <c r="D100" s="24" t="s">
        <v>441</v>
      </c>
      <c r="E100" s="24" t="s">
        <v>140</v>
      </c>
      <c r="F100" s="30">
        <v>1</v>
      </c>
      <c r="G100" s="24" t="s">
        <v>394</v>
      </c>
      <c r="H100" s="24" t="s">
        <v>303</v>
      </c>
      <c r="I100" s="38">
        <v>390</v>
      </c>
      <c r="J100" s="38">
        <v>1249670</v>
      </c>
      <c r="K100" s="24" t="s">
        <v>988</v>
      </c>
      <c r="L100" s="33">
        <v>1.21</v>
      </c>
      <c r="M100" s="33">
        <v>1.06</v>
      </c>
      <c r="N100" s="33">
        <v>1.39</v>
      </c>
      <c r="O100" s="30">
        <v>1</v>
      </c>
      <c r="P100" s="30" t="s">
        <v>272</v>
      </c>
      <c r="Q100" s="30" t="s">
        <v>272</v>
      </c>
      <c r="R100" s="30" t="s">
        <v>272</v>
      </c>
      <c r="S100" s="30">
        <v>1</v>
      </c>
      <c r="T100" s="30">
        <v>1</v>
      </c>
      <c r="U100" s="30">
        <f t="shared" si="1"/>
        <v>2</v>
      </c>
      <c r="V100" s="30">
        <v>0</v>
      </c>
      <c r="W100" s="30">
        <v>1</v>
      </c>
      <c r="X100" s="24">
        <v>18560401</v>
      </c>
      <c r="Y100" s="24" t="s">
        <v>782</v>
      </c>
      <c r="Z100" s="26" t="s">
        <v>394</v>
      </c>
      <c r="AA100" s="26" t="s">
        <v>989</v>
      </c>
      <c r="AB100" s="32" t="s">
        <v>990</v>
      </c>
      <c r="AC100" s="32" t="s">
        <v>991</v>
      </c>
    </row>
    <row r="101" spans="1:29" s="9" customFormat="1" x14ac:dyDescent="0.35">
      <c r="A101" s="24" t="s">
        <v>987</v>
      </c>
      <c r="B101" s="30">
        <v>2008</v>
      </c>
      <c r="C101" s="24" t="s">
        <v>474</v>
      </c>
      <c r="D101" s="24" t="s">
        <v>474</v>
      </c>
      <c r="E101" s="24" t="s">
        <v>140</v>
      </c>
      <c r="F101" s="30">
        <v>1</v>
      </c>
      <c r="G101" s="24" t="s">
        <v>394</v>
      </c>
      <c r="H101" s="24" t="s">
        <v>303</v>
      </c>
      <c r="I101" s="38">
        <v>646</v>
      </c>
      <c r="J101" s="38">
        <v>1249670</v>
      </c>
      <c r="K101" s="24" t="s">
        <v>988</v>
      </c>
      <c r="L101" s="33">
        <v>1.03</v>
      </c>
      <c r="M101" s="33">
        <v>0.93</v>
      </c>
      <c r="N101" s="33">
        <v>1.1499999999999899</v>
      </c>
      <c r="O101" s="30">
        <v>1</v>
      </c>
      <c r="P101" s="30" t="s">
        <v>272</v>
      </c>
      <c r="Q101" s="30" t="s">
        <v>272</v>
      </c>
      <c r="R101" s="30" t="s">
        <v>272</v>
      </c>
      <c r="S101" s="30">
        <v>1</v>
      </c>
      <c r="T101" s="30">
        <v>1</v>
      </c>
      <c r="U101" s="30">
        <f t="shared" si="1"/>
        <v>2</v>
      </c>
      <c r="V101" s="30">
        <v>0</v>
      </c>
      <c r="W101" s="30">
        <v>1</v>
      </c>
      <c r="X101" s="24">
        <v>18560401</v>
      </c>
      <c r="Y101" s="24" t="s">
        <v>782</v>
      </c>
      <c r="Z101" s="26" t="s">
        <v>394</v>
      </c>
      <c r="AA101" s="26" t="s">
        <v>989</v>
      </c>
      <c r="AB101" s="32" t="s">
        <v>990</v>
      </c>
      <c r="AC101" s="32" t="s">
        <v>991</v>
      </c>
    </row>
    <row r="102" spans="1:29" s="9" customFormat="1" x14ac:dyDescent="0.35">
      <c r="A102" s="24" t="s">
        <v>779</v>
      </c>
      <c r="B102" s="30">
        <v>2007</v>
      </c>
      <c r="C102" s="24" t="s">
        <v>780</v>
      </c>
      <c r="D102" s="24" t="s">
        <v>780</v>
      </c>
      <c r="E102" s="24" t="s">
        <v>140</v>
      </c>
      <c r="F102" s="30">
        <v>1</v>
      </c>
      <c r="G102" s="24" t="s">
        <v>394</v>
      </c>
      <c r="H102" s="24" t="s">
        <v>303</v>
      </c>
      <c r="I102" s="38">
        <v>206</v>
      </c>
      <c r="J102" s="38">
        <v>1222630</v>
      </c>
      <c r="K102" s="24" t="s">
        <v>781</v>
      </c>
      <c r="L102" s="33">
        <v>1.0099504938362001</v>
      </c>
      <c r="M102" s="33">
        <v>0.84261497731763502</v>
      </c>
      <c r="N102" s="33">
        <v>1.21655250605964</v>
      </c>
      <c r="O102" s="30">
        <v>1</v>
      </c>
      <c r="P102" s="30">
        <v>1</v>
      </c>
      <c r="Q102" s="30" t="s">
        <v>272</v>
      </c>
      <c r="R102" s="30" t="s">
        <v>272</v>
      </c>
      <c r="S102" s="30">
        <v>1</v>
      </c>
      <c r="T102" s="30">
        <v>1</v>
      </c>
      <c r="U102" s="30">
        <f t="shared" si="1"/>
        <v>2</v>
      </c>
      <c r="V102" s="30">
        <v>0</v>
      </c>
      <c r="W102" s="30" t="s">
        <v>272</v>
      </c>
      <c r="X102" s="24">
        <v>17986716</v>
      </c>
      <c r="Y102" s="24" t="s">
        <v>782</v>
      </c>
      <c r="Z102" s="26" t="s">
        <v>394</v>
      </c>
      <c r="AA102" s="26" t="s">
        <v>783</v>
      </c>
      <c r="AB102" s="32" t="s">
        <v>784</v>
      </c>
      <c r="AC102" s="32" t="s">
        <v>785</v>
      </c>
    </row>
    <row r="103" spans="1:29" s="9" customFormat="1" x14ac:dyDescent="0.35">
      <c r="A103" s="24" t="s">
        <v>779</v>
      </c>
      <c r="B103" s="30">
        <v>2007</v>
      </c>
      <c r="C103" s="24" t="s">
        <v>307</v>
      </c>
      <c r="D103" s="24" t="s">
        <v>307</v>
      </c>
      <c r="E103" s="24" t="s">
        <v>140</v>
      </c>
      <c r="F103" s="30">
        <v>1</v>
      </c>
      <c r="G103" s="24" t="s">
        <v>394</v>
      </c>
      <c r="H103" s="24" t="s">
        <v>303</v>
      </c>
      <c r="I103" s="38">
        <v>269</v>
      </c>
      <c r="J103" s="38">
        <v>1222630</v>
      </c>
      <c r="K103" s="24" t="s">
        <v>781</v>
      </c>
      <c r="L103" s="33">
        <v>0.91</v>
      </c>
      <c r="M103" s="33">
        <v>0.77</v>
      </c>
      <c r="N103" s="33">
        <v>1.06</v>
      </c>
      <c r="O103" s="30">
        <v>1</v>
      </c>
      <c r="P103" s="30" t="s">
        <v>272</v>
      </c>
      <c r="Q103" s="30" t="s">
        <v>272</v>
      </c>
      <c r="R103" s="30" t="s">
        <v>272</v>
      </c>
      <c r="S103" s="30">
        <v>1</v>
      </c>
      <c r="T103" s="30">
        <v>1</v>
      </c>
      <c r="U103" s="30">
        <f t="shared" si="1"/>
        <v>2</v>
      </c>
      <c r="V103" s="30">
        <v>0</v>
      </c>
      <c r="W103" s="30" t="s">
        <v>272</v>
      </c>
      <c r="X103" s="24">
        <v>17986716</v>
      </c>
      <c r="Y103" s="24" t="s">
        <v>782</v>
      </c>
      <c r="Z103" s="26" t="s">
        <v>394</v>
      </c>
      <c r="AA103" s="26" t="s">
        <v>880</v>
      </c>
      <c r="AB103" s="32" t="s">
        <v>784</v>
      </c>
      <c r="AC103" s="32" t="s">
        <v>785</v>
      </c>
    </row>
    <row r="104" spans="1:29" s="9" customFormat="1" x14ac:dyDescent="0.35">
      <c r="A104" s="24" t="s">
        <v>779</v>
      </c>
      <c r="B104" s="30">
        <v>2007</v>
      </c>
      <c r="C104" s="24" t="s">
        <v>540</v>
      </c>
      <c r="D104" s="24" t="s">
        <v>540</v>
      </c>
      <c r="E104" s="24" t="s">
        <v>140</v>
      </c>
      <c r="F104" s="30">
        <v>1</v>
      </c>
      <c r="G104" s="24" t="s">
        <v>394</v>
      </c>
      <c r="H104" s="24" t="s">
        <v>303</v>
      </c>
      <c r="I104" s="38">
        <v>330</v>
      </c>
      <c r="J104" s="38">
        <v>1222630</v>
      </c>
      <c r="K104" s="24" t="s">
        <v>781</v>
      </c>
      <c r="L104" s="33">
        <v>1.0198039027185499</v>
      </c>
      <c r="M104" s="33">
        <v>0.88881944173155802</v>
      </c>
      <c r="N104" s="33">
        <v>1.17473401244707</v>
      </c>
      <c r="O104" s="30">
        <v>1</v>
      </c>
      <c r="P104" s="30" t="s">
        <v>272</v>
      </c>
      <c r="Q104" s="30" t="s">
        <v>272</v>
      </c>
      <c r="R104" s="30" t="s">
        <v>272</v>
      </c>
      <c r="S104" s="30">
        <v>1</v>
      </c>
      <c r="T104" s="30">
        <v>1</v>
      </c>
      <c r="U104" s="30">
        <f t="shared" si="1"/>
        <v>2</v>
      </c>
      <c r="V104" s="30">
        <v>0</v>
      </c>
      <c r="W104" s="30">
        <v>1</v>
      </c>
      <c r="X104" s="24">
        <v>17986716</v>
      </c>
      <c r="Y104" s="24" t="s">
        <v>782</v>
      </c>
      <c r="Z104" s="26" t="s">
        <v>394</v>
      </c>
      <c r="AA104" s="26" t="s">
        <v>968</v>
      </c>
      <c r="AB104" s="32" t="s">
        <v>784</v>
      </c>
      <c r="AC104" s="32" t="s">
        <v>785</v>
      </c>
    </row>
    <row r="105" spans="1:29" s="9" customFormat="1" x14ac:dyDescent="0.35">
      <c r="A105" s="24" t="s">
        <v>779</v>
      </c>
      <c r="B105" s="30">
        <v>2007</v>
      </c>
      <c r="C105" s="24" t="s">
        <v>491</v>
      </c>
      <c r="D105" s="24" t="s">
        <v>491</v>
      </c>
      <c r="E105" s="24" t="s">
        <v>140</v>
      </c>
      <c r="F105" s="30">
        <v>1</v>
      </c>
      <c r="G105" s="24" t="s">
        <v>394</v>
      </c>
      <c r="H105" s="24" t="s">
        <v>303</v>
      </c>
      <c r="I105" s="38">
        <v>723</v>
      </c>
      <c r="J105" s="38">
        <v>1222630</v>
      </c>
      <c r="K105" s="24" t="s">
        <v>781</v>
      </c>
      <c r="L105" s="33">
        <v>1.24</v>
      </c>
      <c r="M105" s="33">
        <v>1.1299999999999899</v>
      </c>
      <c r="N105" s="33">
        <v>1.36</v>
      </c>
      <c r="O105" s="30">
        <v>1</v>
      </c>
      <c r="P105" s="30" t="s">
        <v>272</v>
      </c>
      <c r="Q105" s="30" t="s">
        <v>272</v>
      </c>
      <c r="R105" s="30">
        <v>1</v>
      </c>
      <c r="S105" s="30">
        <f>W105</f>
        <v>1</v>
      </c>
      <c r="T105" s="30">
        <v>1</v>
      </c>
      <c r="U105" s="30">
        <f t="shared" si="1"/>
        <v>2</v>
      </c>
      <c r="V105" s="30">
        <v>0</v>
      </c>
      <c r="W105" s="30">
        <v>1</v>
      </c>
      <c r="X105" s="24">
        <v>17986716</v>
      </c>
      <c r="Y105" s="24" t="s">
        <v>782</v>
      </c>
      <c r="Z105" s="26" t="s">
        <v>394</v>
      </c>
      <c r="AA105" s="26" t="s">
        <v>1123</v>
      </c>
      <c r="AB105" s="32" t="s">
        <v>784</v>
      </c>
      <c r="AC105" s="32" t="s">
        <v>785</v>
      </c>
    </row>
    <row r="106" spans="1:29" s="9" customFormat="1" x14ac:dyDescent="0.35">
      <c r="A106" s="24" t="s">
        <v>779</v>
      </c>
      <c r="B106" s="30">
        <v>2007</v>
      </c>
      <c r="C106" s="24" t="s">
        <v>361</v>
      </c>
      <c r="D106" s="24" t="s">
        <v>361</v>
      </c>
      <c r="E106" s="24" t="s">
        <v>140</v>
      </c>
      <c r="F106" s="30">
        <v>1</v>
      </c>
      <c r="G106" s="24" t="s">
        <v>394</v>
      </c>
      <c r="H106" s="24" t="s">
        <v>303</v>
      </c>
      <c r="I106" s="38">
        <v>1179</v>
      </c>
      <c r="J106" s="38">
        <v>1222630</v>
      </c>
      <c r="K106" s="24" t="s">
        <v>781</v>
      </c>
      <c r="L106" s="33">
        <v>0.93</v>
      </c>
      <c r="M106" s="33">
        <v>0.86</v>
      </c>
      <c r="N106" s="33">
        <v>1</v>
      </c>
      <c r="O106" s="30">
        <v>1</v>
      </c>
      <c r="P106" s="30" t="s">
        <v>272</v>
      </c>
      <c r="Q106" s="30" t="s">
        <v>272</v>
      </c>
      <c r="R106" s="30" t="s">
        <v>272</v>
      </c>
      <c r="S106" s="30">
        <v>1</v>
      </c>
      <c r="T106" s="30">
        <v>1</v>
      </c>
      <c r="U106" s="30">
        <f t="shared" si="1"/>
        <v>2</v>
      </c>
      <c r="V106" s="30">
        <v>0</v>
      </c>
      <c r="W106" s="30">
        <v>1</v>
      </c>
      <c r="X106" s="24">
        <v>17986716</v>
      </c>
      <c r="Y106" s="24" t="s">
        <v>782</v>
      </c>
      <c r="Z106" s="26" t="s">
        <v>394</v>
      </c>
      <c r="AA106" s="26" t="s">
        <v>1203</v>
      </c>
      <c r="AB106" s="32" t="s">
        <v>784</v>
      </c>
      <c r="AC106" s="32" t="s">
        <v>785</v>
      </c>
    </row>
    <row r="107" spans="1:29" s="9" customFormat="1" x14ac:dyDescent="0.35">
      <c r="A107" s="24" t="s">
        <v>779</v>
      </c>
      <c r="B107" s="30">
        <v>2007</v>
      </c>
      <c r="C107" s="24" t="s">
        <v>334</v>
      </c>
      <c r="D107" s="24" t="s">
        <v>334</v>
      </c>
      <c r="E107" s="24" t="s">
        <v>140</v>
      </c>
      <c r="F107" s="30">
        <v>1</v>
      </c>
      <c r="G107" s="24" t="s">
        <v>394</v>
      </c>
      <c r="H107" s="24" t="s">
        <v>303</v>
      </c>
      <c r="I107" s="38">
        <v>1635</v>
      </c>
      <c r="J107" s="38">
        <v>1222630</v>
      </c>
      <c r="K107" s="24" t="s">
        <v>781</v>
      </c>
      <c r="L107" s="33">
        <v>0.97</v>
      </c>
      <c r="M107" s="33">
        <v>0.91</v>
      </c>
      <c r="N107" s="33">
        <v>1.03</v>
      </c>
      <c r="O107" s="30">
        <v>1</v>
      </c>
      <c r="P107" s="30" t="s">
        <v>272</v>
      </c>
      <c r="Q107" s="30" t="s">
        <v>272</v>
      </c>
      <c r="R107" s="30" t="s">
        <v>272</v>
      </c>
      <c r="S107" s="30">
        <v>1</v>
      </c>
      <c r="T107" s="30">
        <v>1</v>
      </c>
      <c r="U107" s="30">
        <f t="shared" si="1"/>
        <v>2</v>
      </c>
      <c r="V107" s="30">
        <v>0</v>
      </c>
      <c r="W107" s="30">
        <v>1</v>
      </c>
      <c r="X107" s="24">
        <v>17986716</v>
      </c>
      <c r="Y107" s="24" t="s">
        <v>782</v>
      </c>
      <c r="Z107" s="26" t="s">
        <v>394</v>
      </c>
      <c r="AA107" s="26" t="s">
        <v>1280</v>
      </c>
      <c r="AB107" s="32" t="s">
        <v>784</v>
      </c>
      <c r="AC107" s="32" t="s">
        <v>785</v>
      </c>
    </row>
    <row r="108" spans="1:29" s="9" customFormat="1" x14ac:dyDescent="0.35">
      <c r="A108" s="24" t="s">
        <v>779</v>
      </c>
      <c r="B108" s="30">
        <v>2007</v>
      </c>
      <c r="C108" s="24" t="s">
        <v>379</v>
      </c>
      <c r="D108" s="24" t="s">
        <v>379</v>
      </c>
      <c r="E108" s="24" t="s">
        <v>140</v>
      </c>
      <c r="F108" s="30">
        <v>1</v>
      </c>
      <c r="G108" s="24" t="s">
        <v>394</v>
      </c>
      <c r="H108" s="24" t="s">
        <v>303</v>
      </c>
      <c r="I108" s="38">
        <v>2406</v>
      </c>
      <c r="J108" s="38">
        <v>1222630</v>
      </c>
      <c r="K108" s="24" t="s">
        <v>781</v>
      </c>
      <c r="L108" s="33">
        <v>1.07</v>
      </c>
      <c r="M108" s="33">
        <v>1.01</v>
      </c>
      <c r="N108" s="33">
        <v>1.1299999999999899</v>
      </c>
      <c r="O108" s="30">
        <v>1</v>
      </c>
      <c r="P108" s="30" t="s">
        <v>272</v>
      </c>
      <c r="Q108" s="30" t="s">
        <v>272</v>
      </c>
      <c r="R108" s="30" t="s">
        <v>272</v>
      </c>
      <c r="S108" s="30">
        <v>1</v>
      </c>
      <c r="T108" s="30">
        <v>1</v>
      </c>
      <c r="U108" s="30">
        <f t="shared" si="1"/>
        <v>2</v>
      </c>
      <c r="V108" s="30">
        <v>0</v>
      </c>
      <c r="W108" s="30">
        <v>1</v>
      </c>
      <c r="X108" s="24">
        <v>17986716</v>
      </c>
      <c r="Y108" s="24" t="s">
        <v>782</v>
      </c>
      <c r="Z108" s="26" t="s">
        <v>394</v>
      </c>
      <c r="AA108" s="26" t="s">
        <v>1123</v>
      </c>
      <c r="AB108" s="32" t="s">
        <v>784</v>
      </c>
      <c r="AC108" s="32" t="s">
        <v>785</v>
      </c>
    </row>
    <row r="109" spans="1:29" s="9" customFormat="1" x14ac:dyDescent="0.35">
      <c r="A109" s="24" t="s">
        <v>779</v>
      </c>
      <c r="B109" s="30">
        <v>2007</v>
      </c>
      <c r="C109" s="24" t="s">
        <v>469</v>
      </c>
      <c r="D109" s="24" t="s">
        <v>469</v>
      </c>
      <c r="E109" s="24" t="s">
        <v>140</v>
      </c>
      <c r="F109" s="30">
        <v>1</v>
      </c>
      <c r="G109" s="24" t="s">
        <v>394</v>
      </c>
      <c r="H109" s="24" t="s">
        <v>303</v>
      </c>
      <c r="I109" s="38">
        <v>2657</v>
      </c>
      <c r="J109" s="38">
        <v>1222630</v>
      </c>
      <c r="K109" s="24" t="s">
        <v>781</v>
      </c>
      <c r="L109" s="33">
        <v>1.7</v>
      </c>
      <c r="M109" s="33">
        <v>1.6186414056238645</v>
      </c>
      <c r="N109" s="33">
        <v>1.7832554500127009</v>
      </c>
      <c r="O109" s="30">
        <v>1</v>
      </c>
      <c r="P109" s="30" t="s">
        <v>272</v>
      </c>
      <c r="Q109" s="30" t="s">
        <v>272</v>
      </c>
      <c r="R109" s="30" t="s">
        <v>272</v>
      </c>
      <c r="S109" s="30">
        <f>O109</f>
        <v>1</v>
      </c>
      <c r="T109" s="30">
        <v>1</v>
      </c>
      <c r="U109" s="30">
        <f t="shared" si="1"/>
        <v>2</v>
      </c>
      <c r="V109" s="30">
        <v>0</v>
      </c>
      <c r="W109" s="30">
        <v>1</v>
      </c>
      <c r="X109" s="24">
        <v>17986716</v>
      </c>
      <c r="Y109" s="24" t="s">
        <v>782</v>
      </c>
      <c r="Z109" s="26" t="s">
        <v>394</v>
      </c>
      <c r="AA109" s="26" t="s">
        <v>1123</v>
      </c>
      <c r="AB109" s="32" t="s">
        <v>784</v>
      </c>
      <c r="AC109" s="32" t="s">
        <v>785</v>
      </c>
    </row>
    <row r="110" spans="1:29" s="9" customFormat="1" x14ac:dyDescent="0.35">
      <c r="A110" s="24" t="s">
        <v>645</v>
      </c>
      <c r="B110" s="30">
        <v>2008</v>
      </c>
      <c r="C110" s="24" t="s">
        <v>268</v>
      </c>
      <c r="D110" s="24" t="s">
        <v>268</v>
      </c>
      <c r="E110" s="24" t="s">
        <v>107</v>
      </c>
      <c r="F110" s="30">
        <v>1</v>
      </c>
      <c r="G110" s="24" t="s">
        <v>448</v>
      </c>
      <c r="H110" s="24" t="s">
        <v>279</v>
      </c>
      <c r="I110" s="38">
        <v>4400</v>
      </c>
      <c r="J110" s="38">
        <v>1213829</v>
      </c>
      <c r="K110" s="24" t="s">
        <v>510</v>
      </c>
      <c r="L110" s="33">
        <v>1.17</v>
      </c>
      <c r="M110" s="33">
        <v>1.08</v>
      </c>
      <c r="N110" s="33">
        <v>1.26</v>
      </c>
      <c r="O110" s="30">
        <v>1</v>
      </c>
      <c r="P110" s="30" t="s">
        <v>272</v>
      </c>
      <c r="Q110" s="30" t="s">
        <v>272</v>
      </c>
      <c r="R110" s="30" t="s">
        <v>272</v>
      </c>
      <c r="S110" s="30">
        <v>1</v>
      </c>
      <c r="T110" s="30">
        <v>1</v>
      </c>
      <c r="U110" s="30">
        <f t="shared" si="1"/>
        <v>2</v>
      </c>
      <c r="V110" s="30">
        <v>1</v>
      </c>
      <c r="W110" s="30">
        <v>1</v>
      </c>
      <c r="X110" s="24">
        <v>18651571</v>
      </c>
      <c r="Y110" s="24" t="s">
        <v>310</v>
      </c>
      <c r="Z110" s="26" t="s">
        <v>448</v>
      </c>
      <c r="AA110" s="26" t="s">
        <v>1401</v>
      </c>
      <c r="AB110" s="32" t="s">
        <v>1402</v>
      </c>
      <c r="AC110" s="32" t="s">
        <v>1403</v>
      </c>
    </row>
    <row r="111" spans="1:29" s="9" customFormat="1" x14ac:dyDescent="0.35">
      <c r="A111" s="24" t="s">
        <v>1440</v>
      </c>
      <c r="B111" s="30">
        <v>2007</v>
      </c>
      <c r="C111" s="24" t="s">
        <v>469</v>
      </c>
      <c r="D111" s="24" t="s">
        <v>469</v>
      </c>
      <c r="E111" s="24" t="s">
        <v>144</v>
      </c>
      <c r="F111" s="30">
        <v>1</v>
      </c>
      <c r="G111" s="24" t="s">
        <v>481</v>
      </c>
      <c r="H111" s="24" t="s">
        <v>303</v>
      </c>
      <c r="I111" s="38">
        <v>9227</v>
      </c>
      <c r="J111" s="38">
        <v>1036877</v>
      </c>
      <c r="K111" s="24" t="s">
        <v>304</v>
      </c>
      <c r="L111" s="33">
        <v>1.41</v>
      </c>
      <c r="M111" s="33">
        <v>1.38</v>
      </c>
      <c r="N111" s="33">
        <v>1.44</v>
      </c>
      <c r="O111" s="30">
        <v>1</v>
      </c>
      <c r="P111" s="30" t="s">
        <v>272</v>
      </c>
      <c r="Q111" s="30" t="s">
        <v>272</v>
      </c>
      <c r="R111" s="30" t="s">
        <v>272</v>
      </c>
      <c r="S111" s="30">
        <f>O111</f>
        <v>1</v>
      </c>
      <c r="T111" s="30">
        <v>1</v>
      </c>
      <c r="U111" s="30">
        <f t="shared" si="1"/>
        <v>2</v>
      </c>
      <c r="V111" s="30">
        <v>1</v>
      </c>
      <c r="W111" s="30">
        <v>0</v>
      </c>
      <c r="X111" s="24">
        <v>17066451</v>
      </c>
      <c r="Y111" s="24" t="s">
        <v>310</v>
      </c>
      <c r="Z111" s="26" t="s">
        <v>481</v>
      </c>
      <c r="AA111" s="26" t="s">
        <v>1473</v>
      </c>
      <c r="AB111" s="32" t="s">
        <v>1474</v>
      </c>
      <c r="AC111" s="32" t="s">
        <v>1475</v>
      </c>
    </row>
    <row r="112" spans="1:29" s="9" customFormat="1" x14ac:dyDescent="0.35">
      <c r="A112" s="24" t="s">
        <v>1076</v>
      </c>
      <c r="B112" s="30">
        <v>2003</v>
      </c>
      <c r="C112" s="24" t="s">
        <v>379</v>
      </c>
      <c r="D112" s="24" t="s">
        <v>379</v>
      </c>
      <c r="E112" s="24" t="s">
        <v>144</v>
      </c>
      <c r="F112" s="30">
        <v>1</v>
      </c>
      <c r="G112" s="24" t="s">
        <v>481</v>
      </c>
      <c r="H112" s="24" t="s">
        <v>303</v>
      </c>
      <c r="I112" s="38">
        <v>7720</v>
      </c>
      <c r="J112" s="38">
        <v>1024468</v>
      </c>
      <c r="K112" s="24" t="s">
        <v>1432</v>
      </c>
      <c r="L112" s="33">
        <v>0.99</v>
      </c>
      <c r="M112" s="33">
        <v>0.96</v>
      </c>
      <c r="N112" s="33">
        <v>1.01</v>
      </c>
      <c r="O112" s="30">
        <v>1</v>
      </c>
      <c r="P112" s="30" t="s">
        <v>272</v>
      </c>
      <c r="Q112" s="30" t="s">
        <v>272</v>
      </c>
      <c r="R112" s="30" t="s">
        <v>272</v>
      </c>
      <c r="S112" s="30">
        <v>1</v>
      </c>
      <c r="T112" s="30">
        <v>1</v>
      </c>
      <c r="U112" s="30">
        <f t="shared" si="1"/>
        <v>2</v>
      </c>
      <c r="V112" s="30">
        <v>1</v>
      </c>
      <c r="W112" s="30">
        <v>0</v>
      </c>
      <c r="X112" s="24">
        <v>12928351</v>
      </c>
      <c r="Y112" s="24" t="s">
        <v>310</v>
      </c>
      <c r="Z112" s="26" t="s">
        <v>481</v>
      </c>
      <c r="AA112" s="26" t="s">
        <v>1467</v>
      </c>
      <c r="AB112" s="32" t="s">
        <v>1468</v>
      </c>
      <c r="AC112" s="32" t="s">
        <v>1469</v>
      </c>
    </row>
    <row r="113" spans="1:29" s="9" customFormat="1" x14ac:dyDescent="0.35">
      <c r="A113" s="24" t="s">
        <v>1029</v>
      </c>
      <c r="B113" s="30">
        <v>2018</v>
      </c>
      <c r="C113" s="24" t="s">
        <v>540</v>
      </c>
      <c r="D113" s="24" t="s">
        <v>540</v>
      </c>
      <c r="E113" s="24" t="s">
        <v>111</v>
      </c>
      <c r="F113" s="30">
        <v>1</v>
      </c>
      <c r="G113" s="24" t="s">
        <v>269</v>
      </c>
      <c r="H113" s="24" t="s">
        <v>270</v>
      </c>
      <c r="I113" s="38">
        <v>490</v>
      </c>
      <c r="J113" s="38">
        <v>944227</v>
      </c>
      <c r="K113" s="24" t="s">
        <v>769</v>
      </c>
      <c r="L113" s="33">
        <v>1.35</v>
      </c>
      <c r="M113" s="33">
        <v>1.02</v>
      </c>
      <c r="N113" s="33">
        <v>1.8</v>
      </c>
      <c r="O113" s="30">
        <v>0</v>
      </c>
      <c r="P113" s="30" t="s">
        <v>272</v>
      </c>
      <c r="Q113" s="30" t="s">
        <v>272</v>
      </c>
      <c r="R113" s="30" t="s">
        <v>272</v>
      </c>
      <c r="S113" s="30">
        <v>0</v>
      </c>
      <c r="T113" s="30">
        <v>0</v>
      </c>
      <c r="U113" s="30">
        <f t="shared" si="1"/>
        <v>0</v>
      </c>
      <c r="V113" s="30">
        <v>1</v>
      </c>
      <c r="W113" s="30">
        <v>0</v>
      </c>
      <c r="X113" s="24">
        <v>29356609</v>
      </c>
      <c r="Y113" s="24" t="s">
        <v>310</v>
      </c>
      <c r="Z113" s="26" t="s">
        <v>269</v>
      </c>
      <c r="AA113" s="26" t="s">
        <v>1030</v>
      </c>
      <c r="AB113" s="32" t="s">
        <v>1031</v>
      </c>
      <c r="AC113" s="32" t="s">
        <v>1032</v>
      </c>
    </row>
    <row r="114" spans="1:29" s="9" customFormat="1" x14ac:dyDescent="0.35">
      <c r="A114" s="24" t="s">
        <v>1187</v>
      </c>
      <c r="B114" s="30">
        <v>2024</v>
      </c>
      <c r="C114" s="24" t="s">
        <v>268</v>
      </c>
      <c r="D114" s="24" t="s">
        <v>268</v>
      </c>
      <c r="E114" s="24" t="s">
        <v>1188</v>
      </c>
      <c r="F114" s="30">
        <v>14</v>
      </c>
      <c r="G114" s="24" t="s">
        <v>1189</v>
      </c>
      <c r="H114" s="24" t="s">
        <v>279</v>
      </c>
      <c r="I114" s="38">
        <v>1109</v>
      </c>
      <c r="J114" s="38">
        <v>905530</v>
      </c>
      <c r="K114" s="24" t="s">
        <v>807</v>
      </c>
      <c r="L114" s="33">
        <v>1.1499999999999999</v>
      </c>
      <c r="M114" s="33">
        <v>1.04</v>
      </c>
      <c r="N114" s="33">
        <v>1.27</v>
      </c>
      <c r="O114" s="30">
        <v>1</v>
      </c>
      <c r="P114" s="30" t="s">
        <v>272</v>
      </c>
      <c r="Q114" s="30" t="s">
        <v>272</v>
      </c>
      <c r="R114" s="30" t="s">
        <v>272</v>
      </c>
      <c r="S114" s="30">
        <v>1</v>
      </c>
      <c r="T114" s="30">
        <v>1</v>
      </c>
      <c r="U114" s="30">
        <f t="shared" si="1"/>
        <v>2</v>
      </c>
      <c r="V114" s="30">
        <v>0</v>
      </c>
      <c r="W114" s="30">
        <v>1</v>
      </c>
      <c r="X114" s="24">
        <v>37966009</v>
      </c>
      <c r="Y114" s="24" t="s">
        <v>310</v>
      </c>
      <c r="Z114" s="26" t="s">
        <v>1190</v>
      </c>
      <c r="AA114" s="26" t="s">
        <v>1191</v>
      </c>
      <c r="AB114" s="32" t="s">
        <v>1192</v>
      </c>
      <c r="AC114" s="32" t="s">
        <v>1193</v>
      </c>
    </row>
    <row r="115" spans="1:29" s="9" customFormat="1" x14ac:dyDescent="0.35">
      <c r="A115" s="24" t="s">
        <v>599</v>
      </c>
      <c r="B115" s="30">
        <v>2023</v>
      </c>
      <c r="C115" s="24" t="s">
        <v>540</v>
      </c>
      <c r="D115" s="24" t="s">
        <v>540</v>
      </c>
      <c r="E115" s="24" t="s">
        <v>162</v>
      </c>
      <c r="F115" s="30">
        <v>1</v>
      </c>
      <c r="G115" s="24" t="s">
        <v>481</v>
      </c>
      <c r="H115" s="24" t="s">
        <v>303</v>
      </c>
      <c r="I115" s="38">
        <v>7171</v>
      </c>
      <c r="J115" s="38">
        <v>894611</v>
      </c>
      <c r="K115" s="24" t="s">
        <v>1463</v>
      </c>
      <c r="L115" s="33">
        <v>1.02</v>
      </c>
      <c r="M115" s="33">
        <v>0.99</v>
      </c>
      <c r="N115" s="33">
        <v>1.05</v>
      </c>
      <c r="O115" s="30">
        <v>1</v>
      </c>
      <c r="P115" s="30" t="s">
        <v>272</v>
      </c>
      <c r="Q115" s="30" t="s">
        <v>272</v>
      </c>
      <c r="R115" s="30" t="s">
        <v>272</v>
      </c>
      <c r="S115" s="30">
        <v>1</v>
      </c>
      <c r="T115" s="30">
        <v>1</v>
      </c>
      <c r="U115" s="30">
        <f t="shared" si="1"/>
        <v>2</v>
      </c>
      <c r="V115" s="30">
        <v>1</v>
      </c>
      <c r="W115" s="30">
        <v>0</v>
      </c>
      <c r="X115" s="24">
        <v>37713274</v>
      </c>
      <c r="Y115" s="24" t="s">
        <v>273</v>
      </c>
      <c r="Z115" s="26" t="s">
        <v>481</v>
      </c>
      <c r="AA115" s="26" t="s">
        <v>601</v>
      </c>
      <c r="AB115" s="32" t="s">
        <v>602</v>
      </c>
      <c r="AC115" s="32" t="s">
        <v>603</v>
      </c>
    </row>
    <row r="116" spans="1:29" s="9" customFormat="1" x14ac:dyDescent="0.35">
      <c r="A116" s="24" t="s">
        <v>599</v>
      </c>
      <c r="B116" s="30">
        <v>2023</v>
      </c>
      <c r="C116" s="24" t="s">
        <v>379</v>
      </c>
      <c r="D116" s="24" t="s">
        <v>379</v>
      </c>
      <c r="E116" s="24" t="s">
        <v>162</v>
      </c>
      <c r="F116" s="30">
        <v>1</v>
      </c>
      <c r="G116" s="24" t="s">
        <v>481</v>
      </c>
      <c r="H116" s="24" t="s">
        <v>303</v>
      </c>
      <c r="I116" s="38">
        <v>11731</v>
      </c>
      <c r="J116" s="38">
        <v>894611</v>
      </c>
      <c r="K116" s="24" t="s">
        <v>1463</v>
      </c>
      <c r="L116" s="33">
        <v>0.98</v>
      </c>
      <c r="M116" s="33">
        <v>0.96</v>
      </c>
      <c r="N116" s="33">
        <v>1.01</v>
      </c>
      <c r="O116" s="30">
        <v>1</v>
      </c>
      <c r="P116" s="30" t="s">
        <v>272</v>
      </c>
      <c r="Q116" s="30" t="s">
        <v>272</v>
      </c>
      <c r="R116" s="30" t="s">
        <v>272</v>
      </c>
      <c r="S116" s="30">
        <v>1</v>
      </c>
      <c r="T116" s="30">
        <v>1</v>
      </c>
      <c r="U116" s="30">
        <f t="shared" si="1"/>
        <v>2</v>
      </c>
      <c r="V116" s="30">
        <v>1</v>
      </c>
      <c r="W116" s="30">
        <v>0</v>
      </c>
      <c r="X116" s="24">
        <v>37713274</v>
      </c>
      <c r="Y116" s="24" t="s">
        <v>273</v>
      </c>
      <c r="Z116" s="26" t="s">
        <v>481</v>
      </c>
      <c r="AA116" s="26" t="s">
        <v>601</v>
      </c>
      <c r="AB116" s="32" t="s">
        <v>602</v>
      </c>
      <c r="AC116" s="32" t="s">
        <v>603</v>
      </c>
    </row>
    <row r="117" spans="1:29" s="9" customFormat="1" x14ac:dyDescent="0.35">
      <c r="A117" s="24" t="s">
        <v>599</v>
      </c>
      <c r="B117" s="30">
        <v>2023</v>
      </c>
      <c r="C117" s="24" t="s">
        <v>469</v>
      </c>
      <c r="D117" s="24" t="s">
        <v>469</v>
      </c>
      <c r="E117" s="24" t="s">
        <v>162</v>
      </c>
      <c r="F117" s="30">
        <v>1</v>
      </c>
      <c r="G117" s="24" t="s">
        <v>481</v>
      </c>
      <c r="H117" s="24" t="s">
        <v>303</v>
      </c>
      <c r="I117" s="38">
        <v>14561</v>
      </c>
      <c r="J117" s="38">
        <v>894611</v>
      </c>
      <c r="K117" s="24" t="s">
        <v>1463</v>
      </c>
      <c r="L117" s="33">
        <v>1.36</v>
      </c>
      <c r="M117" s="33">
        <v>1.34</v>
      </c>
      <c r="N117" s="33">
        <v>1.39</v>
      </c>
      <c r="O117" s="30">
        <v>1</v>
      </c>
      <c r="P117" s="30" t="s">
        <v>272</v>
      </c>
      <c r="Q117" s="30" t="s">
        <v>272</v>
      </c>
      <c r="R117" s="30" t="s">
        <v>272</v>
      </c>
      <c r="S117" s="30">
        <f>O117</f>
        <v>1</v>
      </c>
      <c r="T117" s="30">
        <v>1</v>
      </c>
      <c r="U117" s="30">
        <f t="shared" si="1"/>
        <v>2</v>
      </c>
      <c r="V117" s="30">
        <v>1</v>
      </c>
      <c r="W117" s="30">
        <v>0</v>
      </c>
      <c r="X117" s="24">
        <v>37713274</v>
      </c>
      <c r="Y117" s="24" t="s">
        <v>273</v>
      </c>
      <c r="Z117" s="26" t="s">
        <v>481</v>
      </c>
      <c r="AA117" s="26" t="s">
        <v>601</v>
      </c>
      <c r="AB117" s="32" t="s">
        <v>602</v>
      </c>
      <c r="AC117" s="32" t="s">
        <v>603</v>
      </c>
    </row>
    <row r="118" spans="1:29" s="9" customFormat="1" x14ac:dyDescent="0.35">
      <c r="A118" s="24" t="s">
        <v>1427</v>
      </c>
      <c r="B118" s="30">
        <v>2016</v>
      </c>
      <c r="C118" s="24" t="s">
        <v>325</v>
      </c>
      <c r="D118" s="24" t="s">
        <v>325</v>
      </c>
      <c r="E118" s="24" t="s">
        <v>208</v>
      </c>
      <c r="F118" s="30">
        <v>1</v>
      </c>
      <c r="G118" s="24" t="s">
        <v>1735</v>
      </c>
      <c r="H118" s="24" t="s">
        <v>279</v>
      </c>
      <c r="I118" s="38">
        <v>6023</v>
      </c>
      <c r="J118" s="38">
        <v>793306</v>
      </c>
      <c r="K118" s="24" t="str">
        <f>"max "&amp;(2012-1999)&amp;" years"</f>
        <v>max 13 years</v>
      </c>
      <c r="L118" s="33">
        <v>1.21</v>
      </c>
      <c r="M118" s="33">
        <v>1.17</v>
      </c>
      <c r="N118" s="33">
        <v>1.25</v>
      </c>
      <c r="O118" s="30">
        <v>1</v>
      </c>
      <c r="P118" s="30" t="s">
        <v>272</v>
      </c>
      <c r="Q118" s="30" t="s">
        <v>272</v>
      </c>
      <c r="R118" s="30" t="s">
        <v>272</v>
      </c>
      <c r="S118" s="30">
        <v>1</v>
      </c>
      <c r="T118" s="30">
        <v>1</v>
      </c>
      <c r="U118" s="30">
        <f t="shared" si="1"/>
        <v>2</v>
      </c>
      <c r="V118" s="30">
        <v>0</v>
      </c>
      <c r="W118" s="30">
        <v>0</v>
      </c>
      <c r="X118" s="24">
        <v>26443343</v>
      </c>
      <c r="Y118" s="24" t="s">
        <v>310</v>
      </c>
      <c r="Z118" s="26" t="s">
        <v>278</v>
      </c>
      <c r="AA118" s="26" t="s">
        <v>1428</v>
      </c>
      <c r="AB118" s="32" t="s">
        <v>1429</v>
      </c>
      <c r="AC118" s="32" t="s">
        <v>1430</v>
      </c>
    </row>
    <row r="119" spans="1:29" s="9" customFormat="1" x14ac:dyDescent="0.35">
      <c r="A119" s="24" t="s">
        <v>1342</v>
      </c>
      <c r="B119" s="30">
        <v>2022</v>
      </c>
      <c r="C119" s="24" t="s">
        <v>361</v>
      </c>
      <c r="D119" s="24" t="s">
        <v>361</v>
      </c>
      <c r="E119" s="24" t="s">
        <v>92</v>
      </c>
      <c r="F119" s="30">
        <v>1</v>
      </c>
      <c r="G119" s="24" t="s">
        <v>380</v>
      </c>
      <c r="H119" s="24" t="s">
        <v>279</v>
      </c>
      <c r="I119" s="38">
        <v>2971</v>
      </c>
      <c r="J119" s="38">
        <v>785703</v>
      </c>
      <c r="K119" s="24" t="s">
        <v>1343</v>
      </c>
      <c r="L119" s="33">
        <v>0.89</v>
      </c>
      <c r="M119" s="33">
        <v>0.84</v>
      </c>
      <c r="N119" s="33">
        <v>0.94</v>
      </c>
      <c r="O119" s="30">
        <v>1</v>
      </c>
      <c r="P119" s="30" t="s">
        <v>272</v>
      </c>
      <c r="Q119" s="30" t="s">
        <v>272</v>
      </c>
      <c r="R119" s="30" t="s">
        <v>272</v>
      </c>
      <c r="S119" s="30">
        <v>1</v>
      </c>
      <c r="T119" s="30">
        <v>0</v>
      </c>
      <c r="U119" s="30">
        <f t="shared" si="1"/>
        <v>1</v>
      </c>
      <c r="V119" s="30">
        <v>0</v>
      </c>
      <c r="W119" s="30">
        <v>1</v>
      </c>
      <c r="X119" s="24">
        <v>35665439</v>
      </c>
      <c r="Y119" s="24" t="s">
        <v>310</v>
      </c>
      <c r="Z119" s="26" t="s">
        <v>380</v>
      </c>
      <c r="AA119" s="26" t="s">
        <v>1344</v>
      </c>
      <c r="AB119" s="32" t="s">
        <v>1345</v>
      </c>
      <c r="AC119" s="32" t="s">
        <v>1346</v>
      </c>
    </row>
    <row r="120" spans="1:29" s="9" customFormat="1" x14ac:dyDescent="0.35">
      <c r="A120" s="24" t="s">
        <v>447</v>
      </c>
      <c r="B120" s="30">
        <v>2005</v>
      </c>
      <c r="C120" s="24" t="s">
        <v>334</v>
      </c>
      <c r="D120" s="24" t="s">
        <v>334</v>
      </c>
      <c r="E120" s="24" t="s">
        <v>107</v>
      </c>
      <c r="F120" s="30">
        <v>1</v>
      </c>
      <c r="G120" s="24" t="s">
        <v>448</v>
      </c>
      <c r="H120" s="24" t="s">
        <v>279</v>
      </c>
      <c r="I120" s="38">
        <v>51</v>
      </c>
      <c r="J120" s="38">
        <v>781283</v>
      </c>
      <c r="K120" s="24" t="s">
        <v>449</v>
      </c>
      <c r="L120" s="33">
        <v>1.95</v>
      </c>
      <c r="M120" s="33">
        <v>1.17</v>
      </c>
      <c r="N120" s="33">
        <v>3.25</v>
      </c>
      <c r="O120" s="30">
        <v>1</v>
      </c>
      <c r="P120" s="30" t="s">
        <v>272</v>
      </c>
      <c r="Q120" s="30" t="s">
        <v>272</v>
      </c>
      <c r="R120" s="30" t="s">
        <v>272</v>
      </c>
      <c r="S120" s="30">
        <v>1</v>
      </c>
      <c r="T120" s="30">
        <v>1</v>
      </c>
      <c r="U120" s="30">
        <f t="shared" si="1"/>
        <v>2</v>
      </c>
      <c r="V120" s="30">
        <v>1</v>
      </c>
      <c r="W120" s="30">
        <v>1</v>
      </c>
      <c r="X120" s="24">
        <v>16034050</v>
      </c>
      <c r="Y120" s="24" t="s">
        <v>310</v>
      </c>
      <c r="Z120" s="26" t="s">
        <v>448</v>
      </c>
      <c r="AA120" s="26" t="s">
        <v>450</v>
      </c>
      <c r="AB120" s="32" t="s">
        <v>451</v>
      </c>
      <c r="AC120" s="32" t="s">
        <v>452</v>
      </c>
    </row>
    <row r="121" spans="1:29" s="9" customFormat="1" x14ac:dyDescent="0.35">
      <c r="A121" s="24" t="s">
        <v>447</v>
      </c>
      <c r="B121" s="30">
        <v>2005</v>
      </c>
      <c r="C121" s="24" t="s">
        <v>714</v>
      </c>
      <c r="D121" s="24" t="s">
        <v>714</v>
      </c>
      <c r="E121" s="24" t="s">
        <v>758</v>
      </c>
      <c r="F121" s="30">
        <v>1</v>
      </c>
      <c r="G121" s="24" t="s">
        <v>448</v>
      </c>
      <c r="H121" s="26" t="s">
        <v>279</v>
      </c>
      <c r="I121" s="38">
        <v>190</v>
      </c>
      <c r="J121" s="38">
        <v>781283</v>
      </c>
      <c r="K121" s="24" t="s">
        <v>449</v>
      </c>
      <c r="L121" s="34">
        <v>1.24</v>
      </c>
      <c r="M121" s="34">
        <v>0.96</v>
      </c>
      <c r="N121" s="34">
        <v>1.61</v>
      </c>
      <c r="O121" s="30">
        <v>1</v>
      </c>
      <c r="P121" s="30" t="s">
        <v>272</v>
      </c>
      <c r="Q121" s="30" t="s">
        <v>272</v>
      </c>
      <c r="R121" s="30" t="s">
        <v>272</v>
      </c>
      <c r="S121" s="30">
        <v>1</v>
      </c>
      <c r="T121" s="30">
        <v>1</v>
      </c>
      <c r="U121" s="30">
        <f t="shared" si="1"/>
        <v>2</v>
      </c>
      <c r="V121" s="30">
        <v>1</v>
      </c>
      <c r="W121" s="30">
        <v>1</v>
      </c>
      <c r="X121" s="24">
        <v>16034050</v>
      </c>
      <c r="Y121" s="26" t="s">
        <v>310</v>
      </c>
      <c r="Z121" s="26" t="s">
        <v>448</v>
      </c>
      <c r="AA121" s="26" t="s">
        <v>759</v>
      </c>
      <c r="AB121" s="32" t="s">
        <v>451</v>
      </c>
      <c r="AC121" s="32" t="s">
        <v>452</v>
      </c>
    </row>
    <row r="122" spans="1:29" s="9" customFormat="1" x14ac:dyDescent="0.35">
      <c r="A122" s="24" t="s">
        <v>447</v>
      </c>
      <c r="B122" s="30">
        <v>2005</v>
      </c>
      <c r="C122" s="24" t="s">
        <v>415</v>
      </c>
      <c r="D122" s="24" t="s">
        <v>415</v>
      </c>
      <c r="E122" s="24" t="s">
        <v>107</v>
      </c>
      <c r="F122" s="30">
        <v>1</v>
      </c>
      <c r="G122" s="24" t="s">
        <v>448</v>
      </c>
      <c r="H122" s="24" t="s">
        <v>279</v>
      </c>
      <c r="I122" s="38">
        <v>200</v>
      </c>
      <c r="J122" s="38">
        <v>781283</v>
      </c>
      <c r="K122" s="24" t="s">
        <v>449</v>
      </c>
      <c r="L122" s="33">
        <v>1.24</v>
      </c>
      <c r="M122" s="33">
        <v>0.77</v>
      </c>
      <c r="N122" s="33">
        <v>2.02</v>
      </c>
      <c r="O122" s="30">
        <v>1</v>
      </c>
      <c r="P122" s="30" t="s">
        <v>272</v>
      </c>
      <c r="Q122" s="30" t="s">
        <v>272</v>
      </c>
      <c r="R122" s="30" t="s">
        <v>272</v>
      </c>
      <c r="S122" s="30">
        <v>1</v>
      </c>
      <c r="T122" s="30">
        <v>1</v>
      </c>
      <c r="U122" s="30">
        <f t="shared" si="1"/>
        <v>2</v>
      </c>
      <c r="V122" s="30">
        <v>1</v>
      </c>
      <c r="W122" s="30">
        <v>1</v>
      </c>
      <c r="X122" s="24">
        <v>16034050</v>
      </c>
      <c r="Y122" s="24" t="s">
        <v>310</v>
      </c>
      <c r="Z122" s="26" t="s">
        <v>448</v>
      </c>
      <c r="AA122" s="26" t="s">
        <v>759</v>
      </c>
      <c r="AB122" s="32" t="s">
        <v>451</v>
      </c>
      <c r="AC122" s="32" t="s">
        <v>452</v>
      </c>
    </row>
    <row r="123" spans="1:29" s="9" customFormat="1" x14ac:dyDescent="0.35">
      <c r="A123" s="24" t="s">
        <v>447</v>
      </c>
      <c r="B123" s="30">
        <v>2005</v>
      </c>
      <c r="C123" s="24" t="s">
        <v>455</v>
      </c>
      <c r="D123" s="24" t="s">
        <v>455</v>
      </c>
      <c r="E123" s="24" t="s">
        <v>758</v>
      </c>
      <c r="F123" s="30">
        <v>1</v>
      </c>
      <c r="G123" s="24" t="s">
        <v>448</v>
      </c>
      <c r="H123" s="26" t="s">
        <v>279</v>
      </c>
      <c r="I123" s="38">
        <v>200</v>
      </c>
      <c r="J123" s="38">
        <v>781283</v>
      </c>
      <c r="K123" s="24" t="s">
        <v>449</v>
      </c>
      <c r="L123" s="33">
        <v>1.07</v>
      </c>
      <c r="M123" s="33">
        <v>0.8</v>
      </c>
      <c r="N123" s="33">
        <v>1.41</v>
      </c>
      <c r="O123" s="30">
        <v>1</v>
      </c>
      <c r="P123" s="30" t="s">
        <v>272</v>
      </c>
      <c r="Q123" s="30" t="s">
        <v>272</v>
      </c>
      <c r="R123" s="30" t="s">
        <v>272</v>
      </c>
      <c r="S123" s="30">
        <v>1</v>
      </c>
      <c r="T123" s="30">
        <v>1</v>
      </c>
      <c r="U123" s="30">
        <f t="shared" si="1"/>
        <v>2</v>
      </c>
      <c r="V123" s="30">
        <v>1</v>
      </c>
      <c r="W123" s="30">
        <v>1</v>
      </c>
      <c r="X123" s="24">
        <v>16034050</v>
      </c>
      <c r="Y123" s="26" t="s">
        <v>310</v>
      </c>
      <c r="Z123" s="26" t="s">
        <v>448</v>
      </c>
      <c r="AA123" s="26" t="s">
        <v>759</v>
      </c>
      <c r="AB123" s="32" t="s">
        <v>451</v>
      </c>
      <c r="AC123" s="32" t="s">
        <v>452</v>
      </c>
    </row>
    <row r="124" spans="1:29" s="9" customFormat="1" ht="29" x14ac:dyDescent="0.35">
      <c r="A124" s="24" t="s">
        <v>447</v>
      </c>
      <c r="B124" s="30">
        <v>2005</v>
      </c>
      <c r="C124" s="24" t="s">
        <v>344</v>
      </c>
      <c r="D124" s="24" t="s">
        <v>344</v>
      </c>
      <c r="E124" s="24" t="s">
        <v>107</v>
      </c>
      <c r="F124" s="30">
        <v>1</v>
      </c>
      <c r="G124" s="24" t="s">
        <v>448</v>
      </c>
      <c r="H124" s="24" t="s">
        <v>279</v>
      </c>
      <c r="I124" s="38">
        <v>254</v>
      </c>
      <c r="J124" s="38">
        <v>781283</v>
      </c>
      <c r="K124" s="24" t="s">
        <v>449</v>
      </c>
      <c r="L124" s="33">
        <v>0.82</v>
      </c>
      <c r="M124" s="33">
        <v>0.68</v>
      </c>
      <c r="N124" s="33">
        <v>0.98</v>
      </c>
      <c r="O124" s="30">
        <v>1</v>
      </c>
      <c r="P124" s="30">
        <v>1</v>
      </c>
      <c r="Q124" s="30" t="s">
        <v>272</v>
      </c>
      <c r="R124" s="30" t="s">
        <v>272</v>
      </c>
      <c r="S124" s="30">
        <v>1</v>
      </c>
      <c r="T124" s="30">
        <v>1</v>
      </c>
      <c r="U124" s="30">
        <f t="shared" si="1"/>
        <v>2</v>
      </c>
      <c r="V124" s="30">
        <v>1</v>
      </c>
      <c r="W124" s="30">
        <v>1</v>
      </c>
      <c r="X124" s="24">
        <v>16034050</v>
      </c>
      <c r="Y124" s="24" t="s">
        <v>310</v>
      </c>
      <c r="Z124" s="26" t="s">
        <v>448</v>
      </c>
      <c r="AA124" s="26" t="s">
        <v>825</v>
      </c>
      <c r="AB124" s="32" t="s">
        <v>451</v>
      </c>
      <c r="AC124" s="32" t="s">
        <v>452</v>
      </c>
    </row>
    <row r="125" spans="1:29" s="9" customFormat="1" x14ac:dyDescent="0.35">
      <c r="A125" s="24" t="s">
        <v>645</v>
      </c>
      <c r="B125" s="30">
        <v>2024</v>
      </c>
      <c r="C125" s="24" t="s">
        <v>325</v>
      </c>
      <c r="D125" s="24" t="s">
        <v>325</v>
      </c>
      <c r="E125" s="24" t="s">
        <v>168</v>
      </c>
      <c r="F125" s="30">
        <v>26</v>
      </c>
      <c r="G125" s="24" t="s">
        <v>500</v>
      </c>
      <c r="H125" s="24" t="s">
        <v>303</v>
      </c>
      <c r="I125" s="38">
        <v>19296</v>
      </c>
      <c r="J125" s="38">
        <v>687332</v>
      </c>
      <c r="K125" s="24" t="s">
        <v>646</v>
      </c>
      <c r="L125" s="33">
        <v>1.06</v>
      </c>
      <c r="M125" s="33">
        <v>1.04</v>
      </c>
      <c r="N125" s="33">
        <v>1.08</v>
      </c>
      <c r="O125" s="30">
        <v>1</v>
      </c>
      <c r="P125" s="30" t="s">
        <v>272</v>
      </c>
      <c r="Q125" s="30" t="s">
        <v>272</v>
      </c>
      <c r="R125" s="30" t="s">
        <v>272</v>
      </c>
      <c r="S125" s="30">
        <v>1</v>
      </c>
      <c r="T125" s="30">
        <v>1</v>
      </c>
      <c r="U125" s="31">
        <f t="shared" si="1"/>
        <v>2</v>
      </c>
      <c r="V125" s="30">
        <v>1</v>
      </c>
      <c r="W125" s="30">
        <v>0</v>
      </c>
      <c r="X125" s="24">
        <v>39253735</v>
      </c>
      <c r="Y125" s="24" t="s">
        <v>273</v>
      </c>
      <c r="Z125" s="26" t="s">
        <v>500</v>
      </c>
      <c r="AA125" s="37" t="s">
        <v>1332</v>
      </c>
      <c r="AB125" s="32" t="s">
        <v>648</v>
      </c>
      <c r="AC125" s="32" t="s">
        <v>649</v>
      </c>
    </row>
    <row r="126" spans="1:29" s="9" customFormat="1" x14ac:dyDescent="0.35">
      <c r="A126" s="24" t="s">
        <v>1449</v>
      </c>
      <c r="B126" s="30">
        <v>2020</v>
      </c>
      <c r="C126" s="24" t="s">
        <v>325</v>
      </c>
      <c r="D126" s="24" t="s">
        <v>325</v>
      </c>
      <c r="E126" s="24" t="s">
        <v>32</v>
      </c>
      <c r="F126" s="30">
        <v>1</v>
      </c>
      <c r="G126" s="24" t="s">
        <v>269</v>
      </c>
      <c r="H126" s="24" t="s">
        <v>270</v>
      </c>
      <c r="I126" s="38">
        <v>14357</v>
      </c>
      <c r="J126" s="38">
        <v>679965</v>
      </c>
      <c r="K126" s="24" t="s">
        <v>1450</v>
      </c>
      <c r="L126" s="33">
        <v>1.17</v>
      </c>
      <c r="M126" s="33">
        <v>1.1599999999999999</v>
      </c>
      <c r="N126" s="33">
        <v>1.18</v>
      </c>
      <c r="O126" s="30">
        <v>1</v>
      </c>
      <c r="P126" s="30" t="s">
        <v>272</v>
      </c>
      <c r="Q126" s="30" t="s">
        <v>272</v>
      </c>
      <c r="R126" s="30" t="s">
        <v>272</v>
      </c>
      <c r="S126" s="30">
        <v>1</v>
      </c>
      <c r="T126" s="30">
        <v>1</v>
      </c>
      <c r="U126" s="30">
        <f t="shared" si="1"/>
        <v>2</v>
      </c>
      <c r="V126" s="30">
        <v>0</v>
      </c>
      <c r="W126" s="30">
        <v>0</v>
      </c>
      <c r="X126" s="24">
        <v>32727722</v>
      </c>
      <c r="Y126" s="24" t="s">
        <v>310</v>
      </c>
      <c r="Z126" s="26" t="s">
        <v>269</v>
      </c>
      <c r="AA126" s="26" t="s">
        <v>1451</v>
      </c>
      <c r="AB126" s="32" t="s">
        <v>1452</v>
      </c>
      <c r="AC126" s="32" t="s">
        <v>1453</v>
      </c>
    </row>
    <row r="127" spans="1:29" s="9" customFormat="1" x14ac:dyDescent="0.35">
      <c r="A127" s="24" t="s">
        <v>1315</v>
      </c>
      <c r="B127" s="30">
        <v>2008</v>
      </c>
      <c r="C127" s="24" t="s">
        <v>387</v>
      </c>
      <c r="D127" s="24" t="s">
        <v>387</v>
      </c>
      <c r="E127" s="24" t="s">
        <v>627</v>
      </c>
      <c r="F127" s="30">
        <v>1</v>
      </c>
      <c r="G127" s="24" t="s">
        <v>448</v>
      </c>
      <c r="H127" s="24" t="s">
        <v>279</v>
      </c>
      <c r="I127" s="38">
        <v>2194</v>
      </c>
      <c r="J127" s="38">
        <v>613172</v>
      </c>
      <c r="K127" s="24" t="s">
        <v>1115</v>
      </c>
      <c r="L127" s="33">
        <v>0.99</v>
      </c>
      <c r="M127" s="33">
        <v>0.92</v>
      </c>
      <c r="N127" s="33">
        <v>1.06</v>
      </c>
      <c r="O127" s="30">
        <v>1</v>
      </c>
      <c r="P127" s="30" t="s">
        <v>272</v>
      </c>
      <c r="Q127" s="30" t="s">
        <v>272</v>
      </c>
      <c r="R127" s="30">
        <v>1</v>
      </c>
      <c r="S127" s="30">
        <v>1</v>
      </c>
      <c r="T127" s="30">
        <v>1</v>
      </c>
      <c r="U127" s="31">
        <f t="shared" si="1"/>
        <v>2</v>
      </c>
      <c r="V127" s="30">
        <v>0</v>
      </c>
      <c r="W127" s="30">
        <v>1</v>
      </c>
      <c r="X127" s="24">
        <v>18268120</v>
      </c>
      <c r="Y127" s="24" t="s">
        <v>310</v>
      </c>
      <c r="Z127" s="26" t="s">
        <v>448</v>
      </c>
      <c r="AA127" s="37" t="s">
        <v>1316</v>
      </c>
      <c r="AB127" s="32" t="s">
        <v>1317</v>
      </c>
      <c r="AC127" s="32" t="s">
        <v>1318</v>
      </c>
    </row>
    <row r="128" spans="1:29" s="9" customFormat="1" x14ac:dyDescent="0.35">
      <c r="A128" s="24" t="s">
        <v>1056</v>
      </c>
      <c r="B128" s="30">
        <v>2022</v>
      </c>
      <c r="C128" s="24" t="s">
        <v>714</v>
      </c>
      <c r="D128" s="24" t="s">
        <v>714</v>
      </c>
      <c r="E128" s="24" t="s">
        <v>213</v>
      </c>
      <c r="F128" s="30">
        <v>6</v>
      </c>
      <c r="G128" s="24" t="s">
        <v>269</v>
      </c>
      <c r="H128" s="24" t="s">
        <v>270</v>
      </c>
      <c r="I128" s="38">
        <v>10987</v>
      </c>
      <c r="J128" s="38">
        <v>568717</v>
      </c>
      <c r="K128" s="24" t="s">
        <v>1476</v>
      </c>
      <c r="L128" s="33">
        <v>0.97</v>
      </c>
      <c r="M128" s="33">
        <v>0.95</v>
      </c>
      <c r="N128" s="33">
        <v>0.99</v>
      </c>
      <c r="O128" s="30">
        <v>1</v>
      </c>
      <c r="P128" s="30" t="s">
        <v>272</v>
      </c>
      <c r="Q128" s="30" t="s">
        <v>272</v>
      </c>
      <c r="R128" s="30" t="s">
        <v>272</v>
      </c>
      <c r="S128" s="30">
        <v>1</v>
      </c>
      <c r="T128" s="30">
        <v>1</v>
      </c>
      <c r="U128" s="31">
        <f t="shared" si="1"/>
        <v>2</v>
      </c>
      <c r="V128" s="30">
        <v>0</v>
      </c>
      <c r="W128" s="30">
        <v>0</v>
      </c>
      <c r="X128" s="24">
        <v>35348212</v>
      </c>
      <c r="Y128" s="24" t="s">
        <v>273</v>
      </c>
      <c r="Z128" s="26" t="s">
        <v>269</v>
      </c>
      <c r="AA128" s="37" t="s">
        <v>1477</v>
      </c>
      <c r="AB128" s="32" t="s">
        <v>1478</v>
      </c>
      <c r="AC128" s="32" t="s">
        <v>1479</v>
      </c>
    </row>
    <row r="129" spans="1:29" s="9" customFormat="1" x14ac:dyDescent="0.35">
      <c r="A129" s="24" t="s">
        <v>282</v>
      </c>
      <c r="B129" s="30">
        <v>2016</v>
      </c>
      <c r="C129" s="24" t="s">
        <v>283</v>
      </c>
      <c r="D129" s="24" t="s">
        <v>283</v>
      </c>
      <c r="E129" s="24" t="s">
        <v>154</v>
      </c>
      <c r="F129" s="30">
        <v>1</v>
      </c>
      <c r="G129" s="24" t="s">
        <v>269</v>
      </c>
      <c r="H129" s="24" t="s">
        <v>270</v>
      </c>
      <c r="I129" s="38">
        <v>1380</v>
      </c>
      <c r="J129" s="38">
        <v>566320</v>
      </c>
      <c r="K129" s="24" t="s">
        <v>477</v>
      </c>
      <c r="L129" s="33">
        <v>1.19</v>
      </c>
      <c r="M129" s="33">
        <v>1.1200000000000001</v>
      </c>
      <c r="N129" s="33">
        <v>1.26</v>
      </c>
      <c r="O129" s="30">
        <v>1</v>
      </c>
      <c r="P129" s="30" t="s">
        <v>272</v>
      </c>
      <c r="Q129" s="30">
        <v>1</v>
      </c>
      <c r="R129" s="30" t="s">
        <v>272</v>
      </c>
      <c r="S129" s="30">
        <v>1</v>
      </c>
      <c r="T129" s="30">
        <v>1</v>
      </c>
      <c r="U129" s="30">
        <f t="shared" si="1"/>
        <v>2</v>
      </c>
      <c r="V129" s="30">
        <v>0</v>
      </c>
      <c r="W129" s="30">
        <v>1</v>
      </c>
      <c r="X129" s="24">
        <v>27742674</v>
      </c>
      <c r="Y129" s="24" t="s">
        <v>273</v>
      </c>
      <c r="Z129" s="26" t="s">
        <v>269</v>
      </c>
      <c r="AA129" s="26" t="s">
        <v>285</v>
      </c>
      <c r="AB129" s="32" t="s">
        <v>286</v>
      </c>
      <c r="AC129" s="32" t="s">
        <v>287</v>
      </c>
    </row>
    <row r="130" spans="1:29" s="9" customFormat="1" ht="29" x14ac:dyDescent="0.35">
      <c r="A130" s="24" t="s">
        <v>655</v>
      </c>
      <c r="B130" s="30">
        <v>2022</v>
      </c>
      <c r="C130" s="24" t="s">
        <v>488</v>
      </c>
      <c r="D130" s="24" t="s">
        <v>488</v>
      </c>
      <c r="E130" s="24" t="s">
        <v>12</v>
      </c>
      <c r="F130" s="30">
        <v>13</v>
      </c>
      <c r="G130" s="24" t="s">
        <v>279</v>
      </c>
      <c r="H130" s="24" t="s">
        <v>279</v>
      </c>
      <c r="I130" s="38">
        <v>6314</v>
      </c>
      <c r="J130" s="38">
        <v>554037</v>
      </c>
      <c r="K130" s="24" t="s">
        <v>1328</v>
      </c>
      <c r="L130" s="33">
        <v>0.92</v>
      </c>
      <c r="M130" s="33">
        <v>0.87</v>
      </c>
      <c r="N130" s="33">
        <v>0.97</v>
      </c>
      <c r="O130" s="30">
        <v>1</v>
      </c>
      <c r="P130" s="30" t="s">
        <v>272</v>
      </c>
      <c r="Q130" s="30" t="s">
        <v>272</v>
      </c>
      <c r="R130" s="30" t="s">
        <v>272</v>
      </c>
      <c r="S130" s="30">
        <v>1</v>
      </c>
      <c r="T130" s="30">
        <v>1</v>
      </c>
      <c r="U130" s="30">
        <f t="shared" si="1"/>
        <v>2</v>
      </c>
      <c r="V130" s="30">
        <v>0</v>
      </c>
      <c r="W130" s="30">
        <v>1</v>
      </c>
      <c r="X130" s="24">
        <v>35793701</v>
      </c>
      <c r="Y130" s="24" t="s">
        <v>310</v>
      </c>
      <c r="Z130" s="26" t="s">
        <v>1436</v>
      </c>
      <c r="AA130" s="26" t="s">
        <v>1437</v>
      </c>
      <c r="AB130" s="32" t="s">
        <v>1438</v>
      </c>
      <c r="AC130" s="32" t="s">
        <v>1439</v>
      </c>
    </row>
    <row r="131" spans="1:29" s="9" customFormat="1" x14ac:dyDescent="0.35">
      <c r="A131" s="24" t="s">
        <v>267</v>
      </c>
      <c r="B131" s="30">
        <v>2019</v>
      </c>
      <c r="C131" s="24" t="s">
        <v>268</v>
      </c>
      <c r="D131" s="24" t="s">
        <v>268</v>
      </c>
      <c r="E131" s="24" t="s">
        <v>154</v>
      </c>
      <c r="F131" s="30">
        <v>1</v>
      </c>
      <c r="G131" s="24" t="s">
        <v>269</v>
      </c>
      <c r="H131" s="24" t="s">
        <v>270</v>
      </c>
      <c r="I131" s="38">
        <v>210</v>
      </c>
      <c r="J131" s="38">
        <v>542356</v>
      </c>
      <c r="K131" s="24" t="s">
        <v>403</v>
      </c>
      <c r="L131" s="33">
        <v>1.21</v>
      </c>
      <c r="M131" s="33">
        <v>1.01</v>
      </c>
      <c r="N131" s="33">
        <v>1.47</v>
      </c>
      <c r="O131" s="30">
        <v>1</v>
      </c>
      <c r="P131" s="30" t="s">
        <v>272</v>
      </c>
      <c r="Q131" s="30" t="s">
        <v>272</v>
      </c>
      <c r="R131" s="30" t="s">
        <v>272</v>
      </c>
      <c r="S131" s="30">
        <v>1</v>
      </c>
      <c r="T131" s="30">
        <v>1</v>
      </c>
      <c r="U131" s="30">
        <f t="shared" ref="U131:U194" si="2">SUM(S131:T131)</f>
        <v>2</v>
      </c>
      <c r="V131" s="30">
        <v>0</v>
      </c>
      <c r="W131" s="30">
        <v>1</v>
      </c>
      <c r="X131" s="24">
        <v>31113819</v>
      </c>
      <c r="Y131" s="24" t="s">
        <v>273</v>
      </c>
      <c r="Z131" s="26" t="s">
        <v>269</v>
      </c>
      <c r="AA131" s="26" t="s">
        <v>274</v>
      </c>
      <c r="AB131" s="32" t="s">
        <v>275</v>
      </c>
      <c r="AC131" s="32" t="s">
        <v>276</v>
      </c>
    </row>
    <row r="132" spans="1:29" s="9" customFormat="1" x14ac:dyDescent="0.35">
      <c r="A132" s="24" t="s">
        <v>1449</v>
      </c>
      <c r="B132" s="30">
        <v>2020</v>
      </c>
      <c r="C132" s="24" t="s">
        <v>361</v>
      </c>
      <c r="D132" s="24" t="s">
        <v>361</v>
      </c>
      <c r="E132" s="24" t="s">
        <v>32</v>
      </c>
      <c r="F132" s="30">
        <v>1</v>
      </c>
      <c r="G132" s="24" t="s">
        <v>269</v>
      </c>
      <c r="H132" s="24" t="s">
        <v>270</v>
      </c>
      <c r="I132" s="38">
        <v>6887</v>
      </c>
      <c r="J132" s="38">
        <v>518851</v>
      </c>
      <c r="K132" s="24" t="s">
        <v>1450</v>
      </c>
      <c r="L132" s="33">
        <v>1.06</v>
      </c>
      <c r="M132" s="33">
        <v>1.05</v>
      </c>
      <c r="N132" s="33">
        <v>1.07</v>
      </c>
      <c r="O132" s="30">
        <v>1</v>
      </c>
      <c r="P132" s="30" t="s">
        <v>272</v>
      </c>
      <c r="Q132" s="30" t="s">
        <v>272</v>
      </c>
      <c r="R132" s="30" t="s">
        <v>272</v>
      </c>
      <c r="S132" s="30">
        <v>1</v>
      </c>
      <c r="T132" s="30">
        <v>1</v>
      </c>
      <c r="U132" s="30">
        <f t="shared" si="2"/>
        <v>2</v>
      </c>
      <c r="V132" s="30">
        <v>0</v>
      </c>
      <c r="W132" s="30">
        <v>0</v>
      </c>
      <c r="X132" s="24">
        <v>32727722</v>
      </c>
      <c r="Y132" s="24" t="s">
        <v>310</v>
      </c>
      <c r="Z132" s="26" t="s">
        <v>269</v>
      </c>
      <c r="AA132" s="26" t="s">
        <v>1451</v>
      </c>
      <c r="AB132" s="32" t="s">
        <v>1452</v>
      </c>
      <c r="AC132" s="32" t="s">
        <v>1453</v>
      </c>
    </row>
    <row r="133" spans="1:29" s="9" customFormat="1" x14ac:dyDescent="0.35">
      <c r="A133" s="24" t="s">
        <v>613</v>
      </c>
      <c r="B133" s="30">
        <v>2023</v>
      </c>
      <c r="C133" s="24" t="s">
        <v>296</v>
      </c>
      <c r="D133" s="24" t="s">
        <v>296</v>
      </c>
      <c r="E133" s="24" t="s">
        <v>148</v>
      </c>
      <c r="F133" s="30">
        <v>1</v>
      </c>
      <c r="G133" s="24" t="s">
        <v>448</v>
      </c>
      <c r="H133" s="24" t="s">
        <v>279</v>
      </c>
      <c r="I133" s="38">
        <v>5960</v>
      </c>
      <c r="J133" s="38">
        <v>510619</v>
      </c>
      <c r="K133" s="24" t="s">
        <v>477</v>
      </c>
      <c r="L133" s="33">
        <v>1.17</v>
      </c>
      <c r="M133" s="33">
        <v>1.1299999999999999</v>
      </c>
      <c r="N133" s="33">
        <v>1.22</v>
      </c>
      <c r="O133" s="30">
        <v>1</v>
      </c>
      <c r="P133" s="30">
        <v>1</v>
      </c>
      <c r="Q133" s="30" t="s">
        <v>272</v>
      </c>
      <c r="R133" s="30" t="s">
        <v>272</v>
      </c>
      <c r="S133" s="30">
        <v>1</v>
      </c>
      <c r="T133" s="30">
        <v>1</v>
      </c>
      <c r="U133" s="30">
        <f t="shared" si="2"/>
        <v>2</v>
      </c>
      <c r="V133" s="30">
        <v>0</v>
      </c>
      <c r="W133" s="30">
        <v>1</v>
      </c>
      <c r="X133" s="24">
        <v>37310814</v>
      </c>
      <c r="Y133" s="24" t="s">
        <v>310</v>
      </c>
      <c r="Z133" s="26" t="s">
        <v>448</v>
      </c>
      <c r="AA133" s="26" t="s">
        <v>615</v>
      </c>
      <c r="AB133" s="32" t="s">
        <v>616</v>
      </c>
      <c r="AC133" s="32" t="s">
        <v>617</v>
      </c>
    </row>
    <row r="134" spans="1:29" s="9" customFormat="1" x14ac:dyDescent="0.35">
      <c r="A134" s="24" t="s">
        <v>1091</v>
      </c>
      <c r="B134" s="30">
        <v>2017</v>
      </c>
      <c r="C134" s="24" t="s">
        <v>387</v>
      </c>
      <c r="D134" s="24" t="s">
        <v>387</v>
      </c>
      <c r="E134" s="24" t="s">
        <v>37</v>
      </c>
      <c r="F134" s="30">
        <v>1</v>
      </c>
      <c r="G134" s="24" t="s">
        <v>362</v>
      </c>
      <c r="H134" s="24" t="s">
        <v>279</v>
      </c>
      <c r="I134" s="38">
        <v>595</v>
      </c>
      <c r="J134" s="38">
        <v>510314</v>
      </c>
      <c r="K134" s="24" t="s">
        <v>946</v>
      </c>
      <c r="L134" s="33">
        <v>1.1100000000000001</v>
      </c>
      <c r="M134" s="33">
        <v>0.97</v>
      </c>
      <c r="N134" s="33">
        <v>1.27</v>
      </c>
      <c r="O134" s="30">
        <v>1</v>
      </c>
      <c r="P134" s="30" t="s">
        <v>272</v>
      </c>
      <c r="Q134" s="30" t="s">
        <v>272</v>
      </c>
      <c r="R134" s="30">
        <v>1</v>
      </c>
      <c r="S134" s="30">
        <v>1</v>
      </c>
      <c r="T134" s="30">
        <v>1</v>
      </c>
      <c r="U134" s="30">
        <f t="shared" si="2"/>
        <v>2</v>
      </c>
      <c r="V134" s="30">
        <v>0</v>
      </c>
      <c r="W134" s="30">
        <v>1</v>
      </c>
      <c r="X134" s="24">
        <v>28900029</v>
      </c>
      <c r="Y134" s="24" t="s">
        <v>273</v>
      </c>
      <c r="Z134" s="26" t="s">
        <v>362</v>
      </c>
      <c r="AA134" s="26" t="s">
        <v>1092</v>
      </c>
      <c r="AB134" s="32" t="s">
        <v>1093</v>
      </c>
      <c r="AC134" s="32" t="s">
        <v>1094</v>
      </c>
    </row>
    <row r="135" spans="1:29" s="9" customFormat="1" ht="29" x14ac:dyDescent="0.35">
      <c r="A135" s="24" t="s">
        <v>826</v>
      </c>
      <c r="B135" s="30">
        <v>2025</v>
      </c>
      <c r="C135" s="24" t="s">
        <v>344</v>
      </c>
      <c r="D135" s="24" t="s">
        <v>344</v>
      </c>
      <c r="E135" s="24" t="s">
        <v>37</v>
      </c>
      <c r="F135" s="30">
        <v>1</v>
      </c>
      <c r="G135" s="24" t="s">
        <v>362</v>
      </c>
      <c r="H135" s="24" t="s">
        <v>279</v>
      </c>
      <c r="I135" s="38">
        <v>388</v>
      </c>
      <c r="J135" s="38">
        <v>509648</v>
      </c>
      <c r="K135" s="24" t="s">
        <v>827</v>
      </c>
      <c r="L135" s="33">
        <v>1.0295496882087134</v>
      </c>
      <c r="M135" s="33">
        <v>0.87049594703185118</v>
      </c>
      <c r="N135" s="33">
        <v>1.212505186305711</v>
      </c>
      <c r="O135" s="30">
        <v>1</v>
      </c>
      <c r="P135" s="30">
        <v>1</v>
      </c>
      <c r="Q135" s="30" t="s">
        <v>272</v>
      </c>
      <c r="R135" s="30" t="s">
        <v>272</v>
      </c>
      <c r="S135" s="30">
        <v>1</v>
      </c>
      <c r="T135" s="30">
        <v>1</v>
      </c>
      <c r="U135" s="31">
        <f t="shared" si="2"/>
        <v>2</v>
      </c>
      <c r="V135" s="30">
        <v>0</v>
      </c>
      <c r="W135" s="30">
        <v>1</v>
      </c>
      <c r="X135" s="24">
        <v>39737804</v>
      </c>
      <c r="Y135" s="24" t="s">
        <v>828</v>
      </c>
      <c r="Z135" s="26" t="s">
        <v>362</v>
      </c>
      <c r="AA135" s="37" t="s">
        <v>829</v>
      </c>
      <c r="AB135" s="32" t="s">
        <v>830</v>
      </c>
      <c r="AC135" s="32" t="s">
        <v>831</v>
      </c>
    </row>
    <row r="136" spans="1:29" s="9" customFormat="1" ht="29" x14ac:dyDescent="0.35">
      <c r="A136" s="24" t="s">
        <v>826</v>
      </c>
      <c r="B136" s="30">
        <v>2025</v>
      </c>
      <c r="C136" s="24" t="s">
        <v>488</v>
      </c>
      <c r="D136" s="24" t="s">
        <v>488</v>
      </c>
      <c r="E136" s="24" t="s">
        <v>37</v>
      </c>
      <c r="F136" s="30">
        <v>1</v>
      </c>
      <c r="G136" s="24" t="s">
        <v>362</v>
      </c>
      <c r="H136" s="24" t="s">
        <v>279</v>
      </c>
      <c r="I136" s="38">
        <v>2957</v>
      </c>
      <c r="J136" s="38">
        <v>509648</v>
      </c>
      <c r="K136" s="24" t="s">
        <v>827</v>
      </c>
      <c r="L136" s="33">
        <v>0.81481257799038997</v>
      </c>
      <c r="M136" s="33">
        <v>0.76032136562128516</v>
      </c>
      <c r="N136" s="33">
        <v>0.87049594703185118</v>
      </c>
      <c r="O136" s="30">
        <v>1</v>
      </c>
      <c r="P136" s="30" t="s">
        <v>272</v>
      </c>
      <c r="Q136" s="30" t="s">
        <v>272</v>
      </c>
      <c r="R136" s="30" t="s">
        <v>272</v>
      </c>
      <c r="S136" s="30">
        <v>1</v>
      </c>
      <c r="T136" s="30">
        <v>1</v>
      </c>
      <c r="U136" s="31">
        <f t="shared" si="2"/>
        <v>2</v>
      </c>
      <c r="V136" s="30">
        <v>0</v>
      </c>
      <c r="W136" s="30">
        <v>1</v>
      </c>
      <c r="X136" s="24">
        <v>39737804</v>
      </c>
      <c r="Y136" s="24" t="s">
        <v>828</v>
      </c>
      <c r="Z136" s="26" t="s">
        <v>362</v>
      </c>
      <c r="AA136" s="37" t="s">
        <v>829</v>
      </c>
      <c r="AB136" s="32" t="s">
        <v>830</v>
      </c>
      <c r="AC136" s="32" t="s">
        <v>831</v>
      </c>
    </row>
    <row r="137" spans="1:29" s="9" customFormat="1" x14ac:dyDescent="0.35">
      <c r="A137" s="24" t="s">
        <v>1091</v>
      </c>
      <c r="B137" s="30">
        <v>2018</v>
      </c>
      <c r="C137" s="24" t="s">
        <v>393</v>
      </c>
      <c r="D137" s="24" t="s">
        <v>393</v>
      </c>
      <c r="E137" s="26" t="s">
        <v>37</v>
      </c>
      <c r="F137" s="30">
        <v>1</v>
      </c>
      <c r="G137" s="26" t="s">
        <v>362</v>
      </c>
      <c r="H137" s="26" t="s">
        <v>279</v>
      </c>
      <c r="I137" s="38">
        <v>3461</v>
      </c>
      <c r="J137" s="38">
        <v>509568</v>
      </c>
      <c r="K137" s="24" t="s">
        <v>449</v>
      </c>
      <c r="L137" s="33">
        <v>1.17</v>
      </c>
      <c r="M137" s="33">
        <v>1.1100000000000001</v>
      </c>
      <c r="N137" s="33">
        <v>1.23</v>
      </c>
      <c r="O137" s="30">
        <v>1</v>
      </c>
      <c r="P137" s="30" t="s">
        <v>272</v>
      </c>
      <c r="Q137" s="30" t="s">
        <v>272</v>
      </c>
      <c r="R137" s="30" t="s">
        <v>272</v>
      </c>
      <c r="S137" s="30">
        <v>1</v>
      </c>
      <c r="T137" s="30">
        <v>1</v>
      </c>
      <c r="U137" s="30">
        <f t="shared" si="2"/>
        <v>2</v>
      </c>
      <c r="V137" s="30">
        <v>0</v>
      </c>
      <c r="W137" s="30">
        <v>1</v>
      </c>
      <c r="X137" s="24">
        <v>29872150</v>
      </c>
      <c r="Y137" s="26" t="s">
        <v>329</v>
      </c>
      <c r="Z137" s="26" t="s">
        <v>362</v>
      </c>
      <c r="AA137" s="26" t="s">
        <v>1373</v>
      </c>
      <c r="AB137" s="32" t="s">
        <v>1374</v>
      </c>
      <c r="AC137" s="32" t="s">
        <v>1375</v>
      </c>
    </row>
    <row r="138" spans="1:29" s="9" customFormat="1" x14ac:dyDescent="0.35">
      <c r="A138" s="24" t="s">
        <v>860</v>
      </c>
      <c r="B138" s="30">
        <v>2020</v>
      </c>
      <c r="C138" s="24" t="s">
        <v>455</v>
      </c>
      <c r="D138" s="24" t="s">
        <v>455</v>
      </c>
      <c r="E138" s="24" t="s">
        <v>37</v>
      </c>
      <c r="F138" s="30">
        <v>1</v>
      </c>
      <c r="G138" s="24" t="s">
        <v>362</v>
      </c>
      <c r="H138" s="24" t="s">
        <v>279</v>
      </c>
      <c r="I138" s="38">
        <v>443</v>
      </c>
      <c r="J138" s="38">
        <v>508362</v>
      </c>
      <c r="K138" s="24" t="s">
        <v>861</v>
      </c>
      <c r="L138" s="33">
        <v>1.06</v>
      </c>
      <c r="M138" s="33">
        <v>0.92</v>
      </c>
      <c r="N138" s="33">
        <v>1.23</v>
      </c>
      <c r="O138" s="30">
        <v>1</v>
      </c>
      <c r="P138" s="30" t="s">
        <v>272</v>
      </c>
      <c r="Q138" s="30" t="s">
        <v>272</v>
      </c>
      <c r="R138" s="30" t="s">
        <v>272</v>
      </c>
      <c r="S138" s="30">
        <v>1</v>
      </c>
      <c r="T138" s="30">
        <v>1</v>
      </c>
      <c r="U138" s="30">
        <f t="shared" si="2"/>
        <v>2</v>
      </c>
      <c r="V138" s="30">
        <v>0</v>
      </c>
      <c r="W138" s="30">
        <v>1</v>
      </c>
      <c r="X138" s="24">
        <v>31115907</v>
      </c>
      <c r="Y138" s="24" t="s">
        <v>273</v>
      </c>
      <c r="Z138" s="26" t="s">
        <v>362</v>
      </c>
      <c r="AA138" s="26" t="s">
        <v>862</v>
      </c>
      <c r="AB138" s="32" t="s">
        <v>863</v>
      </c>
      <c r="AC138" s="32" t="s">
        <v>864</v>
      </c>
    </row>
    <row r="139" spans="1:29" s="9" customFormat="1" x14ac:dyDescent="0.35">
      <c r="A139" s="24" t="s">
        <v>1091</v>
      </c>
      <c r="B139" s="30">
        <v>2019</v>
      </c>
      <c r="C139" s="24" t="s">
        <v>283</v>
      </c>
      <c r="D139" s="24" t="s">
        <v>283</v>
      </c>
      <c r="E139" s="24" t="s">
        <v>37</v>
      </c>
      <c r="F139" s="30">
        <v>1</v>
      </c>
      <c r="G139" s="24" t="s">
        <v>362</v>
      </c>
      <c r="H139" s="24" t="s">
        <v>279</v>
      </c>
      <c r="I139" s="38">
        <v>2568</v>
      </c>
      <c r="J139" s="38">
        <v>503991</v>
      </c>
      <c r="K139" s="24" t="s">
        <v>449</v>
      </c>
      <c r="L139" s="33">
        <v>0.93</v>
      </c>
      <c r="M139" s="33">
        <v>0.87</v>
      </c>
      <c r="N139" s="33">
        <v>0.99</v>
      </c>
      <c r="O139" s="30">
        <v>1</v>
      </c>
      <c r="P139" s="30" t="s">
        <v>272</v>
      </c>
      <c r="Q139" s="30" t="s">
        <v>272</v>
      </c>
      <c r="R139" s="30" t="s">
        <v>272</v>
      </c>
      <c r="S139" s="30">
        <v>1</v>
      </c>
      <c r="T139" s="30">
        <v>1</v>
      </c>
      <c r="U139" s="30">
        <f t="shared" si="2"/>
        <v>2</v>
      </c>
      <c r="V139" s="30">
        <v>0</v>
      </c>
      <c r="W139" s="30">
        <v>1</v>
      </c>
      <c r="X139" s="24">
        <v>30692555</v>
      </c>
      <c r="Y139" s="24" t="s">
        <v>273</v>
      </c>
      <c r="Z139" s="26" t="s">
        <v>362</v>
      </c>
      <c r="AA139" s="26" t="s">
        <v>1464</v>
      </c>
      <c r="AB139" s="32" t="s">
        <v>1465</v>
      </c>
      <c r="AC139" s="32" t="s">
        <v>1466</v>
      </c>
    </row>
    <row r="140" spans="1:29" s="9" customFormat="1" x14ac:dyDescent="0.35">
      <c r="A140" s="24" t="s">
        <v>295</v>
      </c>
      <c r="B140" s="30">
        <v>2016</v>
      </c>
      <c r="C140" s="24" t="s">
        <v>296</v>
      </c>
      <c r="D140" s="24" t="s">
        <v>296</v>
      </c>
      <c r="E140" s="26" t="s">
        <v>154</v>
      </c>
      <c r="F140" s="30">
        <v>1</v>
      </c>
      <c r="G140" s="26" t="s">
        <v>269</v>
      </c>
      <c r="H140" s="26" t="s">
        <v>270</v>
      </c>
      <c r="I140" s="38">
        <v>587</v>
      </c>
      <c r="J140" s="38">
        <v>499843</v>
      </c>
      <c r="K140" s="24" t="s">
        <v>298</v>
      </c>
      <c r="L140" s="33">
        <v>1.1399999999999999</v>
      </c>
      <c r="M140" s="33">
        <v>1.06</v>
      </c>
      <c r="N140" s="33">
        <v>1.24</v>
      </c>
      <c r="O140" s="30">
        <v>1</v>
      </c>
      <c r="P140" s="30">
        <v>1</v>
      </c>
      <c r="Q140" s="30" t="s">
        <v>272</v>
      </c>
      <c r="R140" s="30" t="s">
        <v>272</v>
      </c>
      <c r="S140" s="30">
        <v>1</v>
      </c>
      <c r="T140" s="30">
        <v>1</v>
      </c>
      <c r="U140" s="30">
        <f t="shared" si="2"/>
        <v>2</v>
      </c>
      <c r="V140" s="30">
        <v>0</v>
      </c>
      <c r="W140" s="30">
        <v>1</v>
      </c>
      <c r="X140" s="24">
        <v>26756356</v>
      </c>
      <c r="Y140" s="26" t="s">
        <v>273</v>
      </c>
      <c r="Z140" s="26" t="s">
        <v>269</v>
      </c>
      <c r="AA140" s="26" t="s">
        <v>299</v>
      </c>
      <c r="AB140" s="32" t="s">
        <v>300</v>
      </c>
      <c r="AC140" s="32" t="s">
        <v>301</v>
      </c>
    </row>
    <row r="141" spans="1:29" s="9" customFormat="1" x14ac:dyDescent="0.35">
      <c r="A141" s="24" t="s">
        <v>582</v>
      </c>
      <c r="B141" s="30">
        <v>2013</v>
      </c>
      <c r="C141" s="24" t="s">
        <v>740</v>
      </c>
      <c r="D141" s="24" t="s">
        <v>455</v>
      </c>
      <c r="E141" s="24" t="s">
        <v>154</v>
      </c>
      <c r="F141" s="30">
        <v>1</v>
      </c>
      <c r="G141" s="24" t="s">
        <v>269</v>
      </c>
      <c r="H141" s="24" t="s">
        <v>270</v>
      </c>
      <c r="I141" s="38">
        <v>176</v>
      </c>
      <c r="J141" s="38">
        <v>493188</v>
      </c>
      <c r="K141" s="24" t="s">
        <v>422</v>
      </c>
      <c r="L141" s="33">
        <v>1.26</v>
      </c>
      <c r="M141" s="33">
        <v>0.97</v>
      </c>
      <c r="N141" s="33">
        <v>1.65</v>
      </c>
      <c r="O141" s="30">
        <v>1</v>
      </c>
      <c r="P141" s="30" t="s">
        <v>272</v>
      </c>
      <c r="Q141" s="30" t="s">
        <v>272</v>
      </c>
      <c r="R141" s="30" t="s">
        <v>272</v>
      </c>
      <c r="S141" s="30">
        <v>1</v>
      </c>
      <c r="T141" s="30">
        <v>1</v>
      </c>
      <c r="U141" s="30">
        <f t="shared" si="2"/>
        <v>2</v>
      </c>
      <c r="V141" s="30">
        <v>0</v>
      </c>
      <c r="W141" s="30">
        <v>1</v>
      </c>
      <c r="X141" s="24">
        <v>23625904</v>
      </c>
      <c r="Y141" s="24" t="s">
        <v>310</v>
      </c>
      <c r="Z141" s="26" t="s">
        <v>269</v>
      </c>
      <c r="AA141" s="26" t="s">
        <v>741</v>
      </c>
      <c r="AB141" s="32" t="s">
        <v>742</v>
      </c>
      <c r="AC141" s="32" t="s">
        <v>743</v>
      </c>
    </row>
    <row r="142" spans="1:29" s="9" customFormat="1" ht="43.5" x14ac:dyDescent="0.35">
      <c r="A142" s="24" t="s">
        <v>295</v>
      </c>
      <c r="B142" s="30">
        <v>2016</v>
      </c>
      <c r="C142" s="24" t="s">
        <v>296</v>
      </c>
      <c r="D142" s="24" t="s">
        <v>296</v>
      </c>
      <c r="E142" s="26" t="s">
        <v>62</v>
      </c>
      <c r="F142" s="30">
        <v>1</v>
      </c>
      <c r="G142" s="26" t="s">
        <v>303</v>
      </c>
      <c r="H142" s="26" t="s">
        <v>303</v>
      </c>
      <c r="I142" s="38">
        <v>607</v>
      </c>
      <c r="J142" s="38">
        <v>487503</v>
      </c>
      <c r="K142" s="24" t="s">
        <v>298</v>
      </c>
      <c r="L142" s="33">
        <v>1.02</v>
      </c>
      <c r="M142" s="33">
        <v>0.93</v>
      </c>
      <c r="N142" s="33">
        <v>1.1200000000000001</v>
      </c>
      <c r="O142" s="30">
        <v>1</v>
      </c>
      <c r="P142" s="30">
        <v>1</v>
      </c>
      <c r="Q142" s="30" t="s">
        <v>272</v>
      </c>
      <c r="R142" s="30" t="s">
        <v>272</v>
      </c>
      <c r="S142" s="30">
        <v>1</v>
      </c>
      <c r="T142" s="30">
        <v>1</v>
      </c>
      <c r="U142" s="30">
        <f t="shared" si="2"/>
        <v>2</v>
      </c>
      <c r="V142" s="30">
        <v>0</v>
      </c>
      <c r="W142" s="30">
        <v>1</v>
      </c>
      <c r="X142" s="24">
        <v>26756356</v>
      </c>
      <c r="Y142" s="26" t="s">
        <v>273</v>
      </c>
      <c r="Z142" s="26" t="s">
        <v>475</v>
      </c>
      <c r="AA142" s="26" t="s">
        <v>299</v>
      </c>
      <c r="AB142" s="32" t="s">
        <v>300</v>
      </c>
      <c r="AC142" s="32" t="s">
        <v>301</v>
      </c>
    </row>
    <row r="143" spans="1:29" s="9" customFormat="1" x14ac:dyDescent="0.35">
      <c r="A143" s="24" t="s">
        <v>1137</v>
      </c>
      <c r="B143" s="30">
        <v>2013</v>
      </c>
      <c r="C143" s="24" t="s">
        <v>415</v>
      </c>
      <c r="D143" s="24" t="s">
        <v>415</v>
      </c>
      <c r="E143" s="24" t="s">
        <v>154</v>
      </c>
      <c r="F143" s="30">
        <v>1</v>
      </c>
      <c r="G143" s="24" t="s">
        <v>269</v>
      </c>
      <c r="H143" s="24" t="s">
        <v>270</v>
      </c>
      <c r="I143" s="38">
        <v>476</v>
      </c>
      <c r="J143" s="38">
        <v>485049</v>
      </c>
      <c r="K143" s="24" t="s">
        <v>1138</v>
      </c>
      <c r="L143" s="33">
        <v>1.08</v>
      </c>
      <c r="M143" s="33">
        <v>1</v>
      </c>
      <c r="N143" s="33">
        <v>1.1599999999999899</v>
      </c>
      <c r="O143" s="30">
        <v>1</v>
      </c>
      <c r="P143" s="30" t="s">
        <v>272</v>
      </c>
      <c r="Q143" s="30">
        <v>1</v>
      </c>
      <c r="R143" s="30" t="s">
        <v>272</v>
      </c>
      <c r="S143" s="30">
        <v>1</v>
      </c>
      <c r="T143" s="30">
        <v>1</v>
      </c>
      <c r="U143" s="30">
        <f t="shared" si="2"/>
        <v>2</v>
      </c>
      <c r="V143" s="30">
        <v>0</v>
      </c>
      <c r="W143" s="30">
        <v>0</v>
      </c>
      <c r="X143" s="24">
        <v>23543160</v>
      </c>
      <c r="Y143" s="24" t="s">
        <v>273</v>
      </c>
      <c r="Z143" s="26" t="s">
        <v>269</v>
      </c>
      <c r="AA143" s="26" t="s">
        <v>1139</v>
      </c>
      <c r="AB143" s="32" t="s">
        <v>1140</v>
      </c>
      <c r="AC143" s="32" t="s">
        <v>1141</v>
      </c>
    </row>
    <row r="144" spans="1:29" s="9" customFormat="1" x14ac:dyDescent="0.35">
      <c r="A144" s="24" t="s">
        <v>1427</v>
      </c>
      <c r="B144" s="30">
        <v>2016</v>
      </c>
      <c r="C144" s="24" t="s">
        <v>361</v>
      </c>
      <c r="D144" s="24" t="s">
        <v>361</v>
      </c>
      <c r="E144" s="24" t="s">
        <v>208</v>
      </c>
      <c r="F144" s="30">
        <v>1</v>
      </c>
      <c r="G144" s="24" t="s">
        <v>1735</v>
      </c>
      <c r="H144" s="24" t="s">
        <v>279</v>
      </c>
      <c r="I144" s="38">
        <v>6709</v>
      </c>
      <c r="J144" s="38">
        <v>484473</v>
      </c>
      <c r="K144" s="24" t="str">
        <f>"max "&amp;(2012-1999)&amp;" years"</f>
        <v>max 13 years</v>
      </c>
      <c r="L144" s="33">
        <v>1</v>
      </c>
      <c r="M144" s="33">
        <v>0.96</v>
      </c>
      <c r="N144" s="33">
        <v>1.04</v>
      </c>
      <c r="O144" s="30">
        <v>1</v>
      </c>
      <c r="P144" s="30" t="s">
        <v>272</v>
      </c>
      <c r="Q144" s="30" t="s">
        <v>272</v>
      </c>
      <c r="R144" s="30" t="s">
        <v>272</v>
      </c>
      <c r="S144" s="30">
        <v>1</v>
      </c>
      <c r="T144" s="30">
        <v>1</v>
      </c>
      <c r="U144" s="30">
        <f t="shared" si="2"/>
        <v>2</v>
      </c>
      <c r="V144" s="30">
        <v>0</v>
      </c>
      <c r="W144" s="30">
        <v>0</v>
      </c>
      <c r="X144" s="24">
        <v>26443343</v>
      </c>
      <c r="Y144" s="24" t="s">
        <v>310</v>
      </c>
      <c r="Z144" s="26" t="s">
        <v>278</v>
      </c>
      <c r="AA144" s="26" t="s">
        <v>1428</v>
      </c>
      <c r="AB144" s="32" t="s">
        <v>1429</v>
      </c>
      <c r="AC144" s="32" t="s">
        <v>1430</v>
      </c>
    </row>
    <row r="145" spans="1:29" s="9" customFormat="1" x14ac:dyDescent="0.35">
      <c r="A145" s="24" t="s">
        <v>932</v>
      </c>
      <c r="B145" s="30">
        <v>2008</v>
      </c>
      <c r="C145" s="24" t="s">
        <v>344</v>
      </c>
      <c r="D145" s="24" t="s">
        <v>344</v>
      </c>
      <c r="E145" s="24" t="s">
        <v>154</v>
      </c>
      <c r="F145" s="30">
        <v>1</v>
      </c>
      <c r="G145" s="24" t="s">
        <v>269</v>
      </c>
      <c r="H145" s="24" t="s">
        <v>270</v>
      </c>
      <c r="I145" s="38">
        <v>307</v>
      </c>
      <c r="J145" s="38">
        <v>480475</v>
      </c>
      <c r="K145" s="24" t="str">
        <f>"max "&amp;(2003-1995)&amp;" years"</f>
        <v>max 8 years</v>
      </c>
      <c r="L145" s="33">
        <v>1.33</v>
      </c>
      <c r="M145" s="33">
        <v>1.18</v>
      </c>
      <c r="N145" s="33">
        <v>1.5</v>
      </c>
      <c r="O145" s="30">
        <v>1</v>
      </c>
      <c r="P145" s="30">
        <v>1</v>
      </c>
      <c r="Q145" s="30" t="s">
        <v>272</v>
      </c>
      <c r="R145" s="30" t="s">
        <v>272</v>
      </c>
      <c r="S145" s="30">
        <v>1</v>
      </c>
      <c r="T145" s="30">
        <v>1</v>
      </c>
      <c r="U145" s="30">
        <f t="shared" si="2"/>
        <v>2</v>
      </c>
      <c r="V145" s="30">
        <v>0</v>
      </c>
      <c r="W145" s="30">
        <v>1</v>
      </c>
      <c r="X145" s="24">
        <v>18221867</v>
      </c>
      <c r="Y145" s="24" t="s">
        <v>310</v>
      </c>
      <c r="Z145" s="26" t="s">
        <v>269</v>
      </c>
      <c r="AA145" s="26" t="s">
        <v>933</v>
      </c>
      <c r="AB145" s="32" t="s">
        <v>934</v>
      </c>
      <c r="AC145" s="32" t="s">
        <v>935</v>
      </c>
    </row>
    <row r="146" spans="1:29" s="9" customFormat="1" x14ac:dyDescent="0.35">
      <c r="A146" s="24" t="s">
        <v>932</v>
      </c>
      <c r="B146" s="30">
        <v>2008</v>
      </c>
      <c r="C146" s="24" t="s">
        <v>488</v>
      </c>
      <c r="D146" s="24" t="s">
        <v>488</v>
      </c>
      <c r="E146" s="24" t="s">
        <v>154</v>
      </c>
      <c r="F146" s="30">
        <v>1</v>
      </c>
      <c r="G146" s="24" t="s">
        <v>269</v>
      </c>
      <c r="H146" s="24" t="s">
        <v>270</v>
      </c>
      <c r="I146" s="38">
        <v>315</v>
      </c>
      <c r="J146" s="38">
        <v>480475</v>
      </c>
      <c r="K146" s="24" t="s">
        <v>946</v>
      </c>
      <c r="L146" s="33">
        <v>0.99</v>
      </c>
      <c r="M146" s="33">
        <v>0.87</v>
      </c>
      <c r="N146" s="33">
        <v>1.1200000000000001</v>
      </c>
      <c r="O146" s="30">
        <v>1</v>
      </c>
      <c r="P146" s="30" t="s">
        <v>272</v>
      </c>
      <c r="Q146" s="30" t="s">
        <v>272</v>
      </c>
      <c r="R146" s="30" t="s">
        <v>272</v>
      </c>
      <c r="S146" s="30">
        <v>1</v>
      </c>
      <c r="T146" s="30">
        <v>1</v>
      </c>
      <c r="U146" s="30">
        <f t="shared" si="2"/>
        <v>2</v>
      </c>
      <c r="V146" s="30">
        <v>0</v>
      </c>
      <c r="W146" s="30">
        <v>1</v>
      </c>
      <c r="X146" s="24">
        <v>18221867</v>
      </c>
      <c r="Y146" s="24" t="s">
        <v>310</v>
      </c>
      <c r="Z146" s="26" t="s">
        <v>269</v>
      </c>
      <c r="AA146" s="26" t="s">
        <v>947</v>
      </c>
      <c r="AB146" s="32" t="s">
        <v>934</v>
      </c>
      <c r="AC146" s="32" t="s">
        <v>935</v>
      </c>
    </row>
    <row r="147" spans="1:29" s="9" customFormat="1" ht="43.5" x14ac:dyDescent="0.35">
      <c r="A147" s="24" t="s">
        <v>806</v>
      </c>
      <c r="B147" s="30">
        <v>2020</v>
      </c>
      <c r="C147" s="24" t="s">
        <v>551</v>
      </c>
      <c r="D147" s="24" t="s">
        <v>551</v>
      </c>
      <c r="E147" s="24" t="s">
        <v>62</v>
      </c>
      <c r="F147" s="30">
        <v>1</v>
      </c>
      <c r="G147" s="24" t="s">
        <v>303</v>
      </c>
      <c r="H147" s="26" t="s">
        <v>303</v>
      </c>
      <c r="I147" s="38">
        <v>220</v>
      </c>
      <c r="J147" s="38">
        <v>476160</v>
      </c>
      <c r="K147" s="24" t="s">
        <v>807</v>
      </c>
      <c r="L147" s="33">
        <v>1.37</v>
      </c>
      <c r="M147" s="33">
        <v>1.17</v>
      </c>
      <c r="N147" s="33">
        <v>1.61</v>
      </c>
      <c r="O147" s="30">
        <v>1</v>
      </c>
      <c r="P147" s="30">
        <v>1</v>
      </c>
      <c r="Q147" s="30" t="s">
        <v>272</v>
      </c>
      <c r="R147" s="30">
        <v>1</v>
      </c>
      <c r="S147" s="30">
        <f>IF(OR(O147=0, P147=0, Q147=0, R147=0), 0, 1)</f>
        <v>1</v>
      </c>
      <c r="T147" s="30">
        <v>1</v>
      </c>
      <c r="U147" s="30">
        <f t="shared" si="2"/>
        <v>2</v>
      </c>
      <c r="V147" s="30">
        <v>0</v>
      </c>
      <c r="W147" s="30">
        <v>1</v>
      </c>
      <c r="X147" s="24">
        <v>31050823</v>
      </c>
      <c r="Y147" s="26" t="s">
        <v>310</v>
      </c>
      <c r="Z147" s="26" t="s">
        <v>475</v>
      </c>
      <c r="AA147" s="26" t="s">
        <v>808</v>
      </c>
      <c r="AB147" s="32" t="s">
        <v>809</v>
      </c>
      <c r="AC147" s="32" t="s">
        <v>810</v>
      </c>
    </row>
    <row r="148" spans="1:29" s="9" customFormat="1" ht="43.5" x14ac:dyDescent="0.35">
      <c r="A148" s="24" t="s">
        <v>806</v>
      </c>
      <c r="B148" s="30">
        <v>2020</v>
      </c>
      <c r="C148" s="24" t="s">
        <v>344</v>
      </c>
      <c r="D148" s="24" t="s">
        <v>344</v>
      </c>
      <c r="E148" s="24" t="s">
        <v>62</v>
      </c>
      <c r="F148" s="30">
        <v>1</v>
      </c>
      <c r="G148" s="24" t="s">
        <v>303</v>
      </c>
      <c r="H148" s="26" t="s">
        <v>303</v>
      </c>
      <c r="I148" s="38">
        <v>373</v>
      </c>
      <c r="J148" s="38">
        <v>476160</v>
      </c>
      <c r="K148" s="24" t="s">
        <v>807</v>
      </c>
      <c r="L148" s="33">
        <v>1.1200000000000001</v>
      </c>
      <c r="M148" s="33">
        <v>0.96</v>
      </c>
      <c r="N148" s="33">
        <v>1.32</v>
      </c>
      <c r="O148" s="30">
        <v>1</v>
      </c>
      <c r="P148" s="30">
        <v>1</v>
      </c>
      <c r="Q148" s="30" t="s">
        <v>272</v>
      </c>
      <c r="R148" s="30" t="s">
        <v>272</v>
      </c>
      <c r="S148" s="30">
        <v>1</v>
      </c>
      <c r="T148" s="30">
        <v>1</v>
      </c>
      <c r="U148" s="30">
        <f t="shared" si="2"/>
        <v>2</v>
      </c>
      <c r="V148" s="30">
        <v>0</v>
      </c>
      <c r="W148" s="30">
        <v>1</v>
      </c>
      <c r="X148" s="24">
        <v>31050823</v>
      </c>
      <c r="Y148" s="26" t="s">
        <v>310</v>
      </c>
      <c r="Z148" s="26" t="s">
        <v>475</v>
      </c>
      <c r="AA148" s="26" t="s">
        <v>808</v>
      </c>
      <c r="AB148" s="32" t="s">
        <v>809</v>
      </c>
      <c r="AC148" s="32" t="s">
        <v>810</v>
      </c>
    </row>
    <row r="149" spans="1:29" s="9" customFormat="1" ht="29" x14ac:dyDescent="0.35">
      <c r="A149" s="24" t="s">
        <v>668</v>
      </c>
      <c r="B149" s="30">
        <v>2021</v>
      </c>
      <c r="C149" s="24" t="s">
        <v>488</v>
      </c>
      <c r="D149" s="24" t="s">
        <v>488</v>
      </c>
      <c r="E149" s="24" t="s">
        <v>212</v>
      </c>
      <c r="F149" s="30">
        <v>1</v>
      </c>
      <c r="G149" s="24" t="s">
        <v>394</v>
      </c>
      <c r="H149" s="24" t="s">
        <v>303</v>
      </c>
      <c r="I149" s="38">
        <v>191</v>
      </c>
      <c r="J149" s="38">
        <v>474929</v>
      </c>
      <c r="K149" s="24" t="s">
        <v>760</v>
      </c>
      <c r="L149" s="33">
        <v>1.07</v>
      </c>
      <c r="M149" s="33">
        <v>0.92</v>
      </c>
      <c r="N149" s="33">
        <v>1.26</v>
      </c>
      <c r="O149" s="30">
        <v>1</v>
      </c>
      <c r="P149" s="30" t="s">
        <v>272</v>
      </c>
      <c r="Q149" s="30" t="s">
        <v>272</v>
      </c>
      <c r="R149" s="30" t="s">
        <v>272</v>
      </c>
      <c r="S149" s="30">
        <v>1</v>
      </c>
      <c r="T149" s="30">
        <v>1</v>
      </c>
      <c r="U149" s="30">
        <f t="shared" si="2"/>
        <v>2</v>
      </c>
      <c r="V149" s="30">
        <v>0</v>
      </c>
      <c r="W149" s="30">
        <v>1</v>
      </c>
      <c r="X149" s="24">
        <v>33624430</v>
      </c>
      <c r="Y149" s="24" t="s">
        <v>273</v>
      </c>
      <c r="Z149" s="26" t="s">
        <v>394</v>
      </c>
      <c r="AA149" s="26" t="s">
        <v>761</v>
      </c>
      <c r="AB149" s="32" t="s">
        <v>762</v>
      </c>
      <c r="AC149" s="32" t="s">
        <v>763</v>
      </c>
    </row>
    <row r="150" spans="1:29" s="9" customFormat="1" x14ac:dyDescent="0.35">
      <c r="A150" s="24" t="s">
        <v>1234</v>
      </c>
      <c r="B150" s="30">
        <v>2007</v>
      </c>
      <c r="C150" s="24" t="s">
        <v>714</v>
      </c>
      <c r="D150" s="24" t="s">
        <v>714</v>
      </c>
      <c r="E150" s="24" t="s">
        <v>154</v>
      </c>
      <c r="F150" s="30">
        <v>1</v>
      </c>
      <c r="G150" s="24" t="s">
        <v>269</v>
      </c>
      <c r="H150" s="24" t="s">
        <v>270</v>
      </c>
      <c r="I150" s="38">
        <v>1350</v>
      </c>
      <c r="J150" s="38">
        <v>473984</v>
      </c>
      <c r="K150" s="24" t="s">
        <v>1235</v>
      </c>
      <c r="L150" s="33">
        <v>1.07</v>
      </c>
      <c r="M150" s="33">
        <v>1</v>
      </c>
      <c r="N150" s="33">
        <v>1.1399999999999899</v>
      </c>
      <c r="O150" s="30">
        <v>1</v>
      </c>
      <c r="P150" s="30" t="s">
        <v>272</v>
      </c>
      <c r="Q150" s="30" t="s">
        <v>272</v>
      </c>
      <c r="R150" s="30" t="s">
        <v>272</v>
      </c>
      <c r="S150" s="30">
        <v>1</v>
      </c>
      <c r="T150" s="30">
        <v>1</v>
      </c>
      <c r="U150" s="30">
        <f t="shared" si="2"/>
        <v>2</v>
      </c>
      <c r="V150" s="30">
        <v>0</v>
      </c>
      <c r="W150" s="30">
        <v>1</v>
      </c>
      <c r="X150" s="24">
        <v>17596266</v>
      </c>
      <c r="Y150" s="24" t="s">
        <v>310</v>
      </c>
      <c r="Z150" s="26" t="s">
        <v>269</v>
      </c>
      <c r="AA150" s="26" t="s">
        <v>1236</v>
      </c>
      <c r="AB150" s="32" t="s">
        <v>1237</v>
      </c>
      <c r="AC150" s="32" t="s">
        <v>1238</v>
      </c>
    </row>
    <row r="151" spans="1:29" s="9" customFormat="1" x14ac:dyDescent="0.35">
      <c r="A151" s="24" t="s">
        <v>605</v>
      </c>
      <c r="B151" s="30">
        <v>2022</v>
      </c>
      <c r="C151" s="24" t="s">
        <v>379</v>
      </c>
      <c r="D151" s="24" t="s">
        <v>379</v>
      </c>
      <c r="E151" s="24" t="s">
        <v>58</v>
      </c>
      <c r="F151" s="30">
        <v>1</v>
      </c>
      <c r="G151" s="24" t="s">
        <v>434</v>
      </c>
      <c r="H151" s="24" t="s">
        <v>303</v>
      </c>
      <c r="I151" s="38">
        <v>102</v>
      </c>
      <c r="J151" s="38">
        <v>461646</v>
      </c>
      <c r="K151" s="24" t="s">
        <v>606</v>
      </c>
      <c r="L151" s="33">
        <v>1.23</v>
      </c>
      <c r="M151" s="33">
        <v>1.03</v>
      </c>
      <c r="N151" s="33">
        <v>1.46</v>
      </c>
      <c r="O151" s="30">
        <v>1</v>
      </c>
      <c r="P151" s="30" t="s">
        <v>272</v>
      </c>
      <c r="Q151" s="30" t="s">
        <v>272</v>
      </c>
      <c r="R151" s="30" t="s">
        <v>272</v>
      </c>
      <c r="S151" s="30">
        <v>1</v>
      </c>
      <c r="T151" s="30">
        <v>1</v>
      </c>
      <c r="U151" s="30">
        <f t="shared" si="2"/>
        <v>2</v>
      </c>
      <c r="V151" s="30">
        <v>0</v>
      </c>
      <c r="W151" s="30">
        <v>1</v>
      </c>
      <c r="X151" s="24">
        <v>35405346</v>
      </c>
      <c r="Y151" s="24" t="s">
        <v>273</v>
      </c>
      <c r="Z151" s="26" t="s">
        <v>434</v>
      </c>
      <c r="AA151" s="26" t="s">
        <v>607</v>
      </c>
      <c r="AB151" s="32" t="s">
        <v>608</v>
      </c>
      <c r="AC151" s="32" t="s">
        <v>609</v>
      </c>
    </row>
    <row r="152" spans="1:29" s="9" customFormat="1" x14ac:dyDescent="0.35">
      <c r="A152" s="24" t="s">
        <v>1422</v>
      </c>
      <c r="B152" s="30">
        <v>2025</v>
      </c>
      <c r="C152" s="24" t="s">
        <v>393</v>
      </c>
      <c r="D152" s="24" t="s">
        <v>393</v>
      </c>
      <c r="E152" s="24" t="s">
        <v>212</v>
      </c>
      <c r="F152" s="30">
        <v>1</v>
      </c>
      <c r="G152" s="24" t="s">
        <v>394</v>
      </c>
      <c r="H152" s="24" t="s">
        <v>303</v>
      </c>
      <c r="I152" s="38">
        <v>5977</v>
      </c>
      <c r="J152" s="38">
        <v>460784</v>
      </c>
      <c r="K152" s="24" t="s">
        <v>1423</v>
      </c>
      <c r="L152" s="33">
        <v>1.1043770687219894</v>
      </c>
      <c r="M152" s="33">
        <v>1.0730207039260895</v>
      </c>
      <c r="N152" s="33">
        <v>1.1357690903352473</v>
      </c>
      <c r="O152" s="30">
        <v>1</v>
      </c>
      <c r="P152" s="30" t="s">
        <v>272</v>
      </c>
      <c r="Q152" s="30" t="s">
        <v>272</v>
      </c>
      <c r="R152" s="30" t="s">
        <v>272</v>
      </c>
      <c r="S152" s="30">
        <v>1</v>
      </c>
      <c r="T152" s="30">
        <v>1</v>
      </c>
      <c r="U152" s="31">
        <f t="shared" si="2"/>
        <v>2</v>
      </c>
      <c r="V152" s="30">
        <v>0</v>
      </c>
      <c r="W152" s="30">
        <v>1</v>
      </c>
      <c r="X152" s="24">
        <v>39562688</v>
      </c>
      <c r="Y152" s="24" t="s">
        <v>828</v>
      </c>
      <c r="Z152" s="26" t="s">
        <v>394</v>
      </c>
      <c r="AA152" s="37" t="s">
        <v>1424</v>
      </c>
      <c r="AB152" s="32" t="s">
        <v>1425</v>
      </c>
      <c r="AC152" s="32" t="s">
        <v>1426</v>
      </c>
    </row>
    <row r="153" spans="1:29" s="9" customFormat="1" ht="14.15" customHeight="1" x14ac:dyDescent="0.35">
      <c r="A153" s="24" t="s">
        <v>1333</v>
      </c>
      <c r="B153" s="30">
        <v>2015</v>
      </c>
      <c r="C153" s="24" t="s">
        <v>334</v>
      </c>
      <c r="D153" s="24" t="s">
        <v>334</v>
      </c>
      <c r="E153" s="24" t="s">
        <v>154</v>
      </c>
      <c r="F153" s="30">
        <v>1</v>
      </c>
      <c r="G153" s="24" t="s">
        <v>269</v>
      </c>
      <c r="H153" s="24" t="s">
        <v>270</v>
      </c>
      <c r="I153" s="38">
        <v>2904</v>
      </c>
      <c r="J153" s="38">
        <v>447357</v>
      </c>
      <c r="K153" s="24" t="s">
        <v>435</v>
      </c>
      <c r="L153" s="33">
        <v>1</v>
      </c>
      <c r="M153" s="33">
        <v>1</v>
      </c>
      <c r="N153" s="33">
        <v>1.05</v>
      </c>
      <c r="O153" s="30">
        <v>1</v>
      </c>
      <c r="P153" s="30" t="s">
        <v>272</v>
      </c>
      <c r="Q153" s="30">
        <v>1</v>
      </c>
      <c r="R153" s="30" t="s">
        <v>272</v>
      </c>
      <c r="S153" s="30">
        <v>1</v>
      </c>
      <c r="T153" s="30">
        <v>1</v>
      </c>
      <c r="U153" s="30">
        <f t="shared" si="2"/>
        <v>2</v>
      </c>
      <c r="V153" s="30">
        <v>0</v>
      </c>
      <c r="W153" s="30">
        <v>0</v>
      </c>
      <c r="X153" s="24">
        <v>25604135</v>
      </c>
      <c r="Y153" s="24" t="s">
        <v>336</v>
      </c>
      <c r="Z153" s="26" t="s">
        <v>269</v>
      </c>
      <c r="AA153" s="26" t="s">
        <v>1334</v>
      </c>
      <c r="AB153" s="32" t="s">
        <v>1335</v>
      </c>
      <c r="AC153" s="32" t="s">
        <v>1336</v>
      </c>
    </row>
    <row r="154" spans="1:29" s="9" customFormat="1" ht="14.15" customHeight="1" x14ac:dyDescent="0.35">
      <c r="A154" s="24" t="s">
        <v>605</v>
      </c>
      <c r="B154" s="30">
        <v>2022</v>
      </c>
      <c r="C154" s="24" t="s">
        <v>361</v>
      </c>
      <c r="D154" s="24" t="s">
        <v>361</v>
      </c>
      <c r="E154" s="24" t="s">
        <v>58</v>
      </c>
      <c r="F154" s="30">
        <v>1</v>
      </c>
      <c r="G154" s="24" t="s">
        <v>434</v>
      </c>
      <c r="H154" s="24" t="s">
        <v>303</v>
      </c>
      <c r="I154" s="38">
        <v>3032</v>
      </c>
      <c r="J154" s="38">
        <v>443887</v>
      </c>
      <c r="K154" s="24" t="s">
        <v>1355</v>
      </c>
      <c r="L154" s="33">
        <v>0.9</v>
      </c>
      <c r="M154" s="33">
        <v>0.87</v>
      </c>
      <c r="N154" s="33">
        <v>0.95</v>
      </c>
      <c r="O154" s="30">
        <v>1</v>
      </c>
      <c r="P154" s="30" t="s">
        <v>272</v>
      </c>
      <c r="Q154" s="30" t="s">
        <v>272</v>
      </c>
      <c r="R154" s="30" t="s">
        <v>272</v>
      </c>
      <c r="S154" s="30">
        <v>1</v>
      </c>
      <c r="T154" s="30">
        <v>1</v>
      </c>
      <c r="U154" s="30">
        <f t="shared" si="2"/>
        <v>2</v>
      </c>
      <c r="V154" s="30">
        <v>0</v>
      </c>
      <c r="W154" s="30">
        <v>1</v>
      </c>
      <c r="X154" s="24">
        <v>35405346</v>
      </c>
      <c r="Y154" s="24" t="s">
        <v>273</v>
      </c>
      <c r="Z154" s="26" t="s">
        <v>434</v>
      </c>
      <c r="AA154" s="26" t="s">
        <v>1356</v>
      </c>
      <c r="AB154" s="32" t="s">
        <v>608</v>
      </c>
      <c r="AC154" s="32" t="s">
        <v>609</v>
      </c>
    </row>
    <row r="155" spans="1:29" s="9" customFormat="1" x14ac:dyDescent="0.35">
      <c r="A155" s="24" t="s">
        <v>433</v>
      </c>
      <c r="B155" s="30">
        <v>2023</v>
      </c>
      <c r="C155" s="24" t="s">
        <v>296</v>
      </c>
      <c r="D155" s="24" t="s">
        <v>296</v>
      </c>
      <c r="E155" s="24" t="s">
        <v>58</v>
      </c>
      <c r="F155" s="30">
        <v>1</v>
      </c>
      <c r="G155" s="24" t="s">
        <v>434</v>
      </c>
      <c r="H155" s="24" t="s">
        <v>303</v>
      </c>
      <c r="I155" s="38">
        <v>854</v>
      </c>
      <c r="J155" s="38">
        <v>443403</v>
      </c>
      <c r="K155" s="24" t="s">
        <v>435</v>
      </c>
      <c r="L155" s="33">
        <v>1.1599999999999999</v>
      </c>
      <c r="M155" s="33">
        <v>1.0900000000000001</v>
      </c>
      <c r="N155" s="33">
        <v>1.24</v>
      </c>
      <c r="O155" s="30">
        <v>1</v>
      </c>
      <c r="P155" s="30">
        <v>1</v>
      </c>
      <c r="Q155" s="30" t="s">
        <v>272</v>
      </c>
      <c r="R155" s="30" t="s">
        <v>272</v>
      </c>
      <c r="S155" s="30">
        <v>1</v>
      </c>
      <c r="T155" s="30">
        <v>1</v>
      </c>
      <c r="U155" s="30">
        <f t="shared" si="2"/>
        <v>2</v>
      </c>
      <c r="V155" s="30">
        <v>0</v>
      </c>
      <c r="W155" s="30">
        <v>1</v>
      </c>
      <c r="X155" s="24">
        <v>36173097</v>
      </c>
      <c r="Y155" s="24" t="s">
        <v>273</v>
      </c>
      <c r="Z155" s="26" t="s">
        <v>434</v>
      </c>
      <c r="AA155" s="26" t="s">
        <v>436</v>
      </c>
      <c r="AB155" s="32" t="s">
        <v>437</v>
      </c>
      <c r="AC155" s="32" t="s">
        <v>438</v>
      </c>
    </row>
    <row r="156" spans="1:29" s="9" customFormat="1" x14ac:dyDescent="0.35">
      <c r="A156" s="24" t="s">
        <v>993</v>
      </c>
      <c r="B156" s="30">
        <v>2021</v>
      </c>
      <c r="C156" s="24" t="s">
        <v>344</v>
      </c>
      <c r="D156" s="24" t="s">
        <v>344</v>
      </c>
      <c r="E156" s="24" t="s">
        <v>212</v>
      </c>
      <c r="F156" s="30">
        <v>1</v>
      </c>
      <c r="G156" s="24" t="s">
        <v>394</v>
      </c>
      <c r="H156" s="24" t="s">
        <v>303</v>
      </c>
      <c r="I156" s="38">
        <v>404</v>
      </c>
      <c r="J156" s="38">
        <v>437338</v>
      </c>
      <c r="K156" s="24" t="s">
        <v>994</v>
      </c>
      <c r="L156" s="33">
        <v>1.3669868669212899</v>
      </c>
      <c r="M156" s="33">
        <v>1.24065536452196</v>
      </c>
      <c r="N156" s="33">
        <v>1.49378773876478</v>
      </c>
      <c r="O156" s="30">
        <v>1</v>
      </c>
      <c r="P156" s="30">
        <v>1</v>
      </c>
      <c r="Q156" s="30" t="s">
        <v>272</v>
      </c>
      <c r="R156" s="30" t="s">
        <v>272</v>
      </c>
      <c r="S156" s="30">
        <v>1</v>
      </c>
      <c r="T156" s="30">
        <v>1</v>
      </c>
      <c r="U156" s="30">
        <f t="shared" si="2"/>
        <v>2</v>
      </c>
      <c r="V156" s="30">
        <v>0</v>
      </c>
      <c r="W156" s="30">
        <v>1</v>
      </c>
      <c r="X156" s="24">
        <v>33423670</v>
      </c>
      <c r="Y156" s="24" t="s">
        <v>329</v>
      </c>
      <c r="Z156" s="26" t="s">
        <v>394</v>
      </c>
      <c r="AA156" s="26" t="s">
        <v>995</v>
      </c>
      <c r="AB156" s="32" t="s">
        <v>996</v>
      </c>
      <c r="AC156" s="32" t="s">
        <v>997</v>
      </c>
    </row>
    <row r="157" spans="1:29" s="9" customFormat="1" x14ac:dyDescent="0.35">
      <c r="A157" s="24" t="s">
        <v>993</v>
      </c>
      <c r="B157" s="30">
        <v>2021</v>
      </c>
      <c r="C157" s="24" t="s">
        <v>415</v>
      </c>
      <c r="D157" s="24" t="s">
        <v>415</v>
      </c>
      <c r="E157" s="24" t="s">
        <v>212</v>
      </c>
      <c r="F157" s="30">
        <v>1</v>
      </c>
      <c r="G157" s="24" t="s">
        <v>394</v>
      </c>
      <c r="H157" s="24" t="s">
        <v>303</v>
      </c>
      <c r="I157" s="38">
        <v>763</v>
      </c>
      <c r="J157" s="38">
        <v>437306</v>
      </c>
      <c r="K157" s="24" t="s">
        <v>994</v>
      </c>
      <c r="L157" s="33">
        <v>1.10437706872198</v>
      </c>
      <c r="M157" s="33">
        <v>1.0208419589664699</v>
      </c>
      <c r="N157" s="33">
        <v>1.18816591872394</v>
      </c>
      <c r="O157" s="30">
        <v>1</v>
      </c>
      <c r="P157" s="30" t="s">
        <v>272</v>
      </c>
      <c r="Q157" s="30">
        <v>1</v>
      </c>
      <c r="R157" s="30" t="s">
        <v>272</v>
      </c>
      <c r="S157" s="30">
        <v>1</v>
      </c>
      <c r="T157" s="30">
        <v>1</v>
      </c>
      <c r="U157" s="30">
        <f t="shared" si="2"/>
        <v>2</v>
      </c>
      <c r="V157" s="30">
        <v>0</v>
      </c>
      <c r="W157" s="30">
        <v>1</v>
      </c>
      <c r="X157" s="24">
        <v>33423670</v>
      </c>
      <c r="Y157" s="24" t="s">
        <v>329</v>
      </c>
      <c r="Z157" s="26" t="s">
        <v>394</v>
      </c>
      <c r="AA157" s="26" t="s">
        <v>995</v>
      </c>
      <c r="AB157" s="32" t="s">
        <v>996</v>
      </c>
      <c r="AC157" s="32" t="s">
        <v>997</v>
      </c>
    </row>
    <row r="158" spans="1:29" s="9" customFormat="1" x14ac:dyDescent="0.35">
      <c r="A158" s="24" t="s">
        <v>993</v>
      </c>
      <c r="B158" s="30">
        <v>2021</v>
      </c>
      <c r="C158" s="24" t="s">
        <v>455</v>
      </c>
      <c r="D158" s="24" t="s">
        <v>455</v>
      </c>
      <c r="E158" s="24" t="s">
        <v>212</v>
      </c>
      <c r="F158" s="30">
        <v>1</v>
      </c>
      <c r="G158" s="24" t="s">
        <v>394</v>
      </c>
      <c r="H158" s="24" t="s">
        <v>303</v>
      </c>
      <c r="I158" s="38">
        <v>1129</v>
      </c>
      <c r="J158" s="38">
        <v>437276</v>
      </c>
      <c r="K158" s="24" t="s">
        <v>994</v>
      </c>
      <c r="L158" s="33">
        <v>1.07302070392608</v>
      </c>
      <c r="M158" s="33">
        <v>1.0104188299068999</v>
      </c>
      <c r="N158" s="33">
        <v>1.1462408629927801</v>
      </c>
      <c r="O158" s="30">
        <v>1</v>
      </c>
      <c r="P158" s="30" t="s">
        <v>272</v>
      </c>
      <c r="Q158" s="30" t="s">
        <v>272</v>
      </c>
      <c r="R158" s="30" t="s">
        <v>272</v>
      </c>
      <c r="S158" s="30">
        <v>1</v>
      </c>
      <c r="T158" s="30">
        <v>1</v>
      </c>
      <c r="U158" s="30">
        <f t="shared" si="2"/>
        <v>2</v>
      </c>
      <c r="V158" s="30">
        <v>0</v>
      </c>
      <c r="W158" s="30">
        <v>1</v>
      </c>
      <c r="X158" s="24">
        <v>33423670</v>
      </c>
      <c r="Y158" s="24" t="s">
        <v>329</v>
      </c>
      <c r="Z158" s="26" t="s">
        <v>394</v>
      </c>
      <c r="AA158" s="26" t="s">
        <v>995</v>
      </c>
      <c r="AB158" s="32" t="s">
        <v>996</v>
      </c>
      <c r="AC158" s="32" t="s">
        <v>997</v>
      </c>
    </row>
    <row r="159" spans="1:29" s="9" customFormat="1" x14ac:dyDescent="0.35">
      <c r="A159" s="24" t="s">
        <v>993</v>
      </c>
      <c r="B159" s="30">
        <v>2021</v>
      </c>
      <c r="C159" s="24" t="s">
        <v>714</v>
      </c>
      <c r="D159" s="24" t="s">
        <v>714</v>
      </c>
      <c r="E159" s="24" t="s">
        <v>212</v>
      </c>
      <c r="F159" s="30">
        <v>1</v>
      </c>
      <c r="G159" s="24" t="s">
        <v>394</v>
      </c>
      <c r="H159" s="24" t="s">
        <v>303</v>
      </c>
      <c r="I159" s="38">
        <v>1681</v>
      </c>
      <c r="J159" s="38">
        <v>437155</v>
      </c>
      <c r="K159" s="24" t="s">
        <v>994</v>
      </c>
      <c r="L159" s="33">
        <v>1.0312693467767899</v>
      </c>
      <c r="M159" s="33">
        <v>0.97917540323087604</v>
      </c>
      <c r="N159" s="33">
        <v>1.09392093902251</v>
      </c>
      <c r="O159" s="30">
        <v>1</v>
      </c>
      <c r="P159" s="30" t="s">
        <v>272</v>
      </c>
      <c r="Q159" s="30" t="s">
        <v>272</v>
      </c>
      <c r="R159" s="30" t="s">
        <v>272</v>
      </c>
      <c r="S159" s="30">
        <v>1</v>
      </c>
      <c r="T159" s="30">
        <v>1</v>
      </c>
      <c r="U159" s="30">
        <f t="shared" si="2"/>
        <v>2</v>
      </c>
      <c r="V159" s="30">
        <v>0</v>
      </c>
      <c r="W159" s="30">
        <v>1</v>
      </c>
      <c r="X159" s="24">
        <v>33423670</v>
      </c>
      <c r="Y159" s="24" t="s">
        <v>329</v>
      </c>
      <c r="Z159" s="26" t="s">
        <v>394</v>
      </c>
      <c r="AA159" s="26" t="s">
        <v>995</v>
      </c>
      <c r="AB159" s="32" t="s">
        <v>996</v>
      </c>
      <c r="AC159" s="32" t="s">
        <v>997</v>
      </c>
    </row>
    <row r="160" spans="1:29" s="9" customFormat="1" x14ac:dyDescent="0.35">
      <c r="A160" s="24" t="s">
        <v>1269</v>
      </c>
      <c r="B160" s="30">
        <v>2001</v>
      </c>
      <c r="C160" s="24" t="s">
        <v>352</v>
      </c>
      <c r="D160" s="24" t="s">
        <v>353</v>
      </c>
      <c r="E160" s="24" t="s">
        <v>50</v>
      </c>
      <c r="F160" s="30">
        <v>1</v>
      </c>
      <c r="G160" s="24" t="s">
        <v>269</v>
      </c>
      <c r="H160" s="24" t="s">
        <v>270</v>
      </c>
      <c r="I160" s="38">
        <v>3622</v>
      </c>
      <c r="J160" s="38">
        <v>434630</v>
      </c>
      <c r="K160" s="24" t="s">
        <v>1382</v>
      </c>
      <c r="L160" s="33">
        <v>1.1000000000000001</v>
      </c>
      <c r="M160" s="33">
        <v>1.05</v>
      </c>
      <c r="N160" s="33">
        <v>1.1599999999999999</v>
      </c>
      <c r="O160" s="30">
        <v>1</v>
      </c>
      <c r="P160" s="30" t="s">
        <v>272</v>
      </c>
      <c r="Q160" s="30" t="s">
        <v>272</v>
      </c>
      <c r="R160" s="30" t="s">
        <v>272</v>
      </c>
      <c r="S160" s="31">
        <v>1</v>
      </c>
      <c r="T160" s="31">
        <v>1</v>
      </c>
      <c r="U160" s="31">
        <f t="shared" si="2"/>
        <v>2</v>
      </c>
      <c r="V160" s="30">
        <v>0</v>
      </c>
      <c r="W160" s="30">
        <v>1</v>
      </c>
      <c r="X160" s="24">
        <v>11319175</v>
      </c>
      <c r="Y160" s="26" t="s">
        <v>310</v>
      </c>
      <c r="Z160" s="26" t="s">
        <v>269</v>
      </c>
      <c r="AA160" s="26" t="s">
        <v>1271</v>
      </c>
      <c r="AB160" s="32" t="s">
        <v>1272</v>
      </c>
      <c r="AC160" s="32" t="s">
        <v>1273</v>
      </c>
    </row>
    <row r="161" spans="1:29" s="9" customFormat="1" x14ac:dyDescent="0.35">
      <c r="A161" s="24" t="s">
        <v>423</v>
      </c>
      <c r="B161" s="30">
        <v>2024</v>
      </c>
      <c r="C161" s="24" t="s">
        <v>296</v>
      </c>
      <c r="D161" s="24" t="s">
        <v>296</v>
      </c>
      <c r="E161" s="24" t="s">
        <v>202</v>
      </c>
      <c r="F161" s="30">
        <v>1</v>
      </c>
      <c r="G161" s="24" t="s">
        <v>362</v>
      </c>
      <c r="H161" s="24" t="s">
        <v>279</v>
      </c>
      <c r="I161" s="38">
        <v>1067</v>
      </c>
      <c r="J161" s="38">
        <v>428568</v>
      </c>
      <c r="K161" s="24" t="s">
        <v>424</v>
      </c>
      <c r="L161" s="33">
        <v>1.2</v>
      </c>
      <c r="M161" s="33">
        <v>1.0900000000000001</v>
      </c>
      <c r="N161" s="33">
        <v>1.31</v>
      </c>
      <c r="O161" s="30">
        <v>1</v>
      </c>
      <c r="P161" s="30">
        <v>1</v>
      </c>
      <c r="Q161" s="30" t="s">
        <v>272</v>
      </c>
      <c r="R161" s="30" t="s">
        <v>272</v>
      </c>
      <c r="S161" s="30">
        <v>1</v>
      </c>
      <c r="T161" s="30">
        <v>0</v>
      </c>
      <c r="U161" s="30">
        <f t="shared" si="2"/>
        <v>1</v>
      </c>
      <c r="V161" s="30">
        <v>1</v>
      </c>
      <c r="W161" s="30">
        <v>0</v>
      </c>
      <c r="X161" s="24">
        <v>38978180</v>
      </c>
      <c r="Y161" s="24" t="s">
        <v>310</v>
      </c>
      <c r="Z161" s="26" t="s">
        <v>362</v>
      </c>
      <c r="AA161" s="26" t="s">
        <v>425</v>
      </c>
      <c r="AB161" s="32" t="s">
        <v>426</v>
      </c>
      <c r="AC161" s="32" t="s">
        <v>427</v>
      </c>
    </row>
    <row r="162" spans="1:29" s="9" customFormat="1" x14ac:dyDescent="0.35">
      <c r="A162" s="24" t="s">
        <v>640</v>
      </c>
      <c r="B162" s="30">
        <v>2023</v>
      </c>
      <c r="C162" s="24" t="s">
        <v>268</v>
      </c>
      <c r="D162" s="24" t="s">
        <v>268</v>
      </c>
      <c r="E162" s="24" t="s">
        <v>212</v>
      </c>
      <c r="F162" s="30">
        <v>1</v>
      </c>
      <c r="G162" s="26" t="s">
        <v>394</v>
      </c>
      <c r="H162" s="26" t="s">
        <v>303</v>
      </c>
      <c r="I162" s="38">
        <v>124</v>
      </c>
      <c r="J162" s="38">
        <v>428011</v>
      </c>
      <c r="K162" s="24" t="s">
        <v>641</v>
      </c>
      <c r="L162" s="33">
        <v>1.46</v>
      </c>
      <c r="M162" s="33">
        <v>1.21</v>
      </c>
      <c r="N162" s="33">
        <v>1.77</v>
      </c>
      <c r="O162" s="30">
        <v>1</v>
      </c>
      <c r="P162" s="30" t="s">
        <v>272</v>
      </c>
      <c r="Q162" s="30" t="s">
        <v>272</v>
      </c>
      <c r="R162" s="30" t="s">
        <v>272</v>
      </c>
      <c r="S162" s="30">
        <v>1</v>
      </c>
      <c r="T162" s="30">
        <v>1</v>
      </c>
      <c r="U162" s="30">
        <f t="shared" si="2"/>
        <v>2</v>
      </c>
      <c r="V162" s="30">
        <v>0</v>
      </c>
      <c r="W162" s="30">
        <v>1</v>
      </c>
      <c r="X162" s="24">
        <v>37311415</v>
      </c>
      <c r="Y162" s="26" t="s">
        <v>329</v>
      </c>
      <c r="Z162" s="26" t="s">
        <v>394</v>
      </c>
      <c r="AA162" s="26" t="s">
        <v>642</v>
      </c>
      <c r="AB162" s="32" t="s">
        <v>643</v>
      </c>
      <c r="AC162" s="32" t="s">
        <v>644</v>
      </c>
    </row>
    <row r="163" spans="1:29" s="9" customFormat="1" x14ac:dyDescent="0.35">
      <c r="A163" s="24" t="s">
        <v>640</v>
      </c>
      <c r="B163" s="30">
        <v>2023</v>
      </c>
      <c r="C163" s="24" t="s">
        <v>387</v>
      </c>
      <c r="D163" s="24" t="s">
        <v>387</v>
      </c>
      <c r="E163" s="24" t="s">
        <v>212</v>
      </c>
      <c r="F163" s="30">
        <v>1</v>
      </c>
      <c r="G163" s="26" t="s">
        <v>394</v>
      </c>
      <c r="H163" s="26" t="s">
        <v>303</v>
      </c>
      <c r="I163" s="38">
        <v>1302</v>
      </c>
      <c r="J163" s="38">
        <v>427730</v>
      </c>
      <c r="K163" s="24" t="s">
        <v>641</v>
      </c>
      <c r="L163" s="33">
        <v>1.17</v>
      </c>
      <c r="M163" s="33">
        <v>1.1000000000000001</v>
      </c>
      <c r="N163" s="33">
        <v>1.24</v>
      </c>
      <c r="O163" s="30">
        <v>1</v>
      </c>
      <c r="P163" s="30" t="s">
        <v>272</v>
      </c>
      <c r="Q163" s="30" t="s">
        <v>272</v>
      </c>
      <c r="R163" s="30">
        <v>1</v>
      </c>
      <c r="S163" s="30">
        <v>1</v>
      </c>
      <c r="T163" s="30">
        <v>1</v>
      </c>
      <c r="U163" s="30">
        <f t="shared" si="2"/>
        <v>2</v>
      </c>
      <c r="V163" s="30">
        <v>0</v>
      </c>
      <c r="W163" s="30">
        <v>1</v>
      </c>
      <c r="X163" s="24">
        <v>37311415</v>
      </c>
      <c r="Y163" s="26" t="s">
        <v>329</v>
      </c>
      <c r="Z163" s="26" t="s">
        <v>394</v>
      </c>
      <c r="AA163" s="26" t="s">
        <v>642</v>
      </c>
      <c r="AB163" s="32" t="s">
        <v>643</v>
      </c>
      <c r="AC163" s="32" t="s">
        <v>644</v>
      </c>
    </row>
    <row r="164" spans="1:29" s="9" customFormat="1" ht="16" customHeight="1" x14ac:dyDescent="0.35">
      <c r="A164" s="24" t="s">
        <v>640</v>
      </c>
      <c r="B164" s="30">
        <v>2023</v>
      </c>
      <c r="C164" s="24" t="s">
        <v>283</v>
      </c>
      <c r="D164" s="24" t="s">
        <v>283</v>
      </c>
      <c r="E164" s="24" t="s">
        <v>212</v>
      </c>
      <c r="F164" s="30">
        <v>1</v>
      </c>
      <c r="G164" s="26" t="s">
        <v>394</v>
      </c>
      <c r="H164" s="26" t="s">
        <v>303</v>
      </c>
      <c r="I164" s="38">
        <v>810</v>
      </c>
      <c r="J164" s="38">
        <v>427658</v>
      </c>
      <c r="K164" s="24" t="s">
        <v>641</v>
      </c>
      <c r="L164" s="33">
        <v>1.37</v>
      </c>
      <c r="M164" s="33">
        <v>1.27</v>
      </c>
      <c r="N164" s="33">
        <v>1.48</v>
      </c>
      <c r="O164" s="30">
        <v>1</v>
      </c>
      <c r="P164" s="30" t="s">
        <v>272</v>
      </c>
      <c r="Q164" s="30" t="s">
        <v>272</v>
      </c>
      <c r="R164" s="30" t="s">
        <v>272</v>
      </c>
      <c r="S164" s="30">
        <v>1</v>
      </c>
      <c r="T164" s="30">
        <v>1</v>
      </c>
      <c r="U164" s="30">
        <f t="shared" si="2"/>
        <v>2</v>
      </c>
      <c r="V164" s="30">
        <v>0</v>
      </c>
      <c r="W164" s="30">
        <v>1</v>
      </c>
      <c r="X164" s="24">
        <v>37311415</v>
      </c>
      <c r="Y164" s="26" t="s">
        <v>329</v>
      </c>
      <c r="Z164" s="26" t="s">
        <v>394</v>
      </c>
      <c r="AA164" s="26" t="s">
        <v>642</v>
      </c>
      <c r="AB164" s="32" t="s">
        <v>643</v>
      </c>
      <c r="AC164" s="32" t="s">
        <v>644</v>
      </c>
    </row>
    <row r="165" spans="1:29" s="9" customFormat="1" x14ac:dyDescent="0.35">
      <c r="A165" s="24" t="s">
        <v>640</v>
      </c>
      <c r="B165" s="30">
        <v>2023</v>
      </c>
      <c r="C165" s="24" t="s">
        <v>551</v>
      </c>
      <c r="D165" s="24" t="s">
        <v>551</v>
      </c>
      <c r="E165" s="24" t="s">
        <v>212</v>
      </c>
      <c r="F165" s="30">
        <v>1</v>
      </c>
      <c r="G165" s="26" t="s">
        <v>394</v>
      </c>
      <c r="H165" s="26" t="s">
        <v>303</v>
      </c>
      <c r="I165" s="38">
        <v>730</v>
      </c>
      <c r="J165" s="38">
        <v>427591</v>
      </c>
      <c r="K165" s="24" t="s">
        <v>917</v>
      </c>
      <c r="L165" s="33">
        <v>1.51</v>
      </c>
      <c r="M165" s="33">
        <v>1.38</v>
      </c>
      <c r="N165" s="33">
        <v>1.66</v>
      </c>
      <c r="O165" s="30">
        <v>1</v>
      </c>
      <c r="P165" s="30">
        <v>1</v>
      </c>
      <c r="Q165" s="30" t="s">
        <v>272</v>
      </c>
      <c r="R165" s="30">
        <v>1</v>
      </c>
      <c r="S165" s="30">
        <f>IF(OR(O165=0, P165=0, Q165=0, R165=0), 0, 1)</f>
        <v>1</v>
      </c>
      <c r="T165" s="30">
        <v>1</v>
      </c>
      <c r="U165" s="30">
        <f t="shared" si="2"/>
        <v>2</v>
      </c>
      <c r="V165" s="30">
        <v>0</v>
      </c>
      <c r="W165" s="30">
        <v>1</v>
      </c>
      <c r="X165" s="24">
        <v>37311415</v>
      </c>
      <c r="Y165" s="26" t="s">
        <v>329</v>
      </c>
      <c r="Z165" s="26" t="s">
        <v>394</v>
      </c>
      <c r="AA165" s="26" t="s">
        <v>642</v>
      </c>
      <c r="AB165" s="32" t="s">
        <v>643</v>
      </c>
      <c r="AC165" s="32" t="s">
        <v>644</v>
      </c>
    </row>
    <row r="166" spans="1:29" s="9" customFormat="1" x14ac:dyDescent="0.35">
      <c r="A166" s="24" t="s">
        <v>640</v>
      </c>
      <c r="B166" s="30">
        <v>2023</v>
      </c>
      <c r="C166" s="24" t="s">
        <v>296</v>
      </c>
      <c r="D166" s="24" t="s">
        <v>296</v>
      </c>
      <c r="E166" s="24" t="s">
        <v>212</v>
      </c>
      <c r="F166" s="30">
        <v>1</v>
      </c>
      <c r="G166" s="26" t="s">
        <v>394</v>
      </c>
      <c r="H166" s="26" t="s">
        <v>303</v>
      </c>
      <c r="I166" s="38">
        <v>364</v>
      </c>
      <c r="J166" s="38">
        <v>427514</v>
      </c>
      <c r="K166" s="24" t="s">
        <v>917</v>
      </c>
      <c r="L166" s="33">
        <v>1.18</v>
      </c>
      <c r="M166" s="33">
        <v>1.06</v>
      </c>
      <c r="N166" s="33">
        <v>1.31</v>
      </c>
      <c r="O166" s="30">
        <v>1</v>
      </c>
      <c r="P166" s="30">
        <v>1</v>
      </c>
      <c r="Q166" s="30" t="s">
        <v>272</v>
      </c>
      <c r="R166" s="30" t="s">
        <v>272</v>
      </c>
      <c r="S166" s="30">
        <v>1</v>
      </c>
      <c r="T166" s="30">
        <v>1</v>
      </c>
      <c r="U166" s="30">
        <f t="shared" si="2"/>
        <v>2</v>
      </c>
      <c r="V166" s="30">
        <v>0</v>
      </c>
      <c r="W166" s="30">
        <v>1</v>
      </c>
      <c r="X166" s="24">
        <v>37311415</v>
      </c>
      <c r="Y166" s="26" t="s">
        <v>329</v>
      </c>
      <c r="Z166" s="26" t="s">
        <v>394</v>
      </c>
      <c r="AA166" s="26" t="s">
        <v>642</v>
      </c>
      <c r="AB166" s="32" t="s">
        <v>643</v>
      </c>
      <c r="AC166" s="32" t="s">
        <v>644</v>
      </c>
    </row>
    <row r="167" spans="1:29" s="9" customFormat="1" x14ac:dyDescent="0.35">
      <c r="A167" s="24" t="s">
        <v>640</v>
      </c>
      <c r="B167" s="30">
        <v>2023</v>
      </c>
      <c r="C167" s="24" t="s">
        <v>491</v>
      </c>
      <c r="D167" s="24" t="s">
        <v>491</v>
      </c>
      <c r="E167" s="24" t="s">
        <v>212</v>
      </c>
      <c r="F167" s="30">
        <v>1</v>
      </c>
      <c r="G167" s="26" t="s">
        <v>394</v>
      </c>
      <c r="H167" s="26" t="s">
        <v>303</v>
      </c>
      <c r="I167" s="38">
        <v>1462</v>
      </c>
      <c r="J167" s="38">
        <v>427118</v>
      </c>
      <c r="K167" s="24" t="s">
        <v>917</v>
      </c>
      <c r="L167" s="33">
        <v>1.37</v>
      </c>
      <c r="M167" s="33">
        <v>1.29</v>
      </c>
      <c r="N167" s="33">
        <v>1.45</v>
      </c>
      <c r="O167" s="30">
        <v>1</v>
      </c>
      <c r="P167" s="30" t="s">
        <v>272</v>
      </c>
      <c r="Q167" s="30" t="s">
        <v>272</v>
      </c>
      <c r="R167" s="30">
        <v>1</v>
      </c>
      <c r="S167" s="30">
        <f>W167</f>
        <v>1</v>
      </c>
      <c r="T167" s="30">
        <v>1</v>
      </c>
      <c r="U167" s="30">
        <f t="shared" si="2"/>
        <v>2</v>
      </c>
      <c r="V167" s="30">
        <v>0</v>
      </c>
      <c r="W167" s="30">
        <v>1</v>
      </c>
      <c r="X167" s="24">
        <v>37311415</v>
      </c>
      <c r="Y167" s="26" t="s">
        <v>329</v>
      </c>
      <c r="Z167" s="26" t="s">
        <v>394</v>
      </c>
      <c r="AA167" s="26" t="s">
        <v>642</v>
      </c>
      <c r="AB167" s="32" t="s">
        <v>643</v>
      </c>
      <c r="AC167" s="32" t="s">
        <v>644</v>
      </c>
    </row>
    <row r="168" spans="1:29" s="9" customFormat="1" x14ac:dyDescent="0.35">
      <c r="A168" s="24" t="s">
        <v>640</v>
      </c>
      <c r="B168" s="30">
        <v>2023</v>
      </c>
      <c r="C168" s="24" t="s">
        <v>334</v>
      </c>
      <c r="D168" s="24" t="s">
        <v>334</v>
      </c>
      <c r="E168" s="24" t="s">
        <v>212</v>
      </c>
      <c r="F168" s="30">
        <v>1</v>
      </c>
      <c r="G168" s="26" t="s">
        <v>394</v>
      </c>
      <c r="H168" s="26" t="s">
        <v>303</v>
      </c>
      <c r="I168" s="38">
        <v>2847</v>
      </c>
      <c r="J168" s="38">
        <v>423881</v>
      </c>
      <c r="K168" s="24" t="s">
        <v>641</v>
      </c>
      <c r="L168" s="33">
        <v>1.03</v>
      </c>
      <c r="M168" s="33">
        <v>0.99</v>
      </c>
      <c r="N168" s="33">
        <v>1.07</v>
      </c>
      <c r="O168" s="30">
        <v>1</v>
      </c>
      <c r="P168" s="30" t="s">
        <v>272</v>
      </c>
      <c r="Q168" s="30" t="s">
        <v>272</v>
      </c>
      <c r="R168" s="30" t="s">
        <v>272</v>
      </c>
      <c r="S168" s="30">
        <v>1</v>
      </c>
      <c r="T168" s="30">
        <v>1</v>
      </c>
      <c r="U168" s="30">
        <f t="shared" si="2"/>
        <v>2</v>
      </c>
      <c r="V168" s="30">
        <v>0</v>
      </c>
      <c r="W168" s="30">
        <v>1</v>
      </c>
      <c r="X168" s="24">
        <v>37311415</v>
      </c>
      <c r="Y168" s="26" t="s">
        <v>329</v>
      </c>
      <c r="Z168" s="26" t="s">
        <v>394</v>
      </c>
      <c r="AA168" s="26" t="s">
        <v>642</v>
      </c>
      <c r="AB168" s="32" t="s">
        <v>643</v>
      </c>
      <c r="AC168" s="32" t="s">
        <v>644</v>
      </c>
    </row>
    <row r="169" spans="1:29" s="9" customFormat="1" x14ac:dyDescent="0.35">
      <c r="A169" s="24" t="s">
        <v>645</v>
      </c>
      <c r="B169" s="30">
        <v>2024</v>
      </c>
      <c r="C169" s="24" t="s">
        <v>512</v>
      </c>
      <c r="D169" s="24" t="s">
        <v>512</v>
      </c>
      <c r="E169" s="24" t="s">
        <v>168</v>
      </c>
      <c r="F169" s="30">
        <v>26</v>
      </c>
      <c r="G169" s="24" t="s">
        <v>500</v>
      </c>
      <c r="H169" s="24" t="s">
        <v>303</v>
      </c>
      <c r="I169" s="38">
        <v>114</v>
      </c>
      <c r="J169" s="38">
        <v>394435</v>
      </c>
      <c r="K169" s="24" t="s">
        <v>646</v>
      </c>
      <c r="L169" s="33">
        <v>0.61</v>
      </c>
      <c r="M169" s="33">
        <v>0.44</v>
      </c>
      <c r="N169" s="33">
        <v>0.85</v>
      </c>
      <c r="O169" s="30">
        <v>1</v>
      </c>
      <c r="P169" s="30" t="s">
        <v>272</v>
      </c>
      <c r="Q169" s="30" t="s">
        <v>272</v>
      </c>
      <c r="R169" s="30" t="s">
        <v>272</v>
      </c>
      <c r="S169" s="30">
        <v>1</v>
      </c>
      <c r="T169" s="30">
        <v>1</v>
      </c>
      <c r="U169" s="31">
        <f t="shared" si="2"/>
        <v>2</v>
      </c>
      <c r="V169" s="30">
        <v>1</v>
      </c>
      <c r="W169" s="30" t="s">
        <v>272</v>
      </c>
      <c r="X169" s="24">
        <v>39253735</v>
      </c>
      <c r="Y169" s="24" t="s">
        <v>273</v>
      </c>
      <c r="Z169" s="26" t="s">
        <v>500</v>
      </c>
      <c r="AA169" s="37" t="s">
        <v>647</v>
      </c>
      <c r="AB169" s="32" t="s">
        <v>648</v>
      </c>
      <c r="AC169" s="32" t="s">
        <v>649</v>
      </c>
    </row>
    <row r="170" spans="1:29" s="9" customFormat="1" x14ac:dyDescent="0.35">
      <c r="A170" s="24" t="s">
        <v>645</v>
      </c>
      <c r="B170" s="30">
        <v>2024</v>
      </c>
      <c r="C170" s="24" t="s">
        <v>462</v>
      </c>
      <c r="D170" s="24" t="s">
        <v>462</v>
      </c>
      <c r="E170" s="24" t="s">
        <v>168</v>
      </c>
      <c r="F170" s="30">
        <v>26</v>
      </c>
      <c r="G170" s="24" t="s">
        <v>500</v>
      </c>
      <c r="H170" s="24" t="s">
        <v>303</v>
      </c>
      <c r="I170" s="38">
        <v>990</v>
      </c>
      <c r="J170" s="38">
        <v>394435</v>
      </c>
      <c r="K170" s="24" t="s">
        <v>646</v>
      </c>
      <c r="L170" s="33">
        <v>1.05</v>
      </c>
      <c r="M170" s="33">
        <v>0.95</v>
      </c>
      <c r="N170" s="33">
        <v>1.1499999999999999</v>
      </c>
      <c r="O170" s="30">
        <v>1</v>
      </c>
      <c r="P170" s="30">
        <v>1</v>
      </c>
      <c r="Q170" s="30" t="s">
        <v>272</v>
      </c>
      <c r="R170" s="30" t="s">
        <v>272</v>
      </c>
      <c r="S170" s="30">
        <v>1</v>
      </c>
      <c r="T170" s="30">
        <v>1</v>
      </c>
      <c r="U170" s="31">
        <f t="shared" si="2"/>
        <v>2</v>
      </c>
      <c r="V170" s="30">
        <v>1</v>
      </c>
      <c r="W170" s="30" t="s">
        <v>272</v>
      </c>
      <c r="X170" s="24">
        <v>39253735</v>
      </c>
      <c r="Y170" s="24" t="s">
        <v>273</v>
      </c>
      <c r="Z170" s="26" t="s">
        <v>500</v>
      </c>
      <c r="AA170" s="37" t="s">
        <v>647</v>
      </c>
      <c r="AB170" s="32" t="s">
        <v>648</v>
      </c>
      <c r="AC170" s="32" t="s">
        <v>649</v>
      </c>
    </row>
    <row r="171" spans="1:29" s="9" customFormat="1" x14ac:dyDescent="0.35">
      <c r="A171" s="24" t="s">
        <v>645</v>
      </c>
      <c r="B171" s="30">
        <v>2024</v>
      </c>
      <c r="C171" s="24" t="s">
        <v>307</v>
      </c>
      <c r="D171" s="24" t="s">
        <v>307</v>
      </c>
      <c r="E171" s="24" t="s">
        <v>168</v>
      </c>
      <c r="F171" s="30">
        <v>26</v>
      </c>
      <c r="G171" s="24" t="s">
        <v>500</v>
      </c>
      <c r="H171" s="24" t="s">
        <v>303</v>
      </c>
      <c r="I171" s="38">
        <v>1314</v>
      </c>
      <c r="J171" s="38">
        <v>394435</v>
      </c>
      <c r="K171" s="24" t="s">
        <v>646</v>
      </c>
      <c r="L171" s="33">
        <v>0.75</v>
      </c>
      <c r="M171" s="33">
        <v>0.69</v>
      </c>
      <c r="N171" s="33">
        <v>0.83</v>
      </c>
      <c r="O171" s="30">
        <v>1</v>
      </c>
      <c r="P171" s="30" t="s">
        <v>272</v>
      </c>
      <c r="Q171" s="30" t="s">
        <v>272</v>
      </c>
      <c r="R171" s="30" t="s">
        <v>272</v>
      </c>
      <c r="S171" s="30">
        <v>1</v>
      </c>
      <c r="T171" s="30">
        <v>1</v>
      </c>
      <c r="U171" s="31">
        <f t="shared" si="2"/>
        <v>2</v>
      </c>
      <c r="V171" s="30">
        <v>1</v>
      </c>
      <c r="W171" s="30" t="s">
        <v>272</v>
      </c>
      <c r="X171" s="24">
        <v>39253735</v>
      </c>
      <c r="Y171" s="24" t="s">
        <v>273</v>
      </c>
      <c r="Z171" s="26" t="s">
        <v>500</v>
      </c>
      <c r="AA171" s="37" t="s">
        <v>647</v>
      </c>
      <c r="AB171" s="32" t="s">
        <v>648</v>
      </c>
      <c r="AC171" s="32" t="s">
        <v>649</v>
      </c>
    </row>
    <row r="172" spans="1:29" s="9" customFormat="1" x14ac:dyDescent="0.35">
      <c r="A172" s="24" t="s">
        <v>645</v>
      </c>
      <c r="B172" s="30">
        <v>2024</v>
      </c>
      <c r="C172" s="24" t="s">
        <v>780</v>
      </c>
      <c r="D172" s="24" t="s">
        <v>780</v>
      </c>
      <c r="E172" s="24" t="s">
        <v>168</v>
      </c>
      <c r="F172" s="30">
        <v>26</v>
      </c>
      <c r="G172" s="24" t="s">
        <v>500</v>
      </c>
      <c r="H172" s="24" t="s">
        <v>303</v>
      </c>
      <c r="I172" s="38">
        <v>1902</v>
      </c>
      <c r="J172" s="38">
        <v>394435</v>
      </c>
      <c r="K172" s="24" t="s">
        <v>646</v>
      </c>
      <c r="L172" s="33">
        <v>0.98</v>
      </c>
      <c r="M172" s="33">
        <v>0.91</v>
      </c>
      <c r="N172" s="33">
        <v>1.05</v>
      </c>
      <c r="O172" s="30">
        <v>1</v>
      </c>
      <c r="P172" s="30">
        <v>1</v>
      </c>
      <c r="Q172" s="30" t="s">
        <v>272</v>
      </c>
      <c r="R172" s="30" t="s">
        <v>272</v>
      </c>
      <c r="S172" s="30">
        <v>1</v>
      </c>
      <c r="T172" s="30">
        <v>1</v>
      </c>
      <c r="U172" s="31">
        <f t="shared" si="2"/>
        <v>2</v>
      </c>
      <c r="V172" s="30">
        <v>1</v>
      </c>
      <c r="W172" s="30" t="s">
        <v>272</v>
      </c>
      <c r="X172" s="24">
        <v>39253735</v>
      </c>
      <c r="Y172" s="24" t="s">
        <v>273</v>
      </c>
      <c r="Z172" s="26" t="s">
        <v>500</v>
      </c>
      <c r="AA172" s="37" t="s">
        <v>647</v>
      </c>
      <c r="AB172" s="32" t="s">
        <v>648</v>
      </c>
      <c r="AC172" s="32" t="s">
        <v>649</v>
      </c>
    </row>
    <row r="173" spans="1:29" s="9" customFormat="1" x14ac:dyDescent="0.35">
      <c r="A173" s="24" t="s">
        <v>550</v>
      </c>
      <c r="B173" s="30">
        <v>2023</v>
      </c>
      <c r="C173" s="24" t="s">
        <v>551</v>
      </c>
      <c r="D173" s="24" t="s">
        <v>551</v>
      </c>
      <c r="E173" s="24" t="s">
        <v>552</v>
      </c>
      <c r="F173" s="30">
        <v>10</v>
      </c>
      <c r="G173" s="26" t="s">
        <v>553</v>
      </c>
      <c r="H173" s="26" t="s">
        <v>279</v>
      </c>
      <c r="I173" s="38">
        <v>86</v>
      </c>
      <c r="J173" s="38">
        <v>394247</v>
      </c>
      <c r="K173" s="24" t="s">
        <v>554</v>
      </c>
      <c r="L173" s="33">
        <v>1.01</v>
      </c>
      <c r="M173" s="33">
        <v>0.69</v>
      </c>
      <c r="N173" s="33">
        <v>1.48</v>
      </c>
      <c r="O173" s="30">
        <v>1</v>
      </c>
      <c r="P173" s="30">
        <v>1</v>
      </c>
      <c r="Q173" s="30" t="s">
        <v>272</v>
      </c>
      <c r="R173" s="30">
        <v>1</v>
      </c>
      <c r="S173" s="30">
        <f>IF(OR(O173=0, P173=0, Q173=0, R173=0), 0, 1)</f>
        <v>1</v>
      </c>
      <c r="T173" s="30">
        <v>1</v>
      </c>
      <c r="U173" s="30">
        <f t="shared" si="2"/>
        <v>2</v>
      </c>
      <c r="V173" s="30">
        <v>0</v>
      </c>
      <c r="W173" s="30">
        <v>1</v>
      </c>
      <c r="X173" s="24">
        <v>37013939</v>
      </c>
      <c r="Y173" s="26" t="s">
        <v>273</v>
      </c>
      <c r="Z173" s="26" t="s">
        <v>380</v>
      </c>
      <c r="AA173" s="26" t="s">
        <v>555</v>
      </c>
      <c r="AB173" s="32" t="s">
        <v>556</v>
      </c>
      <c r="AC173" s="32" t="s">
        <v>557</v>
      </c>
    </row>
    <row r="174" spans="1:29" s="9" customFormat="1" x14ac:dyDescent="0.35">
      <c r="A174" s="24" t="s">
        <v>550</v>
      </c>
      <c r="B174" s="30">
        <v>2023</v>
      </c>
      <c r="C174" s="24" t="s">
        <v>344</v>
      </c>
      <c r="D174" s="24" t="s">
        <v>344</v>
      </c>
      <c r="E174" s="24" t="s">
        <v>552</v>
      </c>
      <c r="F174" s="30">
        <v>10</v>
      </c>
      <c r="G174" s="26" t="s">
        <v>553</v>
      </c>
      <c r="H174" s="26" t="s">
        <v>279</v>
      </c>
      <c r="I174" s="38">
        <v>728</v>
      </c>
      <c r="J174" s="38">
        <v>394247</v>
      </c>
      <c r="K174" s="24" t="s">
        <v>554</v>
      </c>
      <c r="L174" s="33">
        <v>1.1499999999999999</v>
      </c>
      <c r="M174" s="33">
        <v>1</v>
      </c>
      <c r="N174" s="33">
        <v>1.32</v>
      </c>
      <c r="O174" s="30">
        <v>1</v>
      </c>
      <c r="P174" s="30">
        <v>1</v>
      </c>
      <c r="Q174" s="30" t="s">
        <v>272</v>
      </c>
      <c r="R174" s="30" t="s">
        <v>272</v>
      </c>
      <c r="S174" s="30">
        <v>1</v>
      </c>
      <c r="T174" s="30">
        <v>1</v>
      </c>
      <c r="U174" s="30">
        <f t="shared" si="2"/>
        <v>2</v>
      </c>
      <c r="V174" s="30">
        <v>0</v>
      </c>
      <c r="W174" s="30">
        <v>1</v>
      </c>
      <c r="X174" s="24">
        <v>37013939</v>
      </c>
      <c r="Y174" s="26" t="s">
        <v>273</v>
      </c>
      <c r="Z174" s="26" t="s">
        <v>380</v>
      </c>
      <c r="AA174" s="26" t="s">
        <v>555</v>
      </c>
      <c r="AB174" s="32" t="s">
        <v>556</v>
      </c>
      <c r="AC174" s="32" t="s">
        <v>557</v>
      </c>
    </row>
    <row r="175" spans="1:29" s="9" customFormat="1" ht="29" x14ac:dyDescent="0.35">
      <c r="A175" s="24" t="s">
        <v>351</v>
      </c>
      <c r="B175" s="30">
        <v>2015</v>
      </c>
      <c r="C175" s="24" t="s">
        <v>352</v>
      </c>
      <c r="D175" s="24" t="s">
        <v>353</v>
      </c>
      <c r="E175" s="24" t="s">
        <v>12</v>
      </c>
      <c r="F175" s="30">
        <v>16</v>
      </c>
      <c r="G175" s="24" t="s">
        <v>279</v>
      </c>
      <c r="H175" s="24" t="s">
        <v>279</v>
      </c>
      <c r="I175" s="38">
        <v>601</v>
      </c>
      <c r="J175" s="38">
        <v>385741</v>
      </c>
      <c r="K175" s="24" t="s">
        <v>1095</v>
      </c>
      <c r="L175" s="33">
        <v>1.04</v>
      </c>
      <c r="M175" s="33">
        <v>0.92</v>
      </c>
      <c r="N175" s="33">
        <v>1.18</v>
      </c>
      <c r="O175" s="30">
        <v>1</v>
      </c>
      <c r="P175" s="30" t="s">
        <v>272</v>
      </c>
      <c r="Q175" s="30" t="s">
        <v>272</v>
      </c>
      <c r="R175" s="30" t="s">
        <v>272</v>
      </c>
      <c r="S175" s="31">
        <v>1</v>
      </c>
      <c r="T175" s="31">
        <v>1</v>
      </c>
      <c r="U175" s="31">
        <f t="shared" si="2"/>
        <v>2</v>
      </c>
      <c r="V175" s="30">
        <v>0</v>
      </c>
      <c r="W175" s="30">
        <v>0</v>
      </c>
      <c r="X175" s="24">
        <v>26243736</v>
      </c>
      <c r="Y175" s="24" t="s">
        <v>310</v>
      </c>
      <c r="Z175" s="26" t="s">
        <v>1096</v>
      </c>
      <c r="AA175" s="26" t="s">
        <v>357</v>
      </c>
      <c r="AB175" s="32" t="s">
        <v>358</v>
      </c>
      <c r="AC175" s="32" t="s">
        <v>359</v>
      </c>
    </row>
    <row r="176" spans="1:29" s="9" customFormat="1" x14ac:dyDescent="0.35">
      <c r="A176" s="24" t="s">
        <v>1269</v>
      </c>
      <c r="B176" s="30">
        <v>2001</v>
      </c>
      <c r="C176" s="24" t="s">
        <v>352</v>
      </c>
      <c r="D176" s="24" t="s">
        <v>353</v>
      </c>
      <c r="E176" s="24" t="s">
        <v>48</v>
      </c>
      <c r="F176" s="30">
        <v>1</v>
      </c>
      <c r="G176" s="24" t="s">
        <v>269</v>
      </c>
      <c r="H176" s="26" t="s">
        <v>270</v>
      </c>
      <c r="I176" s="38">
        <v>1590</v>
      </c>
      <c r="J176" s="38">
        <v>381638</v>
      </c>
      <c r="K176" s="24" t="s">
        <v>1270</v>
      </c>
      <c r="L176" s="34">
        <v>1.07</v>
      </c>
      <c r="M176" s="34">
        <v>0.99</v>
      </c>
      <c r="N176" s="34">
        <v>1.1599999999999999</v>
      </c>
      <c r="O176" s="30">
        <v>1</v>
      </c>
      <c r="P176" s="30" t="s">
        <v>272</v>
      </c>
      <c r="Q176" s="30" t="s">
        <v>272</v>
      </c>
      <c r="R176" s="30" t="s">
        <v>272</v>
      </c>
      <c r="S176" s="31">
        <v>1</v>
      </c>
      <c r="T176" s="31">
        <v>1</v>
      </c>
      <c r="U176" s="31">
        <f t="shared" si="2"/>
        <v>2</v>
      </c>
      <c r="V176" s="30">
        <v>0</v>
      </c>
      <c r="W176" s="30">
        <v>1</v>
      </c>
      <c r="X176" s="24">
        <v>11319175</v>
      </c>
      <c r="Y176" s="26" t="s">
        <v>310</v>
      </c>
      <c r="Z176" s="26" t="s">
        <v>269</v>
      </c>
      <c r="AA176" s="26" t="s">
        <v>1271</v>
      </c>
      <c r="AB176" s="32" t="s">
        <v>1272</v>
      </c>
      <c r="AC176" s="32" t="s">
        <v>1273</v>
      </c>
    </row>
    <row r="177" spans="1:29" s="9" customFormat="1" ht="43.5" x14ac:dyDescent="0.35">
      <c r="A177" s="24" t="s">
        <v>773</v>
      </c>
      <c r="B177" s="30">
        <v>2011</v>
      </c>
      <c r="C177" s="24" t="s">
        <v>441</v>
      </c>
      <c r="D177" s="24" t="s">
        <v>441</v>
      </c>
      <c r="E177" s="24" t="s">
        <v>62</v>
      </c>
      <c r="F177" s="30">
        <v>1</v>
      </c>
      <c r="G177" s="24" t="s">
        <v>303</v>
      </c>
      <c r="H177" s="24" t="s">
        <v>303</v>
      </c>
      <c r="I177" s="38">
        <v>203</v>
      </c>
      <c r="J177" s="38">
        <v>380775</v>
      </c>
      <c r="K177" s="24" t="s">
        <v>774</v>
      </c>
      <c r="L177" s="33">
        <v>1.1200000000000001</v>
      </c>
      <c r="M177" s="33">
        <v>0.95</v>
      </c>
      <c r="N177" s="33">
        <v>1.32</v>
      </c>
      <c r="O177" s="30">
        <v>1</v>
      </c>
      <c r="P177" s="30" t="s">
        <v>272</v>
      </c>
      <c r="Q177" s="30" t="s">
        <v>272</v>
      </c>
      <c r="R177" s="30" t="s">
        <v>272</v>
      </c>
      <c r="S177" s="30">
        <v>1</v>
      </c>
      <c r="T177" s="30">
        <v>1</v>
      </c>
      <c r="U177" s="30">
        <f t="shared" si="2"/>
        <v>2</v>
      </c>
      <c r="V177" s="30">
        <v>0</v>
      </c>
      <c r="W177" s="30">
        <v>0</v>
      </c>
      <c r="X177" s="24">
        <v>21685234</v>
      </c>
      <c r="Y177" s="24" t="s">
        <v>273</v>
      </c>
      <c r="Z177" s="26" t="s">
        <v>475</v>
      </c>
      <c r="AA177" s="26" t="s">
        <v>775</v>
      </c>
      <c r="AB177" s="32" t="s">
        <v>776</v>
      </c>
      <c r="AC177" s="32" t="s">
        <v>777</v>
      </c>
    </row>
    <row r="178" spans="1:29" s="9" customFormat="1" ht="43.5" x14ac:dyDescent="0.35">
      <c r="A178" s="24" t="s">
        <v>773</v>
      </c>
      <c r="B178" s="30">
        <v>2011</v>
      </c>
      <c r="C178" s="24" t="s">
        <v>474</v>
      </c>
      <c r="D178" s="24" t="s">
        <v>474</v>
      </c>
      <c r="E178" s="24" t="s">
        <v>62</v>
      </c>
      <c r="F178" s="30">
        <v>1</v>
      </c>
      <c r="G178" s="24" t="s">
        <v>303</v>
      </c>
      <c r="H178" s="24" t="s">
        <v>303</v>
      </c>
      <c r="I178" s="38">
        <v>340</v>
      </c>
      <c r="J178" s="38">
        <v>380775</v>
      </c>
      <c r="K178" s="24" t="s">
        <v>774</v>
      </c>
      <c r="L178" s="33">
        <v>1.02</v>
      </c>
      <c r="M178" s="33">
        <v>0.89</v>
      </c>
      <c r="N178" s="33">
        <v>1.17</v>
      </c>
      <c r="O178" s="30">
        <v>1</v>
      </c>
      <c r="P178" s="30" t="s">
        <v>272</v>
      </c>
      <c r="Q178" s="30" t="s">
        <v>272</v>
      </c>
      <c r="R178" s="30" t="s">
        <v>272</v>
      </c>
      <c r="S178" s="30">
        <v>1</v>
      </c>
      <c r="T178" s="30">
        <v>1</v>
      </c>
      <c r="U178" s="30">
        <f t="shared" si="2"/>
        <v>2</v>
      </c>
      <c r="V178" s="30">
        <v>0</v>
      </c>
      <c r="W178" s="30">
        <v>0</v>
      </c>
      <c r="X178" s="24">
        <v>21685234</v>
      </c>
      <c r="Y178" s="24" t="s">
        <v>273</v>
      </c>
      <c r="Z178" s="26" t="s">
        <v>475</v>
      </c>
      <c r="AA178" s="26" t="s">
        <v>775</v>
      </c>
      <c r="AB178" s="32" t="s">
        <v>776</v>
      </c>
      <c r="AC178" s="32" t="s">
        <v>777</v>
      </c>
    </row>
    <row r="179" spans="1:29" s="9" customFormat="1" ht="43.5" x14ac:dyDescent="0.35">
      <c r="A179" s="24" t="s">
        <v>865</v>
      </c>
      <c r="B179" s="30">
        <v>2008</v>
      </c>
      <c r="C179" s="24" t="s">
        <v>415</v>
      </c>
      <c r="D179" s="24" t="s">
        <v>415</v>
      </c>
      <c r="E179" s="24" t="s">
        <v>62</v>
      </c>
      <c r="F179" s="30">
        <v>1</v>
      </c>
      <c r="G179" s="24" t="s">
        <v>303</v>
      </c>
      <c r="H179" s="24" t="s">
        <v>303</v>
      </c>
      <c r="I179" s="38">
        <v>268</v>
      </c>
      <c r="J179" s="38">
        <v>371983</v>
      </c>
      <c r="K179" s="24" t="str">
        <f>"average "&amp;ROUND((1231985/141425),2)&amp;" yrs"</f>
        <v>average 8.71 yrs</v>
      </c>
      <c r="L179" s="33">
        <v>1.0900000000000001</v>
      </c>
      <c r="M179" s="33">
        <v>0.91</v>
      </c>
      <c r="N179" s="33">
        <v>1.31</v>
      </c>
      <c r="O179" s="30">
        <v>1</v>
      </c>
      <c r="P179" s="30" t="s">
        <v>272</v>
      </c>
      <c r="Q179" s="30" t="s">
        <v>272</v>
      </c>
      <c r="R179" s="30" t="s">
        <v>272</v>
      </c>
      <c r="S179" s="30">
        <v>1</v>
      </c>
      <c r="T179" s="30">
        <v>1</v>
      </c>
      <c r="U179" s="30">
        <f t="shared" si="2"/>
        <v>2</v>
      </c>
      <c r="V179" s="30">
        <v>0</v>
      </c>
      <c r="W179" s="30">
        <v>1</v>
      </c>
      <c r="X179" s="24">
        <v>18835833</v>
      </c>
      <c r="Y179" s="24" t="s">
        <v>310</v>
      </c>
      <c r="Z179" s="26" t="s">
        <v>866</v>
      </c>
      <c r="AA179" s="26" t="s">
        <v>867</v>
      </c>
      <c r="AB179" s="32" t="s">
        <v>868</v>
      </c>
      <c r="AC179" s="32" t="s">
        <v>869</v>
      </c>
    </row>
    <row r="180" spans="1:29" s="9" customFormat="1" ht="43.5" x14ac:dyDescent="0.35">
      <c r="A180" s="24" t="s">
        <v>865</v>
      </c>
      <c r="B180" s="30">
        <v>2008</v>
      </c>
      <c r="C180" s="24" t="s">
        <v>885</v>
      </c>
      <c r="D180" s="24" t="s">
        <v>714</v>
      </c>
      <c r="E180" s="24" t="s">
        <v>62</v>
      </c>
      <c r="F180" s="30">
        <v>1</v>
      </c>
      <c r="G180" s="24" t="s">
        <v>303</v>
      </c>
      <c r="H180" s="24" t="s">
        <v>303</v>
      </c>
      <c r="I180" s="38">
        <v>275</v>
      </c>
      <c r="J180" s="38">
        <v>371983</v>
      </c>
      <c r="K180" s="24" t="str">
        <f>"average "&amp;ROUND((1231985/141425),2)&amp;" yrs"</f>
        <v>average 8.71 yrs</v>
      </c>
      <c r="L180" s="33">
        <v>1.05</v>
      </c>
      <c r="M180" s="33">
        <v>0.89</v>
      </c>
      <c r="N180" s="33">
        <v>1.25</v>
      </c>
      <c r="O180" s="30">
        <v>1</v>
      </c>
      <c r="P180" s="30" t="s">
        <v>272</v>
      </c>
      <c r="Q180" s="30" t="s">
        <v>272</v>
      </c>
      <c r="R180" s="30" t="s">
        <v>272</v>
      </c>
      <c r="S180" s="30">
        <v>1</v>
      </c>
      <c r="T180" s="30">
        <v>1</v>
      </c>
      <c r="U180" s="30">
        <f t="shared" si="2"/>
        <v>2</v>
      </c>
      <c r="V180" s="30">
        <v>0</v>
      </c>
      <c r="W180" s="30">
        <v>1</v>
      </c>
      <c r="X180" s="24">
        <v>18835833</v>
      </c>
      <c r="Y180" s="24" t="s">
        <v>310</v>
      </c>
      <c r="Z180" s="26" t="s">
        <v>866</v>
      </c>
      <c r="AA180" s="26" t="s">
        <v>867</v>
      </c>
      <c r="AB180" s="32" t="s">
        <v>868</v>
      </c>
      <c r="AC180" s="32" t="s">
        <v>869</v>
      </c>
    </row>
    <row r="181" spans="1:29" s="9" customFormat="1" x14ac:dyDescent="0.35">
      <c r="A181" s="24" t="s">
        <v>692</v>
      </c>
      <c r="B181" s="30">
        <v>2018</v>
      </c>
      <c r="C181" s="24" t="s">
        <v>296</v>
      </c>
      <c r="D181" s="24" t="s">
        <v>296</v>
      </c>
      <c r="E181" s="24" t="s">
        <v>107</v>
      </c>
      <c r="F181" s="30">
        <v>1</v>
      </c>
      <c r="G181" s="24" t="s">
        <v>448</v>
      </c>
      <c r="H181" s="24" t="s">
        <v>279</v>
      </c>
      <c r="I181" s="38">
        <v>3308</v>
      </c>
      <c r="J181" s="38">
        <v>351402</v>
      </c>
      <c r="K181" s="24" t="s">
        <v>693</v>
      </c>
      <c r="L181" s="33">
        <v>1.21</v>
      </c>
      <c r="M181" s="33">
        <v>1.1399999999999999</v>
      </c>
      <c r="N181" s="33">
        <v>1.29</v>
      </c>
      <c r="O181" s="30">
        <v>1</v>
      </c>
      <c r="P181" s="30">
        <v>1</v>
      </c>
      <c r="Q181" s="30" t="s">
        <v>272</v>
      </c>
      <c r="R181" s="30" t="s">
        <v>272</v>
      </c>
      <c r="S181" s="30">
        <v>1</v>
      </c>
      <c r="T181" s="30">
        <v>1</v>
      </c>
      <c r="U181" s="30">
        <f t="shared" si="2"/>
        <v>2</v>
      </c>
      <c r="V181" s="30">
        <v>1</v>
      </c>
      <c r="W181" s="30">
        <v>1</v>
      </c>
      <c r="X181" s="24">
        <v>29937167</v>
      </c>
      <c r="Y181" s="24" t="s">
        <v>310</v>
      </c>
      <c r="Z181" s="26" t="s">
        <v>448</v>
      </c>
      <c r="AA181" s="26" t="s">
        <v>694</v>
      </c>
      <c r="AB181" s="32" t="s">
        <v>695</v>
      </c>
      <c r="AC181" s="32" t="s">
        <v>696</v>
      </c>
    </row>
    <row r="182" spans="1:29" s="9" customFormat="1" x14ac:dyDescent="0.35">
      <c r="A182" s="24" t="s">
        <v>550</v>
      </c>
      <c r="B182" s="30">
        <v>2018</v>
      </c>
      <c r="C182" s="24" t="s">
        <v>387</v>
      </c>
      <c r="D182" s="24" t="s">
        <v>387</v>
      </c>
      <c r="E182" s="24" t="s">
        <v>1274</v>
      </c>
      <c r="F182" s="30">
        <v>9</v>
      </c>
      <c r="G182" s="24" t="s">
        <v>380</v>
      </c>
      <c r="H182" s="26" t="s">
        <v>279</v>
      </c>
      <c r="I182" s="38">
        <v>1593</v>
      </c>
      <c r="J182" s="38">
        <v>345799</v>
      </c>
      <c r="K182" s="24" t="s">
        <v>1275</v>
      </c>
      <c r="L182" s="33">
        <v>1.02</v>
      </c>
      <c r="M182" s="33">
        <v>0.92</v>
      </c>
      <c r="N182" s="33">
        <v>1.1299999999999999</v>
      </c>
      <c r="O182" s="30">
        <v>1</v>
      </c>
      <c r="P182" s="30" t="s">
        <v>272</v>
      </c>
      <c r="Q182" s="30" t="s">
        <v>272</v>
      </c>
      <c r="R182" s="30">
        <v>1</v>
      </c>
      <c r="S182" s="30">
        <v>1</v>
      </c>
      <c r="T182" s="30">
        <v>1</v>
      </c>
      <c r="U182" s="30">
        <f t="shared" si="2"/>
        <v>2</v>
      </c>
      <c r="V182" s="30">
        <v>0</v>
      </c>
      <c r="W182" s="30">
        <v>1</v>
      </c>
      <c r="X182" s="24">
        <v>29225297</v>
      </c>
      <c r="Y182" s="26" t="s">
        <v>336</v>
      </c>
      <c r="Z182" s="26" t="s">
        <v>380</v>
      </c>
      <c r="AA182" s="26" t="s">
        <v>1276</v>
      </c>
      <c r="AB182" s="32" t="s">
        <v>1277</v>
      </c>
      <c r="AC182" s="32" t="s">
        <v>1278</v>
      </c>
    </row>
    <row r="183" spans="1:29" s="9" customFormat="1" x14ac:dyDescent="0.35">
      <c r="A183" s="24" t="s">
        <v>727</v>
      </c>
      <c r="B183" s="30">
        <v>2022</v>
      </c>
      <c r="C183" s="24" t="s">
        <v>325</v>
      </c>
      <c r="D183" s="24" t="s">
        <v>325</v>
      </c>
      <c r="E183" s="24" t="s">
        <v>140</v>
      </c>
      <c r="F183" s="30">
        <v>1</v>
      </c>
      <c r="G183" s="24" t="s">
        <v>394</v>
      </c>
      <c r="H183" s="24" t="s">
        <v>303</v>
      </c>
      <c r="I183" s="38">
        <v>15506</v>
      </c>
      <c r="J183" s="38">
        <v>342079</v>
      </c>
      <c r="K183" s="24" t="s">
        <v>807</v>
      </c>
      <c r="L183" s="33">
        <v>1.2</v>
      </c>
      <c r="M183" s="33">
        <v>1.18</v>
      </c>
      <c r="N183" s="33">
        <v>1.22</v>
      </c>
      <c r="O183" s="30">
        <v>1</v>
      </c>
      <c r="P183" s="30" t="s">
        <v>272</v>
      </c>
      <c r="Q183" s="30" t="s">
        <v>272</v>
      </c>
      <c r="R183" s="30" t="s">
        <v>272</v>
      </c>
      <c r="S183" s="30">
        <v>1</v>
      </c>
      <c r="T183" s="30">
        <v>1</v>
      </c>
      <c r="U183" s="30">
        <f t="shared" si="2"/>
        <v>2</v>
      </c>
      <c r="V183" s="30">
        <v>0</v>
      </c>
      <c r="W183" s="30">
        <v>1</v>
      </c>
      <c r="X183" s="24">
        <v>35255844</v>
      </c>
      <c r="Y183" s="24" t="s">
        <v>273</v>
      </c>
      <c r="Z183" s="26" t="s">
        <v>394</v>
      </c>
      <c r="AA183" s="26" t="s">
        <v>1485</v>
      </c>
      <c r="AB183" s="32" t="s">
        <v>1486</v>
      </c>
      <c r="AC183" s="32" t="s">
        <v>1487</v>
      </c>
    </row>
    <row r="184" spans="1:29" s="9" customFormat="1" x14ac:dyDescent="0.35">
      <c r="A184" s="24" t="s">
        <v>1397</v>
      </c>
      <c r="B184" s="30">
        <v>2024</v>
      </c>
      <c r="C184" s="24" t="s">
        <v>488</v>
      </c>
      <c r="D184" s="24" t="s">
        <v>488</v>
      </c>
      <c r="E184" s="24" t="s">
        <v>148</v>
      </c>
      <c r="F184" s="30">
        <v>1</v>
      </c>
      <c r="G184" s="24" t="s">
        <v>448</v>
      </c>
      <c r="H184" s="24" t="s">
        <v>279</v>
      </c>
      <c r="I184" s="38">
        <v>4277</v>
      </c>
      <c r="J184" s="38">
        <v>341199</v>
      </c>
      <c r="K184" s="24" t="s">
        <v>429</v>
      </c>
      <c r="L184" s="33">
        <v>1.08</v>
      </c>
      <c r="M184" s="33">
        <v>1.03</v>
      </c>
      <c r="N184" s="33">
        <v>1.1299999999999999</v>
      </c>
      <c r="O184" s="30">
        <v>1</v>
      </c>
      <c r="P184" s="30" t="s">
        <v>272</v>
      </c>
      <c r="Q184" s="30" t="s">
        <v>272</v>
      </c>
      <c r="R184" s="30" t="s">
        <v>272</v>
      </c>
      <c r="S184" s="30">
        <v>1</v>
      </c>
      <c r="T184" s="30">
        <v>1</v>
      </c>
      <c r="U184" s="30">
        <f t="shared" si="2"/>
        <v>2</v>
      </c>
      <c r="V184" s="30">
        <v>0</v>
      </c>
      <c r="W184" s="30">
        <v>1</v>
      </c>
      <c r="X184" s="24">
        <v>40703687</v>
      </c>
      <c r="Y184" s="24" t="s">
        <v>310</v>
      </c>
      <c r="Z184" s="26" t="s">
        <v>448</v>
      </c>
      <c r="AA184" s="26" t="s">
        <v>1398</v>
      </c>
      <c r="AB184" s="32" t="s">
        <v>1399</v>
      </c>
      <c r="AC184" s="32" t="s">
        <v>1400</v>
      </c>
    </row>
    <row r="185" spans="1:29" s="9" customFormat="1" ht="43.5" x14ac:dyDescent="0.35">
      <c r="A185" s="24" t="s">
        <v>511</v>
      </c>
      <c r="B185" s="30">
        <v>2023</v>
      </c>
      <c r="C185" s="24" t="s">
        <v>268</v>
      </c>
      <c r="D185" s="24" t="s">
        <v>268</v>
      </c>
      <c r="E185" s="24" t="s">
        <v>62</v>
      </c>
      <c r="F185" s="30">
        <v>1</v>
      </c>
      <c r="G185" s="24" t="s">
        <v>303</v>
      </c>
      <c r="H185" s="24" t="s">
        <v>303</v>
      </c>
      <c r="I185" s="38">
        <v>299</v>
      </c>
      <c r="J185" s="38">
        <v>340152</v>
      </c>
      <c r="K185" s="24" t="s">
        <v>513</v>
      </c>
      <c r="L185" s="33">
        <v>1.23</v>
      </c>
      <c r="M185" s="33">
        <v>1.07</v>
      </c>
      <c r="N185" s="33">
        <v>1.41</v>
      </c>
      <c r="O185" s="30">
        <v>1</v>
      </c>
      <c r="P185" s="30" t="s">
        <v>272</v>
      </c>
      <c r="Q185" s="30" t="s">
        <v>272</v>
      </c>
      <c r="R185" s="30" t="s">
        <v>272</v>
      </c>
      <c r="S185" s="30">
        <v>1</v>
      </c>
      <c r="T185" s="30">
        <v>1</v>
      </c>
      <c r="U185" s="30">
        <f t="shared" si="2"/>
        <v>2</v>
      </c>
      <c r="V185" s="30">
        <v>0</v>
      </c>
      <c r="W185" s="30">
        <v>0</v>
      </c>
      <c r="X185" s="24">
        <v>36460776</v>
      </c>
      <c r="Y185" s="24" t="s">
        <v>273</v>
      </c>
      <c r="Z185" s="26" t="s">
        <v>514</v>
      </c>
      <c r="AA185" s="26" t="s">
        <v>515</v>
      </c>
      <c r="AB185" s="32" t="s">
        <v>516</v>
      </c>
      <c r="AC185" s="32" t="s">
        <v>517</v>
      </c>
    </row>
    <row r="186" spans="1:29" s="9" customFormat="1" ht="43.5" x14ac:dyDescent="0.35">
      <c r="A186" s="24" t="s">
        <v>511</v>
      </c>
      <c r="B186" s="30">
        <v>2023</v>
      </c>
      <c r="C186" s="24" t="s">
        <v>488</v>
      </c>
      <c r="D186" s="24" t="s">
        <v>488</v>
      </c>
      <c r="E186" s="24" t="s">
        <v>62</v>
      </c>
      <c r="F186" s="30">
        <v>1</v>
      </c>
      <c r="G186" s="24" t="s">
        <v>303</v>
      </c>
      <c r="H186" s="24" t="s">
        <v>303</v>
      </c>
      <c r="I186" s="38">
        <v>331</v>
      </c>
      <c r="J186" s="38">
        <v>340152</v>
      </c>
      <c r="K186" s="24" t="s">
        <v>513</v>
      </c>
      <c r="L186" s="33">
        <v>1.01</v>
      </c>
      <c r="M186" s="33">
        <v>0.88</v>
      </c>
      <c r="N186" s="33">
        <v>1.17</v>
      </c>
      <c r="O186" s="30">
        <v>1</v>
      </c>
      <c r="P186" s="30" t="s">
        <v>272</v>
      </c>
      <c r="Q186" s="30" t="s">
        <v>272</v>
      </c>
      <c r="R186" s="30" t="s">
        <v>272</v>
      </c>
      <c r="S186" s="30">
        <v>1</v>
      </c>
      <c r="T186" s="30">
        <v>1</v>
      </c>
      <c r="U186" s="30">
        <f t="shared" si="2"/>
        <v>2</v>
      </c>
      <c r="V186" s="30">
        <v>0</v>
      </c>
      <c r="W186" s="30">
        <v>0</v>
      </c>
      <c r="X186" s="24">
        <v>36460776</v>
      </c>
      <c r="Y186" s="24" t="s">
        <v>273</v>
      </c>
      <c r="Z186" s="26" t="s">
        <v>514</v>
      </c>
      <c r="AA186" s="26" t="s">
        <v>969</v>
      </c>
      <c r="AB186" s="32" t="s">
        <v>516</v>
      </c>
      <c r="AC186" s="32" t="s">
        <v>517</v>
      </c>
    </row>
    <row r="187" spans="1:29" s="9" customFormat="1" ht="43.5" x14ac:dyDescent="0.35">
      <c r="A187" s="24" t="s">
        <v>511</v>
      </c>
      <c r="B187" s="30">
        <v>2023</v>
      </c>
      <c r="C187" s="24" t="s">
        <v>283</v>
      </c>
      <c r="D187" s="24" t="s">
        <v>283</v>
      </c>
      <c r="E187" s="24" t="s">
        <v>62</v>
      </c>
      <c r="F187" s="30">
        <v>1</v>
      </c>
      <c r="G187" s="24" t="s">
        <v>303</v>
      </c>
      <c r="H187" s="24" t="s">
        <v>303</v>
      </c>
      <c r="I187" s="38">
        <v>392</v>
      </c>
      <c r="J187" s="38">
        <v>340152</v>
      </c>
      <c r="K187" s="24" t="s">
        <v>513</v>
      </c>
      <c r="L187" s="33">
        <v>0.99</v>
      </c>
      <c r="M187" s="33">
        <v>0.71</v>
      </c>
      <c r="N187" s="33">
        <v>1.39</v>
      </c>
      <c r="O187" s="30">
        <v>1</v>
      </c>
      <c r="P187" s="30" t="s">
        <v>272</v>
      </c>
      <c r="Q187" s="30" t="s">
        <v>272</v>
      </c>
      <c r="R187" s="30" t="s">
        <v>272</v>
      </c>
      <c r="S187" s="30">
        <v>1</v>
      </c>
      <c r="T187" s="30">
        <v>1</v>
      </c>
      <c r="U187" s="30">
        <f t="shared" si="2"/>
        <v>2</v>
      </c>
      <c r="V187" s="30">
        <v>0</v>
      </c>
      <c r="W187" s="30">
        <v>0</v>
      </c>
      <c r="X187" s="24">
        <v>36460776</v>
      </c>
      <c r="Y187" s="24" t="s">
        <v>273</v>
      </c>
      <c r="Z187" s="26" t="s">
        <v>514</v>
      </c>
      <c r="AA187" s="26" t="s">
        <v>515</v>
      </c>
      <c r="AB187" s="32" t="s">
        <v>516</v>
      </c>
      <c r="AC187" s="32" t="s">
        <v>517</v>
      </c>
    </row>
    <row r="188" spans="1:29" s="9" customFormat="1" ht="43.5" x14ac:dyDescent="0.35">
      <c r="A188" s="24" t="s">
        <v>511</v>
      </c>
      <c r="B188" s="30">
        <v>2023</v>
      </c>
      <c r="C188" s="24" t="s">
        <v>491</v>
      </c>
      <c r="D188" s="24" t="s">
        <v>491</v>
      </c>
      <c r="E188" s="24" t="s">
        <v>62</v>
      </c>
      <c r="F188" s="30">
        <v>1</v>
      </c>
      <c r="G188" s="24" t="s">
        <v>303</v>
      </c>
      <c r="H188" s="24" t="s">
        <v>303</v>
      </c>
      <c r="I188" s="38">
        <v>899</v>
      </c>
      <c r="J188" s="38">
        <v>340152</v>
      </c>
      <c r="K188" s="24" t="s">
        <v>513</v>
      </c>
      <c r="L188" s="33">
        <v>1.31</v>
      </c>
      <c r="M188" s="33">
        <v>1.21</v>
      </c>
      <c r="N188" s="33">
        <v>1.42</v>
      </c>
      <c r="O188" s="30">
        <v>1</v>
      </c>
      <c r="P188" s="30" t="s">
        <v>272</v>
      </c>
      <c r="Q188" s="30" t="s">
        <v>272</v>
      </c>
      <c r="R188" s="30">
        <v>0</v>
      </c>
      <c r="S188" s="30">
        <f>W188</f>
        <v>0</v>
      </c>
      <c r="T188" s="30">
        <v>1</v>
      </c>
      <c r="U188" s="30">
        <f t="shared" si="2"/>
        <v>1</v>
      </c>
      <c r="V188" s="30">
        <v>0</v>
      </c>
      <c r="W188" s="30">
        <v>0</v>
      </c>
      <c r="X188" s="24">
        <v>36460776</v>
      </c>
      <c r="Y188" s="24" t="s">
        <v>273</v>
      </c>
      <c r="Z188" s="26" t="s">
        <v>514</v>
      </c>
      <c r="AA188" s="26" t="s">
        <v>515</v>
      </c>
      <c r="AB188" s="32" t="s">
        <v>516</v>
      </c>
      <c r="AC188" s="32" t="s">
        <v>517</v>
      </c>
    </row>
    <row r="189" spans="1:29" s="9" customFormat="1" ht="43.5" x14ac:dyDescent="0.35">
      <c r="A189" s="24" t="s">
        <v>511</v>
      </c>
      <c r="B189" s="30">
        <v>2023</v>
      </c>
      <c r="C189" s="24" t="s">
        <v>379</v>
      </c>
      <c r="D189" s="24" t="s">
        <v>379</v>
      </c>
      <c r="E189" s="24" t="s">
        <v>62</v>
      </c>
      <c r="F189" s="30">
        <v>1</v>
      </c>
      <c r="G189" s="24" t="s">
        <v>303</v>
      </c>
      <c r="H189" s="24" t="s">
        <v>303</v>
      </c>
      <c r="I189" s="38">
        <v>1045</v>
      </c>
      <c r="J189" s="38">
        <v>340152</v>
      </c>
      <c r="K189" s="24" t="s">
        <v>513</v>
      </c>
      <c r="L189" s="33">
        <v>1.06</v>
      </c>
      <c r="M189" s="33">
        <v>0.99</v>
      </c>
      <c r="N189" s="33">
        <v>1.1499999999999899</v>
      </c>
      <c r="O189" s="30">
        <v>1</v>
      </c>
      <c r="P189" s="30" t="s">
        <v>272</v>
      </c>
      <c r="Q189" s="30" t="s">
        <v>272</v>
      </c>
      <c r="R189" s="30" t="s">
        <v>272</v>
      </c>
      <c r="S189" s="30">
        <v>1</v>
      </c>
      <c r="T189" s="30">
        <v>1</v>
      </c>
      <c r="U189" s="30">
        <f t="shared" si="2"/>
        <v>2</v>
      </c>
      <c r="V189" s="30">
        <v>0</v>
      </c>
      <c r="W189" s="30">
        <v>0</v>
      </c>
      <c r="X189" s="24">
        <v>36460776</v>
      </c>
      <c r="Y189" s="24" t="s">
        <v>273</v>
      </c>
      <c r="Z189" s="26" t="s">
        <v>514</v>
      </c>
      <c r="AA189" s="26" t="s">
        <v>515</v>
      </c>
      <c r="AB189" s="32" t="s">
        <v>516</v>
      </c>
      <c r="AC189" s="32" t="s">
        <v>517</v>
      </c>
    </row>
    <row r="190" spans="1:29" s="9" customFormat="1" ht="43.5" x14ac:dyDescent="0.35">
      <c r="A190" s="24" t="s">
        <v>511</v>
      </c>
      <c r="B190" s="30">
        <v>2023</v>
      </c>
      <c r="C190" s="24" t="s">
        <v>387</v>
      </c>
      <c r="D190" s="24" t="s">
        <v>387</v>
      </c>
      <c r="E190" s="24" t="s">
        <v>62</v>
      </c>
      <c r="F190" s="30">
        <v>1</v>
      </c>
      <c r="G190" s="24" t="s">
        <v>303</v>
      </c>
      <c r="H190" s="24" t="s">
        <v>303</v>
      </c>
      <c r="I190" s="38">
        <v>1097</v>
      </c>
      <c r="J190" s="38">
        <v>340152</v>
      </c>
      <c r="K190" s="24" t="s">
        <v>513</v>
      </c>
      <c r="L190" s="33">
        <v>1.1200000000000001</v>
      </c>
      <c r="M190" s="33">
        <v>1.03</v>
      </c>
      <c r="N190" s="33">
        <v>1.21</v>
      </c>
      <c r="O190" s="30">
        <v>1</v>
      </c>
      <c r="P190" s="30" t="s">
        <v>272</v>
      </c>
      <c r="Q190" s="30" t="s">
        <v>272</v>
      </c>
      <c r="R190" s="30">
        <v>0</v>
      </c>
      <c r="S190" s="30">
        <v>0</v>
      </c>
      <c r="T190" s="30">
        <v>1</v>
      </c>
      <c r="U190" s="30">
        <f t="shared" si="2"/>
        <v>1</v>
      </c>
      <c r="V190" s="30">
        <v>0</v>
      </c>
      <c r="W190" s="30">
        <v>0</v>
      </c>
      <c r="X190" s="24">
        <v>36460776</v>
      </c>
      <c r="Y190" s="24" t="s">
        <v>273</v>
      </c>
      <c r="Z190" s="26" t="s">
        <v>514</v>
      </c>
      <c r="AA190" s="26" t="s">
        <v>515</v>
      </c>
      <c r="AB190" s="32" t="s">
        <v>516</v>
      </c>
      <c r="AC190" s="32" t="s">
        <v>517</v>
      </c>
    </row>
    <row r="191" spans="1:29" s="9" customFormat="1" ht="43.5" x14ac:dyDescent="0.35">
      <c r="A191" s="24" t="s">
        <v>511</v>
      </c>
      <c r="B191" s="30">
        <v>2023</v>
      </c>
      <c r="C191" s="24" t="s">
        <v>334</v>
      </c>
      <c r="D191" s="24" t="s">
        <v>334</v>
      </c>
      <c r="E191" s="24" t="s">
        <v>62</v>
      </c>
      <c r="F191" s="30">
        <v>1</v>
      </c>
      <c r="G191" s="24" t="s">
        <v>303</v>
      </c>
      <c r="H191" s="24" t="s">
        <v>303</v>
      </c>
      <c r="I191" s="38">
        <v>3839</v>
      </c>
      <c r="J191" s="38">
        <v>340152</v>
      </c>
      <c r="K191" s="24" t="s">
        <v>513</v>
      </c>
      <c r="L191" s="33">
        <v>0.87</v>
      </c>
      <c r="M191" s="33">
        <v>0.8</v>
      </c>
      <c r="N191" s="33">
        <v>0.96</v>
      </c>
      <c r="O191" s="30">
        <v>1</v>
      </c>
      <c r="P191" s="30" t="s">
        <v>272</v>
      </c>
      <c r="Q191" s="30" t="s">
        <v>272</v>
      </c>
      <c r="R191" s="30" t="s">
        <v>272</v>
      </c>
      <c r="S191" s="30">
        <v>1</v>
      </c>
      <c r="T191" s="30">
        <v>1</v>
      </c>
      <c r="U191" s="30">
        <f t="shared" si="2"/>
        <v>2</v>
      </c>
      <c r="V191" s="30">
        <v>0</v>
      </c>
      <c r="W191" s="30">
        <v>0</v>
      </c>
      <c r="X191" s="24">
        <v>36460776</v>
      </c>
      <c r="Y191" s="24" t="s">
        <v>273</v>
      </c>
      <c r="Z191" s="26" t="s">
        <v>514</v>
      </c>
      <c r="AA191" s="26" t="s">
        <v>515</v>
      </c>
      <c r="AB191" s="32" t="s">
        <v>516</v>
      </c>
      <c r="AC191" s="32" t="s">
        <v>517</v>
      </c>
    </row>
    <row r="192" spans="1:29" s="9" customFormat="1" ht="43.5" x14ac:dyDescent="0.35">
      <c r="A192" s="24" t="s">
        <v>511</v>
      </c>
      <c r="B192" s="30">
        <v>2023</v>
      </c>
      <c r="C192" s="26" t="s">
        <v>393</v>
      </c>
      <c r="D192" s="24" t="s">
        <v>393</v>
      </c>
      <c r="E192" s="26" t="s">
        <v>62</v>
      </c>
      <c r="F192" s="30">
        <v>1</v>
      </c>
      <c r="G192" s="26" t="s">
        <v>303</v>
      </c>
      <c r="H192" s="26" t="s">
        <v>303</v>
      </c>
      <c r="I192" s="38">
        <v>5225</v>
      </c>
      <c r="J192" s="38">
        <v>340152</v>
      </c>
      <c r="K192" s="24" t="s">
        <v>513</v>
      </c>
      <c r="L192" s="33">
        <v>1.1399999999999999</v>
      </c>
      <c r="M192" s="33">
        <v>1.1000000000000001</v>
      </c>
      <c r="N192" s="33">
        <v>1.18</v>
      </c>
      <c r="O192" s="30">
        <v>1</v>
      </c>
      <c r="P192" s="30" t="s">
        <v>272</v>
      </c>
      <c r="Q192" s="30" t="s">
        <v>272</v>
      </c>
      <c r="R192" s="30" t="s">
        <v>272</v>
      </c>
      <c r="S192" s="30">
        <v>1</v>
      </c>
      <c r="T192" s="30">
        <v>1</v>
      </c>
      <c r="U192" s="30">
        <f t="shared" si="2"/>
        <v>2</v>
      </c>
      <c r="V192" s="30">
        <v>0</v>
      </c>
      <c r="W192" s="30">
        <v>0</v>
      </c>
      <c r="X192" s="24">
        <v>36460776</v>
      </c>
      <c r="Y192" s="24" t="s">
        <v>273</v>
      </c>
      <c r="Z192" s="26" t="s">
        <v>514</v>
      </c>
      <c r="AA192" s="26" t="s">
        <v>515</v>
      </c>
      <c r="AB192" s="32" t="s">
        <v>516</v>
      </c>
      <c r="AC192" s="32" t="s">
        <v>517</v>
      </c>
    </row>
    <row r="193" spans="1:29" s="9" customFormat="1" ht="43.5" x14ac:dyDescent="0.35">
      <c r="A193" s="24" t="s">
        <v>1104</v>
      </c>
      <c r="B193" s="30">
        <v>2013</v>
      </c>
      <c r="C193" s="24" t="s">
        <v>455</v>
      </c>
      <c r="D193" s="24" t="s">
        <v>455</v>
      </c>
      <c r="E193" s="24" t="s">
        <v>62</v>
      </c>
      <c r="F193" s="30">
        <v>1</v>
      </c>
      <c r="G193" s="24" t="s">
        <v>303</v>
      </c>
      <c r="H193" s="24" t="s">
        <v>303</v>
      </c>
      <c r="I193" s="38">
        <v>660</v>
      </c>
      <c r="J193" s="38">
        <v>321077</v>
      </c>
      <c r="K193" s="24" t="s">
        <v>1105</v>
      </c>
      <c r="L193" s="33">
        <v>1</v>
      </c>
      <c r="M193" s="33">
        <v>0.89</v>
      </c>
      <c r="N193" s="33">
        <v>1.1200000000000001</v>
      </c>
      <c r="O193" s="30">
        <v>1</v>
      </c>
      <c r="P193" s="30" t="s">
        <v>272</v>
      </c>
      <c r="Q193" s="30" t="s">
        <v>272</v>
      </c>
      <c r="R193" s="30" t="s">
        <v>272</v>
      </c>
      <c r="S193" s="30">
        <v>1</v>
      </c>
      <c r="T193" s="30">
        <v>1</v>
      </c>
      <c r="U193" s="30">
        <f t="shared" si="2"/>
        <v>2</v>
      </c>
      <c r="V193" s="30">
        <v>0</v>
      </c>
      <c r="W193" s="30">
        <v>0</v>
      </c>
      <c r="X193" s="24">
        <v>23288400</v>
      </c>
      <c r="Y193" s="24" t="s">
        <v>310</v>
      </c>
      <c r="Z193" s="26" t="s">
        <v>475</v>
      </c>
      <c r="AA193" s="26" t="s">
        <v>1106</v>
      </c>
      <c r="AB193" s="32" t="s">
        <v>1107</v>
      </c>
      <c r="AC193" s="32" t="s">
        <v>1108</v>
      </c>
    </row>
    <row r="194" spans="1:29" s="9" customFormat="1" x14ac:dyDescent="0.35">
      <c r="A194" s="24" t="s">
        <v>1239</v>
      </c>
      <c r="B194" s="30">
        <v>2008</v>
      </c>
      <c r="C194" s="24" t="s">
        <v>621</v>
      </c>
      <c r="D194" s="24" t="s">
        <v>491</v>
      </c>
      <c r="E194" s="24" t="s">
        <v>154</v>
      </c>
      <c r="F194" s="30">
        <v>1</v>
      </c>
      <c r="G194" s="24" t="s">
        <v>269</v>
      </c>
      <c r="H194" s="24" t="s">
        <v>270</v>
      </c>
      <c r="I194" s="38">
        <v>1366</v>
      </c>
      <c r="J194" s="38">
        <v>320618</v>
      </c>
      <c r="K194" s="24" t="s">
        <v>834</v>
      </c>
      <c r="L194" s="33">
        <v>1.37</v>
      </c>
      <c r="M194" s="33">
        <v>1.29</v>
      </c>
      <c r="N194" s="33">
        <v>1.47</v>
      </c>
      <c r="O194" s="30">
        <v>1</v>
      </c>
      <c r="P194" s="30" t="s">
        <v>272</v>
      </c>
      <c r="Q194" s="30" t="s">
        <v>272</v>
      </c>
      <c r="R194" s="30">
        <v>1</v>
      </c>
      <c r="S194" s="30">
        <f>W194</f>
        <v>1</v>
      </c>
      <c r="T194" s="30">
        <v>1</v>
      </c>
      <c r="U194" s="30">
        <f t="shared" si="2"/>
        <v>2</v>
      </c>
      <c r="V194" s="30">
        <v>0</v>
      </c>
      <c r="W194" s="30">
        <v>1</v>
      </c>
      <c r="X194" s="24">
        <v>18544571</v>
      </c>
      <c r="Y194" s="24" t="s">
        <v>310</v>
      </c>
      <c r="Z194" s="26" t="s">
        <v>269</v>
      </c>
      <c r="AA194" s="26" t="s">
        <v>1240</v>
      </c>
      <c r="AB194" s="32" t="s">
        <v>1241</v>
      </c>
      <c r="AC194" s="32" t="s">
        <v>1242</v>
      </c>
    </row>
    <row r="195" spans="1:29" s="9" customFormat="1" x14ac:dyDescent="0.35">
      <c r="A195" s="24" t="s">
        <v>860</v>
      </c>
      <c r="B195" s="30">
        <v>2020</v>
      </c>
      <c r="C195" s="24" t="s">
        <v>361</v>
      </c>
      <c r="D195" s="24" t="s">
        <v>361</v>
      </c>
      <c r="E195" s="24" t="s">
        <v>37</v>
      </c>
      <c r="F195" s="30">
        <v>1</v>
      </c>
      <c r="G195" s="24" t="s">
        <v>362</v>
      </c>
      <c r="H195" s="24" t="s">
        <v>279</v>
      </c>
      <c r="I195" s="38">
        <v>519</v>
      </c>
      <c r="J195" s="38">
        <v>300115</v>
      </c>
      <c r="K195" s="24" t="s">
        <v>861</v>
      </c>
      <c r="L195" s="33">
        <v>1.1499999999999899</v>
      </c>
      <c r="M195" s="33">
        <v>1</v>
      </c>
      <c r="N195" s="33">
        <v>1.31</v>
      </c>
      <c r="O195" s="30">
        <v>1</v>
      </c>
      <c r="P195" s="30" t="s">
        <v>272</v>
      </c>
      <c r="Q195" s="30" t="s">
        <v>272</v>
      </c>
      <c r="R195" s="30" t="s">
        <v>272</v>
      </c>
      <c r="S195" s="30">
        <v>1</v>
      </c>
      <c r="T195" s="30">
        <v>1</v>
      </c>
      <c r="U195" s="30">
        <f t="shared" ref="U195:U258" si="3">SUM(S195:T195)</f>
        <v>2</v>
      </c>
      <c r="V195" s="30">
        <v>0</v>
      </c>
      <c r="W195" s="30">
        <v>1</v>
      </c>
      <c r="X195" s="24">
        <v>31115907</v>
      </c>
      <c r="Y195" s="24" t="s">
        <v>273</v>
      </c>
      <c r="Z195" s="26" t="s">
        <v>362</v>
      </c>
      <c r="AA195" s="26" t="s">
        <v>862</v>
      </c>
      <c r="AB195" s="32" t="s">
        <v>863</v>
      </c>
      <c r="AC195" s="32" t="s">
        <v>864</v>
      </c>
    </row>
    <row r="196" spans="1:29" s="9" customFormat="1" x14ac:dyDescent="0.35">
      <c r="A196" s="24" t="s">
        <v>860</v>
      </c>
      <c r="B196" s="30">
        <v>2020</v>
      </c>
      <c r="C196" s="24" t="s">
        <v>325</v>
      </c>
      <c r="D196" s="24" t="s">
        <v>325</v>
      </c>
      <c r="E196" s="24" t="s">
        <v>37</v>
      </c>
      <c r="F196" s="30">
        <v>1</v>
      </c>
      <c r="G196" s="24" t="s">
        <v>362</v>
      </c>
      <c r="H196" s="24" t="s">
        <v>279</v>
      </c>
      <c r="I196" s="38">
        <v>1202</v>
      </c>
      <c r="J196" s="38">
        <v>300115</v>
      </c>
      <c r="K196" s="24" t="s">
        <v>861</v>
      </c>
      <c r="L196" s="33">
        <v>1.29</v>
      </c>
      <c r="M196" s="33">
        <v>1.18</v>
      </c>
      <c r="N196" s="33">
        <v>1.4</v>
      </c>
      <c r="O196" s="30">
        <v>1</v>
      </c>
      <c r="P196" s="30" t="s">
        <v>272</v>
      </c>
      <c r="Q196" s="30" t="s">
        <v>272</v>
      </c>
      <c r="R196" s="30" t="s">
        <v>272</v>
      </c>
      <c r="S196" s="30">
        <v>1</v>
      </c>
      <c r="T196" s="30">
        <v>1</v>
      </c>
      <c r="U196" s="30">
        <f t="shared" si="3"/>
        <v>2</v>
      </c>
      <c r="V196" s="30">
        <v>0</v>
      </c>
      <c r="W196" s="30">
        <v>1</v>
      </c>
      <c r="X196" s="24">
        <v>31115907</v>
      </c>
      <c r="Y196" s="24" t="s">
        <v>273</v>
      </c>
      <c r="Z196" s="26" t="s">
        <v>362</v>
      </c>
      <c r="AA196" s="26" t="s">
        <v>862</v>
      </c>
      <c r="AB196" s="32" t="s">
        <v>863</v>
      </c>
      <c r="AC196" s="32" t="s">
        <v>864</v>
      </c>
    </row>
    <row r="197" spans="1:29" s="9" customFormat="1" x14ac:dyDescent="0.35">
      <c r="A197" s="24" t="s">
        <v>860</v>
      </c>
      <c r="B197" s="30">
        <v>2020</v>
      </c>
      <c r="C197" s="24" t="s">
        <v>379</v>
      </c>
      <c r="D197" s="24" t="s">
        <v>379</v>
      </c>
      <c r="E197" s="24" t="s">
        <v>37</v>
      </c>
      <c r="F197" s="30">
        <v>1</v>
      </c>
      <c r="G197" s="24" t="s">
        <v>362</v>
      </c>
      <c r="H197" s="24" t="s">
        <v>279</v>
      </c>
      <c r="I197" s="38">
        <v>264</v>
      </c>
      <c r="J197" s="38">
        <v>295684</v>
      </c>
      <c r="K197" s="24" t="s">
        <v>861</v>
      </c>
      <c r="L197" s="33">
        <v>1.1299999999999899</v>
      </c>
      <c r="M197" s="33">
        <v>0.94</v>
      </c>
      <c r="N197" s="33">
        <v>1.35</v>
      </c>
      <c r="O197" s="30">
        <v>1</v>
      </c>
      <c r="P197" s="30" t="s">
        <v>272</v>
      </c>
      <c r="Q197" s="30" t="s">
        <v>272</v>
      </c>
      <c r="R197" s="30" t="s">
        <v>272</v>
      </c>
      <c r="S197" s="30">
        <v>1</v>
      </c>
      <c r="T197" s="30">
        <v>1</v>
      </c>
      <c r="U197" s="30">
        <f t="shared" si="3"/>
        <v>2</v>
      </c>
      <c r="V197" s="30">
        <v>0</v>
      </c>
      <c r="W197" s="30">
        <v>1</v>
      </c>
      <c r="X197" s="24">
        <v>31115907</v>
      </c>
      <c r="Y197" s="24" t="s">
        <v>273</v>
      </c>
      <c r="Z197" s="26" t="s">
        <v>362</v>
      </c>
      <c r="AA197" s="26" t="s">
        <v>862</v>
      </c>
      <c r="AB197" s="32" t="s">
        <v>863</v>
      </c>
      <c r="AC197" s="32" t="s">
        <v>864</v>
      </c>
    </row>
    <row r="198" spans="1:29" s="9" customFormat="1" x14ac:dyDescent="0.35">
      <c r="A198" s="24" t="s">
        <v>936</v>
      </c>
      <c r="B198" s="30">
        <v>2024</v>
      </c>
      <c r="C198" s="24" t="s">
        <v>393</v>
      </c>
      <c r="D198" s="24" t="s">
        <v>393</v>
      </c>
      <c r="E198" s="24" t="s">
        <v>1281</v>
      </c>
      <c r="F198" s="30">
        <v>9</v>
      </c>
      <c r="G198" s="24" t="s">
        <v>380</v>
      </c>
      <c r="H198" s="24" t="s">
        <v>279</v>
      </c>
      <c r="I198" s="38">
        <v>7691</v>
      </c>
      <c r="J198" s="38">
        <v>294592</v>
      </c>
      <c r="K198" s="24" t="s">
        <v>937</v>
      </c>
      <c r="L198" s="33">
        <v>1.1299999999999999</v>
      </c>
      <c r="M198" s="33">
        <v>1.08</v>
      </c>
      <c r="N198" s="33">
        <v>1.19</v>
      </c>
      <c r="O198" s="30">
        <v>1</v>
      </c>
      <c r="P198" s="30" t="s">
        <v>272</v>
      </c>
      <c r="Q198" s="30" t="s">
        <v>272</v>
      </c>
      <c r="R198" s="30" t="s">
        <v>272</v>
      </c>
      <c r="S198" s="30">
        <v>1</v>
      </c>
      <c r="T198" s="30">
        <v>1</v>
      </c>
      <c r="U198" s="31">
        <f t="shared" si="3"/>
        <v>2</v>
      </c>
      <c r="V198" s="30">
        <v>0</v>
      </c>
      <c r="W198" s="30">
        <v>1</v>
      </c>
      <c r="X198" s="24">
        <v>39196559</v>
      </c>
      <c r="Y198" s="24" t="s">
        <v>310</v>
      </c>
      <c r="Z198" s="26" t="s">
        <v>380</v>
      </c>
      <c r="AA198" s="37" t="s">
        <v>938</v>
      </c>
      <c r="AB198" s="32" t="s">
        <v>939</v>
      </c>
      <c r="AC198" s="32" t="s">
        <v>940</v>
      </c>
    </row>
    <row r="199" spans="1:29" s="9" customFormat="1" x14ac:dyDescent="0.35">
      <c r="A199" s="24" t="s">
        <v>1347</v>
      </c>
      <c r="B199" s="30">
        <v>2018</v>
      </c>
      <c r="C199" s="24" t="s">
        <v>334</v>
      </c>
      <c r="D199" s="24" t="s">
        <v>334</v>
      </c>
      <c r="E199" s="26" t="s">
        <v>87</v>
      </c>
      <c r="F199" s="30">
        <v>1</v>
      </c>
      <c r="G199" s="26" t="s">
        <v>912</v>
      </c>
      <c r="H199" s="26" t="s">
        <v>303</v>
      </c>
      <c r="I199" s="38">
        <v>2989</v>
      </c>
      <c r="J199" s="38">
        <v>291602</v>
      </c>
      <c r="K199" s="24" t="s">
        <v>1348</v>
      </c>
      <c r="L199" s="33">
        <v>1.08</v>
      </c>
      <c r="M199" s="33">
        <v>1.03</v>
      </c>
      <c r="N199" s="33">
        <v>1.1299999999999999</v>
      </c>
      <c r="O199" s="30">
        <v>1</v>
      </c>
      <c r="P199" s="30" t="s">
        <v>272</v>
      </c>
      <c r="Q199" s="30" t="s">
        <v>272</v>
      </c>
      <c r="R199" s="30" t="s">
        <v>272</v>
      </c>
      <c r="S199" s="30">
        <v>1</v>
      </c>
      <c r="T199" s="30">
        <v>1</v>
      </c>
      <c r="U199" s="30">
        <f t="shared" si="3"/>
        <v>2</v>
      </c>
      <c r="V199" s="30">
        <v>0</v>
      </c>
      <c r="W199" s="30">
        <v>1</v>
      </c>
      <c r="X199" s="24">
        <v>28983909</v>
      </c>
      <c r="Y199" s="26" t="s">
        <v>273</v>
      </c>
      <c r="Z199" s="26" t="s">
        <v>481</v>
      </c>
      <c r="AA199" s="26" t="s">
        <v>1349</v>
      </c>
      <c r="AB199" s="32" t="s">
        <v>1350</v>
      </c>
      <c r="AC199" s="32" t="s">
        <v>1351</v>
      </c>
    </row>
    <row r="200" spans="1:29" s="9" customFormat="1" x14ac:dyDescent="0.35">
      <c r="A200" s="24" t="s">
        <v>860</v>
      </c>
      <c r="B200" s="30">
        <v>2020</v>
      </c>
      <c r="C200" s="24" t="s">
        <v>469</v>
      </c>
      <c r="D200" s="24" t="s">
        <v>469</v>
      </c>
      <c r="E200" s="24" t="s">
        <v>37</v>
      </c>
      <c r="F200" s="30">
        <v>1</v>
      </c>
      <c r="G200" s="24" t="s">
        <v>362</v>
      </c>
      <c r="H200" s="24" t="s">
        <v>279</v>
      </c>
      <c r="I200" s="38">
        <v>275</v>
      </c>
      <c r="J200" s="38">
        <v>288492</v>
      </c>
      <c r="K200" s="24" t="s">
        <v>861</v>
      </c>
      <c r="L200" s="33">
        <v>2.00999999999999</v>
      </c>
      <c r="M200" s="33">
        <v>1.72</v>
      </c>
      <c r="N200" s="33">
        <v>2.35</v>
      </c>
      <c r="O200" s="30">
        <v>1</v>
      </c>
      <c r="P200" s="30" t="s">
        <v>272</v>
      </c>
      <c r="Q200" s="30" t="s">
        <v>272</v>
      </c>
      <c r="R200" s="30" t="s">
        <v>272</v>
      </c>
      <c r="S200" s="30">
        <f>O200</f>
        <v>1</v>
      </c>
      <c r="T200" s="30">
        <v>1</v>
      </c>
      <c r="U200" s="30">
        <f t="shared" si="3"/>
        <v>2</v>
      </c>
      <c r="V200" s="30">
        <v>0</v>
      </c>
      <c r="W200" s="30">
        <v>1</v>
      </c>
      <c r="X200" s="24">
        <v>31115907</v>
      </c>
      <c r="Y200" s="24" t="s">
        <v>273</v>
      </c>
      <c r="Z200" s="26" t="s">
        <v>362</v>
      </c>
      <c r="AA200" s="26" t="s">
        <v>862</v>
      </c>
      <c r="AB200" s="32" t="s">
        <v>863</v>
      </c>
      <c r="AC200" s="32" t="s">
        <v>864</v>
      </c>
    </row>
    <row r="201" spans="1:29" s="9" customFormat="1" x14ac:dyDescent="0.35">
      <c r="A201" s="24" t="s">
        <v>860</v>
      </c>
      <c r="B201" s="30">
        <v>2020</v>
      </c>
      <c r="C201" s="24" t="s">
        <v>540</v>
      </c>
      <c r="D201" s="24" t="s">
        <v>540</v>
      </c>
      <c r="E201" s="24" t="s">
        <v>37</v>
      </c>
      <c r="F201" s="30">
        <v>1</v>
      </c>
      <c r="G201" s="24" t="s">
        <v>362</v>
      </c>
      <c r="H201" s="24" t="s">
        <v>279</v>
      </c>
      <c r="I201" s="38">
        <v>698</v>
      </c>
      <c r="J201" s="38">
        <v>288492</v>
      </c>
      <c r="K201" s="24" t="s">
        <v>861</v>
      </c>
      <c r="L201" s="33">
        <v>1.1499999999999899</v>
      </c>
      <c r="M201" s="33">
        <v>1.03</v>
      </c>
      <c r="N201" s="33">
        <v>1.29</v>
      </c>
      <c r="O201" s="30">
        <v>1</v>
      </c>
      <c r="P201" s="30" t="s">
        <v>272</v>
      </c>
      <c r="Q201" s="30" t="s">
        <v>272</v>
      </c>
      <c r="R201" s="30" t="s">
        <v>272</v>
      </c>
      <c r="S201" s="30">
        <v>1</v>
      </c>
      <c r="T201" s="30">
        <v>1</v>
      </c>
      <c r="U201" s="30">
        <f t="shared" si="3"/>
        <v>2</v>
      </c>
      <c r="V201" s="30">
        <v>0</v>
      </c>
      <c r="W201" s="30">
        <v>1</v>
      </c>
      <c r="X201" s="24">
        <v>31115907</v>
      </c>
      <c r="Y201" s="24" t="s">
        <v>273</v>
      </c>
      <c r="Z201" s="26" t="s">
        <v>362</v>
      </c>
      <c r="AA201" s="26" t="s">
        <v>862</v>
      </c>
      <c r="AB201" s="32" t="s">
        <v>863</v>
      </c>
      <c r="AC201" s="32" t="s">
        <v>864</v>
      </c>
    </row>
    <row r="202" spans="1:29" s="9" customFormat="1" x14ac:dyDescent="0.35">
      <c r="A202" s="24" t="s">
        <v>1365</v>
      </c>
      <c r="B202" s="30">
        <v>2024</v>
      </c>
      <c r="C202" s="24" t="s">
        <v>352</v>
      </c>
      <c r="D202" s="24" t="s">
        <v>353</v>
      </c>
      <c r="E202" s="24" t="s">
        <v>138</v>
      </c>
      <c r="F202" s="30">
        <v>1</v>
      </c>
      <c r="G202" s="24" t="s">
        <v>269</v>
      </c>
      <c r="H202" s="24" t="s">
        <v>270</v>
      </c>
      <c r="I202" s="38">
        <v>3250</v>
      </c>
      <c r="J202" s="38">
        <v>281923</v>
      </c>
      <c r="K202" s="26" t="s">
        <v>470</v>
      </c>
      <c r="L202" s="33">
        <v>0.8587340256999999</v>
      </c>
      <c r="M202" s="33">
        <v>0.81537269759999997</v>
      </c>
      <c r="N202" s="33">
        <v>0.95099004989999991</v>
      </c>
      <c r="O202" s="30">
        <v>1</v>
      </c>
      <c r="P202" s="30" t="s">
        <v>272</v>
      </c>
      <c r="Q202" s="30" t="s">
        <v>272</v>
      </c>
      <c r="R202" s="30" t="s">
        <v>272</v>
      </c>
      <c r="S202" s="31">
        <v>1</v>
      </c>
      <c r="T202" s="31" t="s">
        <v>470</v>
      </c>
      <c r="U202" s="31">
        <f t="shared" si="3"/>
        <v>1</v>
      </c>
      <c r="V202" s="30">
        <v>0</v>
      </c>
      <c r="W202" s="30">
        <v>1</v>
      </c>
      <c r="X202" s="24">
        <v>38865417</v>
      </c>
      <c r="Y202" s="24" t="s">
        <v>336</v>
      </c>
      <c r="Z202" s="26" t="s">
        <v>269</v>
      </c>
      <c r="AA202" s="26" t="s">
        <v>1366</v>
      </c>
      <c r="AB202" s="32" t="s">
        <v>1367</v>
      </c>
      <c r="AC202" s="32" t="s">
        <v>1368</v>
      </c>
    </row>
    <row r="203" spans="1:29" s="9" customFormat="1" x14ac:dyDescent="0.35">
      <c r="A203" s="24" t="s">
        <v>717</v>
      </c>
      <c r="B203" s="30">
        <v>2022</v>
      </c>
      <c r="C203" s="24" t="s">
        <v>387</v>
      </c>
      <c r="D203" s="24" t="s">
        <v>387</v>
      </c>
      <c r="E203" s="24" t="s">
        <v>217</v>
      </c>
      <c r="F203" s="30">
        <v>1</v>
      </c>
      <c r="G203" s="24" t="s">
        <v>269</v>
      </c>
      <c r="H203" s="24" t="s">
        <v>270</v>
      </c>
      <c r="I203" s="38">
        <v>184</v>
      </c>
      <c r="J203" s="38">
        <v>277520</v>
      </c>
      <c r="K203" s="24" t="s">
        <v>718</v>
      </c>
      <c r="L203" s="33">
        <v>1</v>
      </c>
      <c r="M203" s="33">
        <v>0.9</v>
      </c>
      <c r="N203" s="33">
        <v>1.1100000000000001</v>
      </c>
      <c r="O203" s="30">
        <v>1</v>
      </c>
      <c r="P203" s="30" t="s">
        <v>272</v>
      </c>
      <c r="Q203" s="30" t="s">
        <v>272</v>
      </c>
      <c r="R203" s="30">
        <v>1</v>
      </c>
      <c r="S203" s="30">
        <v>1</v>
      </c>
      <c r="T203" s="30">
        <v>0</v>
      </c>
      <c r="U203" s="30">
        <f t="shared" si="3"/>
        <v>1</v>
      </c>
      <c r="V203" s="30">
        <v>0</v>
      </c>
      <c r="W203" s="30">
        <v>1</v>
      </c>
      <c r="X203" s="24">
        <v>35817851</v>
      </c>
      <c r="Y203" s="24" t="s">
        <v>273</v>
      </c>
      <c r="Z203" s="26" t="s">
        <v>269</v>
      </c>
      <c r="AA203" s="26" t="s">
        <v>719</v>
      </c>
      <c r="AB203" s="32" t="s">
        <v>720</v>
      </c>
      <c r="AC203" s="32" t="s">
        <v>721</v>
      </c>
    </row>
    <row r="204" spans="1:29" s="9" customFormat="1" x14ac:dyDescent="0.35">
      <c r="A204" s="24" t="s">
        <v>717</v>
      </c>
      <c r="B204" s="30">
        <v>2022</v>
      </c>
      <c r="C204" s="24" t="s">
        <v>283</v>
      </c>
      <c r="D204" s="24" t="s">
        <v>283</v>
      </c>
      <c r="E204" s="24" t="s">
        <v>217</v>
      </c>
      <c r="F204" s="30">
        <v>1</v>
      </c>
      <c r="G204" s="24" t="s">
        <v>269</v>
      </c>
      <c r="H204" s="24" t="s">
        <v>270</v>
      </c>
      <c r="I204" s="38">
        <v>274</v>
      </c>
      <c r="J204" s="38">
        <v>277520</v>
      </c>
      <c r="K204" s="24" t="s">
        <v>718</v>
      </c>
      <c r="L204" s="33">
        <v>1.08</v>
      </c>
      <c r="M204" s="33">
        <v>0.99</v>
      </c>
      <c r="N204" s="33">
        <v>1.17</v>
      </c>
      <c r="O204" s="30">
        <v>1</v>
      </c>
      <c r="P204" s="30" t="s">
        <v>272</v>
      </c>
      <c r="Q204" s="30">
        <v>1</v>
      </c>
      <c r="R204" s="30" t="s">
        <v>272</v>
      </c>
      <c r="S204" s="30">
        <v>1</v>
      </c>
      <c r="T204" s="30">
        <v>0</v>
      </c>
      <c r="U204" s="30">
        <f t="shared" si="3"/>
        <v>1</v>
      </c>
      <c r="V204" s="30">
        <v>0</v>
      </c>
      <c r="W204" s="30">
        <v>1</v>
      </c>
      <c r="X204" s="24">
        <v>35817851</v>
      </c>
      <c r="Y204" s="24" t="s">
        <v>273</v>
      </c>
      <c r="Z204" s="26" t="s">
        <v>269</v>
      </c>
      <c r="AA204" s="26" t="s">
        <v>719</v>
      </c>
      <c r="AB204" s="32" t="s">
        <v>720</v>
      </c>
      <c r="AC204" s="32" t="s">
        <v>721</v>
      </c>
    </row>
    <row r="205" spans="1:29" s="9" customFormat="1" x14ac:dyDescent="0.35">
      <c r="A205" s="24" t="s">
        <v>717</v>
      </c>
      <c r="B205" s="30">
        <v>2022</v>
      </c>
      <c r="C205" s="24" t="s">
        <v>441</v>
      </c>
      <c r="D205" s="24" t="s">
        <v>441</v>
      </c>
      <c r="E205" s="24" t="s">
        <v>217</v>
      </c>
      <c r="F205" s="30">
        <v>1</v>
      </c>
      <c r="G205" s="24" t="s">
        <v>269</v>
      </c>
      <c r="H205" s="24" t="s">
        <v>270</v>
      </c>
      <c r="I205" s="38">
        <v>346</v>
      </c>
      <c r="J205" s="38">
        <v>277520</v>
      </c>
      <c r="K205" s="24" t="s">
        <v>718</v>
      </c>
      <c r="L205" s="33">
        <v>1.04</v>
      </c>
      <c r="M205" s="33">
        <v>0.97</v>
      </c>
      <c r="N205" s="33">
        <v>1.1100000000000001</v>
      </c>
      <c r="O205" s="30">
        <v>1</v>
      </c>
      <c r="P205" s="30" t="s">
        <v>272</v>
      </c>
      <c r="Q205" s="30" t="s">
        <v>272</v>
      </c>
      <c r="R205" s="30" t="s">
        <v>272</v>
      </c>
      <c r="S205" s="30">
        <v>1</v>
      </c>
      <c r="T205" s="30">
        <v>0</v>
      </c>
      <c r="U205" s="30">
        <f t="shared" si="3"/>
        <v>1</v>
      </c>
      <c r="V205" s="30">
        <v>0</v>
      </c>
      <c r="W205" s="30">
        <v>1</v>
      </c>
      <c r="X205" s="24">
        <v>35817851</v>
      </c>
      <c r="Y205" s="24" t="s">
        <v>273</v>
      </c>
      <c r="Z205" s="26" t="s">
        <v>269</v>
      </c>
      <c r="AA205" s="26" t="s">
        <v>719</v>
      </c>
      <c r="AB205" s="32" t="s">
        <v>720</v>
      </c>
      <c r="AC205" s="32" t="s">
        <v>721</v>
      </c>
    </row>
    <row r="206" spans="1:29" s="9" customFormat="1" x14ac:dyDescent="0.35">
      <c r="A206" s="24" t="s">
        <v>717</v>
      </c>
      <c r="B206" s="30">
        <v>2022</v>
      </c>
      <c r="C206" s="24" t="s">
        <v>491</v>
      </c>
      <c r="D206" s="24" t="s">
        <v>491</v>
      </c>
      <c r="E206" s="24" t="s">
        <v>217</v>
      </c>
      <c r="F206" s="30">
        <v>1</v>
      </c>
      <c r="G206" s="24" t="s">
        <v>269</v>
      </c>
      <c r="H206" s="24" t="s">
        <v>270</v>
      </c>
      <c r="I206" s="38">
        <v>478</v>
      </c>
      <c r="J206" s="38">
        <v>277520</v>
      </c>
      <c r="K206" s="24" t="s">
        <v>718</v>
      </c>
      <c r="L206" s="33">
        <v>1.22</v>
      </c>
      <c r="M206" s="33">
        <v>1.1599999999999999</v>
      </c>
      <c r="N206" s="33">
        <v>1.29</v>
      </c>
      <c r="O206" s="30">
        <v>1</v>
      </c>
      <c r="P206" s="30" t="s">
        <v>272</v>
      </c>
      <c r="Q206" s="30" t="s">
        <v>272</v>
      </c>
      <c r="R206" s="30">
        <v>1</v>
      </c>
      <c r="S206" s="30">
        <f>W206</f>
        <v>1</v>
      </c>
      <c r="T206" s="30">
        <v>0</v>
      </c>
      <c r="U206" s="30">
        <f t="shared" si="3"/>
        <v>1</v>
      </c>
      <c r="V206" s="30">
        <v>0</v>
      </c>
      <c r="W206" s="30">
        <v>1</v>
      </c>
      <c r="X206" s="24">
        <v>35817851</v>
      </c>
      <c r="Y206" s="24" t="s">
        <v>273</v>
      </c>
      <c r="Z206" s="26" t="s">
        <v>269</v>
      </c>
      <c r="AA206" s="26" t="s">
        <v>719</v>
      </c>
      <c r="AB206" s="32" t="s">
        <v>720</v>
      </c>
      <c r="AC206" s="32" t="s">
        <v>721</v>
      </c>
    </row>
    <row r="207" spans="1:29" s="9" customFormat="1" x14ac:dyDescent="0.35">
      <c r="A207" s="24" t="s">
        <v>717</v>
      </c>
      <c r="B207" s="30">
        <v>2022</v>
      </c>
      <c r="C207" s="24" t="s">
        <v>393</v>
      </c>
      <c r="D207" s="24" t="s">
        <v>393</v>
      </c>
      <c r="E207" s="24" t="s">
        <v>217</v>
      </c>
      <c r="F207" s="30">
        <v>1</v>
      </c>
      <c r="G207" s="24" t="s">
        <v>269</v>
      </c>
      <c r="H207" s="24" t="s">
        <v>270</v>
      </c>
      <c r="I207" s="38">
        <v>556</v>
      </c>
      <c r="J207" s="38">
        <v>277520</v>
      </c>
      <c r="K207" s="24" t="s">
        <v>718</v>
      </c>
      <c r="L207" s="33">
        <v>1.05</v>
      </c>
      <c r="M207" s="33">
        <v>1</v>
      </c>
      <c r="N207" s="33">
        <v>1.1200000000000001</v>
      </c>
      <c r="O207" s="30">
        <v>1</v>
      </c>
      <c r="P207" s="30" t="s">
        <v>272</v>
      </c>
      <c r="Q207" s="30" t="s">
        <v>272</v>
      </c>
      <c r="R207" s="30" t="s">
        <v>272</v>
      </c>
      <c r="S207" s="30">
        <v>1</v>
      </c>
      <c r="T207" s="30">
        <v>0</v>
      </c>
      <c r="U207" s="30">
        <f t="shared" si="3"/>
        <v>1</v>
      </c>
      <c r="V207" s="30">
        <v>0</v>
      </c>
      <c r="W207" s="30">
        <v>1</v>
      </c>
      <c r="X207" s="24">
        <v>35817851</v>
      </c>
      <c r="Y207" s="24" t="s">
        <v>273</v>
      </c>
      <c r="Z207" s="26" t="s">
        <v>269</v>
      </c>
      <c r="AA207" s="26" t="s">
        <v>719</v>
      </c>
      <c r="AB207" s="32" t="s">
        <v>720</v>
      </c>
      <c r="AC207" s="32" t="s">
        <v>721</v>
      </c>
    </row>
    <row r="208" spans="1:29" s="9" customFormat="1" x14ac:dyDescent="0.35">
      <c r="A208" s="24" t="s">
        <v>717</v>
      </c>
      <c r="B208" s="30">
        <v>2022</v>
      </c>
      <c r="C208" s="24" t="s">
        <v>296</v>
      </c>
      <c r="D208" s="24" t="s">
        <v>296</v>
      </c>
      <c r="E208" s="24" t="s">
        <v>217</v>
      </c>
      <c r="F208" s="30">
        <v>1</v>
      </c>
      <c r="G208" s="24" t="s">
        <v>269</v>
      </c>
      <c r="H208" s="24" t="s">
        <v>270</v>
      </c>
      <c r="I208" s="38">
        <v>513</v>
      </c>
      <c r="J208" s="38">
        <v>277520</v>
      </c>
      <c r="K208" s="24" t="s">
        <v>718</v>
      </c>
      <c r="L208" s="33">
        <v>1.06</v>
      </c>
      <c r="M208" s="33">
        <v>1.01</v>
      </c>
      <c r="N208" s="33">
        <v>1.1200000000000001</v>
      </c>
      <c r="O208" s="30">
        <v>1</v>
      </c>
      <c r="P208" s="30">
        <v>1</v>
      </c>
      <c r="Q208" s="30" t="s">
        <v>272</v>
      </c>
      <c r="R208" s="30" t="s">
        <v>272</v>
      </c>
      <c r="S208" s="30">
        <v>1</v>
      </c>
      <c r="T208" s="30">
        <v>0</v>
      </c>
      <c r="U208" s="30">
        <f t="shared" si="3"/>
        <v>1</v>
      </c>
      <c r="V208" s="30">
        <v>0</v>
      </c>
      <c r="W208" s="30">
        <v>1</v>
      </c>
      <c r="X208" s="24">
        <v>35817851</v>
      </c>
      <c r="Y208" s="24" t="s">
        <v>273</v>
      </c>
      <c r="Z208" s="26" t="s">
        <v>269</v>
      </c>
      <c r="AA208" s="26" t="s">
        <v>719</v>
      </c>
      <c r="AB208" s="32" t="s">
        <v>720</v>
      </c>
      <c r="AC208" s="32" t="s">
        <v>721</v>
      </c>
    </row>
    <row r="209" spans="1:29" s="9" customFormat="1" x14ac:dyDescent="0.35">
      <c r="A209" s="24" t="s">
        <v>941</v>
      </c>
      <c r="B209" s="30">
        <v>2012</v>
      </c>
      <c r="C209" s="24" t="s">
        <v>393</v>
      </c>
      <c r="D209" s="24" t="s">
        <v>393</v>
      </c>
      <c r="E209" s="24" t="s">
        <v>154</v>
      </c>
      <c r="F209" s="30">
        <v>1</v>
      </c>
      <c r="G209" s="24" t="s">
        <v>269</v>
      </c>
      <c r="H209" s="24" t="s">
        <v>270</v>
      </c>
      <c r="I209" s="38">
        <v>4076</v>
      </c>
      <c r="J209" s="38">
        <v>273679</v>
      </c>
      <c r="K209" s="24" t="s">
        <v>1385</v>
      </c>
      <c r="L209" s="33">
        <v>1.1000000000000001</v>
      </c>
      <c r="M209" s="33">
        <v>1.06</v>
      </c>
      <c r="N209" s="33">
        <v>1.1399999999999899</v>
      </c>
      <c r="O209" s="30">
        <v>1</v>
      </c>
      <c r="P209" s="30" t="s">
        <v>272</v>
      </c>
      <c r="Q209" s="30" t="s">
        <v>272</v>
      </c>
      <c r="R209" s="30" t="s">
        <v>272</v>
      </c>
      <c r="S209" s="30">
        <v>1</v>
      </c>
      <c r="T209" s="30">
        <v>1</v>
      </c>
      <c r="U209" s="30">
        <f t="shared" si="3"/>
        <v>2</v>
      </c>
      <c r="V209" s="30">
        <v>0</v>
      </c>
      <c r="W209" s="30">
        <v>1</v>
      </c>
      <c r="X209" s="24">
        <v>23186750</v>
      </c>
      <c r="Y209" s="24" t="s">
        <v>273</v>
      </c>
      <c r="Z209" s="26" t="s">
        <v>269</v>
      </c>
      <c r="AA209" s="26" t="s">
        <v>1386</v>
      </c>
      <c r="AB209" s="32" t="s">
        <v>1387</v>
      </c>
      <c r="AC209" s="32" t="s">
        <v>1388</v>
      </c>
    </row>
    <row r="210" spans="1:29" s="9" customFormat="1" x14ac:dyDescent="0.35">
      <c r="A210" s="24" t="s">
        <v>577</v>
      </c>
      <c r="B210" s="30">
        <v>2017</v>
      </c>
      <c r="C210" s="24" t="s">
        <v>551</v>
      </c>
      <c r="D210" s="24" t="s">
        <v>551</v>
      </c>
      <c r="E210" s="24" t="s">
        <v>154</v>
      </c>
      <c r="F210" s="30">
        <v>1</v>
      </c>
      <c r="G210" s="24" t="s">
        <v>269</v>
      </c>
      <c r="H210" s="24" t="s">
        <v>270</v>
      </c>
      <c r="I210" s="38">
        <v>433</v>
      </c>
      <c r="J210" s="38">
        <v>271271</v>
      </c>
      <c r="K210" s="24" t="s">
        <v>578</v>
      </c>
      <c r="L210" s="33">
        <v>1.4025517306999999</v>
      </c>
      <c r="M210" s="33">
        <v>1.2762815624999999</v>
      </c>
      <c r="N210" s="33">
        <v>1.5386239549</v>
      </c>
      <c r="O210" s="30">
        <v>1</v>
      </c>
      <c r="P210" s="30">
        <v>1</v>
      </c>
      <c r="Q210" s="30">
        <v>1</v>
      </c>
      <c r="R210" s="30">
        <v>1</v>
      </c>
      <c r="S210" s="30">
        <f>IF(OR(O210=0, P210=0, Q210=0, R210=0), 0, 1)</f>
        <v>1</v>
      </c>
      <c r="T210" s="30">
        <v>1</v>
      </c>
      <c r="U210" s="30">
        <f t="shared" si="3"/>
        <v>2</v>
      </c>
      <c r="V210" s="30">
        <v>0</v>
      </c>
      <c r="W210" s="30">
        <v>1</v>
      </c>
      <c r="X210" s="24">
        <v>28196067</v>
      </c>
      <c r="Y210" s="24" t="s">
        <v>336</v>
      </c>
      <c r="Z210" s="26" t="s">
        <v>269</v>
      </c>
      <c r="AA210" s="26" t="s">
        <v>579</v>
      </c>
      <c r="AB210" s="32" t="s">
        <v>580</v>
      </c>
      <c r="AC210" s="32" t="s">
        <v>581</v>
      </c>
    </row>
    <row r="211" spans="1:29" s="9" customFormat="1" x14ac:dyDescent="0.35">
      <c r="A211" s="24" t="s">
        <v>833</v>
      </c>
      <c r="B211" s="30">
        <v>2009</v>
      </c>
      <c r="C211" s="24" t="s">
        <v>474</v>
      </c>
      <c r="D211" s="24" t="s">
        <v>474</v>
      </c>
      <c r="E211" s="24" t="s">
        <v>154</v>
      </c>
      <c r="F211" s="30">
        <v>1</v>
      </c>
      <c r="G211" s="24" t="s">
        <v>269</v>
      </c>
      <c r="H211" s="24" t="s">
        <v>270</v>
      </c>
      <c r="I211" s="38">
        <v>236</v>
      </c>
      <c r="J211" s="38">
        <v>270395</v>
      </c>
      <c r="K211" s="24" t="s">
        <v>834</v>
      </c>
      <c r="L211" s="33">
        <v>1.01</v>
      </c>
      <c r="M211" s="33">
        <v>0.89</v>
      </c>
      <c r="N211" s="33">
        <v>1.1399999999999899</v>
      </c>
      <c r="O211" s="30">
        <v>1</v>
      </c>
      <c r="P211" s="30" t="s">
        <v>272</v>
      </c>
      <c r="Q211" s="30" t="s">
        <v>272</v>
      </c>
      <c r="R211" s="30" t="s">
        <v>272</v>
      </c>
      <c r="S211" s="30">
        <v>1</v>
      </c>
      <c r="T211" s="30">
        <v>1</v>
      </c>
      <c r="U211" s="30">
        <f t="shared" si="3"/>
        <v>2</v>
      </c>
      <c r="V211" s="30">
        <v>0</v>
      </c>
      <c r="W211" s="30">
        <v>0</v>
      </c>
      <c r="X211" s="24">
        <v>19808953</v>
      </c>
      <c r="Y211" s="24" t="s">
        <v>310</v>
      </c>
      <c r="Z211" s="26" t="s">
        <v>269</v>
      </c>
      <c r="AA211" s="26" t="s">
        <v>835</v>
      </c>
      <c r="AB211" s="32" t="s">
        <v>836</v>
      </c>
      <c r="AC211" s="32" t="s">
        <v>837</v>
      </c>
    </row>
    <row r="212" spans="1:29" s="9" customFormat="1" x14ac:dyDescent="0.35">
      <c r="A212" s="24" t="s">
        <v>1360</v>
      </c>
      <c r="B212" s="30">
        <v>2022</v>
      </c>
      <c r="C212" s="24" t="s">
        <v>387</v>
      </c>
      <c r="D212" s="24" t="s">
        <v>387</v>
      </c>
      <c r="E212" s="24" t="s">
        <v>154</v>
      </c>
      <c r="F212" s="30">
        <v>1</v>
      </c>
      <c r="G212" s="24" t="s">
        <v>269</v>
      </c>
      <c r="H212" s="24" t="s">
        <v>270</v>
      </c>
      <c r="I212" s="38">
        <v>3092</v>
      </c>
      <c r="J212" s="38">
        <v>269480</v>
      </c>
      <c r="K212" s="24" t="s">
        <v>1361</v>
      </c>
      <c r="L212" s="33">
        <v>1.0900000000000001</v>
      </c>
      <c r="M212" s="33">
        <v>1.04</v>
      </c>
      <c r="N212" s="33">
        <v>1.1299999999999899</v>
      </c>
      <c r="O212" s="30">
        <v>1</v>
      </c>
      <c r="P212" s="30" t="s">
        <v>272</v>
      </c>
      <c r="Q212" s="30" t="s">
        <v>272</v>
      </c>
      <c r="R212" s="30">
        <v>1</v>
      </c>
      <c r="S212" s="30">
        <v>1</v>
      </c>
      <c r="T212" s="30">
        <v>1</v>
      </c>
      <c r="U212" s="30">
        <f t="shared" si="3"/>
        <v>2</v>
      </c>
      <c r="V212" s="30">
        <v>0</v>
      </c>
      <c r="W212" s="30">
        <v>1</v>
      </c>
      <c r="X212" s="24">
        <v>36255251</v>
      </c>
      <c r="Y212" s="24" t="s">
        <v>273</v>
      </c>
      <c r="Z212" s="26" t="s">
        <v>269</v>
      </c>
      <c r="AA212" s="26" t="s">
        <v>1362</v>
      </c>
      <c r="AB212" s="32" t="s">
        <v>1363</v>
      </c>
      <c r="AC212" s="32" t="s">
        <v>1364</v>
      </c>
    </row>
    <row r="213" spans="1:29" s="9" customFormat="1" x14ac:dyDescent="0.35">
      <c r="A213" s="24" t="s">
        <v>904</v>
      </c>
      <c r="B213" s="30">
        <v>2019</v>
      </c>
      <c r="C213" s="24" t="s">
        <v>352</v>
      </c>
      <c r="D213" s="24" t="s">
        <v>353</v>
      </c>
      <c r="E213" s="24" t="s">
        <v>107</v>
      </c>
      <c r="F213" s="30">
        <v>1</v>
      </c>
      <c r="G213" s="24" t="s">
        <v>448</v>
      </c>
      <c r="H213" s="24" t="s">
        <v>279</v>
      </c>
      <c r="I213" s="38">
        <v>289</v>
      </c>
      <c r="J213" s="38">
        <v>268944</v>
      </c>
      <c r="K213" s="24" t="s">
        <v>905</v>
      </c>
      <c r="L213" s="33">
        <v>1.39</v>
      </c>
      <c r="M213" s="33">
        <v>1.1100000000000001</v>
      </c>
      <c r="N213" s="33">
        <v>1.73</v>
      </c>
      <c r="O213" s="30">
        <v>1</v>
      </c>
      <c r="P213" s="30" t="s">
        <v>272</v>
      </c>
      <c r="Q213" s="30" t="s">
        <v>272</v>
      </c>
      <c r="R213" s="30" t="s">
        <v>272</v>
      </c>
      <c r="S213" s="31">
        <v>1</v>
      </c>
      <c r="T213" s="31">
        <v>1</v>
      </c>
      <c r="U213" s="31">
        <f t="shared" si="3"/>
        <v>2</v>
      </c>
      <c r="V213" s="30">
        <v>1</v>
      </c>
      <c r="W213" s="30">
        <v>1</v>
      </c>
      <c r="X213" s="24">
        <v>30282445</v>
      </c>
      <c r="Y213" s="24" t="s">
        <v>310</v>
      </c>
      <c r="Z213" s="26" t="s">
        <v>448</v>
      </c>
      <c r="AA213" s="26" t="s">
        <v>906</v>
      </c>
      <c r="AB213" s="32" t="s">
        <v>907</v>
      </c>
      <c r="AC213" s="32" t="s">
        <v>908</v>
      </c>
    </row>
    <row r="214" spans="1:29" s="9" customFormat="1" ht="29" x14ac:dyDescent="0.35">
      <c r="A214" s="24" t="s">
        <v>1302</v>
      </c>
      <c r="B214" s="30">
        <v>2024</v>
      </c>
      <c r="C214" s="24" t="s">
        <v>325</v>
      </c>
      <c r="D214" s="24" t="s">
        <v>325</v>
      </c>
      <c r="E214" s="24" t="s">
        <v>212</v>
      </c>
      <c r="F214" s="30">
        <v>1</v>
      </c>
      <c r="G214" s="24" t="s">
        <v>394</v>
      </c>
      <c r="H214" s="24" t="s">
        <v>303</v>
      </c>
      <c r="I214" s="38">
        <v>6956</v>
      </c>
      <c r="J214" s="38">
        <v>249083</v>
      </c>
      <c r="K214" s="24" t="s">
        <v>1115</v>
      </c>
      <c r="L214" s="33">
        <v>1.1201434756278346</v>
      </c>
      <c r="M214" s="33">
        <v>1.090875673001853</v>
      </c>
      <c r="N214" s="33">
        <v>1.1483922479847533</v>
      </c>
      <c r="O214" s="30">
        <v>1</v>
      </c>
      <c r="P214" s="30" t="s">
        <v>272</v>
      </c>
      <c r="Q214" s="30" t="s">
        <v>272</v>
      </c>
      <c r="R214" s="30" t="s">
        <v>272</v>
      </c>
      <c r="S214" s="30">
        <v>1</v>
      </c>
      <c r="T214" s="30">
        <v>1</v>
      </c>
      <c r="U214" s="31">
        <f t="shared" si="3"/>
        <v>2</v>
      </c>
      <c r="V214" s="30">
        <v>0</v>
      </c>
      <c r="W214" s="30">
        <v>1</v>
      </c>
      <c r="X214" s="24">
        <v>39150790</v>
      </c>
      <c r="Y214" s="24" t="s">
        <v>1454</v>
      </c>
      <c r="Z214" s="26" t="s">
        <v>394</v>
      </c>
      <c r="AA214" s="37" t="s">
        <v>1455</v>
      </c>
      <c r="AB214" s="32" t="s">
        <v>1456</v>
      </c>
      <c r="AC214" s="32" t="s">
        <v>1457</v>
      </c>
    </row>
    <row r="215" spans="1:29" s="9" customFormat="1" x14ac:dyDescent="0.35">
      <c r="A215" s="24" t="s">
        <v>874</v>
      </c>
      <c r="B215" s="30">
        <v>2022</v>
      </c>
      <c r="C215" s="24" t="s">
        <v>307</v>
      </c>
      <c r="D215" s="24" t="s">
        <v>307</v>
      </c>
      <c r="E215" s="24" t="s">
        <v>212</v>
      </c>
      <c r="F215" s="30">
        <v>1</v>
      </c>
      <c r="G215" s="24" t="s">
        <v>394</v>
      </c>
      <c r="H215" s="24" t="s">
        <v>303</v>
      </c>
      <c r="I215" s="38">
        <v>496</v>
      </c>
      <c r="J215" s="38">
        <v>244574</v>
      </c>
      <c r="K215" s="24" t="s">
        <v>1033</v>
      </c>
      <c r="L215" s="33">
        <v>1.1040808032</v>
      </c>
      <c r="M215" s="33">
        <v>0.52773191679999998</v>
      </c>
      <c r="N215" s="33">
        <v>2.1924480356999991</v>
      </c>
      <c r="O215" s="30">
        <v>1</v>
      </c>
      <c r="P215" s="30" t="s">
        <v>272</v>
      </c>
      <c r="Q215" s="30" t="s">
        <v>272</v>
      </c>
      <c r="R215" s="30" t="s">
        <v>272</v>
      </c>
      <c r="S215" s="30">
        <v>1</v>
      </c>
      <c r="T215" s="30">
        <v>1</v>
      </c>
      <c r="U215" s="30">
        <f t="shared" si="3"/>
        <v>2</v>
      </c>
      <c r="V215" s="30">
        <v>0</v>
      </c>
      <c r="W215" s="30" t="s">
        <v>272</v>
      </c>
      <c r="X215" s="24">
        <v>36014876</v>
      </c>
      <c r="Y215" s="24" t="s">
        <v>336</v>
      </c>
      <c r="Z215" s="26" t="s">
        <v>394</v>
      </c>
      <c r="AA215" s="26" t="s">
        <v>1034</v>
      </c>
      <c r="AB215" s="32" t="s">
        <v>1035</v>
      </c>
      <c r="AC215" s="32" t="s">
        <v>1036</v>
      </c>
    </row>
    <row r="216" spans="1:29" s="9" customFormat="1" x14ac:dyDescent="0.35">
      <c r="A216" s="24" t="s">
        <v>599</v>
      </c>
      <c r="B216" s="30">
        <v>2023</v>
      </c>
      <c r="C216" s="24" t="s">
        <v>361</v>
      </c>
      <c r="D216" s="24" t="s">
        <v>361</v>
      </c>
      <c r="E216" s="24" t="s">
        <v>162</v>
      </c>
      <c r="F216" s="30">
        <v>1</v>
      </c>
      <c r="G216" s="24" t="s">
        <v>481</v>
      </c>
      <c r="H216" s="24" t="s">
        <v>303</v>
      </c>
      <c r="I216" s="38">
        <v>15217</v>
      </c>
      <c r="J216" s="38">
        <v>234892</v>
      </c>
      <c r="K216" s="24" t="s">
        <v>1463</v>
      </c>
      <c r="L216" s="33">
        <v>0.81</v>
      </c>
      <c r="M216" s="33">
        <v>0.79</v>
      </c>
      <c r="N216" s="33">
        <v>0.84</v>
      </c>
      <c r="O216" s="30">
        <v>1</v>
      </c>
      <c r="P216" s="30" t="s">
        <v>272</v>
      </c>
      <c r="Q216" s="30" t="s">
        <v>272</v>
      </c>
      <c r="R216" s="30" t="s">
        <v>272</v>
      </c>
      <c r="S216" s="30">
        <v>1</v>
      </c>
      <c r="T216" s="30">
        <v>1</v>
      </c>
      <c r="U216" s="30">
        <f t="shared" si="3"/>
        <v>2</v>
      </c>
      <c r="V216" s="30">
        <v>1</v>
      </c>
      <c r="W216" s="30">
        <v>0</v>
      </c>
      <c r="X216" s="24">
        <v>37713274</v>
      </c>
      <c r="Y216" s="24" t="s">
        <v>273</v>
      </c>
      <c r="Z216" s="26" t="s">
        <v>481</v>
      </c>
      <c r="AA216" s="26" t="s">
        <v>601</v>
      </c>
      <c r="AB216" s="32" t="s">
        <v>602</v>
      </c>
      <c r="AC216" s="32" t="s">
        <v>603</v>
      </c>
    </row>
    <row r="217" spans="1:29" s="9" customFormat="1" x14ac:dyDescent="0.35">
      <c r="A217" s="24" t="s">
        <v>640</v>
      </c>
      <c r="B217" s="30">
        <v>2023</v>
      </c>
      <c r="C217" s="24" t="s">
        <v>379</v>
      </c>
      <c r="D217" s="24" t="s">
        <v>379</v>
      </c>
      <c r="E217" s="24" t="s">
        <v>212</v>
      </c>
      <c r="F217" s="30">
        <v>1</v>
      </c>
      <c r="G217" s="24" t="s">
        <v>394</v>
      </c>
      <c r="H217" s="24" t="s">
        <v>303</v>
      </c>
      <c r="I217" s="38">
        <v>958</v>
      </c>
      <c r="J217" s="38">
        <v>230421</v>
      </c>
      <c r="K217" s="24" t="s">
        <v>641</v>
      </c>
      <c r="L217" s="33">
        <v>1.0641921264724199</v>
      </c>
      <c r="M217" s="33">
        <v>1.0003681030617</v>
      </c>
      <c r="N217" s="33">
        <v>1.1320881569292001</v>
      </c>
      <c r="O217" s="30">
        <v>1</v>
      </c>
      <c r="P217" s="30" t="s">
        <v>272</v>
      </c>
      <c r="Q217" s="30" t="s">
        <v>272</v>
      </c>
      <c r="R217" s="30" t="s">
        <v>272</v>
      </c>
      <c r="S217" s="30">
        <v>1</v>
      </c>
      <c r="T217" s="30">
        <v>1</v>
      </c>
      <c r="U217" s="30">
        <f t="shared" si="3"/>
        <v>2</v>
      </c>
      <c r="V217" s="30">
        <v>0</v>
      </c>
      <c r="W217" s="30">
        <v>1</v>
      </c>
      <c r="X217" s="24">
        <v>37311415</v>
      </c>
      <c r="Y217" s="24" t="s">
        <v>329</v>
      </c>
      <c r="Z217" s="26" t="s">
        <v>394</v>
      </c>
      <c r="AA217" s="26" t="s">
        <v>642</v>
      </c>
      <c r="AB217" s="32" t="s">
        <v>643</v>
      </c>
      <c r="AC217" s="32" t="s">
        <v>644</v>
      </c>
    </row>
    <row r="218" spans="1:29" s="9" customFormat="1" x14ac:dyDescent="0.35">
      <c r="A218" s="24" t="s">
        <v>640</v>
      </c>
      <c r="B218" s="30">
        <v>2023</v>
      </c>
      <c r="C218" s="24" t="s">
        <v>469</v>
      </c>
      <c r="D218" s="24" t="s">
        <v>469</v>
      </c>
      <c r="E218" s="24" t="s">
        <v>212</v>
      </c>
      <c r="F218" s="30">
        <v>1</v>
      </c>
      <c r="G218" s="24" t="s">
        <v>394</v>
      </c>
      <c r="H218" s="24" t="s">
        <v>303</v>
      </c>
      <c r="I218" s="38">
        <v>1291</v>
      </c>
      <c r="J218" s="38">
        <v>230221</v>
      </c>
      <c r="K218" s="24" t="s">
        <v>641</v>
      </c>
      <c r="L218" s="33">
        <v>1.73635879625363</v>
      </c>
      <c r="M218" s="33">
        <v>1.64502490073658</v>
      </c>
      <c r="N218" s="33">
        <v>1.83276366696782</v>
      </c>
      <c r="O218" s="30">
        <v>1</v>
      </c>
      <c r="P218" s="30" t="s">
        <v>272</v>
      </c>
      <c r="Q218" s="30" t="s">
        <v>272</v>
      </c>
      <c r="R218" s="30" t="s">
        <v>272</v>
      </c>
      <c r="S218" s="30">
        <f>O218</f>
        <v>1</v>
      </c>
      <c r="T218" s="30">
        <v>1</v>
      </c>
      <c r="U218" s="30">
        <f t="shared" si="3"/>
        <v>2</v>
      </c>
      <c r="V218" s="30">
        <v>0</v>
      </c>
      <c r="W218" s="30">
        <v>1</v>
      </c>
      <c r="X218" s="24">
        <v>37311415</v>
      </c>
      <c r="Y218" s="24" t="s">
        <v>329</v>
      </c>
      <c r="Z218" s="26" t="s">
        <v>394</v>
      </c>
      <c r="AA218" s="26" t="s">
        <v>642</v>
      </c>
      <c r="AB218" s="32" t="s">
        <v>643</v>
      </c>
      <c r="AC218" s="32" t="s">
        <v>644</v>
      </c>
    </row>
    <row r="219" spans="1:29" s="9" customFormat="1" x14ac:dyDescent="0.35">
      <c r="A219" s="24" t="s">
        <v>640</v>
      </c>
      <c r="B219" s="30">
        <v>2023</v>
      </c>
      <c r="C219" s="24" t="s">
        <v>540</v>
      </c>
      <c r="D219" s="24" t="s">
        <v>540</v>
      </c>
      <c r="E219" s="24" t="s">
        <v>212</v>
      </c>
      <c r="F219" s="30">
        <v>1</v>
      </c>
      <c r="G219" s="24" t="s">
        <v>394</v>
      </c>
      <c r="H219" s="24" t="s">
        <v>303</v>
      </c>
      <c r="I219" s="38">
        <v>113</v>
      </c>
      <c r="J219" s="38">
        <v>229443</v>
      </c>
      <c r="K219" s="24" t="s">
        <v>641</v>
      </c>
      <c r="L219" s="33">
        <v>1.1384963134924699</v>
      </c>
      <c r="M219" s="33">
        <v>0.95331721736806296</v>
      </c>
      <c r="N219" s="33">
        <v>1.359645910324</v>
      </c>
      <c r="O219" s="30">
        <v>1</v>
      </c>
      <c r="P219" s="30" t="s">
        <v>272</v>
      </c>
      <c r="Q219" s="30" t="s">
        <v>272</v>
      </c>
      <c r="R219" s="30" t="s">
        <v>272</v>
      </c>
      <c r="S219" s="30">
        <v>1</v>
      </c>
      <c r="T219" s="30">
        <v>1</v>
      </c>
      <c r="U219" s="30">
        <f t="shared" si="3"/>
        <v>2</v>
      </c>
      <c r="V219" s="30">
        <v>0</v>
      </c>
      <c r="W219" s="30">
        <v>1</v>
      </c>
      <c r="X219" s="24">
        <v>37311415</v>
      </c>
      <c r="Y219" s="24" t="s">
        <v>329</v>
      </c>
      <c r="Z219" s="26" t="s">
        <v>394</v>
      </c>
      <c r="AA219" s="26" t="s">
        <v>642</v>
      </c>
      <c r="AB219" s="32" t="s">
        <v>643</v>
      </c>
      <c r="AC219" s="32" t="s">
        <v>644</v>
      </c>
    </row>
    <row r="220" spans="1:29" s="9" customFormat="1" ht="29" x14ac:dyDescent="0.35">
      <c r="A220" s="24" t="s">
        <v>1204</v>
      </c>
      <c r="B220" s="30">
        <v>2018</v>
      </c>
      <c r="C220" s="24" t="s">
        <v>393</v>
      </c>
      <c r="D220" s="24" t="s">
        <v>393</v>
      </c>
      <c r="E220" s="24" t="s">
        <v>10</v>
      </c>
      <c r="F220" s="30">
        <v>1</v>
      </c>
      <c r="G220" s="24" t="s">
        <v>297</v>
      </c>
      <c r="H220" s="24" t="s">
        <v>297</v>
      </c>
      <c r="I220" s="38">
        <v>1204</v>
      </c>
      <c r="J220" s="38">
        <v>226584</v>
      </c>
      <c r="K220" s="24" t="s">
        <v>1205</v>
      </c>
      <c r="L220" s="33">
        <v>1.1399999999999899</v>
      </c>
      <c r="M220" s="33">
        <v>1.06</v>
      </c>
      <c r="N220" s="33">
        <v>1.24</v>
      </c>
      <c r="O220" s="30">
        <v>1</v>
      </c>
      <c r="P220" s="30" t="s">
        <v>272</v>
      </c>
      <c r="Q220" s="30" t="s">
        <v>272</v>
      </c>
      <c r="R220" s="30" t="s">
        <v>272</v>
      </c>
      <c r="S220" s="30">
        <v>1</v>
      </c>
      <c r="T220" s="30">
        <v>0</v>
      </c>
      <c r="U220" s="30">
        <f t="shared" si="3"/>
        <v>1</v>
      </c>
      <c r="V220" s="30">
        <v>0</v>
      </c>
      <c r="W220" s="30">
        <v>1</v>
      </c>
      <c r="X220" s="24">
        <v>29510753</v>
      </c>
      <c r="Y220" s="24" t="s">
        <v>310</v>
      </c>
      <c r="Z220" s="26" t="s">
        <v>297</v>
      </c>
      <c r="AA220" s="26" t="s">
        <v>1206</v>
      </c>
      <c r="AB220" s="32" t="s">
        <v>1207</v>
      </c>
      <c r="AC220" s="32" t="s">
        <v>1208</v>
      </c>
    </row>
    <row r="221" spans="1:29" s="9" customFormat="1" ht="43.5" x14ac:dyDescent="0.35">
      <c r="A221" s="24" t="s">
        <v>511</v>
      </c>
      <c r="B221" s="30">
        <v>2023</v>
      </c>
      <c r="C221" s="24" t="s">
        <v>540</v>
      </c>
      <c r="D221" s="24" t="s">
        <v>540</v>
      </c>
      <c r="E221" s="24" t="s">
        <v>62</v>
      </c>
      <c r="F221" s="30">
        <v>1</v>
      </c>
      <c r="G221" s="24" t="s">
        <v>303</v>
      </c>
      <c r="H221" s="24" t="s">
        <v>303</v>
      </c>
      <c r="I221" s="38">
        <v>259</v>
      </c>
      <c r="J221" s="38">
        <v>221934</v>
      </c>
      <c r="K221" s="24" t="s">
        <v>513</v>
      </c>
      <c r="L221" s="33">
        <v>0.7</v>
      </c>
      <c r="M221" s="33">
        <v>0.52</v>
      </c>
      <c r="N221" s="33">
        <v>0.96</v>
      </c>
      <c r="O221" s="30">
        <v>1</v>
      </c>
      <c r="P221" s="30" t="s">
        <v>272</v>
      </c>
      <c r="Q221" s="30" t="s">
        <v>272</v>
      </c>
      <c r="R221" s="30" t="s">
        <v>272</v>
      </c>
      <c r="S221" s="30">
        <v>1</v>
      </c>
      <c r="T221" s="30">
        <v>1</v>
      </c>
      <c r="U221" s="30">
        <f t="shared" si="3"/>
        <v>2</v>
      </c>
      <c r="V221" s="30">
        <v>0</v>
      </c>
      <c r="W221" s="30">
        <v>0</v>
      </c>
      <c r="X221" s="24">
        <v>36460776</v>
      </c>
      <c r="Y221" s="24" t="s">
        <v>273</v>
      </c>
      <c r="Z221" s="26" t="s">
        <v>514</v>
      </c>
      <c r="AA221" s="26" t="s">
        <v>515</v>
      </c>
      <c r="AB221" s="32" t="s">
        <v>516</v>
      </c>
      <c r="AC221" s="32" t="s">
        <v>517</v>
      </c>
    </row>
    <row r="222" spans="1:29" s="9" customFormat="1" ht="43.5" x14ac:dyDescent="0.35">
      <c r="A222" s="24" t="s">
        <v>511</v>
      </c>
      <c r="B222" s="30">
        <v>2023</v>
      </c>
      <c r="C222" s="24" t="s">
        <v>469</v>
      </c>
      <c r="D222" s="24" t="s">
        <v>469</v>
      </c>
      <c r="E222" s="24" t="s">
        <v>62</v>
      </c>
      <c r="F222" s="30">
        <v>1</v>
      </c>
      <c r="G222" s="24" t="s">
        <v>303</v>
      </c>
      <c r="H222" s="24" t="s">
        <v>303</v>
      </c>
      <c r="I222" s="38">
        <v>1442</v>
      </c>
      <c r="J222" s="38">
        <v>221934</v>
      </c>
      <c r="K222" s="24" t="s">
        <v>513</v>
      </c>
      <c r="L222" s="33">
        <v>1.5</v>
      </c>
      <c r="M222" s="33">
        <v>1.42</v>
      </c>
      <c r="N222" s="33">
        <v>1.58</v>
      </c>
      <c r="O222" s="30">
        <v>1</v>
      </c>
      <c r="P222" s="30" t="s">
        <v>272</v>
      </c>
      <c r="Q222" s="30" t="s">
        <v>272</v>
      </c>
      <c r="R222" s="30" t="s">
        <v>272</v>
      </c>
      <c r="S222" s="30">
        <f>O222</f>
        <v>1</v>
      </c>
      <c r="T222" s="30">
        <v>1</v>
      </c>
      <c r="U222" s="30">
        <f t="shared" si="3"/>
        <v>2</v>
      </c>
      <c r="V222" s="30">
        <v>0</v>
      </c>
      <c r="W222" s="30">
        <v>0</v>
      </c>
      <c r="X222" s="24">
        <v>36460776</v>
      </c>
      <c r="Y222" s="24" t="s">
        <v>273</v>
      </c>
      <c r="Z222" s="26" t="s">
        <v>514</v>
      </c>
      <c r="AA222" s="26" t="s">
        <v>515</v>
      </c>
      <c r="AB222" s="32" t="s">
        <v>516</v>
      </c>
      <c r="AC222" s="32" t="s">
        <v>517</v>
      </c>
    </row>
    <row r="223" spans="1:29" s="9" customFormat="1" ht="65.5" customHeight="1" x14ac:dyDescent="0.35">
      <c r="A223" s="24" t="s">
        <v>511</v>
      </c>
      <c r="B223" s="30">
        <v>2023</v>
      </c>
      <c r="C223" s="24" t="s">
        <v>361</v>
      </c>
      <c r="D223" s="24" t="s">
        <v>361</v>
      </c>
      <c r="E223" s="24" t="s">
        <v>62</v>
      </c>
      <c r="F223" s="30">
        <v>1</v>
      </c>
      <c r="G223" s="24" t="s">
        <v>303</v>
      </c>
      <c r="H223" s="24" t="s">
        <v>303</v>
      </c>
      <c r="I223" s="38">
        <v>2318</v>
      </c>
      <c r="J223" s="38">
        <v>221934</v>
      </c>
      <c r="K223" s="24" t="s">
        <v>513</v>
      </c>
      <c r="L223" s="33">
        <v>0.98</v>
      </c>
      <c r="M223" s="33">
        <v>0.93</v>
      </c>
      <c r="N223" s="33">
        <v>1.03</v>
      </c>
      <c r="O223" s="30">
        <v>1</v>
      </c>
      <c r="P223" s="30" t="s">
        <v>272</v>
      </c>
      <c r="Q223" s="30" t="s">
        <v>272</v>
      </c>
      <c r="R223" s="30" t="s">
        <v>272</v>
      </c>
      <c r="S223" s="30">
        <v>1</v>
      </c>
      <c r="T223" s="30">
        <v>1</v>
      </c>
      <c r="U223" s="30">
        <f t="shared" si="3"/>
        <v>2</v>
      </c>
      <c r="V223" s="30">
        <v>0</v>
      </c>
      <c r="W223" s="30">
        <v>0</v>
      </c>
      <c r="X223" s="24">
        <v>36460776</v>
      </c>
      <c r="Y223" s="24" t="s">
        <v>273</v>
      </c>
      <c r="Z223" s="26" t="s">
        <v>514</v>
      </c>
      <c r="AA223" s="26" t="s">
        <v>515</v>
      </c>
      <c r="AB223" s="32" t="s">
        <v>516</v>
      </c>
      <c r="AC223" s="32" t="s">
        <v>517</v>
      </c>
    </row>
    <row r="224" spans="1:29" s="9" customFormat="1" ht="66" customHeight="1" x14ac:dyDescent="0.35">
      <c r="A224" s="24" t="s">
        <v>511</v>
      </c>
      <c r="B224" s="30">
        <v>2023</v>
      </c>
      <c r="C224" s="24" t="s">
        <v>325</v>
      </c>
      <c r="D224" s="24" t="s">
        <v>325</v>
      </c>
      <c r="E224" s="24" t="s">
        <v>1414</v>
      </c>
      <c r="F224" s="30">
        <v>1</v>
      </c>
      <c r="G224" s="24" t="s">
        <v>303</v>
      </c>
      <c r="H224" s="24" t="s">
        <v>303</v>
      </c>
      <c r="I224" s="38">
        <v>4988</v>
      </c>
      <c r="J224" s="38">
        <v>221934</v>
      </c>
      <c r="K224" s="24" t="s">
        <v>513</v>
      </c>
      <c r="L224" s="33">
        <v>1.21</v>
      </c>
      <c r="M224" s="33">
        <v>1.1200000000000001</v>
      </c>
      <c r="N224" s="33">
        <v>1.31</v>
      </c>
      <c r="O224" s="30">
        <v>1</v>
      </c>
      <c r="P224" s="30" t="s">
        <v>272</v>
      </c>
      <c r="Q224" s="30" t="s">
        <v>272</v>
      </c>
      <c r="R224" s="30" t="s">
        <v>272</v>
      </c>
      <c r="S224" s="30">
        <v>1</v>
      </c>
      <c r="T224" s="30">
        <v>1</v>
      </c>
      <c r="U224" s="30">
        <f t="shared" si="3"/>
        <v>2</v>
      </c>
      <c r="V224" s="30">
        <v>0</v>
      </c>
      <c r="W224" s="30">
        <v>0</v>
      </c>
      <c r="X224" s="24">
        <v>36460776</v>
      </c>
      <c r="Y224" s="24" t="s">
        <v>273</v>
      </c>
      <c r="Z224" s="26" t="s">
        <v>514</v>
      </c>
      <c r="AA224" s="26" t="s">
        <v>515</v>
      </c>
      <c r="AB224" s="32" t="s">
        <v>516</v>
      </c>
      <c r="AC224" s="32" t="s">
        <v>517</v>
      </c>
    </row>
    <row r="225" spans="1:29" s="9" customFormat="1" ht="55.5" customHeight="1" x14ac:dyDescent="0.35">
      <c r="A225" s="24" t="s">
        <v>1100</v>
      </c>
      <c r="B225" s="30">
        <v>2022</v>
      </c>
      <c r="C225" s="24" t="s">
        <v>352</v>
      </c>
      <c r="D225" s="24" t="s">
        <v>353</v>
      </c>
      <c r="E225" s="24" t="s">
        <v>212</v>
      </c>
      <c r="F225" s="30">
        <v>1</v>
      </c>
      <c r="G225" s="24" t="s">
        <v>394</v>
      </c>
      <c r="H225" s="24" t="s">
        <v>303</v>
      </c>
      <c r="I225" s="38">
        <v>659</v>
      </c>
      <c r="J225" s="38">
        <v>217832</v>
      </c>
      <c r="K225" s="24" t="s">
        <v>486</v>
      </c>
      <c r="L225" s="33">
        <v>1.07</v>
      </c>
      <c r="M225" s="33">
        <v>0.97</v>
      </c>
      <c r="N225" s="33">
        <v>1.17</v>
      </c>
      <c r="O225" s="30">
        <v>1</v>
      </c>
      <c r="P225" s="30" t="s">
        <v>272</v>
      </c>
      <c r="Q225" s="30" t="s">
        <v>272</v>
      </c>
      <c r="R225" s="30" t="s">
        <v>272</v>
      </c>
      <c r="S225" s="31">
        <v>1</v>
      </c>
      <c r="T225" s="31">
        <v>1</v>
      </c>
      <c r="U225" s="31">
        <f t="shared" si="3"/>
        <v>2</v>
      </c>
      <c r="V225" s="30">
        <v>0</v>
      </c>
      <c r="W225" s="30">
        <v>1</v>
      </c>
      <c r="X225" s="24">
        <v>35509091</v>
      </c>
      <c r="Y225" s="24" t="s">
        <v>273</v>
      </c>
      <c r="Z225" s="26" t="s">
        <v>394</v>
      </c>
      <c r="AA225" s="26" t="s">
        <v>1101</v>
      </c>
      <c r="AB225" s="32" t="s">
        <v>1102</v>
      </c>
      <c r="AC225" s="32" t="s">
        <v>1103</v>
      </c>
    </row>
    <row r="226" spans="1:29" s="9" customFormat="1" x14ac:dyDescent="0.35">
      <c r="A226" s="24" t="s">
        <v>936</v>
      </c>
      <c r="B226" s="30">
        <v>2024</v>
      </c>
      <c r="C226" s="24" t="s">
        <v>393</v>
      </c>
      <c r="D226" s="24" t="s">
        <v>393</v>
      </c>
      <c r="E226" s="24" t="s">
        <v>1384</v>
      </c>
      <c r="F226" s="30">
        <v>3</v>
      </c>
      <c r="G226" s="24" t="s">
        <v>362</v>
      </c>
      <c r="H226" s="24" t="s">
        <v>279</v>
      </c>
      <c r="I226" s="38">
        <v>3774</v>
      </c>
      <c r="J226" s="38">
        <v>217190</v>
      </c>
      <c r="K226" s="24" t="s">
        <v>937</v>
      </c>
      <c r="L226" s="33">
        <v>1.1000000000000001</v>
      </c>
      <c r="M226" s="33">
        <v>1.04</v>
      </c>
      <c r="N226" s="33">
        <v>1.17</v>
      </c>
      <c r="O226" s="30">
        <v>1</v>
      </c>
      <c r="P226" s="30" t="s">
        <v>272</v>
      </c>
      <c r="Q226" s="30" t="s">
        <v>272</v>
      </c>
      <c r="R226" s="30" t="s">
        <v>272</v>
      </c>
      <c r="S226" s="30">
        <v>1</v>
      </c>
      <c r="T226" s="30">
        <v>1</v>
      </c>
      <c r="U226" s="31">
        <f t="shared" si="3"/>
        <v>2</v>
      </c>
      <c r="V226" s="30">
        <v>0</v>
      </c>
      <c r="W226" s="30">
        <v>1</v>
      </c>
      <c r="X226" s="24">
        <v>39196559</v>
      </c>
      <c r="Y226" s="24" t="s">
        <v>310</v>
      </c>
      <c r="Z226" s="26" t="s">
        <v>362</v>
      </c>
      <c r="AA226" s="37" t="s">
        <v>938</v>
      </c>
      <c r="AB226" s="32" t="s">
        <v>939</v>
      </c>
      <c r="AC226" s="32" t="s">
        <v>940</v>
      </c>
    </row>
    <row r="227" spans="1:29" s="9" customFormat="1" x14ac:dyDescent="0.35">
      <c r="A227" s="24" t="s">
        <v>550</v>
      </c>
      <c r="B227" s="30">
        <v>2023</v>
      </c>
      <c r="C227" s="24" t="s">
        <v>512</v>
      </c>
      <c r="D227" s="24" t="s">
        <v>512</v>
      </c>
      <c r="E227" s="24" t="s">
        <v>552</v>
      </c>
      <c r="F227" s="30">
        <v>10</v>
      </c>
      <c r="G227" s="26" t="s">
        <v>553</v>
      </c>
      <c r="H227" s="26" t="s">
        <v>279</v>
      </c>
      <c r="I227" s="38">
        <v>209</v>
      </c>
      <c r="J227" s="38">
        <v>214885</v>
      </c>
      <c r="K227" s="24" t="s">
        <v>554</v>
      </c>
      <c r="L227" s="33">
        <v>0.93</v>
      </c>
      <c r="M227" s="33">
        <v>0.73</v>
      </c>
      <c r="N227" s="33">
        <v>1.18</v>
      </c>
      <c r="O227" s="30">
        <v>1</v>
      </c>
      <c r="P227" s="30" t="s">
        <v>272</v>
      </c>
      <c r="Q227" s="30" t="s">
        <v>272</v>
      </c>
      <c r="R227" s="30" t="s">
        <v>272</v>
      </c>
      <c r="S227" s="30">
        <v>1</v>
      </c>
      <c r="T227" s="30">
        <v>1</v>
      </c>
      <c r="U227" s="30">
        <f t="shared" si="3"/>
        <v>2</v>
      </c>
      <c r="V227" s="30">
        <v>0</v>
      </c>
      <c r="W227" s="30" t="s">
        <v>272</v>
      </c>
      <c r="X227" s="24">
        <v>37013939</v>
      </c>
      <c r="Y227" s="26" t="s">
        <v>273</v>
      </c>
      <c r="Z227" s="26" t="s">
        <v>380</v>
      </c>
      <c r="AA227" s="26" t="s">
        <v>796</v>
      </c>
      <c r="AB227" s="32" t="s">
        <v>556</v>
      </c>
      <c r="AC227" s="32" t="s">
        <v>557</v>
      </c>
    </row>
    <row r="228" spans="1:29" s="9" customFormat="1" ht="29" x14ac:dyDescent="0.35">
      <c r="A228" s="24" t="s">
        <v>1250</v>
      </c>
      <c r="B228" s="30">
        <v>2024</v>
      </c>
      <c r="C228" s="24" t="s">
        <v>307</v>
      </c>
      <c r="D228" s="24" t="s">
        <v>307</v>
      </c>
      <c r="E228" s="24" t="s">
        <v>552</v>
      </c>
      <c r="F228" s="30">
        <v>10</v>
      </c>
      <c r="G228" s="24" t="s">
        <v>380</v>
      </c>
      <c r="H228" s="24" t="s">
        <v>279</v>
      </c>
      <c r="I228" s="38">
        <v>1457</v>
      </c>
      <c r="J228" s="38">
        <v>200921</v>
      </c>
      <c r="K228" s="24" t="s">
        <v>1251</v>
      </c>
      <c r="L228" s="33">
        <v>0.9</v>
      </c>
      <c r="M228" s="33">
        <v>0.83</v>
      </c>
      <c r="N228" s="33">
        <v>0.98</v>
      </c>
      <c r="O228" s="30">
        <v>1</v>
      </c>
      <c r="P228" s="30" t="s">
        <v>272</v>
      </c>
      <c r="Q228" s="30" t="s">
        <v>272</v>
      </c>
      <c r="R228" s="30" t="s">
        <v>272</v>
      </c>
      <c r="S228" s="30">
        <v>1</v>
      </c>
      <c r="T228" s="30">
        <v>1</v>
      </c>
      <c r="U228" s="30">
        <f t="shared" si="3"/>
        <v>2</v>
      </c>
      <c r="V228" s="30">
        <v>0</v>
      </c>
      <c r="W228" s="30" t="s">
        <v>272</v>
      </c>
      <c r="X228" s="24">
        <v>38310695</v>
      </c>
      <c r="Y228" s="24" t="s">
        <v>273</v>
      </c>
      <c r="Z228" s="26" t="s">
        <v>380</v>
      </c>
      <c r="AA228" s="26" t="s">
        <v>1252</v>
      </c>
      <c r="AB228" s="32" t="s">
        <v>1253</v>
      </c>
      <c r="AC228" s="32" t="s">
        <v>1254</v>
      </c>
    </row>
    <row r="229" spans="1:29" s="9" customFormat="1" x14ac:dyDescent="0.35">
      <c r="A229" s="24" t="s">
        <v>1376</v>
      </c>
      <c r="B229" s="30">
        <v>2023</v>
      </c>
      <c r="C229" s="24" t="s">
        <v>714</v>
      </c>
      <c r="D229" s="24" t="s">
        <v>714</v>
      </c>
      <c r="E229" s="24" t="s">
        <v>124</v>
      </c>
      <c r="F229" s="30">
        <v>1</v>
      </c>
      <c r="G229" s="24" t="s">
        <v>269</v>
      </c>
      <c r="H229" s="24" t="s">
        <v>270</v>
      </c>
      <c r="I229" s="38">
        <v>3472</v>
      </c>
      <c r="J229" s="38">
        <v>192424</v>
      </c>
      <c r="K229" s="24" t="s">
        <v>1377</v>
      </c>
      <c r="L229" s="33">
        <v>1.02</v>
      </c>
      <c r="M229" s="33">
        <v>0.97</v>
      </c>
      <c r="N229" s="33">
        <v>1.07</v>
      </c>
      <c r="O229" s="30">
        <v>1</v>
      </c>
      <c r="P229" s="30" t="s">
        <v>272</v>
      </c>
      <c r="Q229" s="30" t="s">
        <v>272</v>
      </c>
      <c r="R229" s="30" t="s">
        <v>272</v>
      </c>
      <c r="S229" s="30">
        <v>1</v>
      </c>
      <c r="T229" s="30">
        <v>1</v>
      </c>
      <c r="U229" s="30">
        <f t="shared" si="3"/>
        <v>2</v>
      </c>
      <c r="V229" s="30">
        <v>0</v>
      </c>
      <c r="W229" s="30">
        <v>1</v>
      </c>
      <c r="X229" s="24">
        <v>37555836</v>
      </c>
      <c r="Y229" s="24" t="s">
        <v>310</v>
      </c>
      <c r="Z229" s="26" t="s">
        <v>269</v>
      </c>
      <c r="AA229" s="26" t="s">
        <v>1378</v>
      </c>
      <c r="AB229" s="32" t="s">
        <v>1379</v>
      </c>
      <c r="AC229" s="32" t="s">
        <v>1380</v>
      </c>
    </row>
    <row r="230" spans="1:29" s="9" customFormat="1" ht="43.5" x14ac:dyDescent="0.35">
      <c r="A230" s="24" t="s">
        <v>919</v>
      </c>
      <c r="B230" s="30">
        <v>2014</v>
      </c>
      <c r="C230" s="24" t="s">
        <v>780</v>
      </c>
      <c r="D230" s="24" t="s">
        <v>780</v>
      </c>
      <c r="E230" s="24" t="s">
        <v>62</v>
      </c>
      <c r="F230" s="30">
        <v>1</v>
      </c>
      <c r="G230" s="24" t="s">
        <v>303</v>
      </c>
      <c r="H230" s="24" t="s">
        <v>303</v>
      </c>
      <c r="I230" s="38">
        <v>296</v>
      </c>
      <c r="J230" s="38">
        <v>187733</v>
      </c>
      <c r="K230" s="24" t="s">
        <v>920</v>
      </c>
      <c r="L230" s="33">
        <v>1</v>
      </c>
      <c r="M230" s="33">
        <v>0.87</v>
      </c>
      <c r="N230" s="33">
        <v>1.1599999999999999</v>
      </c>
      <c r="O230" s="30">
        <v>1</v>
      </c>
      <c r="P230" s="30">
        <v>1</v>
      </c>
      <c r="Q230" s="30" t="s">
        <v>272</v>
      </c>
      <c r="R230" s="30" t="s">
        <v>272</v>
      </c>
      <c r="S230" s="30">
        <v>1</v>
      </c>
      <c r="T230" s="30">
        <v>1</v>
      </c>
      <c r="U230" s="30">
        <f t="shared" si="3"/>
        <v>2</v>
      </c>
      <c r="V230" s="30">
        <v>0</v>
      </c>
      <c r="W230" s="30" t="s">
        <v>272</v>
      </c>
      <c r="X230" s="24">
        <v>24771290</v>
      </c>
      <c r="Y230" s="24" t="s">
        <v>921</v>
      </c>
      <c r="Z230" s="26" t="s">
        <v>922</v>
      </c>
      <c r="AA230" s="26" t="s">
        <v>923</v>
      </c>
      <c r="AB230" s="32" t="s">
        <v>924</v>
      </c>
      <c r="AC230" s="32" t="s">
        <v>925</v>
      </c>
    </row>
    <row r="231" spans="1:29" s="9" customFormat="1" x14ac:dyDescent="0.35">
      <c r="A231" s="24" t="s">
        <v>267</v>
      </c>
      <c r="B231" s="30">
        <v>2019</v>
      </c>
      <c r="C231" s="24" t="s">
        <v>268</v>
      </c>
      <c r="D231" s="24" t="s">
        <v>268</v>
      </c>
      <c r="E231" s="24" t="s">
        <v>124</v>
      </c>
      <c r="F231" s="30">
        <v>1</v>
      </c>
      <c r="G231" s="24" t="s">
        <v>269</v>
      </c>
      <c r="H231" s="24" t="s">
        <v>270</v>
      </c>
      <c r="I231" s="38">
        <v>109</v>
      </c>
      <c r="J231" s="38">
        <v>185398</v>
      </c>
      <c r="K231" s="24" t="s">
        <v>619</v>
      </c>
      <c r="L231" s="33">
        <v>1.03</v>
      </c>
      <c r="M231" s="33">
        <v>0.81</v>
      </c>
      <c r="N231" s="33">
        <v>1.3</v>
      </c>
      <c r="O231" s="30">
        <v>1</v>
      </c>
      <c r="P231" s="30" t="s">
        <v>272</v>
      </c>
      <c r="Q231" s="30" t="s">
        <v>272</v>
      </c>
      <c r="R231" s="30" t="s">
        <v>272</v>
      </c>
      <c r="S231" s="30">
        <v>1</v>
      </c>
      <c r="T231" s="30">
        <v>1</v>
      </c>
      <c r="U231" s="30">
        <f t="shared" si="3"/>
        <v>2</v>
      </c>
      <c r="V231" s="30">
        <v>0</v>
      </c>
      <c r="W231" s="30">
        <v>1</v>
      </c>
      <c r="X231" s="24">
        <v>31113819</v>
      </c>
      <c r="Y231" s="24" t="s">
        <v>273</v>
      </c>
      <c r="Z231" s="26" t="s">
        <v>269</v>
      </c>
      <c r="AA231" s="26" t="s">
        <v>274</v>
      </c>
      <c r="AB231" s="32" t="s">
        <v>275</v>
      </c>
      <c r="AC231" s="32" t="s">
        <v>276</v>
      </c>
    </row>
    <row r="232" spans="1:29" s="9" customFormat="1" ht="29" x14ac:dyDescent="0.35">
      <c r="A232" s="24" t="s">
        <v>1142</v>
      </c>
      <c r="B232" s="30">
        <v>2010</v>
      </c>
      <c r="C232" s="24" t="s">
        <v>379</v>
      </c>
      <c r="D232" s="24" t="s">
        <v>379</v>
      </c>
      <c r="E232" s="24" t="s">
        <v>150</v>
      </c>
      <c r="F232" s="30">
        <v>1</v>
      </c>
      <c r="G232" s="24" t="s">
        <v>269</v>
      </c>
      <c r="H232" s="24" t="s">
        <v>270</v>
      </c>
      <c r="I232" s="38">
        <v>862</v>
      </c>
      <c r="J232" s="38">
        <v>182788</v>
      </c>
      <c r="K232" s="24" t="s">
        <v>1143</v>
      </c>
      <c r="L232" s="33">
        <v>1.02</v>
      </c>
      <c r="M232" s="33">
        <v>0.94</v>
      </c>
      <c r="N232" s="33">
        <v>1.1100000000000001</v>
      </c>
      <c r="O232" s="30">
        <v>1</v>
      </c>
      <c r="P232" s="30" t="s">
        <v>272</v>
      </c>
      <c r="Q232" s="30" t="s">
        <v>272</v>
      </c>
      <c r="R232" s="30" t="s">
        <v>272</v>
      </c>
      <c r="S232" s="30">
        <v>1</v>
      </c>
      <c r="T232" s="30">
        <v>1</v>
      </c>
      <c r="U232" s="31">
        <f t="shared" si="3"/>
        <v>2</v>
      </c>
      <c r="V232" s="30">
        <v>0</v>
      </c>
      <c r="W232" s="30">
        <v>0</v>
      </c>
      <c r="X232" s="24">
        <v>20035276</v>
      </c>
      <c r="Y232" s="24" t="s">
        <v>310</v>
      </c>
      <c r="Z232" s="26" t="s">
        <v>269</v>
      </c>
      <c r="AA232" s="26" t="s">
        <v>1144</v>
      </c>
      <c r="AB232" s="32" t="s">
        <v>1145</v>
      </c>
      <c r="AC232" s="32" t="s">
        <v>1146</v>
      </c>
    </row>
    <row r="233" spans="1:29" s="9" customFormat="1" ht="43.5" x14ac:dyDescent="0.35">
      <c r="A233" s="24" t="s">
        <v>709</v>
      </c>
      <c r="B233" s="30">
        <v>2017</v>
      </c>
      <c r="C233" s="24" t="s">
        <v>462</v>
      </c>
      <c r="D233" s="24" t="s">
        <v>462</v>
      </c>
      <c r="E233" s="24" t="s">
        <v>62</v>
      </c>
      <c r="F233" s="30">
        <v>1</v>
      </c>
      <c r="G233" s="24" t="s">
        <v>303</v>
      </c>
      <c r="H233" s="24" t="s">
        <v>303</v>
      </c>
      <c r="I233" s="38">
        <v>141</v>
      </c>
      <c r="J233" s="38">
        <v>173293</v>
      </c>
      <c r="K233" s="24" t="s">
        <v>669</v>
      </c>
      <c r="L233" s="33">
        <v>1.24</v>
      </c>
      <c r="M233" s="33">
        <v>0.98</v>
      </c>
      <c r="N233" s="33">
        <v>1.57</v>
      </c>
      <c r="O233" s="30">
        <v>1</v>
      </c>
      <c r="P233" s="30">
        <v>1</v>
      </c>
      <c r="Q233" s="30" t="s">
        <v>272</v>
      </c>
      <c r="R233" s="30" t="s">
        <v>272</v>
      </c>
      <c r="S233" s="30">
        <v>1</v>
      </c>
      <c r="T233" s="30">
        <v>1</v>
      </c>
      <c r="U233" s="30">
        <f t="shared" si="3"/>
        <v>2</v>
      </c>
      <c r="V233" s="30">
        <v>0</v>
      </c>
      <c r="W233" s="30" t="s">
        <v>272</v>
      </c>
      <c r="X233" s="24">
        <v>28183827</v>
      </c>
      <c r="Y233" s="24" t="s">
        <v>310</v>
      </c>
      <c r="Z233" s="26" t="s">
        <v>710</v>
      </c>
      <c r="AA233" s="26" t="s">
        <v>711</v>
      </c>
      <c r="AB233" s="32" t="s">
        <v>712</v>
      </c>
      <c r="AC233" s="32" t="s">
        <v>713</v>
      </c>
    </row>
    <row r="234" spans="1:29" s="9" customFormat="1" x14ac:dyDescent="0.35">
      <c r="A234" s="24" t="s">
        <v>1520</v>
      </c>
      <c r="B234" s="30">
        <v>2015</v>
      </c>
      <c r="C234" s="24" t="s">
        <v>462</v>
      </c>
      <c r="D234" s="24" t="s">
        <v>462</v>
      </c>
      <c r="E234" s="24" t="s">
        <v>154</v>
      </c>
      <c r="F234" s="30">
        <v>1</v>
      </c>
      <c r="G234" s="24" t="s">
        <v>269</v>
      </c>
      <c r="H234" s="24" t="s">
        <v>270</v>
      </c>
      <c r="I234" s="88" t="s">
        <v>1521</v>
      </c>
      <c r="J234" s="38">
        <v>170851</v>
      </c>
      <c r="K234" s="24" t="s">
        <v>470</v>
      </c>
      <c r="L234" s="33">
        <v>1.0900000000000001</v>
      </c>
      <c r="M234" s="33">
        <v>0.94</v>
      </c>
      <c r="N234" s="33">
        <v>1.25</v>
      </c>
      <c r="O234" s="30">
        <v>1</v>
      </c>
      <c r="P234" s="30">
        <v>1</v>
      </c>
      <c r="Q234" s="30" t="s">
        <v>272</v>
      </c>
      <c r="R234" s="30" t="s">
        <v>272</v>
      </c>
      <c r="S234" s="30">
        <v>1</v>
      </c>
      <c r="T234" s="30" t="s">
        <v>470</v>
      </c>
      <c r="U234" s="30">
        <f t="shared" si="3"/>
        <v>1</v>
      </c>
      <c r="V234" s="30">
        <v>0</v>
      </c>
      <c r="W234" s="30" t="s">
        <v>272</v>
      </c>
      <c r="X234" s="24">
        <v>26050257</v>
      </c>
      <c r="Y234" s="24" t="s">
        <v>273</v>
      </c>
      <c r="Z234" s="26" t="s">
        <v>269</v>
      </c>
      <c r="AA234" s="26" t="s">
        <v>1522</v>
      </c>
      <c r="AB234" s="32" t="s">
        <v>1523</v>
      </c>
      <c r="AC234" s="32" t="s">
        <v>1524</v>
      </c>
    </row>
    <row r="235" spans="1:29" s="9" customFormat="1" x14ac:dyDescent="0.35">
      <c r="A235" s="24" t="s">
        <v>895</v>
      </c>
      <c r="B235" s="30">
        <v>2008</v>
      </c>
      <c r="C235" s="24" t="s">
        <v>780</v>
      </c>
      <c r="D235" s="24" t="s">
        <v>780</v>
      </c>
      <c r="E235" s="24" t="s">
        <v>154</v>
      </c>
      <c r="F235" s="30">
        <v>1</v>
      </c>
      <c r="G235" s="24" t="s">
        <v>269</v>
      </c>
      <c r="H235" s="24" t="s">
        <v>270</v>
      </c>
      <c r="I235" s="38">
        <v>283</v>
      </c>
      <c r="J235" s="38">
        <v>170647</v>
      </c>
      <c r="K235" s="24" t="s">
        <v>896</v>
      </c>
      <c r="L235" s="33">
        <v>1.1299999999999899</v>
      </c>
      <c r="M235" s="33">
        <v>0.99</v>
      </c>
      <c r="N235" s="33">
        <v>1.29</v>
      </c>
      <c r="O235" s="30">
        <v>1</v>
      </c>
      <c r="P235" s="30">
        <v>1</v>
      </c>
      <c r="Q235" s="30" t="s">
        <v>272</v>
      </c>
      <c r="R235" s="30" t="s">
        <v>272</v>
      </c>
      <c r="S235" s="30">
        <v>1</v>
      </c>
      <c r="T235" s="30">
        <v>1</v>
      </c>
      <c r="U235" s="30">
        <f t="shared" si="3"/>
        <v>2</v>
      </c>
      <c r="V235" s="30">
        <v>0</v>
      </c>
      <c r="W235" s="30" t="s">
        <v>272</v>
      </c>
      <c r="X235" s="24">
        <v>18483344</v>
      </c>
      <c r="Y235" s="24" t="s">
        <v>310</v>
      </c>
      <c r="Z235" s="26" t="s">
        <v>269</v>
      </c>
      <c r="AA235" s="26" t="s">
        <v>897</v>
      </c>
      <c r="AB235" s="32" t="s">
        <v>898</v>
      </c>
      <c r="AC235" s="32" t="s">
        <v>899</v>
      </c>
    </row>
    <row r="236" spans="1:29" s="9" customFormat="1" x14ac:dyDescent="0.35">
      <c r="A236" s="24" t="s">
        <v>518</v>
      </c>
      <c r="B236" s="30">
        <v>2008</v>
      </c>
      <c r="C236" s="24" t="s">
        <v>455</v>
      </c>
      <c r="D236" s="24" t="s">
        <v>455</v>
      </c>
      <c r="E236" s="24" t="s">
        <v>567</v>
      </c>
      <c r="F236" s="30">
        <v>1</v>
      </c>
      <c r="G236" s="24" t="s">
        <v>448</v>
      </c>
      <c r="H236" s="26" t="s">
        <v>279</v>
      </c>
      <c r="I236" s="38">
        <v>93</v>
      </c>
      <c r="J236" s="38">
        <v>170481</v>
      </c>
      <c r="K236" s="24" t="s">
        <v>271</v>
      </c>
      <c r="L236" s="33">
        <v>1.54</v>
      </c>
      <c r="M236" s="33">
        <v>1.1000000000000001</v>
      </c>
      <c r="N236" s="33">
        <v>2.1</v>
      </c>
      <c r="O236" s="30">
        <v>1</v>
      </c>
      <c r="P236" s="30" t="s">
        <v>272</v>
      </c>
      <c r="Q236" s="30" t="s">
        <v>272</v>
      </c>
      <c r="R236" s="30" t="s">
        <v>272</v>
      </c>
      <c r="S236" s="30">
        <v>1</v>
      </c>
      <c r="T236" s="30">
        <v>1</v>
      </c>
      <c r="U236" s="30">
        <f t="shared" si="3"/>
        <v>2</v>
      </c>
      <c r="V236" s="30">
        <v>1</v>
      </c>
      <c r="W236" s="30">
        <v>1</v>
      </c>
      <c r="X236" s="24">
        <v>18612154</v>
      </c>
      <c r="Y236" s="26" t="s">
        <v>310</v>
      </c>
      <c r="Z236" s="26" t="s">
        <v>448</v>
      </c>
      <c r="AA236" s="26" t="s">
        <v>568</v>
      </c>
      <c r="AB236" s="32" t="s">
        <v>569</v>
      </c>
      <c r="AC236" s="32" t="s">
        <v>570</v>
      </c>
    </row>
    <row r="237" spans="1:29" s="9" customFormat="1" x14ac:dyDescent="0.35">
      <c r="A237" s="24" t="s">
        <v>518</v>
      </c>
      <c r="B237" s="30">
        <v>2008</v>
      </c>
      <c r="C237" s="24" t="s">
        <v>714</v>
      </c>
      <c r="D237" s="24" t="s">
        <v>714</v>
      </c>
      <c r="E237" s="24" t="s">
        <v>567</v>
      </c>
      <c r="F237" s="30">
        <v>1</v>
      </c>
      <c r="G237" s="24" t="s">
        <v>448</v>
      </c>
      <c r="H237" s="26" t="s">
        <v>279</v>
      </c>
      <c r="I237" s="38">
        <v>171</v>
      </c>
      <c r="J237" s="38">
        <v>170481</v>
      </c>
      <c r="K237" s="24" t="s">
        <v>271</v>
      </c>
      <c r="L237" s="34">
        <v>1.05</v>
      </c>
      <c r="M237" s="34">
        <v>0.82</v>
      </c>
      <c r="N237" s="34">
        <v>1.4</v>
      </c>
      <c r="O237" s="30">
        <v>1</v>
      </c>
      <c r="P237" s="30" t="s">
        <v>272</v>
      </c>
      <c r="Q237" s="30" t="s">
        <v>272</v>
      </c>
      <c r="R237" s="30" t="s">
        <v>272</v>
      </c>
      <c r="S237" s="30">
        <v>1</v>
      </c>
      <c r="T237" s="30">
        <v>1</v>
      </c>
      <c r="U237" s="30">
        <f t="shared" si="3"/>
        <v>2</v>
      </c>
      <c r="V237" s="30">
        <v>1</v>
      </c>
      <c r="W237" s="30">
        <v>1</v>
      </c>
      <c r="X237" s="24">
        <v>18612154</v>
      </c>
      <c r="Y237" s="26" t="s">
        <v>336</v>
      </c>
      <c r="Z237" s="26" t="s">
        <v>448</v>
      </c>
      <c r="AA237" s="26" t="s">
        <v>568</v>
      </c>
      <c r="AB237" s="32" t="s">
        <v>569</v>
      </c>
      <c r="AC237" s="32" t="s">
        <v>570</v>
      </c>
    </row>
    <row r="238" spans="1:29" s="9" customFormat="1" x14ac:dyDescent="0.35">
      <c r="A238" s="24" t="s">
        <v>976</v>
      </c>
      <c r="B238" s="30">
        <v>2016</v>
      </c>
      <c r="C238" s="24" t="s">
        <v>283</v>
      </c>
      <c r="D238" s="24" t="s">
        <v>283</v>
      </c>
      <c r="E238" s="24" t="s">
        <v>124</v>
      </c>
      <c r="F238" s="30">
        <v>1</v>
      </c>
      <c r="G238" s="24" t="s">
        <v>269</v>
      </c>
      <c r="H238" s="26" t="s">
        <v>270</v>
      </c>
      <c r="I238" s="38">
        <v>482</v>
      </c>
      <c r="J238" s="38">
        <v>168476</v>
      </c>
      <c r="K238" s="24" t="s">
        <v>1025</v>
      </c>
      <c r="L238" s="33">
        <v>1.19</v>
      </c>
      <c r="M238" s="33">
        <v>1.08</v>
      </c>
      <c r="N238" s="33">
        <v>1.31</v>
      </c>
      <c r="O238" s="30">
        <v>1</v>
      </c>
      <c r="P238" s="30" t="s">
        <v>272</v>
      </c>
      <c r="Q238" s="30">
        <v>1</v>
      </c>
      <c r="R238" s="30" t="s">
        <v>272</v>
      </c>
      <c r="S238" s="30">
        <v>1</v>
      </c>
      <c r="T238" s="30">
        <v>1</v>
      </c>
      <c r="U238" s="30">
        <f t="shared" si="3"/>
        <v>2</v>
      </c>
      <c r="V238" s="30">
        <v>0</v>
      </c>
      <c r="W238" s="30">
        <v>1</v>
      </c>
      <c r="X238" s="24">
        <v>26404865</v>
      </c>
      <c r="Y238" s="26" t="s">
        <v>273</v>
      </c>
      <c r="Z238" s="26" t="s">
        <v>269</v>
      </c>
      <c r="AA238" s="26" t="s">
        <v>1026</v>
      </c>
      <c r="AB238" s="32" t="s">
        <v>1027</v>
      </c>
      <c r="AC238" s="32" t="s">
        <v>1028</v>
      </c>
    </row>
    <row r="239" spans="1:29" s="9" customFormat="1" x14ac:dyDescent="0.35">
      <c r="A239" s="24" t="s">
        <v>976</v>
      </c>
      <c r="B239" s="30">
        <v>2007</v>
      </c>
      <c r="C239" s="24" t="s">
        <v>621</v>
      </c>
      <c r="D239" s="24" t="s">
        <v>491</v>
      </c>
      <c r="E239" s="24" t="s">
        <v>124</v>
      </c>
      <c r="F239" s="30">
        <v>1</v>
      </c>
      <c r="G239" s="24" t="s">
        <v>269</v>
      </c>
      <c r="H239" s="24" t="s">
        <v>270</v>
      </c>
      <c r="I239" s="38">
        <v>347</v>
      </c>
      <c r="J239" s="38">
        <v>161126</v>
      </c>
      <c r="K239" s="24" t="s">
        <v>977</v>
      </c>
      <c r="L239" s="33">
        <v>1.34</v>
      </c>
      <c r="M239" s="33">
        <v>1.18</v>
      </c>
      <c r="N239" s="33">
        <v>1.54</v>
      </c>
      <c r="O239" s="30">
        <v>1</v>
      </c>
      <c r="P239" s="30" t="s">
        <v>272</v>
      </c>
      <c r="Q239" s="30" t="s">
        <v>272</v>
      </c>
      <c r="R239" s="30">
        <v>1</v>
      </c>
      <c r="S239" s="30">
        <f>W239</f>
        <v>1</v>
      </c>
      <c r="T239" s="30">
        <v>1</v>
      </c>
      <c r="U239" s="30">
        <f t="shared" si="3"/>
        <v>2</v>
      </c>
      <c r="V239" s="30">
        <v>0</v>
      </c>
      <c r="W239" s="30">
        <v>1</v>
      </c>
      <c r="X239" s="24">
        <v>17656615</v>
      </c>
      <c r="Y239" s="24" t="s">
        <v>336</v>
      </c>
      <c r="Z239" s="26" t="s">
        <v>269</v>
      </c>
      <c r="AA239" s="26" t="s">
        <v>978</v>
      </c>
      <c r="AB239" s="32" t="s">
        <v>979</v>
      </c>
      <c r="AC239" s="32" t="s">
        <v>980</v>
      </c>
    </row>
    <row r="240" spans="1:29" s="9" customFormat="1" x14ac:dyDescent="0.35">
      <c r="A240" s="24" t="s">
        <v>582</v>
      </c>
      <c r="B240" s="30">
        <v>2018</v>
      </c>
      <c r="C240" s="24" t="s">
        <v>474</v>
      </c>
      <c r="D240" s="24" t="s">
        <v>474</v>
      </c>
      <c r="E240" s="24" t="s">
        <v>227</v>
      </c>
      <c r="F240" s="30">
        <v>1</v>
      </c>
      <c r="G240" s="24" t="s">
        <v>269</v>
      </c>
      <c r="H240" s="24" t="s">
        <v>270</v>
      </c>
      <c r="I240" s="38">
        <v>217</v>
      </c>
      <c r="J240" s="38">
        <v>161119</v>
      </c>
      <c r="K240" s="24" t="s">
        <v>802</v>
      </c>
      <c r="L240" s="33">
        <v>1.1100000000000001</v>
      </c>
      <c r="M240" s="33">
        <v>0.95</v>
      </c>
      <c r="N240" s="33">
        <v>1.3</v>
      </c>
      <c r="O240" s="30">
        <v>1</v>
      </c>
      <c r="P240" s="30" t="s">
        <v>272</v>
      </c>
      <c r="Q240" s="30" t="s">
        <v>272</v>
      </c>
      <c r="R240" s="30" t="s">
        <v>272</v>
      </c>
      <c r="S240" s="30">
        <v>1</v>
      </c>
      <c r="T240" s="30">
        <v>1</v>
      </c>
      <c r="U240" s="30">
        <f t="shared" si="3"/>
        <v>2</v>
      </c>
      <c r="V240" s="30">
        <v>0</v>
      </c>
      <c r="W240" s="30">
        <v>1</v>
      </c>
      <c r="X240" s="24">
        <v>29655085</v>
      </c>
      <c r="Y240" s="24" t="s">
        <v>310</v>
      </c>
      <c r="Z240" s="26" t="s">
        <v>269</v>
      </c>
      <c r="AA240" s="26" t="s">
        <v>803</v>
      </c>
      <c r="AB240" s="32" t="s">
        <v>804</v>
      </c>
      <c r="AC240" s="32" t="s">
        <v>805</v>
      </c>
    </row>
    <row r="241" spans="1:29" s="9" customFormat="1" x14ac:dyDescent="0.35">
      <c r="A241" s="24" t="s">
        <v>282</v>
      </c>
      <c r="B241" s="30">
        <v>2016</v>
      </c>
      <c r="C241" s="24" t="s">
        <v>283</v>
      </c>
      <c r="D241" s="24" t="s">
        <v>283</v>
      </c>
      <c r="E241" s="24" t="s">
        <v>227</v>
      </c>
      <c r="F241" s="30">
        <v>1</v>
      </c>
      <c r="G241" s="24" t="s">
        <v>269</v>
      </c>
      <c r="H241" s="24" t="s">
        <v>270</v>
      </c>
      <c r="I241" s="38">
        <v>73</v>
      </c>
      <c r="J241" s="38">
        <v>160768</v>
      </c>
      <c r="K241" s="24" t="s">
        <v>470</v>
      </c>
      <c r="L241" s="33">
        <v>1.2</v>
      </c>
      <c r="M241" s="33">
        <v>0.98</v>
      </c>
      <c r="N241" s="33">
        <v>1.48</v>
      </c>
      <c r="O241" s="30">
        <v>1</v>
      </c>
      <c r="P241" s="30" t="s">
        <v>272</v>
      </c>
      <c r="Q241" s="30">
        <v>1</v>
      </c>
      <c r="R241" s="30" t="s">
        <v>272</v>
      </c>
      <c r="S241" s="30">
        <v>1</v>
      </c>
      <c r="T241" s="30" t="s">
        <v>470</v>
      </c>
      <c r="U241" s="30">
        <f t="shared" si="3"/>
        <v>1</v>
      </c>
      <c r="V241" s="30">
        <v>0</v>
      </c>
      <c r="W241" s="30">
        <v>1</v>
      </c>
      <c r="X241" s="24">
        <v>27742674</v>
      </c>
      <c r="Y241" s="24" t="s">
        <v>273</v>
      </c>
      <c r="Z241" s="26" t="s">
        <v>269</v>
      </c>
      <c r="AA241" s="26" t="s">
        <v>285</v>
      </c>
      <c r="AB241" s="32" t="s">
        <v>286</v>
      </c>
      <c r="AC241" s="32" t="s">
        <v>287</v>
      </c>
    </row>
    <row r="242" spans="1:29" s="9" customFormat="1" x14ac:dyDescent="0.35">
      <c r="A242" s="24" t="s">
        <v>282</v>
      </c>
      <c r="B242" s="30">
        <v>2016</v>
      </c>
      <c r="C242" s="24" t="s">
        <v>283</v>
      </c>
      <c r="D242" s="24" t="s">
        <v>283</v>
      </c>
      <c r="E242" s="24" t="s">
        <v>50</v>
      </c>
      <c r="F242" s="30">
        <v>1</v>
      </c>
      <c r="G242" s="24" t="s">
        <v>269</v>
      </c>
      <c r="H242" s="24" t="s">
        <v>270</v>
      </c>
      <c r="I242" s="38">
        <v>115</v>
      </c>
      <c r="J242" s="38">
        <v>160545</v>
      </c>
      <c r="K242" s="24" t="s">
        <v>402</v>
      </c>
      <c r="L242" s="33">
        <v>1.37</v>
      </c>
      <c r="M242" s="33">
        <v>1.1000000000000001</v>
      </c>
      <c r="N242" s="33">
        <v>1.7</v>
      </c>
      <c r="O242" s="30">
        <v>1</v>
      </c>
      <c r="P242" s="30" t="s">
        <v>272</v>
      </c>
      <c r="Q242" s="30">
        <v>1</v>
      </c>
      <c r="R242" s="30" t="s">
        <v>272</v>
      </c>
      <c r="S242" s="30">
        <v>1</v>
      </c>
      <c r="T242" s="30">
        <v>1</v>
      </c>
      <c r="U242" s="30">
        <f t="shared" si="3"/>
        <v>2</v>
      </c>
      <c r="V242" s="30">
        <v>0</v>
      </c>
      <c r="W242" s="30">
        <v>1</v>
      </c>
      <c r="X242" s="24">
        <v>27742674</v>
      </c>
      <c r="Y242" s="24" t="s">
        <v>273</v>
      </c>
      <c r="Z242" s="26" t="s">
        <v>269</v>
      </c>
      <c r="AA242" s="26" t="s">
        <v>285</v>
      </c>
      <c r="AB242" s="32" t="s">
        <v>286</v>
      </c>
      <c r="AC242" s="32" t="s">
        <v>287</v>
      </c>
    </row>
    <row r="243" spans="1:29" s="9" customFormat="1" ht="43.5" x14ac:dyDescent="0.35">
      <c r="A243" s="24" t="s">
        <v>511</v>
      </c>
      <c r="B243" s="30">
        <v>2023</v>
      </c>
      <c r="C243" s="24" t="s">
        <v>512</v>
      </c>
      <c r="D243" s="24" t="s">
        <v>512</v>
      </c>
      <c r="E243" s="24" t="s">
        <v>62</v>
      </c>
      <c r="F243" s="30">
        <v>1</v>
      </c>
      <c r="G243" s="24" t="s">
        <v>303</v>
      </c>
      <c r="H243" s="24" t="s">
        <v>303</v>
      </c>
      <c r="I243" s="38">
        <v>76</v>
      </c>
      <c r="J243" s="38">
        <v>160111</v>
      </c>
      <c r="K243" s="24" t="s">
        <v>513</v>
      </c>
      <c r="L243" s="33">
        <v>0.74</v>
      </c>
      <c r="M243" s="33">
        <v>0.53</v>
      </c>
      <c r="N243" s="33">
        <v>1.03</v>
      </c>
      <c r="O243" s="30">
        <v>1</v>
      </c>
      <c r="P243" s="30" t="s">
        <v>272</v>
      </c>
      <c r="Q243" s="30" t="s">
        <v>272</v>
      </c>
      <c r="R243" s="30" t="s">
        <v>272</v>
      </c>
      <c r="S243" s="30">
        <v>1</v>
      </c>
      <c r="T243" s="30">
        <v>1</v>
      </c>
      <c r="U243" s="30">
        <f t="shared" si="3"/>
        <v>2</v>
      </c>
      <c r="V243" s="30">
        <v>0</v>
      </c>
      <c r="W243" s="30" t="s">
        <v>272</v>
      </c>
      <c r="X243" s="24">
        <v>36460776</v>
      </c>
      <c r="Y243" s="24" t="s">
        <v>273</v>
      </c>
      <c r="Z243" s="26" t="s">
        <v>514</v>
      </c>
      <c r="AA243" s="26" t="s">
        <v>515</v>
      </c>
      <c r="AB243" s="32" t="s">
        <v>516</v>
      </c>
      <c r="AC243" s="32" t="s">
        <v>517</v>
      </c>
    </row>
    <row r="244" spans="1:29" s="9" customFormat="1" ht="43.5" x14ac:dyDescent="0.35">
      <c r="A244" s="24" t="s">
        <v>511</v>
      </c>
      <c r="B244" s="30">
        <v>2023</v>
      </c>
      <c r="C244" s="24" t="s">
        <v>307</v>
      </c>
      <c r="D244" s="24" t="s">
        <v>307</v>
      </c>
      <c r="E244" s="24" t="s">
        <v>62</v>
      </c>
      <c r="F244" s="30">
        <v>1</v>
      </c>
      <c r="G244" s="24" t="s">
        <v>303</v>
      </c>
      <c r="H244" s="24" t="s">
        <v>303</v>
      </c>
      <c r="I244" s="38">
        <v>295</v>
      </c>
      <c r="J244" s="38">
        <v>160111</v>
      </c>
      <c r="K244" s="24" t="s">
        <v>513</v>
      </c>
      <c r="L244" s="33">
        <v>0.97</v>
      </c>
      <c r="M244" s="33">
        <v>0.83</v>
      </c>
      <c r="N244" s="33">
        <v>1.1200000000000001</v>
      </c>
      <c r="O244" s="30">
        <v>1</v>
      </c>
      <c r="P244" s="30" t="s">
        <v>272</v>
      </c>
      <c r="Q244" s="30" t="s">
        <v>272</v>
      </c>
      <c r="R244" s="30" t="s">
        <v>272</v>
      </c>
      <c r="S244" s="30">
        <v>1</v>
      </c>
      <c r="T244" s="30">
        <v>1</v>
      </c>
      <c r="U244" s="30">
        <f t="shared" si="3"/>
        <v>2</v>
      </c>
      <c r="V244" s="30">
        <v>0</v>
      </c>
      <c r="W244" s="30" t="s">
        <v>272</v>
      </c>
      <c r="X244" s="24">
        <v>36460776</v>
      </c>
      <c r="Y244" s="24" t="s">
        <v>273</v>
      </c>
      <c r="Z244" s="26" t="s">
        <v>514</v>
      </c>
      <c r="AA244" s="26" t="s">
        <v>918</v>
      </c>
      <c r="AB244" s="32" t="s">
        <v>516</v>
      </c>
      <c r="AC244" s="32" t="s">
        <v>517</v>
      </c>
    </row>
    <row r="245" spans="1:29" s="9" customFormat="1" x14ac:dyDescent="0.35">
      <c r="A245" s="24" t="s">
        <v>267</v>
      </c>
      <c r="B245" s="30">
        <v>2019</v>
      </c>
      <c r="C245" s="24" t="s">
        <v>268</v>
      </c>
      <c r="D245" s="24" t="s">
        <v>268</v>
      </c>
      <c r="E245" s="24" t="s">
        <v>227</v>
      </c>
      <c r="F245" s="30">
        <v>1</v>
      </c>
      <c r="G245" s="24" t="s">
        <v>269</v>
      </c>
      <c r="H245" s="24" t="s">
        <v>270</v>
      </c>
      <c r="I245" s="38">
        <v>87</v>
      </c>
      <c r="J245" s="38">
        <v>159801</v>
      </c>
      <c r="K245" s="24" t="s">
        <v>280</v>
      </c>
      <c r="L245" s="33">
        <v>1.26</v>
      </c>
      <c r="M245" s="33">
        <v>1.06</v>
      </c>
      <c r="N245" s="33">
        <v>1.51</v>
      </c>
      <c r="O245" s="30">
        <v>1</v>
      </c>
      <c r="P245" s="30" t="s">
        <v>272</v>
      </c>
      <c r="Q245" s="30" t="s">
        <v>272</v>
      </c>
      <c r="R245" s="30" t="s">
        <v>272</v>
      </c>
      <c r="S245" s="30">
        <v>1</v>
      </c>
      <c r="T245" s="30">
        <v>1</v>
      </c>
      <c r="U245" s="30">
        <f t="shared" si="3"/>
        <v>2</v>
      </c>
      <c r="V245" s="30">
        <v>0</v>
      </c>
      <c r="W245" s="30">
        <v>1</v>
      </c>
      <c r="X245" s="24">
        <v>31113819</v>
      </c>
      <c r="Y245" s="24" t="s">
        <v>273</v>
      </c>
      <c r="Z245" s="26" t="s">
        <v>269</v>
      </c>
      <c r="AA245" s="26" t="s">
        <v>274</v>
      </c>
      <c r="AB245" s="32" t="s">
        <v>275</v>
      </c>
      <c r="AC245" s="32" t="s">
        <v>276</v>
      </c>
    </row>
    <row r="246" spans="1:29" s="9" customFormat="1" ht="29" x14ac:dyDescent="0.35">
      <c r="A246" s="24" t="s">
        <v>582</v>
      </c>
      <c r="B246" s="30">
        <v>2012</v>
      </c>
      <c r="C246" s="24" t="s">
        <v>714</v>
      </c>
      <c r="D246" s="24" t="s">
        <v>714</v>
      </c>
      <c r="E246" s="24" t="s">
        <v>227</v>
      </c>
      <c r="F246" s="30">
        <v>1</v>
      </c>
      <c r="G246" s="24" t="s">
        <v>269</v>
      </c>
      <c r="H246" s="24" t="s">
        <v>270</v>
      </c>
      <c r="I246" s="38">
        <v>1123</v>
      </c>
      <c r="J246" s="38">
        <v>158975</v>
      </c>
      <c r="K246" s="24" t="s">
        <v>1199</v>
      </c>
      <c r="L246" s="33">
        <v>1.01</v>
      </c>
      <c r="M246" s="33">
        <v>0.96</v>
      </c>
      <c r="N246" s="33">
        <v>1.07</v>
      </c>
      <c r="O246" s="30">
        <v>1</v>
      </c>
      <c r="P246" s="30" t="s">
        <v>272</v>
      </c>
      <c r="Q246" s="30" t="s">
        <v>272</v>
      </c>
      <c r="R246" s="30" t="s">
        <v>272</v>
      </c>
      <c r="S246" s="30">
        <v>1</v>
      </c>
      <c r="T246" s="30">
        <v>1</v>
      </c>
      <c r="U246" s="30">
        <f t="shared" si="3"/>
        <v>2</v>
      </c>
      <c r="V246" s="30">
        <v>0</v>
      </c>
      <c r="W246" s="30">
        <v>1</v>
      </c>
      <c r="X246" s="24">
        <v>21816698</v>
      </c>
      <c r="Y246" s="24" t="s">
        <v>310</v>
      </c>
      <c r="Z246" s="26" t="s">
        <v>269</v>
      </c>
      <c r="AA246" s="26" t="s">
        <v>1200</v>
      </c>
      <c r="AB246" s="32" t="s">
        <v>1201</v>
      </c>
      <c r="AC246" s="32" t="s">
        <v>1202</v>
      </c>
    </row>
    <row r="247" spans="1:29" s="9" customFormat="1" x14ac:dyDescent="0.35">
      <c r="A247" s="24" t="s">
        <v>1052</v>
      </c>
      <c r="B247" s="30">
        <v>2013</v>
      </c>
      <c r="C247" s="24" t="s">
        <v>307</v>
      </c>
      <c r="D247" s="24" t="s">
        <v>307</v>
      </c>
      <c r="E247" s="24" t="s">
        <v>154</v>
      </c>
      <c r="F247" s="30">
        <v>1</v>
      </c>
      <c r="G247" s="24" t="s">
        <v>269</v>
      </c>
      <c r="H247" s="24" t="s">
        <v>270</v>
      </c>
      <c r="I247" s="38">
        <v>532</v>
      </c>
      <c r="J247" s="38">
        <v>158415</v>
      </c>
      <c r="K247" s="24" t="s">
        <v>392</v>
      </c>
      <c r="L247" s="33">
        <v>1.06</v>
      </c>
      <c r="M247" s="33">
        <v>0.96</v>
      </c>
      <c r="N247" s="33">
        <v>1.17</v>
      </c>
      <c r="O247" s="30">
        <v>1</v>
      </c>
      <c r="P247" s="30" t="s">
        <v>272</v>
      </c>
      <c r="Q247" s="30" t="s">
        <v>272</v>
      </c>
      <c r="R247" s="30" t="s">
        <v>272</v>
      </c>
      <c r="S247" s="30">
        <v>1</v>
      </c>
      <c r="T247" s="30">
        <v>1</v>
      </c>
      <c r="U247" s="30">
        <f t="shared" si="3"/>
        <v>2</v>
      </c>
      <c r="V247" s="30">
        <v>0</v>
      </c>
      <c r="W247" s="30" t="s">
        <v>272</v>
      </c>
      <c r="X247" s="24">
        <v>23940620</v>
      </c>
      <c r="Y247" s="24" t="s">
        <v>310</v>
      </c>
      <c r="Z247" s="26" t="s">
        <v>269</v>
      </c>
      <c r="AA247" s="26" t="s">
        <v>1053</v>
      </c>
      <c r="AB247" s="32" t="s">
        <v>1054</v>
      </c>
      <c r="AC247" s="32" t="s">
        <v>1055</v>
      </c>
    </row>
    <row r="248" spans="1:29" s="9" customFormat="1" x14ac:dyDescent="0.35">
      <c r="A248" s="24" t="s">
        <v>998</v>
      </c>
      <c r="B248" s="30">
        <v>2014</v>
      </c>
      <c r="C248" s="24" t="s">
        <v>491</v>
      </c>
      <c r="D248" s="24" t="s">
        <v>491</v>
      </c>
      <c r="E248" s="24" t="s">
        <v>227</v>
      </c>
      <c r="F248" s="30">
        <v>1</v>
      </c>
      <c r="G248" s="24" t="s">
        <v>269</v>
      </c>
      <c r="H248" s="24" t="s">
        <v>270</v>
      </c>
      <c r="I248" s="38">
        <v>407</v>
      </c>
      <c r="J248" s="38">
        <v>156774</v>
      </c>
      <c r="K248" s="24" t="s">
        <v>999</v>
      </c>
      <c r="L248" s="33">
        <v>1.22</v>
      </c>
      <c r="M248" s="33">
        <v>1.1100000000000001</v>
      </c>
      <c r="N248" s="33">
        <v>1.33</v>
      </c>
      <c r="O248" s="30">
        <v>1</v>
      </c>
      <c r="P248" s="30" t="s">
        <v>272</v>
      </c>
      <c r="Q248" s="30" t="s">
        <v>272</v>
      </c>
      <c r="R248" s="30">
        <v>1</v>
      </c>
      <c r="S248" s="30">
        <f>W248</f>
        <v>1</v>
      </c>
      <c r="T248" s="30">
        <v>1</v>
      </c>
      <c r="U248" s="30">
        <f t="shared" si="3"/>
        <v>2</v>
      </c>
      <c r="V248" s="30">
        <v>0</v>
      </c>
      <c r="W248" s="30">
        <v>1</v>
      </c>
      <c r="X248" s="24">
        <v>24637660</v>
      </c>
      <c r="Y248" s="24" t="s">
        <v>310</v>
      </c>
      <c r="Z248" s="26" t="s">
        <v>269</v>
      </c>
      <c r="AA248" s="26" t="s">
        <v>1000</v>
      </c>
      <c r="AB248" s="32" t="s">
        <v>1001</v>
      </c>
      <c r="AC248" s="32" t="s">
        <v>1002</v>
      </c>
    </row>
    <row r="249" spans="1:29" s="9" customFormat="1" x14ac:dyDescent="0.35">
      <c r="A249" s="24" t="s">
        <v>1223</v>
      </c>
      <c r="B249" s="30">
        <v>2021</v>
      </c>
      <c r="C249" s="24" t="s">
        <v>387</v>
      </c>
      <c r="D249" s="24" t="s">
        <v>387</v>
      </c>
      <c r="E249" s="24" t="s">
        <v>124</v>
      </c>
      <c r="F249" s="30">
        <v>1</v>
      </c>
      <c r="G249" s="24" t="s">
        <v>269</v>
      </c>
      <c r="H249" s="24" t="s">
        <v>270</v>
      </c>
      <c r="I249" s="38">
        <v>1328</v>
      </c>
      <c r="J249" s="38">
        <v>155308</v>
      </c>
      <c r="K249" s="24" t="s">
        <v>1224</v>
      </c>
      <c r="L249" s="33">
        <v>1.1040808032</v>
      </c>
      <c r="M249" s="33">
        <v>1</v>
      </c>
      <c r="N249" s="33">
        <v>1.1592740742999901</v>
      </c>
      <c r="O249" s="30">
        <v>1</v>
      </c>
      <c r="P249" s="30" t="s">
        <v>272</v>
      </c>
      <c r="Q249" s="30" t="s">
        <v>272</v>
      </c>
      <c r="R249" s="30">
        <v>1</v>
      </c>
      <c r="S249" s="30">
        <v>1</v>
      </c>
      <c r="T249" s="30">
        <v>1</v>
      </c>
      <c r="U249" s="30">
        <f t="shared" si="3"/>
        <v>2</v>
      </c>
      <c r="V249" s="30">
        <v>0</v>
      </c>
      <c r="W249" s="30">
        <v>1</v>
      </c>
      <c r="X249" s="24">
        <v>33998145</v>
      </c>
      <c r="Y249" s="24" t="s">
        <v>336</v>
      </c>
      <c r="Z249" s="26" t="s">
        <v>269</v>
      </c>
      <c r="AA249" s="26" t="s">
        <v>1225</v>
      </c>
      <c r="AB249" s="32" t="s">
        <v>1226</v>
      </c>
      <c r="AC249" s="32" t="s">
        <v>1227</v>
      </c>
    </row>
    <row r="250" spans="1:29" s="9" customFormat="1" x14ac:dyDescent="0.35">
      <c r="A250" s="24" t="s">
        <v>717</v>
      </c>
      <c r="B250" s="30">
        <v>2022</v>
      </c>
      <c r="C250" s="24" t="s">
        <v>379</v>
      </c>
      <c r="D250" s="24" t="s">
        <v>379</v>
      </c>
      <c r="E250" s="24" t="s">
        <v>217</v>
      </c>
      <c r="F250" s="30">
        <v>1</v>
      </c>
      <c r="G250" s="24" t="s">
        <v>269</v>
      </c>
      <c r="H250" s="24" t="s">
        <v>270</v>
      </c>
      <c r="I250" s="38">
        <v>167</v>
      </c>
      <c r="J250" s="38">
        <v>155293</v>
      </c>
      <c r="K250" s="24" t="s">
        <v>718</v>
      </c>
      <c r="L250" s="33">
        <v>1</v>
      </c>
      <c r="M250" s="33">
        <v>0.9</v>
      </c>
      <c r="N250" s="33">
        <v>1.1000000000000001</v>
      </c>
      <c r="O250" s="30">
        <v>1</v>
      </c>
      <c r="P250" s="30" t="s">
        <v>272</v>
      </c>
      <c r="Q250" s="30" t="s">
        <v>272</v>
      </c>
      <c r="R250" s="30" t="s">
        <v>272</v>
      </c>
      <c r="S250" s="30">
        <v>1</v>
      </c>
      <c r="T250" s="30">
        <v>0</v>
      </c>
      <c r="U250" s="30">
        <f t="shared" si="3"/>
        <v>1</v>
      </c>
      <c r="V250" s="30">
        <v>0</v>
      </c>
      <c r="W250" s="30">
        <v>1</v>
      </c>
      <c r="X250" s="24">
        <v>35817851</v>
      </c>
      <c r="Y250" s="24" t="s">
        <v>273</v>
      </c>
      <c r="Z250" s="26" t="s">
        <v>269</v>
      </c>
      <c r="AA250" s="26" t="s">
        <v>719</v>
      </c>
      <c r="AB250" s="32" t="s">
        <v>720</v>
      </c>
      <c r="AC250" s="32" t="s">
        <v>721</v>
      </c>
    </row>
    <row r="251" spans="1:29" s="9" customFormat="1" x14ac:dyDescent="0.35">
      <c r="A251" s="24" t="s">
        <v>717</v>
      </c>
      <c r="B251" s="30">
        <v>2022</v>
      </c>
      <c r="C251" s="24" t="s">
        <v>469</v>
      </c>
      <c r="D251" s="24" t="s">
        <v>469</v>
      </c>
      <c r="E251" s="24" t="s">
        <v>217</v>
      </c>
      <c r="F251" s="30">
        <v>1</v>
      </c>
      <c r="G251" s="24" t="s">
        <v>269</v>
      </c>
      <c r="H251" s="24" t="s">
        <v>270</v>
      </c>
      <c r="I251" s="38">
        <v>479</v>
      </c>
      <c r="J251" s="38">
        <v>155293</v>
      </c>
      <c r="K251" s="24" t="s">
        <v>718</v>
      </c>
      <c r="L251" s="33">
        <v>1.44</v>
      </c>
      <c r="M251" s="33">
        <v>1.39</v>
      </c>
      <c r="N251" s="33">
        <v>1.5</v>
      </c>
      <c r="O251" s="30">
        <v>1</v>
      </c>
      <c r="P251" s="30" t="s">
        <v>272</v>
      </c>
      <c r="Q251" s="30" t="s">
        <v>272</v>
      </c>
      <c r="R251" s="30" t="s">
        <v>272</v>
      </c>
      <c r="S251" s="30">
        <f>O251</f>
        <v>1</v>
      </c>
      <c r="T251" s="30">
        <v>0</v>
      </c>
      <c r="U251" s="30">
        <f t="shared" si="3"/>
        <v>1</v>
      </c>
      <c r="V251" s="30">
        <v>0</v>
      </c>
      <c r="W251" s="30">
        <v>1</v>
      </c>
      <c r="X251" s="24">
        <v>35817851</v>
      </c>
      <c r="Y251" s="24" t="s">
        <v>273</v>
      </c>
      <c r="Z251" s="26" t="s">
        <v>269</v>
      </c>
      <c r="AA251" s="26" t="s">
        <v>719</v>
      </c>
      <c r="AB251" s="32" t="s">
        <v>720</v>
      </c>
      <c r="AC251" s="32" t="s">
        <v>721</v>
      </c>
    </row>
    <row r="252" spans="1:29" s="9" customFormat="1" x14ac:dyDescent="0.35">
      <c r="A252" s="24" t="s">
        <v>1147</v>
      </c>
      <c r="B252" s="30">
        <v>2019</v>
      </c>
      <c r="C252" s="24" t="s">
        <v>387</v>
      </c>
      <c r="D252" s="24" t="s">
        <v>387</v>
      </c>
      <c r="E252" s="24" t="s">
        <v>227</v>
      </c>
      <c r="F252" s="30">
        <v>1</v>
      </c>
      <c r="G252" s="24" t="s">
        <v>269</v>
      </c>
      <c r="H252" s="24" t="s">
        <v>270</v>
      </c>
      <c r="I252" s="38">
        <v>1040</v>
      </c>
      <c r="J252" s="38">
        <v>154860</v>
      </c>
      <c r="K252" s="24" t="s">
        <v>1148</v>
      </c>
      <c r="L252" s="33">
        <v>1.08</v>
      </c>
      <c r="M252" s="33">
        <v>1.02</v>
      </c>
      <c r="N252" s="33">
        <v>1.1399999999999899</v>
      </c>
      <c r="O252" s="30">
        <v>1</v>
      </c>
      <c r="P252" s="30" t="s">
        <v>272</v>
      </c>
      <c r="Q252" s="30" t="s">
        <v>272</v>
      </c>
      <c r="R252" s="30">
        <v>1</v>
      </c>
      <c r="S252" s="30">
        <v>1</v>
      </c>
      <c r="T252" s="30">
        <v>1</v>
      </c>
      <c r="U252" s="30">
        <f t="shared" si="3"/>
        <v>2</v>
      </c>
      <c r="V252" s="30">
        <v>0</v>
      </c>
      <c r="W252" s="30">
        <v>1</v>
      </c>
      <c r="X252" s="24">
        <v>30449532</v>
      </c>
      <c r="Y252" s="24" t="s">
        <v>273</v>
      </c>
      <c r="Z252" s="26" t="s">
        <v>269</v>
      </c>
      <c r="AA252" s="26" t="s">
        <v>1176</v>
      </c>
      <c r="AB252" s="32" t="s">
        <v>1177</v>
      </c>
      <c r="AC252" s="32" t="s">
        <v>1178</v>
      </c>
    </row>
    <row r="253" spans="1:29" s="9" customFormat="1" x14ac:dyDescent="0.35">
      <c r="A253" s="24" t="s">
        <v>1311</v>
      </c>
      <c r="B253" s="30">
        <v>2019</v>
      </c>
      <c r="C253" s="24" t="s">
        <v>353</v>
      </c>
      <c r="D253" s="24" t="s">
        <v>353</v>
      </c>
      <c r="E253" s="24" t="s">
        <v>154</v>
      </c>
      <c r="F253" s="30">
        <v>1</v>
      </c>
      <c r="G253" s="24" t="s">
        <v>269</v>
      </c>
      <c r="H253" s="24" t="s">
        <v>270</v>
      </c>
      <c r="I253" s="38">
        <v>2185</v>
      </c>
      <c r="J253" s="38">
        <v>153730</v>
      </c>
      <c r="K253" s="24" t="s">
        <v>669</v>
      </c>
      <c r="L253" s="33">
        <v>0.99</v>
      </c>
      <c r="M253" s="33">
        <v>0.94</v>
      </c>
      <c r="N253" s="33">
        <v>1.05</v>
      </c>
      <c r="O253" s="30">
        <v>1</v>
      </c>
      <c r="P253" s="30" t="s">
        <v>272</v>
      </c>
      <c r="Q253" s="30" t="s">
        <v>272</v>
      </c>
      <c r="R253" s="30" t="s">
        <v>272</v>
      </c>
      <c r="S253" s="31">
        <v>1</v>
      </c>
      <c r="T253" s="31">
        <v>1</v>
      </c>
      <c r="U253" s="31">
        <f t="shared" si="3"/>
        <v>2</v>
      </c>
      <c r="V253" s="30">
        <v>0</v>
      </c>
      <c r="W253" s="30">
        <v>1</v>
      </c>
      <c r="X253" s="24">
        <v>30376043</v>
      </c>
      <c r="Y253" s="24" t="s">
        <v>273</v>
      </c>
      <c r="Z253" s="26" t="s">
        <v>269</v>
      </c>
      <c r="AA253" s="26" t="s">
        <v>1312</v>
      </c>
      <c r="AB253" s="32" t="s">
        <v>1313</v>
      </c>
      <c r="AC253" s="32" t="s">
        <v>1314</v>
      </c>
    </row>
    <row r="254" spans="1:29" s="9" customFormat="1" x14ac:dyDescent="0.35">
      <c r="A254" s="24" t="s">
        <v>295</v>
      </c>
      <c r="B254" s="30">
        <v>2016</v>
      </c>
      <c r="C254" s="24" t="s">
        <v>296</v>
      </c>
      <c r="D254" s="24" t="s">
        <v>296</v>
      </c>
      <c r="E254" s="26" t="s">
        <v>50</v>
      </c>
      <c r="F254" s="30">
        <v>1</v>
      </c>
      <c r="G254" s="26" t="s">
        <v>269</v>
      </c>
      <c r="H254" s="26" t="s">
        <v>270</v>
      </c>
      <c r="I254" s="38">
        <v>216</v>
      </c>
      <c r="J254" s="38">
        <v>153586</v>
      </c>
      <c r="K254" s="24" t="s">
        <v>298</v>
      </c>
      <c r="L254" s="33">
        <v>1.07</v>
      </c>
      <c r="M254" s="33">
        <v>0.92</v>
      </c>
      <c r="N254" s="33">
        <v>1.25</v>
      </c>
      <c r="O254" s="30">
        <v>1</v>
      </c>
      <c r="P254" s="30">
        <v>1</v>
      </c>
      <c r="Q254" s="30" t="s">
        <v>272</v>
      </c>
      <c r="R254" s="30" t="s">
        <v>272</v>
      </c>
      <c r="S254" s="30">
        <v>1</v>
      </c>
      <c r="T254" s="30">
        <v>1</v>
      </c>
      <c r="U254" s="30">
        <f t="shared" si="3"/>
        <v>2</v>
      </c>
      <c r="V254" s="30">
        <v>0</v>
      </c>
      <c r="W254" s="30">
        <v>1</v>
      </c>
      <c r="X254" s="24">
        <v>26756356</v>
      </c>
      <c r="Y254" s="26" t="s">
        <v>273</v>
      </c>
      <c r="Z254" s="26" t="s">
        <v>269</v>
      </c>
      <c r="AA254" s="26" t="s">
        <v>299</v>
      </c>
      <c r="AB254" s="32" t="s">
        <v>300</v>
      </c>
      <c r="AC254" s="32" t="s">
        <v>301</v>
      </c>
    </row>
    <row r="255" spans="1:29" s="9" customFormat="1" x14ac:dyDescent="0.35">
      <c r="A255" s="24" t="s">
        <v>518</v>
      </c>
      <c r="B255" s="30">
        <v>2008</v>
      </c>
      <c r="C255" s="24" t="s">
        <v>469</v>
      </c>
      <c r="D255" s="24" t="s">
        <v>469</v>
      </c>
      <c r="E255" s="24" t="s">
        <v>627</v>
      </c>
      <c r="F255" s="30">
        <v>1</v>
      </c>
      <c r="G255" s="24" t="s">
        <v>448</v>
      </c>
      <c r="H255" s="24" t="s">
        <v>279</v>
      </c>
      <c r="I255" s="38">
        <v>112</v>
      </c>
      <c r="J255" s="38">
        <v>152772</v>
      </c>
      <c r="K255" s="24" t="s">
        <v>628</v>
      </c>
      <c r="L255" s="33">
        <v>1.84</v>
      </c>
      <c r="M255" s="33">
        <v>1.4</v>
      </c>
      <c r="N255" s="33">
        <v>2.4900000000000002</v>
      </c>
      <c r="O255" s="30">
        <v>1</v>
      </c>
      <c r="P255" s="30" t="s">
        <v>272</v>
      </c>
      <c r="Q255" s="30" t="s">
        <v>272</v>
      </c>
      <c r="R255" s="30" t="s">
        <v>272</v>
      </c>
      <c r="S255" s="30">
        <f>O255</f>
        <v>1</v>
      </c>
      <c r="T255" s="30">
        <v>1</v>
      </c>
      <c r="U255" s="30">
        <f t="shared" si="3"/>
        <v>2</v>
      </c>
      <c r="V255" s="30">
        <v>0</v>
      </c>
      <c r="W255" s="30">
        <v>1</v>
      </c>
      <c r="X255" s="24">
        <v>18612154</v>
      </c>
      <c r="Y255" s="24" t="s">
        <v>310</v>
      </c>
      <c r="Z255" s="26" t="s">
        <v>448</v>
      </c>
      <c r="AA255" s="26" t="s">
        <v>629</v>
      </c>
      <c r="AB255" s="32" t="s">
        <v>569</v>
      </c>
      <c r="AC255" s="32" t="s">
        <v>570</v>
      </c>
    </row>
    <row r="256" spans="1:29" s="9" customFormat="1" x14ac:dyDescent="0.35">
      <c r="A256" s="24" t="s">
        <v>267</v>
      </c>
      <c r="B256" s="30">
        <v>2019</v>
      </c>
      <c r="C256" s="24" t="s">
        <v>268</v>
      </c>
      <c r="D256" s="24" t="s">
        <v>268</v>
      </c>
      <c r="E256" s="24" t="s">
        <v>50</v>
      </c>
      <c r="F256" s="30">
        <v>1</v>
      </c>
      <c r="G256" s="24" t="s">
        <v>269</v>
      </c>
      <c r="H256" s="24" t="s">
        <v>270</v>
      </c>
      <c r="I256" s="38">
        <v>69</v>
      </c>
      <c r="J256" s="38">
        <v>152771</v>
      </c>
      <c r="K256" s="24" t="s">
        <v>372</v>
      </c>
      <c r="L256" s="33">
        <v>1.18</v>
      </c>
      <c r="M256" s="33">
        <v>0.9</v>
      </c>
      <c r="N256" s="33">
        <v>1.55</v>
      </c>
      <c r="O256" s="30">
        <v>1</v>
      </c>
      <c r="P256" s="30" t="s">
        <v>272</v>
      </c>
      <c r="Q256" s="30" t="s">
        <v>272</v>
      </c>
      <c r="R256" s="30" t="s">
        <v>272</v>
      </c>
      <c r="S256" s="30">
        <v>1</v>
      </c>
      <c r="T256" s="30">
        <v>1</v>
      </c>
      <c r="U256" s="30">
        <f t="shared" si="3"/>
        <v>2</v>
      </c>
      <c r="V256" s="30">
        <v>0</v>
      </c>
      <c r="W256" s="30">
        <v>1</v>
      </c>
      <c r="X256" s="24">
        <v>31113819</v>
      </c>
      <c r="Y256" s="24" t="s">
        <v>273</v>
      </c>
      <c r="Z256" s="26" t="s">
        <v>269</v>
      </c>
      <c r="AA256" s="26" t="s">
        <v>274</v>
      </c>
      <c r="AB256" s="32" t="s">
        <v>275</v>
      </c>
      <c r="AC256" s="32" t="s">
        <v>276</v>
      </c>
    </row>
    <row r="257" spans="1:29" s="9" customFormat="1" x14ac:dyDescent="0.35">
      <c r="A257" s="24" t="s">
        <v>1132</v>
      </c>
      <c r="B257" s="30">
        <v>2019</v>
      </c>
      <c r="C257" s="24" t="s">
        <v>325</v>
      </c>
      <c r="D257" s="24" t="s">
        <v>325</v>
      </c>
      <c r="E257" s="24" t="s">
        <v>142</v>
      </c>
      <c r="F257" s="30">
        <v>1</v>
      </c>
      <c r="G257" s="24" t="s">
        <v>481</v>
      </c>
      <c r="H257" s="24" t="s">
        <v>303</v>
      </c>
      <c r="I257" s="38">
        <v>2080</v>
      </c>
      <c r="J257" s="38">
        <v>152688</v>
      </c>
      <c r="K257" s="24" t="s">
        <v>1133</v>
      </c>
      <c r="L257" s="33">
        <v>1.1040808032</v>
      </c>
      <c r="M257" s="33">
        <v>1.1040808032</v>
      </c>
      <c r="N257" s="33">
        <v>1.1592740742999998</v>
      </c>
      <c r="O257" s="30">
        <v>1</v>
      </c>
      <c r="P257" s="30" t="s">
        <v>272</v>
      </c>
      <c r="Q257" s="30" t="s">
        <v>272</v>
      </c>
      <c r="R257" s="30" t="s">
        <v>272</v>
      </c>
      <c r="S257" s="30">
        <v>1</v>
      </c>
      <c r="T257" s="30">
        <v>1</v>
      </c>
      <c r="U257" s="30">
        <f t="shared" si="3"/>
        <v>2</v>
      </c>
      <c r="V257" s="30">
        <v>0</v>
      </c>
      <c r="W257" s="30">
        <v>0</v>
      </c>
      <c r="X257" s="24">
        <v>30083811</v>
      </c>
      <c r="Y257" s="24" t="s">
        <v>336</v>
      </c>
      <c r="Z257" s="26" t="s">
        <v>481</v>
      </c>
      <c r="AA257" s="26" t="s">
        <v>1134</v>
      </c>
      <c r="AB257" s="32" t="s">
        <v>1135</v>
      </c>
      <c r="AC257" s="32" t="s">
        <v>1136</v>
      </c>
    </row>
    <row r="258" spans="1:29" s="9" customFormat="1" x14ac:dyDescent="0.35">
      <c r="A258" s="24" t="s">
        <v>1056</v>
      </c>
      <c r="B258" s="30">
        <v>2019</v>
      </c>
      <c r="C258" s="26" t="s">
        <v>454</v>
      </c>
      <c r="D258" s="24" t="s">
        <v>455</v>
      </c>
      <c r="E258" s="24" t="s">
        <v>50</v>
      </c>
      <c r="F258" s="30">
        <v>1</v>
      </c>
      <c r="G258" s="24" t="s">
        <v>269</v>
      </c>
      <c r="H258" s="24" t="s">
        <v>270</v>
      </c>
      <c r="I258" s="38">
        <v>533</v>
      </c>
      <c r="J258" s="38">
        <v>152090</v>
      </c>
      <c r="K258" s="24" t="s">
        <v>1057</v>
      </c>
      <c r="L258" s="33">
        <v>1.1040808032</v>
      </c>
      <c r="M258" s="33">
        <v>1</v>
      </c>
      <c r="N258" s="33">
        <v>1.2166529024000003</v>
      </c>
      <c r="O258" s="30">
        <v>1</v>
      </c>
      <c r="P258" s="30" t="s">
        <v>272</v>
      </c>
      <c r="Q258" s="30" t="s">
        <v>272</v>
      </c>
      <c r="R258" s="30" t="s">
        <v>272</v>
      </c>
      <c r="S258" s="30">
        <v>1</v>
      </c>
      <c r="T258" s="30">
        <v>1</v>
      </c>
      <c r="U258" s="30">
        <f t="shared" si="3"/>
        <v>2</v>
      </c>
      <c r="V258" s="30">
        <v>0</v>
      </c>
      <c r="W258" s="30">
        <v>1</v>
      </c>
      <c r="X258" s="24">
        <v>30977126</v>
      </c>
      <c r="Y258" s="24" t="s">
        <v>336</v>
      </c>
      <c r="Z258" s="26" t="s">
        <v>269</v>
      </c>
      <c r="AA258" s="26" t="s">
        <v>1058</v>
      </c>
      <c r="AB258" s="32" t="s">
        <v>1059</v>
      </c>
      <c r="AC258" s="32" t="s">
        <v>1060</v>
      </c>
    </row>
    <row r="259" spans="1:29" s="9" customFormat="1" x14ac:dyDescent="0.35">
      <c r="A259" s="24" t="s">
        <v>414</v>
      </c>
      <c r="B259" s="30">
        <v>2022</v>
      </c>
      <c r="C259" s="24" t="s">
        <v>415</v>
      </c>
      <c r="D259" s="24" t="s">
        <v>415</v>
      </c>
      <c r="E259" s="26" t="s">
        <v>50</v>
      </c>
      <c r="F259" s="30">
        <v>1</v>
      </c>
      <c r="G259" s="26" t="s">
        <v>269</v>
      </c>
      <c r="H259" s="26" t="s">
        <v>270</v>
      </c>
      <c r="I259" s="38">
        <v>563</v>
      </c>
      <c r="J259" s="38">
        <v>150706</v>
      </c>
      <c r="K259" s="24" t="s">
        <v>1073</v>
      </c>
      <c r="L259" s="33">
        <v>1.1299999999999999</v>
      </c>
      <c r="M259" s="33">
        <v>1.02</v>
      </c>
      <c r="N259" s="33">
        <v>1.26</v>
      </c>
      <c r="O259" s="30">
        <v>1</v>
      </c>
      <c r="P259" s="30" t="s">
        <v>272</v>
      </c>
      <c r="Q259" s="30">
        <v>1</v>
      </c>
      <c r="R259" s="30" t="s">
        <v>272</v>
      </c>
      <c r="S259" s="30">
        <v>1</v>
      </c>
      <c r="T259" s="30">
        <v>1</v>
      </c>
      <c r="U259" s="30">
        <f t="shared" ref="U259:U322" si="4">SUM(S259:T259)</f>
        <v>2</v>
      </c>
      <c r="V259" s="30">
        <v>0</v>
      </c>
      <c r="W259" s="30">
        <v>1</v>
      </c>
      <c r="X259" s="24">
        <v>35840735</v>
      </c>
      <c r="Y259" s="26" t="s">
        <v>273</v>
      </c>
      <c r="Z259" s="26" t="s">
        <v>269</v>
      </c>
      <c r="AA259" s="26" t="s">
        <v>418</v>
      </c>
      <c r="AB259" s="32" t="s">
        <v>419</v>
      </c>
      <c r="AC259" s="32" t="s">
        <v>420</v>
      </c>
    </row>
    <row r="260" spans="1:29" s="9" customFormat="1" x14ac:dyDescent="0.35">
      <c r="A260" s="24" t="s">
        <v>483</v>
      </c>
      <c r="B260" s="30">
        <v>1994</v>
      </c>
      <c r="C260" s="24" t="s">
        <v>415</v>
      </c>
      <c r="D260" s="24" t="s">
        <v>415</v>
      </c>
      <c r="E260" s="24" t="s">
        <v>111</v>
      </c>
      <c r="F260" s="30">
        <v>1</v>
      </c>
      <c r="G260" s="24" t="s">
        <v>269</v>
      </c>
      <c r="H260" s="24" t="s">
        <v>270</v>
      </c>
      <c r="I260" s="38">
        <f>66+49+34+18</f>
        <v>167</v>
      </c>
      <c r="J260" s="78">
        <v>150296</v>
      </c>
      <c r="K260" s="24" t="s">
        <v>280</v>
      </c>
      <c r="L260" s="30">
        <v>1.0900000000000001</v>
      </c>
      <c r="M260" s="30">
        <v>0.89</v>
      </c>
      <c r="N260" s="30">
        <v>1.33</v>
      </c>
      <c r="O260" s="30">
        <v>1</v>
      </c>
      <c r="P260" s="30" t="s">
        <v>272</v>
      </c>
      <c r="Q260" s="30">
        <v>1</v>
      </c>
      <c r="R260" s="30" t="s">
        <v>272</v>
      </c>
      <c r="S260" s="30">
        <v>1</v>
      </c>
      <c r="T260" s="30">
        <v>1</v>
      </c>
      <c r="U260" s="30">
        <f t="shared" si="4"/>
        <v>2</v>
      </c>
      <c r="V260" s="30">
        <v>1</v>
      </c>
      <c r="W260" s="30">
        <v>0</v>
      </c>
      <c r="X260" s="24">
        <v>7999970</v>
      </c>
      <c r="Y260" s="24" t="s">
        <v>336</v>
      </c>
      <c r="Z260" s="26" t="s">
        <v>269</v>
      </c>
      <c r="AA260" s="26" t="s">
        <v>251</v>
      </c>
      <c r="AB260" s="32" t="s">
        <v>484</v>
      </c>
      <c r="AC260" s="32" t="s">
        <v>485</v>
      </c>
    </row>
    <row r="261" spans="1:29" s="9" customFormat="1" x14ac:dyDescent="0.35">
      <c r="A261" s="24" t="s">
        <v>849</v>
      </c>
      <c r="B261" s="30">
        <v>2019</v>
      </c>
      <c r="C261" s="24" t="s">
        <v>296</v>
      </c>
      <c r="D261" s="24" t="s">
        <v>296</v>
      </c>
      <c r="E261" s="24" t="s">
        <v>176</v>
      </c>
      <c r="F261" s="30">
        <v>1</v>
      </c>
      <c r="G261" s="24" t="s">
        <v>269</v>
      </c>
      <c r="H261" s="24" t="s">
        <v>270</v>
      </c>
      <c r="I261" s="38">
        <v>241</v>
      </c>
      <c r="J261" s="38">
        <v>147268</v>
      </c>
      <c r="K261" s="24" t="s">
        <v>1265</v>
      </c>
      <c r="L261" s="33">
        <v>1.25215595324297</v>
      </c>
      <c r="M261" s="33">
        <v>1.1258999068426201</v>
      </c>
      <c r="N261" s="33">
        <v>1.39600998963634</v>
      </c>
      <c r="O261" s="30">
        <v>1</v>
      </c>
      <c r="P261" s="30">
        <v>1</v>
      </c>
      <c r="Q261" s="30" t="s">
        <v>272</v>
      </c>
      <c r="R261" s="30" t="s">
        <v>272</v>
      </c>
      <c r="S261" s="30">
        <v>1</v>
      </c>
      <c r="T261" s="30">
        <v>1</v>
      </c>
      <c r="U261" s="30">
        <f t="shared" si="4"/>
        <v>2</v>
      </c>
      <c r="V261" s="30">
        <v>0</v>
      </c>
      <c r="W261" s="30">
        <v>1</v>
      </c>
      <c r="X261" s="24">
        <v>31646903</v>
      </c>
      <c r="Y261" s="24" t="s">
        <v>336</v>
      </c>
      <c r="Z261" s="26" t="s">
        <v>269</v>
      </c>
      <c r="AA261" s="26" t="s">
        <v>1266</v>
      </c>
      <c r="AB261" s="32" t="s">
        <v>1267</v>
      </c>
      <c r="AC261" s="32" t="s">
        <v>1268</v>
      </c>
    </row>
    <row r="262" spans="1:29" s="9" customFormat="1" x14ac:dyDescent="0.35">
      <c r="A262" s="24" t="s">
        <v>267</v>
      </c>
      <c r="B262" s="30">
        <v>2019</v>
      </c>
      <c r="C262" s="24" t="s">
        <v>268</v>
      </c>
      <c r="D262" s="24" t="s">
        <v>268</v>
      </c>
      <c r="E262" s="24" t="s">
        <v>176</v>
      </c>
      <c r="F262" s="30">
        <v>1</v>
      </c>
      <c r="G262" s="24" t="s">
        <v>269</v>
      </c>
      <c r="H262" s="24" t="s">
        <v>270</v>
      </c>
      <c r="I262" s="38">
        <v>45</v>
      </c>
      <c r="J262" s="38">
        <v>146688</v>
      </c>
      <c r="K262" s="24" t="s">
        <v>403</v>
      </c>
      <c r="L262" s="33">
        <v>1.25</v>
      </c>
      <c r="M262" s="33">
        <v>0.92</v>
      </c>
      <c r="N262" s="33">
        <v>1.7</v>
      </c>
      <c r="O262" s="30">
        <v>1</v>
      </c>
      <c r="P262" s="30" t="s">
        <v>272</v>
      </c>
      <c r="Q262" s="30" t="s">
        <v>272</v>
      </c>
      <c r="R262" s="30" t="s">
        <v>272</v>
      </c>
      <c r="S262" s="30">
        <v>1</v>
      </c>
      <c r="T262" s="30">
        <v>1</v>
      </c>
      <c r="U262" s="30">
        <f t="shared" si="4"/>
        <v>2</v>
      </c>
      <c r="V262" s="30">
        <v>0</v>
      </c>
      <c r="W262" s="30">
        <v>1</v>
      </c>
      <c r="X262" s="24">
        <v>31113819</v>
      </c>
      <c r="Y262" s="24" t="s">
        <v>273</v>
      </c>
      <c r="Z262" s="26" t="s">
        <v>269</v>
      </c>
      <c r="AA262" s="26" t="s">
        <v>274</v>
      </c>
      <c r="AB262" s="32" t="s">
        <v>275</v>
      </c>
      <c r="AC262" s="32" t="s">
        <v>276</v>
      </c>
    </row>
    <row r="263" spans="1:29" s="9" customFormat="1" x14ac:dyDescent="0.35">
      <c r="A263" s="24" t="s">
        <v>1048</v>
      </c>
      <c r="B263" s="30">
        <v>2023</v>
      </c>
      <c r="C263" s="24" t="s">
        <v>780</v>
      </c>
      <c r="D263" s="24" t="s">
        <v>780</v>
      </c>
      <c r="E263" s="24" t="s">
        <v>50</v>
      </c>
      <c r="F263" s="30">
        <v>1</v>
      </c>
      <c r="G263" s="24" t="s">
        <v>269</v>
      </c>
      <c r="H263" s="24" t="s">
        <v>270</v>
      </c>
      <c r="I263" s="38">
        <v>531</v>
      </c>
      <c r="J263" s="38">
        <v>146027</v>
      </c>
      <c r="K263" s="24" t="s">
        <v>290</v>
      </c>
      <c r="L263" s="33">
        <v>1.07</v>
      </c>
      <c r="M263" s="33">
        <v>0.95</v>
      </c>
      <c r="N263" s="33">
        <v>1.2</v>
      </c>
      <c r="O263" s="30">
        <v>1</v>
      </c>
      <c r="P263" s="30">
        <v>1</v>
      </c>
      <c r="Q263" s="30" t="s">
        <v>272</v>
      </c>
      <c r="R263" s="30" t="s">
        <v>272</v>
      </c>
      <c r="S263" s="30">
        <v>1</v>
      </c>
      <c r="T263" s="30">
        <v>1</v>
      </c>
      <c r="U263" s="30">
        <f t="shared" si="4"/>
        <v>2</v>
      </c>
      <c r="V263" s="30">
        <v>0</v>
      </c>
      <c r="W263" s="30" t="s">
        <v>272</v>
      </c>
      <c r="X263" s="24">
        <v>37202564</v>
      </c>
      <c r="Y263" s="24" t="s">
        <v>310</v>
      </c>
      <c r="Z263" s="26" t="s">
        <v>269</v>
      </c>
      <c r="AA263" s="26" t="s">
        <v>1049</v>
      </c>
      <c r="AB263" s="32" t="s">
        <v>1050</v>
      </c>
      <c r="AC263" s="32" t="s">
        <v>1051</v>
      </c>
    </row>
    <row r="264" spans="1:29" s="9" customFormat="1" x14ac:dyDescent="0.35">
      <c r="A264" s="24" t="s">
        <v>314</v>
      </c>
      <c r="B264" s="30">
        <v>2005</v>
      </c>
      <c r="C264" s="24" t="s">
        <v>714</v>
      </c>
      <c r="D264" s="24" t="s">
        <v>714</v>
      </c>
      <c r="E264" s="24" t="s">
        <v>221</v>
      </c>
      <c r="F264" s="30">
        <v>1</v>
      </c>
      <c r="G264" s="24" t="s">
        <v>315</v>
      </c>
      <c r="H264" s="24" t="s">
        <v>303</v>
      </c>
      <c r="I264" s="38">
        <v>148</v>
      </c>
      <c r="J264" s="38">
        <v>145931</v>
      </c>
      <c r="K264" s="24" t="s">
        <v>715</v>
      </c>
      <c r="L264" s="33">
        <v>1.33</v>
      </c>
      <c r="M264" s="33">
        <v>1.07</v>
      </c>
      <c r="N264" s="33">
        <v>1.65</v>
      </c>
      <c r="O264" s="30">
        <v>1</v>
      </c>
      <c r="P264" s="30" t="s">
        <v>272</v>
      </c>
      <c r="Q264" s="30" t="s">
        <v>272</v>
      </c>
      <c r="R264" s="30" t="s">
        <v>272</v>
      </c>
      <c r="S264" s="30">
        <v>1</v>
      </c>
      <c r="T264" s="30">
        <v>1</v>
      </c>
      <c r="U264" s="30">
        <f t="shared" si="4"/>
        <v>2</v>
      </c>
      <c r="V264" s="30">
        <v>0</v>
      </c>
      <c r="W264" s="30">
        <v>1</v>
      </c>
      <c r="X264" s="24">
        <v>16234822</v>
      </c>
      <c r="Y264" s="24" t="s">
        <v>310</v>
      </c>
      <c r="Z264" s="26" t="s">
        <v>315</v>
      </c>
      <c r="AA264" s="26" t="s">
        <v>716</v>
      </c>
      <c r="AB264" s="32" t="s">
        <v>318</v>
      </c>
      <c r="AC264" s="32" t="s">
        <v>319</v>
      </c>
    </row>
    <row r="265" spans="1:29" s="9" customFormat="1" x14ac:dyDescent="0.35">
      <c r="A265" s="24" t="s">
        <v>1109</v>
      </c>
      <c r="B265" s="30">
        <v>2021</v>
      </c>
      <c r="C265" s="24" t="s">
        <v>379</v>
      </c>
      <c r="D265" s="24" t="s">
        <v>379</v>
      </c>
      <c r="E265" s="24" t="s">
        <v>154</v>
      </c>
      <c r="F265" s="30">
        <v>1</v>
      </c>
      <c r="G265" s="24" t="s">
        <v>269</v>
      </c>
      <c r="H265" s="24" t="s">
        <v>270</v>
      </c>
      <c r="I265" s="38">
        <v>683</v>
      </c>
      <c r="J265" s="38">
        <v>145575</v>
      </c>
      <c r="K265" s="24" t="s">
        <v>1110</v>
      </c>
      <c r="L265" s="33">
        <v>0.98180153140969595</v>
      </c>
      <c r="M265" s="33">
        <v>0.89028632374773597</v>
      </c>
      <c r="N265" s="33">
        <v>1.09051015406832</v>
      </c>
      <c r="O265" s="30">
        <v>1</v>
      </c>
      <c r="P265" s="30" t="s">
        <v>272</v>
      </c>
      <c r="Q265" s="30" t="s">
        <v>272</v>
      </c>
      <c r="R265" s="30" t="s">
        <v>272</v>
      </c>
      <c r="S265" s="30">
        <v>1</v>
      </c>
      <c r="T265" s="30">
        <v>1</v>
      </c>
      <c r="U265" s="30">
        <f t="shared" si="4"/>
        <v>2</v>
      </c>
      <c r="V265" s="30">
        <v>0</v>
      </c>
      <c r="W265" s="30">
        <v>1</v>
      </c>
      <c r="X265" s="24">
        <v>33481137</v>
      </c>
      <c r="Y265" s="24" t="s">
        <v>329</v>
      </c>
      <c r="Z265" s="26" t="s">
        <v>269</v>
      </c>
      <c r="AA265" s="26" t="s">
        <v>1111</v>
      </c>
      <c r="AB265" s="32" t="s">
        <v>1112</v>
      </c>
      <c r="AC265" s="32" t="s">
        <v>1113</v>
      </c>
    </row>
    <row r="266" spans="1:29" s="9" customFormat="1" x14ac:dyDescent="0.35">
      <c r="A266" s="24" t="s">
        <v>1114</v>
      </c>
      <c r="B266" s="30">
        <v>2022</v>
      </c>
      <c r="C266" s="24" t="s">
        <v>387</v>
      </c>
      <c r="D266" s="24" t="s">
        <v>387</v>
      </c>
      <c r="E266" s="24" t="s">
        <v>176</v>
      </c>
      <c r="F266" s="30">
        <v>1</v>
      </c>
      <c r="G266" s="24" t="s">
        <v>269</v>
      </c>
      <c r="H266" s="24" t="s">
        <v>270</v>
      </c>
      <c r="I266" s="38">
        <v>696</v>
      </c>
      <c r="J266" s="38">
        <v>145489</v>
      </c>
      <c r="K266" s="24" t="s">
        <v>1115</v>
      </c>
      <c r="L266" s="33">
        <v>1</v>
      </c>
      <c r="M266" s="33">
        <v>0.92</v>
      </c>
      <c r="N266" s="33">
        <v>1.0900000000000001</v>
      </c>
      <c r="O266" s="30">
        <v>1</v>
      </c>
      <c r="P266" s="30" t="s">
        <v>272</v>
      </c>
      <c r="Q266" s="30" t="s">
        <v>272</v>
      </c>
      <c r="R266" s="30">
        <v>1</v>
      </c>
      <c r="S266" s="30">
        <v>1</v>
      </c>
      <c r="T266" s="30">
        <v>1</v>
      </c>
      <c r="U266" s="30">
        <f t="shared" si="4"/>
        <v>2</v>
      </c>
      <c r="V266" s="30">
        <v>0</v>
      </c>
      <c r="W266" s="30">
        <v>1</v>
      </c>
      <c r="X266" s="24">
        <v>36156459</v>
      </c>
      <c r="Y266" s="24" t="s">
        <v>273</v>
      </c>
      <c r="Z266" s="26" t="s">
        <v>269</v>
      </c>
      <c r="AA266" s="26" t="s">
        <v>1116</v>
      </c>
      <c r="AB266" s="32" t="s">
        <v>1117</v>
      </c>
      <c r="AC266" s="32" t="s">
        <v>1118</v>
      </c>
    </row>
    <row r="267" spans="1:29" s="9" customFormat="1" x14ac:dyDescent="0.35">
      <c r="A267" s="24" t="s">
        <v>539</v>
      </c>
      <c r="B267" s="30">
        <v>2015</v>
      </c>
      <c r="C267" s="24" t="s">
        <v>540</v>
      </c>
      <c r="D267" s="24" t="s">
        <v>540</v>
      </c>
      <c r="E267" s="24" t="s">
        <v>227</v>
      </c>
      <c r="F267" s="30">
        <v>1</v>
      </c>
      <c r="G267" s="24" t="s">
        <v>269</v>
      </c>
      <c r="H267" s="24" t="s">
        <v>270</v>
      </c>
      <c r="I267" s="38">
        <v>83</v>
      </c>
      <c r="J267" s="38">
        <v>144701</v>
      </c>
      <c r="K267" s="24" t="s">
        <v>541</v>
      </c>
      <c r="L267" s="33">
        <v>1.0429575615421001</v>
      </c>
      <c r="M267" s="33">
        <v>0.86044580676279003</v>
      </c>
      <c r="N267" s="33">
        <v>1.2537964269264099</v>
      </c>
      <c r="O267" s="30">
        <v>1</v>
      </c>
      <c r="P267" s="30" t="s">
        <v>272</v>
      </c>
      <c r="Q267" s="30" t="s">
        <v>272</v>
      </c>
      <c r="R267" s="30" t="s">
        <v>272</v>
      </c>
      <c r="S267" s="30">
        <v>1</v>
      </c>
      <c r="T267" s="30">
        <v>1</v>
      </c>
      <c r="U267" s="30">
        <f t="shared" si="4"/>
        <v>2</v>
      </c>
      <c r="V267" s="30">
        <v>0</v>
      </c>
      <c r="W267" s="30">
        <v>1</v>
      </c>
      <c r="X267" s="24">
        <v>25587642</v>
      </c>
      <c r="Y267" s="24" t="s">
        <v>542</v>
      </c>
      <c r="Z267" s="26" t="s">
        <v>269</v>
      </c>
      <c r="AA267" s="26" t="s">
        <v>543</v>
      </c>
      <c r="AB267" s="32" t="s">
        <v>544</v>
      </c>
      <c r="AC267" s="32" t="s">
        <v>545</v>
      </c>
    </row>
    <row r="268" spans="1:29" s="9" customFormat="1" x14ac:dyDescent="0.35">
      <c r="A268" s="24" t="s">
        <v>539</v>
      </c>
      <c r="B268" s="30">
        <v>2015</v>
      </c>
      <c r="C268" s="24" t="s">
        <v>307</v>
      </c>
      <c r="D268" s="24" t="s">
        <v>307</v>
      </c>
      <c r="E268" s="24" t="s">
        <v>227</v>
      </c>
      <c r="F268" s="30">
        <v>1</v>
      </c>
      <c r="G268" s="24" t="s">
        <v>269</v>
      </c>
      <c r="H268" s="24" t="s">
        <v>270</v>
      </c>
      <c r="I268" s="38">
        <v>269</v>
      </c>
      <c r="J268" s="38">
        <v>144701</v>
      </c>
      <c r="K268" s="24" t="s">
        <v>541</v>
      </c>
      <c r="L268" s="33">
        <v>0.99137334236917296</v>
      </c>
      <c r="M268" s="33">
        <v>0.87807810404724296</v>
      </c>
      <c r="N268" s="33">
        <v>1.11111056950316</v>
      </c>
      <c r="O268" s="30">
        <v>1</v>
      </c>
      <c r="P268" s="30" t="s">
        <v>272</v>
      </c>
      <c r="Q268" s="30" t="s">
        <v>272</v>
      </c>
      <c r="R268" s="30" t="s">
        <v>272</v>
      </c>
      <c r="S268" s="30">
        <v>1</v>
      </c>
      <c r="T268" s="30">
        <v>1</v>
      </c>
      <c r="U268" s="30">
        <f t="shared" si="4"/>
        <v>2</v>
      </c>
      <c r="V268" s="30">
        <v>0</v>
      </c>
      <c r="W268" s="30" t="s">
        <v>272</v>
      </c>
      <c r="X268" s="24">
        <v>25587642</v>
      </c>
      <c r="Y268" s="24" t="s">
        <v>542</v>
      </c>
      <c r="Z268" s="26" t="s">
        <v>269</v>
      </c>
      <c r="AA268" s="26" t="s">
        <v>879</v>
      </c>
      <c r="AB268" s="32" t="s">
        <v>544</v>
      </c>
      <c r="AC268" s="32" t="s">
        <v>545</v>
      </c>
    </row>
    <row r="269" spans="1:29" s="9" customFormat="1" x14ac:dyDescent="0.35">
      <c r="A269" s="24" t="s">
        <v>539</v>
      </c>
      <c r="B269" s="30">
        <v>2015</v>
      </c>
      <c r="C269" s="24" t="s">
        <v>415</v>
      </c>
      <c r="D269" s="24" t="s">
        <v>415</v>
      </c>
      <c r="E269" s="24" t="s">
        <v>227</v>
      </c>
      <c r="F269" s="30">
        <v>1</v>
      </c>
      <c r="G269" s="24" t="s">
        <v>269</v>
      </c>
      <c r="H269" s="24" t="s">
        <v>270</v>
      </c>
      <c r="I269" s="38">
        <v>282</v>
      </c>
      <c r="J269" s="38">
        <v>144701</v>
      </c>
      <c r="K269" s="24" t="s">
        <v>541</v>
      </c>
      <c r="L269" s="33">
        <v>1</v>
      </c>
      <c r="M269" s="33">
        <v>0.89565392742035199</v>
      </c>
      <c r="N269" s="33">
        <v>1.1195819969398499</v>
      </c>
      <c r="O269" s="30">
        <v>1</v>
      </c>
      <c r="P269" s="30" t="s">
        <v>272</v>
      </c>
      <c r="Q269" s="30">
        <v>1</v>
      </c>
      <c r="R269" s="30" t="s">
        <v>272</v>
      </c>
      <c r="S269" s="30">
        <v>1</v>
      </c>
      <c r="T269" s="30">
        <v>1</v>
      </c>
      <c r="U269" s="30">
        <f t="shared" si="4"/>
        <v>2</v>
      </c>
      <c r="V269" s="30">
        <v>0</v>
      </c>
      <c r="W269" s="30">
        <v>1</v>
      </c>
      <c r="X269" s="24">
        <v>25587642</v>
      </c>
      <c r="Y269" s="24" t="s">
        <v>542</v>
      </c>
      <c r="Z269" s="26" t="s">
        <v>269</v>
      </c>
      <c r="AA269" s="26" t="s">
        <v>543</v>
      </c>
      <c r="AB269" s="32" t="s">
        <v>544</v>
      </c>
      <c r="AC269" s="32" t="s">
        <v>545</v>
      </c>
    </row>
    <row r="270" spans="1:29" s="9" customFormat="1" x14ac:dyDescent="0.35">
      <c r="A270" s="24" t="s">
        <v>539</v>
      </c>
      <c r="B270" s="30">
        <v>2015</v>
      </c>
      <c r="C270" s="24" t="s">
        <v>455</v>
      </c>
      <c r="D270" s="24" t="s">
        <v>455</v>
      </c>
      <c r="E270" s="24" t="s">
        <v>227</v>
      </c>
      <c r="F270" s="30">
        <v>1</v>
      </c>
      <c r="G270" s="24" t="s">
        <v>269</v>
      </c>
      <c r="H270" s="24" t="s">
        <v>270</v>
      </c>
      <c r="I270" s="38">
        <v>447</v>
      </c>
      <c r="J270" s="38">
        <v>144701</v>
      </c>
      <c r="K270" s="24" t="s">
        <v>541</v>
      </c>
      <c r="L270" s="33">
        <v>1.06006096550572</v>
      </c>
      <c r="M270" s="33">
        <v>0.97408380447373799</v>
      </c>
      <c r="N270" s="33">
        <v>1.0685960938208501</v>
      </c>
      <c r="O270" s="30">
        <v>1</v>
      </c>
      <c r="P270" s="30" t="s">
        <v>272</v>
      </c>
      <c r="Q270" s="30" t="s">
        <v>272</v>
      </c>
      <c r="R270" s="30" t="s">
        <v>272</v>
      </c>
      <c r="S270" s="30">
        <v>1</v>
      </c>
      <c r="T270" s="30">
        <v>1</v>
      </c>
      <c r="U270" s="30">
        <f t="shared" si="4"/>
        <v>2</v>
      </c>
      <c r="V270" s="30">
        <v>0</v>
      </c>
      <c r="W270" s="30">
        <v>1</v>
      </c>
      <c r="X270" s="24">
        <v>25587642</v>
      </c>
      <c r="Y270" s="24" t="s">
        <v>542</v>
      </c>
      <c r="Z270" s="26" t="s">
        <v>269</v>
      </c>
      <c r="AA270" s="26" t="s">
        <v>543</v>
      </c>
      <c r="AB270" s="32" t="s">
        <v>544</v>
      </c>
      <c r="AC270" s="32" t="s">
        <v>545</v>
      </c>
    </row>
    <row r="271" spans="1:29" s="9" customFormat="1" x14ac:dyDescent="0.35">
      <c r="A271" s="24" t="s">
        <v>539</v>
      </c>
      <c r="B271" s="30">
        <v>2015</v>
      </c>
      <c r="C271" s="24" t="s">
        <v>334</v>
      </c>
      <c r="D271" s="24" t="s">
        <v>334</v>
      </c>
      <c r="E271" s="24" t="s">
        <v>227</v>
      </c>
      <c r="F271" s="30">
        <v>1</v>
      </c>
      <c r="G271" s="24" t="s">
        <v>269</v>
      </c>
      <c r="H271" s="24" t="s">
        <v>270</v>
      </c>
      <c r="I271" s="38">
        <v>1169</v>
      </c>
      <c r="J271" s="38">
        <v>144701</v>
      </c>
      <c r="K271" s="24" t="s">
        <v>541</v>
      </c>
      <c r="L271" s="33">
        <v>0.99137334236917296</v>
      </c>
      <c r="M271" s="33">
        <v>0.93064191722495504</v>
      </c>
      <c r="N271" s="33">
        <v>1.0515148275033399</v>
      </c>
      <c r="O271" s="30">
        <v>1</v>
      </c>
      <c r="P271" s="30" t="s">
        <v>272</v>
      </c>
      <c r="Q271" s="30">
        <v>1</v>
      </c>
      <c r="R271" s="30" t="s">
        <v>272</v>
      </c>
      <c r="S271" s="30">
        <v>1</v>
      </c>
      <c r="T271" s="30">
        <v>1</v>
      </c>
      <c r="U271" s="30">
        <f t="shared" si="4"/>
        <v>2</v>
      </c>
      <c r="V271" s="30">
        <v>0</v>
      </c>
      <c r="W271" s="30">
        <v>1</v>
      </c>
      <c r="X271" s="24">
        <v>25587642</v>
      </c>
      <c r="Y271" s="24" t="s">
        <v>542</v>
      </c>
      <c r="Z271" s="26" t="s">
        <v>269</v>
      </c>
      <c r="AA271" s="26" t="s">
        <v>543</v>
      </c>
      <c r="AB271" s="32" t="s">
        <v>544</v>
      </c>
      <c r="AC271" s="32" t="s">
        <v>545</v>
      </c>
    </row>
    <row r="272" spans="1:29" s="9" customFormat="1" x14ac:dyDescent="0.35">
      <c r="A272" s="24" t="s">
        <v>539</v>
      </c>
      <c r="B272" s="30">
        <v>2015</v>
      </c>
      <c r="C272" s="24" t="s">
        <v>393</v>
      </c>
      <c r="D272" s="24" t="s">
        <v>393</v>
      </c>
      <c r="E272" s="24" t="s">
        <v>227</v>
      </c>
      <c r="F272" s="30">
        <v>1</v>
      </c>
      <c r="G272" s="24" t="s">
        <v>269</v>
      </c>
      <c r="H272" s="24" t="s">
        <v>270</v>
      </c>
      <c r="I272" s="38">
        <v>1904</v>
      </c>
      <c r="J272" s="38">
        <v>144701</v>
      </c>
      <c r="K272" s="24" t="s">
        <v>541</v>
      </c>
      <c r="L272" s="33">
        <v>1.1026287951417106</v>
      </c>
      <c r="M272" s="33">
        <v>1.0515148275033435</v>
      </c>
      <c r="N272" s="33">
        <v>1.14493522038034</v>
      </c>
      <c r="O272" s="30">
        <v>1</v>
      </c>
      <c r="P272" s="30" t="s">
        <v>272</v>
      </c>
      <c r="Q272" s="30" t="s">
        <v>272</v>
      </c>
      <c r="R272" s="30" t="s">
        <v>272</v>
      </c>
      <c r="S272" s="30">
        <v>1</v>
      </c>
      <c r="T272" s="30">
        <v>1</v>
      </c>
      <c r="U272" s="30">
        <f t="shared" si="4"/>
        <v>2</v>
      </c>
      <c r="V272" s="30">
        <v>0</v>
      </c>
      <c r="W272" s="30">
        <v>1</v>
      </c>
      <c r="X272" s="24">
        <v>25587642</v>
      </c>
      <c r="Y272" s="24" t="s">
        <v>542</v>
      </c>
      <c r="Z272" s="26" t="s">
        <v>269</v>
      </c>
      <c r="AA272" s="26" t="s">
        <v>1286</v>
      </c>
      <c r="AB272" s="32" t="s">
        <v>544</v>
      </c>
      <c r="AC272" s="32" t="s">
        <v>545</v>
      </c>
    </row>
    <row r="273" spans="1:29" s="9" customFormat="1" x14ac:dyDescent="0.35">
      <c r="A273" s="24" t="s">
        <v>539</v>
      </c>
      <c r="B273" s="30">
        <v>2015</v>
      </c>
      <c r="C273" s="24" t="s">
        <v>325</v>
      </c>
      <c r="D273" s="24" t="s">
        <v>325</v>
      </c>
      <c r="E273" s="24" t="s">
        <v>227</v>
      </c>
      <c r="F273" s="30">
        <v>1</v>
      </c>
      <c r="G273" s="24" t="s">
        <v>269</v>
      </c>
      <c r="H273" s="24" t="s">
        <v>270</v>
      </c>
      <c r="I273" s="38">
        <v>6798</v>
      </c>
      <c r="J273" s="38">
        <v>144701</v>
      </c>
      <c r="K273" s="24" t="s">
        <v>541</v>
      </c>
      <c r="L273" s="33">
        <v>1.1026287951417106</v>
      </c>
      <c r="M273" s="33">
        <v>1.0856337828437652</v>
      </c>
      <c r="N273" s="33">
        <v>1.1280431806734283</v>
      </c>
      <c r="O273" s="30">
        <v>1</v>
      </c>
      <c r="P273" s="30" t="s">
        <v>272</v>
      </c>
      <c r="Q273" s="30" t="s">
        <v>272</v>
      </c>
      <c r="R273" s="30" t="s">
        <v>272</v>
      </c>
      <c r="S273" s="30">
        <v>1</v>
      </c>
      <c r="T273" s="30">
        <v>1</v>
      </c>
      <c r="U273" s="30">
        <f t="shared" si="4"/>
        <v>2</v>
      </c>
      <c r="V273" s="30">
        <v>0</v>
      </c>
      <c r="W273" s="30">
        <v>1</v>
      </c>
      <c r="X273" s="24">
        <v>25587642</v>
      </c>
      <c r="Y273" s="24" t="s">
        <v>542</v>
      </c>
      <c r="Z273" s="26" t="s">
        <v>269</v>
      </c>
      <c r="AA273" s="26" t="s">
        <v>1448</v>
      </c>
      <c r="AB273" s="32" t="s">
        <v>544</v>
      </c>
      <c r="AC273" s="32" t="s">
        <v>545</v>
      </c>
    </row>
    <row r="274" spans="1:29" s="9" customFormat="1" ht="29" x14ac:dyDescent="0.35">
      <c r="A274" s="24" t="s">
        <v>582</v>
      </c>
      <c r="B274" s="30">
        <v>2012</v>
      </c>
      <c r="C274" s="24" t="s">
        <v>296</v>
      </c>
      <c r="D274" s="24" t="s">
        <v>296</v>
      </c>
      <c r="E274" s="24" t="s">
        <v>227</v>
      </c>
      <c r="F274" s="30">
        <v>1</v>
      </c>
      <c r="G274" s="24" t="s">
        <v>269</v>
      </c>
      <c r="H274" s="24" t="s">
        <v>270</v>
      </c>
      <c r="I274" s="38">
        <v>294</v>
      </c>
      <c r="J274" s="38">
        <v>144319</v>
      </c>
      <c r="K274" s="24" t="s">
        <v>1389</v>
      </c>
      <c r="L274" s="33">
        <v>1.05</v>
      </c>
      <c r="M274" s="33">
        <v>0.94</v>
      </c>
      <c r="N274" s="33">
        <v>1.1599999999999999</v>
      </c>
      <c r="O274" s="30">
        <v>1</v>
      </c>
      <c r="P274" s="30">
        <v>1</v>
      </c>
      <c r="Q274" s="30" t="s">
        <v>272</v>
      </c>
      <c r="R274" s="30" t="s">
        <v>272</v>
      </c>
      <c r="S274" s="30">
        <v>1</v>
      </c>
      <c r="T274" s="30">
        <v>1</v>
      </c>
      <c r="U274" s="30">
        <f t="shared" si="4"/>
        <v>2</v>
      </c>
      <c r="V274" s="30">
        <v>0</v>
      </c>
      <c r="W274" s="30">
        <v>1</v>
      </c>
      <c r="X274" s="24">
        <v>22212611</v>
      </c>
      <c r="Y274" s="24" t="s">
        <v>273</v>
      </c>
      <c r="Z274" s="26" t="s">
        <v>269</v>
      </c>
      <c r="AA274" s="26" t="s">
        <v>1390</v>
      </c>
      <c r="AB274" s="32" t="s">
        <v>1391</v>
      </c>
      <c r="AC274" s="32" t="s">
        <v>1392</v>
      </c>
    </row>
    <row r="275" spans="1:29" s="9" customFormat="1" x14ac:dyDescent="0.35">
      <c r="A275" s="24" t="s">
        <v>1302</v>
      </c>
      <c r="B275" s="30">
        <v>2016</v>
      </c>
      <c r="C275" s="24" t="s">
        <v>393</v>
      </c>
      <c r="D275" s="24" t="s">
        <v>393</v>
      </c>
      <c r="E275" s="24" t="s">
        <v>43</v>
      </c>
      <c r="F275" s="30">
        <v>10</v>
      </c>
      <c r="G275" s="24" t="s">
        <v>481</v>
      </c>
      <c r="H275" s="24" t="s">
        <v>303</v>
      </c>
      <c r="I275" s="38">
        <v>2044</v>
      </c>
      <c r="J275" s="38">
        <v>143477</v>
      </c>
      <c r="K275" s="24" t="s">
        <v>1303</v>
      </c>
      <c r="L275" s="33">
        <v>1.08</v>
      </c>
      <c r="M275" s="33">
        <v>1.01</v>
      </c>
      <c r="N275" s="33">
        <v>1.1599999999999899</v>
      </c>
      <c r="O275" s="30">
        <v>1</v>
      </c>
      <c r="P275" s="30" t="s">
        <v>272</v>
      </c>
      <c r="Q275" s="30" t="s">
        <v>272</v>
      </c>
      <c r="R275" s="30" t="s">
        <v>272</v>
      </c>
      <c r="S275" s="30">
        <v>1</v>
      </c>
      <c r="T275" s="30">
        <v>1</v>
      </c>
      <c r="U275" s="30">
        <f t="shared" si="4"/>
        <v>2</v>
      </c>
      <c r="V275" s="30">
        <v>0</v>
      </c>
      <c r="W275" s="30">
        <v>1</v>
      </c>
      <c r="X275" s="24">
        <v>26808598</v>
      </c>
      <c r="Y275" s="24" t="s">
        <v>310</v>
      </c>
      <c r="Z275" s="26" t="s">
        <v>481</v>
      </c>
      <c r="AA275" s="26" t="s">
        <v>1304</v>
      </c>
      <c r="AB275" s="32" t="s">
        <v>1305</v>
      </c>
      <c r="AC275" s="32" t="s">
        <v>1306</v>
      </c>
    </row>
    <row r="276" spans="1:29" s="9" customFormat="1" x14ac:dyDescent="0.35">
      <c r="A276" s="24" t="s">
        <v>1160</v>
      </c>
      <c r="B276" s="30">
        <v>2012</v>
      </c>
      <c r="C276" s="24" t="s">
        <v>334</v>
      </c>
      <c r="D276" s="24" t="s">
        <v>334</v>
      </c>
      <c r="E276" s="24" t="s">
        <v>1161</v>
      </c>
      <c r="F276" s="30">
        <v>2</v>
      </c>
      <c r="G276" s="26" t="s">
        <v>269</v>
      </c>
      <c r="H276" s="26" t="s">
        <v>270</v>
      </c>
      <c r="I276" s="38">
        <v>966</v>
      </c>
      <c r="J276" s="38">
        <v>143129</v>
      </c>
      <c r="K276" s="24" t="s">
        <v>1162</v>
      </c>
      <c r="L276" s="33">
        <v>1.03</v>
      </c>
      <c r="M276" s="33">
        <v>0.94</v>
      </c>
      <c r="N276" s="33">
        <v>1.1399999999999999</v>
      </c>
      <c r="O276" s="30">
        <v>1</v>
      </c>
      <c r="P276" s="30" t="s">
        <v>272</v>
      </c>
      <c r="Q276" s="30">
        <v>1</v>
      </c>
      <c r="R276" s="30" t="s">
        <v>272</v>
      </c>
      <c r="S276" s="30">
        <v>1</v>
      </c>
      <c r="T276" s="30">
        <v>1</v>
      </c>
      <c r="U276" s="30">
        <f t="shared" si="4"/>
        <v>2</v>
      </c>
      <c r="V276" s="30">
        <v>0</v>
      </c>
      <c r="W276" s="30">
        <v>0</v>
      </c>
      <c r="X276" s="24">
        <v>22450736</v>
      </c>
      <c r="Y276" s="26" t="s">
        <v>310</v>
      </c>
      <c r="Z276" s="26" t="s">
        <v>269</v>
      </c>
      <c r="AA276" s="26" t="s">
        <v>1163</v>
      </c>
      <c r="AB276" s="32" t="s">
        <v>1164</v>
      </c>
      <c r="AC276" s="32" t="s">
        <v>1165</v>
      </c>
    </row>
    <row r="277" spans="1:29" s="9" customFormat="1" x14ac:dyDescent="0.35">
      <c r="A277" s="24" t="s">
        <v>1218</v>
      </c>
      <c r="B277" s="30">
        <v>2010</v>
      </c>
      <c r="C277" s="24" t="s">
        <v>714</v>
      </c>
      <c r="D277" s="24" t="s">
        <v>714</v>
      </c>
      <c r="E277" s="24" t="s">
        <v>176</v>
      </c>
      <c r="F277" s="30">
        <v>1</v>
      </c>
      <c r="G277" s="24" t="s">
        <v>269</v>
      </c>
      <c r="H277" s="24" t="s">
        <v>270</v>
      </c>
      <c r="I277" s="38">
        <v>1245</v>
      </c>
      <c r="J277" s="38">
        <v>142982</v>
      </c>
      <c r="K277" s="24" t="s">
        <v>1219</v>
      </c>
      <c r="L277" s="33">
        <v>1.1399999999999899</v>
      </c>
      <c r="M277" s="33">
        <v>1.06</v>
      </c>
      <c r="N277" s="33">
        <v>1.22</v>
      </c>
      <c r="O277" s="30">
        <v>1</v>
      </c>
      <c r="P277" s="30" t="s">
        <v>272</v>
      </c>
      <c r="Q277" s="30" t="s">
        <v>272</v>
      </c>
      <c r="R277" s="30" t="s">
        <v>272</v>
      </c>
      <c r="S277" s="30">
        <v>1</v>
      </c>
      <c r="T277" s="30">
        <v>1</v>
      </c>
      <c r="U277" s="30">
        <f t="shared" si="4"/>
        <v>2</v>
      </c>
      <c r="V277" s="30">
        <v>0</v>
      </c>
      <c r="W277" s="30">
        <v>0</v>
      </c>
      <c r="X277" s="24">
        <v>20494998</v>
      </c>
      <c r="Y277" s="24" t="s">
        <v>310</v>
      </c>
      <c r="Z277" s="26" t="s">
        <v>269</v>
      </c>
      <c r="AA277" s="26" t="s">
        <v>1220</v>
      </c>
      <c r="AB277" s="32" t="s">
        <v>1221</v>
      </c>
      <c r="AC277" s="32" t="s">
        <v>1222</v>
      </c>
    </row>
    <row r="278" spans="1:29" s="9" customFormat="1" ht="43.5" x14ac:dyDescent="0.35">
      <c r="A278" s="24" t="s">
        <v>1100</v>
      </c>
      <c r="B278" s="30">
        <v>2017</v>
      </c>
      <c r="C278" s="24" t="s">
        <v>684</v>
      </c>
      <c r="D278" s="24" t="s">
        <v>353</v>
      </c>
      <c r="E278" s="24" t="s">
        <v>62</v>
      </c>
      <c r="F278" s="30">
        <v>1</v>
      </c>
      <c r="G278" s="24" t="s">
        <v>303</v>
      </c>
      <c r="H278" s="24" t="s">
        <v>303</v>
      </c>
      <c r="I278" s="38">
        <v>1384</v>
      </c>
      <c r="J278" s="38">
        <v>141896</v>
      </c>
      <c r="K278" s="24" t="s">
        <v>1243</v>
      </c>
      <c r="L278" s="33">
        <v>1.05</v>
      </c>
      <c r="M278" s="33">
        <v>0.96</v>
      </c>
      <c r="N278" s="33">
        <v>1.1499999999999899</v>
      </c>
      <c r="O278" s="30">
        <v>1</v>
      </c>
      <c r="P278" s="30" t="s">
        <v>272</v>
      </c>
      <c r="Q278" s="30" t="s">
        <v>272</v>
      </c>
      <c r="R278" s="30" t="s">
        <v>272</v>
      </c>
      <c r="S278" s="31">
        <v>1</v>
      </c>
      <c r="T278" s="31">
        <v>1</v>
      </c>
      <c r="U278" s="31">
        <f t="shared" si="4"/>
        <v>2</v>
      </c>
      <c r="V278" s="30">
        <v>0</v>
      </c>
      <c r="W278" s="30">
        <v>1</v>
      </c>
      <c r="X278" s="24">
        <v>28701188</v>
      </c>
      <c r="Y278" s="24" t="s">
        <v>273</v>
      </c>
      <c r="Z278" s="26" t="s">
        <v>1244</v>
      </c>
      <c r="AA278" s="26" t="s">
        <v>1245</v>
      </c>
      <c r="AB278" s="32" t="s">
        <v>1246</v>
      </c>
      <c r="AC278" s="32" t="s">
        <v>1247</v>
      </c>
    </row>
    <row r="279" spans="1:29" s="9" customFormat="1" ht="29" x14ac:dyDescent="0.35">
      <c r="A279" s="24" t="s">
        <v>733</v>
      </c>
      <c r="B279" s="30">
        <v>2024</v>
      </c>
      <c r="C279" s="24" t="s">
        <v>325</v>
      </c>
      <c r="D279" s="24" t="s">
        <v>325</v>
      </c>
      <c r="E279" s="24" t="s">
        <v>1281</v>
      </c>
      <c r="F279" s="30">
        <v>9</v>
      </c>
      <c r="G279" s="24" t="s">
        <v>380</v>
      </c>
      <c r="H279" s="24" t="s">
        <v>279</v>
      </c>
      <c r="I279" s="38">
        <v>1685</v>
      </c>
      <c r="J279" s="38">
        <v>141822</v>
      </c>
      <c r="K279" s="24" t="s">
        <v>735</v>
      </c>
      <c r="L279" s="33">
        <v>1.33</v>
      </c>
      <c r="M279" s="33">
        <v>1.24</v>
      </c>
      <c r="N279" s="33">
        <v>1.42</v>
      </c>
      <c r="O279" s="30">
        <v>1</v>
      </c>
      <c r="P279" s="30" t="s">
        <v>272</v>
      </c>
      <c r="Q279" s="30" t="s">
        <v>272</v>
      </c>
      <c r="R279" s="30" t="s">
        <v>272</v>
      </c>
      <c r="S279" s="30">
        <v>1</v>
      </c>
      <c r="T279" s="30">
        <v>1</v>
      </c>
      <c r="U279" s="31">
        <f t="shared" si="4"/>
        <v>2</v>
      </c>
      <c r="V279" s="30">
        <v>0</v>
      </c>
      <c r="W279" s="30">
        <v>1</v>
      </c>
      <c r="X279" s="24">
        <v>39543702</v>
      </c>
      <c r="Y279" s="24" t="s">
        <v>273</v>
      </c>
      <c r="Z279" s="26" t="s">
        <v>380</v>
      </c>
      <c r="AA279" s="37" t="s">
        <v>736</v>
      </c>
      <c r="AB279" s="32" t="s">
        <v>737</v>
      </c>
      <c r="AC279" s="32" t="s">
        <v>738</v>
      </c>
    </row>
    <row r="280" spans="1:29" s="9" customFormat="1" x14ac:dyDescent="0.35">
      <c r="A280" s="24" t="s">
        <v>367</v>
      </c>
      <c r="B280" s="30">
        <v>2017</v>
      </c>
      <c r="C280" s="24" t="s">
        <v>296</v>
      </c>
      <c r="D280" s="24" t="s">
        <v>296</v>
      </c>
      <c r="E280" s="24" t="s">
        <v>101</v>
      </c>
      <c r="F280" s="30">
        <v>1</v>
      </c>
      <c r="G280" s="24" t="s">
        <v>448</v>
      </c>
      <c r="H280" s="24" t="s">
        <v>279</v>
      </c>
      <c r="I280" s="38">
        <v>1546</v>
      </c>
      <c r="J280" s="38">
        <v>141157</v>
      </c>
      <c r="K280" s="24" t="s">
        <v>679</v>
      </c>
      <c r="L280" s="33">
        <v>1.47</v>
      </c>
      <c r="M280" s="33">
        <v>1.32</v>
      </c>
      <c r="N280" s="33">
        <v>1.63</v>
      </c>
      <c r="O280" s="30">
        <v>1</v>
      </c>
      <c r="P280" s="30">
        <v>1</v>
      </c>
      <c r="Q280" s="30" t="s">
        <v>272</v>
      </c>
      <c r="R280" s="30" t="s">
        <v>272</v>
      </c>
      <c r="S280" s="30">
        <v>1</v>
      </c>
      <c r="T280" s="30">
        <v>1</v>
      </c>
      <c r="U280" s="30">
        <f t="shared" si="4"/>
        <v>2</v>
      </c>
      <c r="V280" s="30">
        <v>0</v>
      </c>
      <c r="W280" s="30">
        <v>1</v>
      </c>
      <c r="X280" s="24">
        <v>27662845</v>
      </c>
      <c r="Y280" s="24" t="s">
        <v>310</v>
      </c>
      <c r="Z280" s="26" t="s">
        <v>448</v>
      </c>
      <c r="AA280" s="26" t="s">
        <v>680</v>
      </c>
      <c r="AB280" s="32" t="s">
        <v>681</v>
      </c>
      <c r="AC280" s="32" t="s">
        <v>682</v>
      </c>
    </row>
    <row r="281" spans="1:29" s="9" customFormat="1" x14ac:dyDescent="0.35">
      <c r="A281" s="24" t="s">
        <v>874</v>
      </c>
      <c r="B281" s="30">
        <v>2022</v>
      </c>
      <c r="C281" s="24" t="s">
        <v>474</v>
      </c>
      <c r="D281" s="24" t="s">
        <v>474</v>
      </c>
      <c r="E281" s="24" t="s">
        <v>176</v>
      </c>
      <c r="F281" s="30">
        <v>1</v>
      </c>
      <c r="G281" s="24" t="s">
        <v>269</v>
      </c>
      <c r="H281" s="24" t="s">
        <v>270</v>
      </c>
      <c r="I281" s="38">
        <v>269</v>
      </c>
      <c r="J281" s="38">
        <v>140270</v>
      </c>
      <c r="K281" s="24" t="s">
        <v>875</v>
      </c>
      <c r="L281" s="33">
        <v>0.95</v>
      </c>
      <c r="M281" s="33">
        <v>0.76</v>
      </c>
      <c r="N281" s="33">
        <v>1.18</v>
      </c>
      <c r="O281" s="30">
        <v>1</v>
      </c>
      <c r="P281" s="30" t="s">
        <v>272</v>
      </c>
      <c r="Q281" s="30" t="s">
        <v>272</v>
      </c>
      <c r="R281" s="30" t="s">
        <v>272</v>
      </c>
      <c r="S281" s="30">
        <v>1</v>
      </c>
      <c r="T281" s="30">
        <v>1</v>
      </c>
      <c r="U281" s="30">
        <f t="shared" si="4"/>
        <v>2</v>
      </c>
      <c r="V281" s="30">
        <v>0</v>
      </c>
      <c r="W281" s="30">
        <v>1</v>
      </c>
      <c r="X281" s="24">
        <v>36105407</v>
      </c>
      <c r="Y281" s="24" t="s">
        <v>310</v>
      </c>
      <c r="Z281" s="26" t="s">
        <v>269</v>
      </c>
      <c r="AA281" s="26" t="s">
        <v>876</v>
      </c>
      <c r="AB281" s="32" t="s">
        <v>877</v>
      </c>
      <c r="AC281" s="32" t="s">
        <v>878</v>
      </c>
    </row>
    <row r="282" spans="1:29" s="9" customFormat="1" x14ac:dyDescent="0.35">
      <c r="A282" s="24" t="s">
        <v>727</v>
      </c>
      <c r="B282" s="30">
        <v>2022</v>
      </c>
      <c r="C282" s="24" t="s">
        <v>283</v>
      </c>
      <c r="D282" s="24" t="s">
        <v>283</v>
      </c>
      <c r="E282" s="24" t="s">
        <v>176</v>
      </c>
      <c r="F282" s="30">
        <v>1</v>
      </c>
      <c r="G282" s="24" t="s">
        <v>269</v>
      </c>
      <c r="H282" s="24" t="s">
        <v>270</v>
      </c>
      <c r="I282" s="38">
        <v>170</v>
      </c>
      <c r="J282" s="38">
        <v>138922</v>
      </c>
      <c r="K282" s="24" t="s">
        <v>728</v>
      </c>
      <c r="L282" s="33">
        <v>1.32</v>
      </c>
      <c r="M282" s="33">
        <v>1.1399999999999899</v>
      </c>
      <c r="N282" s="33">
        <v>1.54</v>
      </c>
      <c r="O282" s="30">
        <v>1</v>
      </c>
      <c r="P282" s="30" t="s">
        <v>272</v>
      </c>
      <c r="Q282" s="30">
        <v>1</v>
      </c>
      <c r="R282" s="30" t="s">
        <v>272</v>
      </c>
      <c r="S282" s="30">
        <v>1</v>
      </c>
      <c r="T282" s="30">
        <v>1</v>
      </c>
      <c r="U282" s="30">
        <f t="shared" si="4"/>
        <v>2</v>
      </c>
      <c r="V282" s="30">
        <v>0</v>
      </c>
      <c r="W282" s="30">
        <v>1</v>
      </c>
      <c r="X282" s="24">
        <v>35960613</v>
      </c>
      <c r="Y282" s="24" t="s">
        <v>273</v>
      </c>
      <c r="Z282" s="26" t="s">
        <v>269</v>
      </c>
      <c r="AA282" s="26" t="s">
        <v>729</v>
      </c>
      <c r="AB282" s="32" t="s">
        <v>730</v>
      </c>
      <c r="AC282" s="32" t="s">
        <v>731</v>
      </c>
    </row>
    <row r="283" spans="1:29" s="9" customFormat="1" ht="29" x14ac:dyDescent="0.35">
      <c r="A283" s="24" t="s">
        <v>1043</v>
      </c>
      <c r="B283" s="30">
        <v>2023</v>
      </c>
      <c r="C283" s="24" t="s">
        <v>621</v>
      </c>
      <c r="D283" s="24" t="s">
        <v>491</v>
      </c>
      <c r="E283" s="24" t="s">
        <v>176</v>
      </c>
      <c r="F283" s="30">
        <v>1</v>
      </c>
      <c r="G283" s="24" t="s">
        <v>269</v>
      </c>
      <c r="H283" s="24" t="s">
        <v>270</v>
      </c>
      <c r="I283" s="38">
        <v>527</v>
      </c>
      <c r="J283" s="38">
        <v>138614</v>
      </c>
      <c r="K283" s="24" t="s">
        <v>1044</v>
      </c>
      <c r="L283" s="33">
        <v>1.37</v>
      </c>
      <c r="M283" s="33">
        <v>1.26</v>
      </c>
      <c r="N283" s="33">
        <v>1.49</v>
      </c>
      <c r="O283" s="30">
        <v>1</v>
      </c>
      <c r="P283" s="30" t="s">
        <v>272</v>
      </c>
      <c r="Q283" s="30" t="s">
        <v>272</v>
      </c>
      <c r="R283" s="30">
        <v>1</v>
      </c>
      <c r="S283" s="30">
        <f>W283</f>
        <v>1</v>
      </c>
      <c r="T283" s="30">
        <v>1</v>
      </c>
      <c r="U283" s="30">
        <f t="shared" si="4"/>
        <v>2</v>
      </c>
      <c r="V283" s="30">
        <v>0</v>
      </c>
      <c r="W283" s="30">
        <v>1</v>
      </c>
      <c r="X283" s="24">
        <v>37624040</v>
      </c>
      <c r="Y283" s="24" t="s">
        <v>273</v>
      </c>
      <c r="Z283" s="26" t="s">
        <v>269</v>
      </c>
      <c r="AA283" s="26" t="s">
        <v>1045</v>
      </c>
      <c r="AB283" s="32" t="s">
        <v>1046</v>
      </c>
      <c r="AC283" s="32" t="s">
        <v>1047</v>
      </c>
    </row>
    <row r="284" spans="1:29" s="9" customFormat="1" x14ac:dyDescent="0.35">
      <c r="A284" s="24" t="s">
        <v>577</v>
      </c>
      <c r="B284" s="30">
        <v>2017</v>
      </c>
      <c r="C284" s="24" t="s">
        <v>344</v>
      </c>
      <c r="D284" s="24" t="s">
        <v>344</v>
      </c>
      <c r="E284" s="24" t="s">
        <v>176</v>
      </c>
      <c r="F284" s="30">
        <v>1</v>
      </c>
      <c r="G284" s="24" t="s">
        <v>269</v>
      </c>
      <c r="H284" s="24" t="s">
        <v>270</v>
      </c>
      <c r="I284" s="38">
        <v>97</v>
      </c>
      <c r="J284" s="38">
        <v>138525</v>
      </c>
      <c r="K284" s="24" t="s">
        <v>578</v>
      </c>
      <c r="L284" s="33">
        <v>1.6105100000000001</v>
      </c>
      <c r="M284" s="33">
        <v>1.3382255776</v>
      </c>
      <c r="N284" s="33">
        <v>1.92541458239999</v>
      </c>
      <c r="O284" s="30">
        <v>1</v>
      </c>
      <c r="P284" s="30">
        <v>1</v>
      </c>
      <c r="Q284" s="30" t="s">
        <v>272</v>
      </c>
      <c r="R284" s="30" t="s">
        <v>272</v>
      </c>
      <c r="S284" s="30">
        <v>1</v>
      </c>
      <c r="T284" s="30">
        <v>1</v>
      </c>
      <c r="U284" s="30">
        <f t="shared" si="4"/>
        <v>2</v>
      </c>
      <c r="V284" s="30">
        <v>0</v>
      </c>
      <c r="W284" s="30">
        <v>1</v>
      </c>
      <c r="X284" s="24">
        <v>28196067</v>
      </c>
      <c r="Y284" s="24" t="s">
        <v>336</v>
      </c>
      <c r="Z284" s="26" t="s">
        <v>269</v>
      </c>
      <c r="AA284" s="26" t="s">
        <v>579</v>
      </c>
      <c r="AB284" s="32" t="s">
        <v>580</v>
      </c>
      <c r="AC284" s="32" t="s">
        <v>581</v>
      </c>
    </row>
    <row r="285" spans="1:29" s="9" customFormat="1" x14ac:dyDescent="0.35">
      <c r="A285" s="24" t="s">
        <v>577</v>
      </c>
      <c r="B285" s="30">
        <v>2017</v>
      </c>
      <c r="C285" s="24" t="s">
        <v>551</v>
      </c>
      <c r="D285" s="24" t="s">
        <v>551</v>
      </c>
      <c r="E285" s="24" t="s">
        <v>176</v>
      </c>
      <c r="F285" s="30">
        <v>1</v>
      </c>
      <c r="G285" s="24" t="s">
        <v>269</v>
      </c>
      <c r="H285" s="24" t="s">
        <v>270</v>
      </c>
      <c r="I285" s="38">
        <v>171</v>
      </c>
      <c r="J285" s="38">
        <v>138525</v>
      </c>
      <c r="K285" s="24" t="s">
        <v>578</v>
      </c>
      <c r="L285" s="33">
        <v>1.5386239549</v>
      </c>
      <c r="M285" s="33">
        <v>1.2762815624999999</v>
      </c>
      <c r="N285" s="33">
        <v>1.7623416832000001</v>
      </c>
      <c r="O285" s="30">
        <v>1</v>
      </c>
      <c r="P285" s="30">
        <v>1</v>
      </c>
      <c r="Q285" s="30">
        <v>1</v>
      </c>
      <c r="R285" s="30">
        <v>1</v>
      </c>
      <c r="S285" s="30">
        <f>IF(OR(O285=0, P285=0, Q285=0, R285=0), 0, 1)</f>
        <v>1</v>
      </c>
      <c r="T285" s="30">
        <v>1</v>
      </c>
      <c r="U285" s="30">
        <f t="shared" si="4"/>
        <v>2</v>
      </c>
      <c r="V285" s="30">
        <v>0</v>
      </c>
      <c r="W285" s="30">
        <v>1</v>
      </c>
      <c r="X285" s="24">
        <v>28196067</v>
      </c>
      <c r="Y285" s="24" t="s">
        <v>336</v>
      </c>
      <c r="Z285" s="26" t="s">
        <v>269</v>
      </c>
      <c r="AA285" s="26" t="s">
        <v>579</v>
      </c>
      <c r="AB285" s="32" t="s">
        <v>580</v>
      </c>
      <c r="AC285" s="32" t="s">
        <v>581</v>
      </c>
    </row>
    <row r="286" spans="1:29" s="9" customFormat="1" ht="29" x14ac:dyDescent="0.35">
      <c r="A286" s="24" t="s">
        <v>476</v>
      </c>
      <c r="B286" s="30">
        <v>2011</v>
      </c>
      <c r="C286" s="24" t="s">
        <v>387</v>
      </c>
      <c r="D286" s="24" t="s">
        <v>387</v>
      </c>
      <c r="E286" s="24" t="s">
        <v>50</v>
      </c>
      <c r="F286" s="30">
        <v>1</v>
      </c>
      <c r="G286" s="24" t="s">
        <v>269</v>
      </c>
      <c r="H286" s="26" t="s">
        <v>270</v>
      </c>
      <c r="I286" s="38">
        <v>369</v>
      </c>
      <c r="J286" s="38">
        <v>138256</v>
      </c>
      <c r="K286" s="24" t="s">
        <v>981</v>
      </c>
      <c r="L286" s="33">
        <v>1.23</v>
      </c>
      <c r="M286" s="33">
        <v>1.0900000000000001</v>
      </c>
      <c r="N286" s="33">
        <v>1.39</v>
      </c>
      <c r="O286" s="30">
        <v>1</v>
      </c>
      <c r="P286" s="30" t="s">
        <v>272</v>
      </c>
      <c r="Q286" s="30" t="s">
        <v>272</v>
      </c>
      <c r="R286" s="30">
        <v>1</v>
      </c>
      <c r="S286" s="30">
        <v>1</v>
      </c>
      <c r="T286" s="30">
        <v>1</v>
      </c>
      <c r="U286" s="30">
        <f t="shared" si="4"/>
        <v>2</v>
      </c>
      <c r="V286" s="30">
        <v>0</v>
      </c>
      <c r="W286" s="30">
        <v>1</v>
      </c>
      <c r="X286" s="24">
        <v>21105029</v>
      </c>
      <c r="Y286" s="26" t="s">
        <v>273</v>
      </c>
      <c r="Z286" s="26" t="s">
        <v>269</v>
      </c>
      <c r="AA286" s="26" t="s">
        <v>478</v>
      </c>
      <c r="AB286" s="32" t="s">
        <v>479</v>
      </c>
      <c r="AC286" s="32" t="s">
        <v>480</v>
      </c>
    </row>
    <row r="287" spans="1:29" s="9" customFormat="1" x14ac:dyDescent="0.35">
      <c r="A287" s="24" t="s">
        <v>351</v>
      </c>
      <c r="B287" s="30">
        <v>2015</v>
      </c>
      <c r="C287" s="24" t="s">
        <v>352</v>
      </c>
      <c r="D287" s="24" t="s">
        <v>353</v>
      </c>
      <c r="E287" s="24" t="s">
        <v>12</v>
      </c>
      <c r="F287" s="30">
        <v>2</v>
      </c>
      <c r="G287" s="24" t="s">
        <v>354</v>
      </c>
      <c r="H287" s="24" t="s">
        <v>355</v>
      </c>
      <c r="I287" s="38">
        <v>33</v>
      </c>
      <c r="J287" s="38">
        <v>136995</v>
      </c>
      <c r="K287" s="24" t="s">
        <v>356</v>
      </c>
      <c r="L287" s="33">
        <v>1.1299999999999899</v>
      </c>
      <c r="M287" s="33">
        <v>0.63</v>
      </c>
      <c r="N287" s="33">
        <v>2.0499999999999901</v>
      </c>
      <c r="O287" s="30">
        <v>1</v>
      </c>
      <c r="P287" s="30" t="s">
        <v>272</v>
      </c>
      <c r="Q287" s="30" t="s">
        <v>272</v>
      </c>
      <c r="R287" s="30" t="s">
        <v>272</v>
      </c>
      <c r="S287" s="31">
        <v>1</v>
      </c>
      <c r="T287" s="31">
        <v>1</v>
      </c>
      <c r="U287" s="31">
        <f t="shared" si="4"/>
        <v>2</v>
      </c>
      <c r="V287" s="30">
        <v>0</v>
      </c>
      <c r="W287" s="30">
        <v>0</v>
      </c>
      <c r="X287" s="24">
        <v>26243736</v>
      </c>
      <c r="Y287" s="24" t="s">
        <v>310</v>
      </c>
      <c r="Z287" s="26" t="s">
        <v>354</v>
      </c>
      <c r="AA287" s="26" t="s">
        <v>357</v>
      </c>
      <c r="AB287" s="32" t="s">
        <v>358</v>
      </c>
      <c r="AC287" s="32" t="s">
        <v>359</v>
      </c>
    </row>
    <row r="288" spans="1:29" s="9" customFormat="1" x14ac:dyDescent="0.35">
      <c r="A288" s="24" t="s">
        <v>1327</v>
      </c>
      <c r="B288" s="30">
        <v>2023</v>
      </c>
      <c r="C288" s="24" t="s">
        <v>393</v>
      </c>
      <c r="D288" s="24" t="s">
        <v>393</v>
      </c>
      <c r="E288" s="24" t="s">
        <v>176</v>
      </c>
      <c r="F288" s="30">
        <v>1</v>
      </c>
      <c r="G288" s="24" t="s">
        <v>269</v>
      </c>
      <c r="H288" s="24" t="s">
        <v>270</v>
      </c>
      <c r="I288" s="38">
        <v>2803</v>
      </c>
      <c r="J288" s="38">
        <v>135161</v>
      </c>
      <c r="K288" s="24" t="s">
        <v>1328</v>
      </c>
      <c r="L288" s="33">
        <v>1.1592740742999901</v>
      </c>
      <c r="M288" s="33">
        <v>1.1040808032</v>
      </c>
      <c r="N288" s="33">
        <v>1.2166529023999999</v>
      </c>
      <c r="O288" s="30">
        <v>1</v>
      </c>
      <c r="P288" s="30" t="s">
        <v>272</v>
      </c>
      <c r="Q288" s="30" t="s">
        <v>272</v>
      </c>
      <c r="R288" s="30" t="s">
        <v>272</v>
      </c>
      <c r="S288" s="30">
        <v>1</v>
      </c>
      <c r="T288" s="30">
        <v>1</v>
      </c>
      <c r="U288" s="30">
        <f t="shared" si="4"/>
        <v>2</v>
      </c>
      <c r="V288" s="30">
        <v>0</v>
      </c>
      <c r="W288" s="30">
        <v>1</v>
      </c>
      <c r="X288" s="24">
        <v>37163267</v>
      </c>
      <c r="Y288" s="24" t="s">
        <v>336</v>
      </c>
      <c r="Z288" s="26" t="s">
        <v>269</v>
      </c>
      <c r="AA288" s="26" t="s">
        <v>1329</v>
      </c>
      <c r="AB288" s="32" t="s">
        <v>1330</v>
      </c>
      <c r="AC288" s="32" t="s">
        <v>1331</v>
      </c>
    </row>
    <row r="289" spans="1:29" s="9" customFormat="1" x14ac:dyDescent="0.35">
      <c r="A289" s="24" t="s">
        <v>904</v>
      </c>
      <c r="B289" s="30">
        <v>2022</v>
      </c>
      <c r="C289" s="24" t="s">
        <v>488</v>
      </c>
      <c r="D289" s="24" t="s">
        <v>488</v>
      </c>
      <c r="E289" s="24" t="s">
        <v>73</v>
      </c>
      <c r="F289" s="30">
        <v>1</v>
      </c>
      <c r="G289" s="24" t="s">
        <v>448</v>
      </c>
      <c r="H289" s="24" t="s">
        <v>279</v>
      </c>
      <c r="I289" s="38">
        <v>1041</v>
      </c>
      <c r="J289" s="38">
        <v>134130</v>
      </c>
      <c r="K289" s="24" t="s">
        <v>1179</v>
      </c>
      <c r="L289" s="33">
        <v>1.07</v>
      </c>
      <c r="M289" s="30">
        <v>0.95</v>
      </c>
      <c r="N289" s="30">
        <v>1.19</v>
      </c>
      <c r="O289" s="30">
        <v>0</v>
      </c>
      <c r="P289" s="30" t="s">
        <v>272</v>
      </c>
      <c r="Q289" s="30" t="s">
        <v>272</v>
      </c>
      <c r="R289" s="30" t="s">
        <v>272</v>
      </c>
      <c r="S289" s="30">
        <v>0</v>
      </c>
      <c r="T289" s="30">
        <v>1</v>
      </c>
      <c r="U289" s="30">
        <f t="shared" si="4"/>
        <v>1</v>
      </c>
      <c r="V289" s="30">
        <v>0</v>
      </c>
      <c r="W289" s="30">
        <v>1</v>
      </c>
      <c r="X289" s="24">
        <v>35120118</v>
      </c>
      <c r="Y289" s="24" t="s">
        <v>310</v>
      </c>
      <c r="Z289" s="26" t="s">
        <v>448</v>
      </c>
      <c r="AA289" s="26" t="s">
        <v>1180</v>
      </c>
      <c r="AB289" s="32" t="s">
        <v>1181</v>
      </c>
      <c r="AC289" s="32" t="s">
        <v>1182</v>
      </c>
    </row>
    <row r="290" spans="1:29" s="9" customFormat="1" x14ac:dyDescent="0.35">
      <c r="A290" s="24" t="s">
        <v>360</v>
      </c>
      <c r="B290" s="30">
        <v>2014</v>
      </c>
      <c r="C290" s="24" t="s">
        <v>491</v>
      </c>
      <c r="D290" s="24" t="s">
        <v>491</v>
      </c>
      <c r="E290" s="24" t="s">
        <v>98</v>
      </c>
      <c r="F290" s="30">
        <v>1</v>
      </c>
      <c r="G290" s="24" t="s">
        <v>362</v>
      </c>
      <c r="H290" s="24" t="s">
        <v>279</v>
      </c>
      <c r="I290" s="38">
        <v>69</v>
      </c>
      <c r="J290" s="38">
        <v>133273</v>
      </c>
      <c r="K290" s="24" t="s">
        <v>363</v>
      </c>
      <c r="L290" s="33">
        <v>1.28</v>
      </c>
      <c r="M290" s="33">
        <v>0.91</v>
      </c>
      <c r="N290" s="33">
        <v>1.8</v>
      </c>
      <c r="O290" s="30">
        <v>1</v>
      </c>
      <c r="P290" s="30" t="s">
        <v>272</v>
      </c>
      <c r="Q290" s="30" t="s">
        <v>272</v>
      </c>
      <c r="R290" s="30">
        <v>1</v>
      </c>
      <c r="S290" s="30">
        <f>W290</f>
        <v>1</v>
      </c>
      <c r="T290" s="30">
        <v>0</v>
      </c>
      <c r="U290" s="30">
        <f t="shared" si="4"/>
        <v>1</v>
      </c>
      <c r="V290" s="30">
        <v>0</v>
      </c>
      <c r="W290" s="30">
        <v>1</v>
      </c>
      <c r="X290" s="42">
        <v>24831616</v>
      </c>
      <c r="Y290" s="24" t="s">
        <v>310</v>
      </c>
      <c r="Z290" s="26" t="s">
        <v>362</v>
      </c>
      <c r="AA290" s="26" t="s">
        <v>364</v>
      </c>
      <c r="AB290" s="32" t="s">
        <v>365</v>
      </c>
      <c r="AC290" s="32" t="s">
        <v>366</v>
      </c>
    </row>
    <row r="291" spans="1:29" s="9" customFormat="1" x14ac:dyDescent="0.35">
      <c r="A291" s="24" t="s">
        <v>360</v>
      </c>
      <c r="B291" s="30">
        <v>2014</v>
      </c>
      <c r="C291" s="24" t="s">
        <v>283</v>
      </c>
      <c r="D291" s="24" t="s">
        <v>283</v>
      </c>
      <c r="E291" s="24" t="s">
        <v>98</v>
      </c>
      <c r="F291" s="30">
        <v>1</v>
      </c>
      <c r="G291" s="24" t="s">
        <v>362</v>
      </c>
      <c r="H291" s="24" t="s">
        <v>279</v>
      </c>
      <c r="I291" s="38">
        <v>127</v>
      </c>
      <c r="J291" s="38">
        <v>133273</v>
      </c>
      <c r="K291" s="24" t="s">
        <v>363</v>
      </c>
      <c r="L291" s="33">
        <v>0.88</v>
      </c>
      <c r="M291" s="33">
        <v>0.68</v>
      </c>
      <c r="N291" s="33">
        <v>1.1399999999999999</v>
      </c>
      <c r="O291" s="30">
        <v>1</v>
      </c>
      <c r="P291" s="30" t="s">
        <v>272</v>
      </c>
      <c r="Q291" s="30" t="s">
        <v>272</v>
      </c>
      <c r="R291" s="30" t="s">
        <v>272</v>
      </c>
      <c r="S291" s="30">
        <v>1</v>
      </c>
      <c r="T291" s="30">
        <v>0</v>
      </c>
      <c r="U291" s="30">
        <f t="shared" si="4"/>
        <v>1</v>
      </c>
      <c r="V291" s="30">
        <v>0</v>
      </c>
      <c r="W291" s="30">
        <v>1</v>
      </c>
      <c r="X291" s="42">
        <v>24831616</v>
      </c>
      <c r="Y291" s="24" t="s">
        <v>310</v>
      </c>
      <c r="Z291" s="26" t="s">
        <v>362</v>
      </c>
      <c r="AA291" s="26" t="s">
        <v>667</v>
      </c>
      <c r="AB291" s="32" t="s">
        <v>365</v>
      </c>
      <c r="AC291" s="32" t="s">
        <v>366</v>
      </c>
    </row>
    <row r="292" spans="1:29" s="9" customFormat="1" x14ac:dyDescent="0.35">
      <c r="A292" s="24" t="s">
        <v>1166</v>
      </c>
      <c r="B292" s="30">
        <v>2020</v>
      </c>
      <c r="C292" s="24" t="s">
        <v>469</v>
      </c>
      <c r="D292" s="24" t="s">
        <v>469</v>
      </c>
      <c r="E292" s="24" t="s">
        <v>158</v>
      </c>
      <c r="F292" s="30">
        <v>1</v>
      </c>
      <c r="G292" s="24" t="s">
        <v>481</v>
      </c>
      <c r="H292" s="24" t="s">
        <v>303</v>
      </c>
      <c r="I292" s="38">
        <v>1011</v>
      </c>
      <c r="J292" s="38">
        <v>130158</v>
      </c>
      <c r="K292" s="24" t="s">
        <v>1167</v>
      </c>
      <c r="L292" s="33">
        <v>1.55</v>
      </c>
      <c r="M292" s="33">
        <v>1.47</v>
      </c>
      <c r="N292" s="33">
        <v>1.65</v>
      </c>
      <c r="O292" s="30">
        <v>1</v>
      </c>
      <c r="P292" s="30" t="s">
        <v>272</v>
      </c>
      <c r="Q292" s="30" t="s">
        <v>272</v>
      </c>
      <c r="R292" s="30" t="s">
        <v>272</v>
      </c>
      <c r="S292" s="30">
        <f>O292</f>
        <v>1</v>
      </c>
      <c r="T292" s="30">
        <v>1</v>
      </c>
      <c r="U292" s="30">
        <f t="shared" si="4"/>
        <v>2</v>
      </c>
      <c r="V292" s="30">
        <v>0</v>
      </c>
      <c r="W292" s="30">
        <v>1</v>
      </c>
      <c r="X292" s="24">
        <v>32801919</v>
      </c>
      <c r="Y292" s="24" t="s">
        <v>921</v>
      </c>
      <c r="Z292" s="26" t="s">
        <v>481</v>
      </c>
      <c r="AA292" s="26" t="s">
        <v>1168</v>
      </c>
      <c r="AB292" s="32" t="s">
        <v>1169</v>
      </c>
      <c r="AC292" s="32" t="s">
        <v>1170</v>
      </c>
    </row>
    <row r="293" spans="1:29" s="9" customFormat="1" x14ac:dyDescent="0.35">
      <c r="A293" s="24" t="s">
        <v>797</v>
      </c>
      <c r="B293" s="30">
        <v>2018</v>
      </c>
      <c r="C293" s="24" t="s">
        <v>387</v>
      </c>
      <c r="D293" s="24" t="s">
        <v>387</v>
      </c>
      <c r="E293" s="24" t="s">
        <v>158</v>
      </c>
      <c r="F293" s="30">
        <v>1</v>
      </c>
      <c r="G293" s="24" t="s">
        <v>481</v>
      </c>
      <c r="H293" s="24" t="s">
        <v>303</v>
      </c>
      <c r="I293" s="38">
        <v>324</v>
      </c>
      <c r="J293" s="38">
        <v>128568</v>
      </c>
      <c r="K293" s="24" t="s">
        <v>798</v>
      </c>
      <c r="L293" s="33">
        <v>1.1100000000000001</v>
      </c>
      <c r="M293" s="33">
        <v>0.96</v>
      </c>
      <c r="N293" s="33">
        <v>1.27</v>
      </c>
      <c r="O293" s="30">
        <v>1</v>
      </c>
      <c r="P293" s="30" t="s">
        <v>272</v>
      </c>
      <c r="Q293" s="30" t="s">
        <v>272</v>
      </c>
      <c r="R293" s="30">
        <v>1</v>
      </c>
      <c r="S293" s="30">
        <v>1</v>
      </c>
      <c r="T293" s="30">
        <v>1</v>
      </c>
      <c r="U293" s="30">
        <f t="shared" si="4"/>
        <v>2</v>
      </c>
      <c r="V293" s="30">
        <v>0</v>
      </c>
      <c r="W293" s="30">
        <v>1</v>
      </c>
      <c r="X293" s="24">
        <v>30202086</v>
      </c>
      <c r="Y293" s="24" t="s">
        <v>273</v>
      </c>
      <c r="Z293" s="26" t="s">
        <v>481</v>
      </c>
      <c r="AA293" s="26" t="s">
        <v>957</v>
      </c>
      <c r="AB293" s="32" t="s">
        <v>800</v>
      </c>
      <c r="AC293" s="32" t="s">
        <v>801</v>
      </c>
    </row>
    <row r="294" spans="1:29" s="9" customFormat="1" x14ac:dyDescent="0.35">
      <c r="A294" s="24" t="s">
        <v>797</v>
      </c>
      <c r="B294" s="30">
        <v>2018</v>
      </c>
      <c r="C294" s="24" t="s">
        <v>393</v>
      </c>
      <c r="D294" s="24" t="s">
        <v>393</v>
      </c>
      <c r="E294" s="24" t="s">
        <v>158</v>
      </c>
      <c r="F294" s="30">
        <v>1</v>
      </c>
      <c r="G294" s="24" t="s">
        <v>481</v>
      </c>
      <c r="H294" s="24" t="s">
        <v>303</v>
      </c>
      <c r="I294" s="38">
        <v>1805</v>
      </c>
      <c r="J294" s="38">
        <v>128568</v>
      </c>
      <c r="K294" s="24" t="s">
        <v>798</v>
      </c>
      <c r="L294" s="33">
        <v>1.04</v>
      </c>
      <c r="M294" s="33">
        <v>0.98</v>
      </c>
      <c r="N294" s="33">
        <v>1.1100000000000001</v>
      </c>
      <c r="O294" s="30">
        <v>1</v>
      </c>
      <c r="P294" s="30" t="s">
        <v>272</v>
      </c>
      <c r="Q294" s="30" t="s">
        <v>272</v>
      </c>
      <c r="R294" s="30" t="s">
        <v>272</v>
      </c>
      <c r="S294" s="30">
        <v>1</v>
      </c>
      <c r="T294" s="30">
        <v>1</v>
      </c>
      <c r="U294" s="30">
        <f t="shared" si="4"/>
        <v>2</v>
      </c>
      <c r="V294" s="30">
        <v>0</v>
      </c>
      <c r="W294" s="30">
        <v>1</v>
      </c>
      <c r="X294" s="24">
        <v>30202086</v>
      </c>
      <c r="Y294" s="24" t="s">
        <v>273</v>
      </c>
      <c r="Z294" s="26" t="s">
        <v>481</v>
      </c>
      <c r="AA294" s="26" t="s">
        <v>957</v>
      </c>
      <c r="AB294" s="32" t="s">
        <v>800</v>
      </c>
      <c r="AC294" s="32" t="s">
        <v>801</v>
      </c>
    </row>
    <row r="295" spans="1:29" s="9" customFormat="1" x14ac:dyDescent="0.35">
      <c r="A295" s="24" t="s">
        <v>1194</v>
      </c>
      <c r="B295" s="30">
        <v>2024</v>
      </c>
      <c r="C295" s="24" t="s">
        <v>361</v>
      </c>
      <c r="D295" s="24" t="s">
        <v>361</v>
      </c>
      <c r="E295" s="24" t="s">
        <v>117</v>
      </c>
      <c r="F295" s="30">
        <v>1</v>
      </c>
      <c r="G295" s="24" t="s">
        <v>448</v>
      </c>
      <c r="H295" s="24" t="s">
        <v>279</v>
      </c>
      <c r="I295" s="38">
        <v>1110</v>
      </c>
      <c r="J295" s="38">
        <v>125188</v>
      </c>
      <c r="K295" s="24" t="s">
        <v>1195</v>
      </c>
      <c r="L295" s="33">
        <v>0.81537269759999997</v>
      </c>
      <c r="M295" s="33">
        <v>0.73390402239999986</v>
      </c>
      <c r="N295" s="33">
        <v>0.95099004989999991</v>
      </c>
      <c r="O295" s="30">
        <v>1</v>
      </c>
      <c r="P295" s="30" t="s">
        <v>272</v>
      </c>
      <c r="Q295" s="30" t="s">
        <v>272</v>
      </c>
      <c r="R295" s="30" t="s">
        <v>272</v>
      </c>
      <c r="S295" s="30">
        <v>1</v>
      </c>
      <c r="T295" s="30">
        <v>1</v>
      </c>
      <c r="U295" s="30">
        <f t="shared" si="4"/>
        <v>2</v>
      </c>
      <c r="V295" s="30">
        <v>0</v>
      </c>
      <c r="W295" s="30">
        <v>1</v>
      </c>
      <c r="X295" s="24">
        <v>38578637</v>
      </c>
      <c r="Y295" s="24" t="s">
        <v>336</v>
      </c>
      <c r="Z295" s="26" t="s">
        <v>448</v>
      </c>
      <c r="AA295" s="26" t="s">
        <v>1196</v>
      </c>
      <c r="AB295" s="32" t="s">
        <v>1197</v>
      </c>
      <c r="AC295" s="32" t="s">
        <v>1198</v>
      </c>
    </row>
    <row r="296" spans="1:29" s="9" customFormat="1" x14ac:dyDescent="0.35">
      <c r="A296" s="24" t="s">
        <v>797</v>
      </c>
      <c r="B296" s="30">
        <v>2018</v>
      </c>
      <c r="C296" s="24" t="s">
        <v>379</v>
      </c>
      <c r="D296" s="24" t="s">
        <v>379</v>
      </c>
      <c r="E296" s="24" t="s">
        <v>158</v>
      </c>
      <c r="F296" s="30">
        <v>1</v>
      </c>
      <c r="G296" s="24" t="s">
        <v>481</v>
      </c>
      <c r="H296" s="24" t="s">
        <v>303</v>
      </c>
      <c r="I296" s="38">
        <v>605</v>
      </c>
      <c r="J296" s="38">
        <v>125148</v>
      </c>
      <c r="K296" s="24" t="s">
        <v>798</v>
      </c>
      <c r="L296" s="33">
        <v>1</v>
      </c>
      <c r="M296" s="33">
        <v>0.9</v>
      </c>
      <c r="N296" s="33">
        <v>1.1200000000000001</v>
      </c>
      <c r="O296" s="30">
        <v>1</v>
      </c>
      <c r="P296" s="30" t="s">
        <v>272</v>
      </c>
      <c r="Q296" s="30" t="s">
        <v>272</v>
      </c>
      <c r="R296" s="30" t="s">
        <v>272</v>
      </c>
      <c r="S296" s="30">
        <v>1</v>
      </c>
      <c r="T296" s="30">
        <v>1</v>
      </c>
      <c r="U296" s="30">
        <f t="shared" si="4"/>
        <v>2</v>
      </c>
      <c r="V296" s="30">
        <v>0</v>
      </c>
      <c r="W296" s="30">
        <v>0</v>
      </c>
      <c r="X296" s="24">
        <v>30202086</v>
      </c>
      <c r="Y296" s="24" t="s">
        <v>273</v>
      </c>
      <c r="Z296" s="26" t="s">
        <v>481</v>
      </c>
      <c r="AA296" s="26" t="s">
        <v>1097</v>
      </c>
      <c r="AB296" s="32" t="s">
        <v>800</v>
      </c>
      <c r="AC296" s="32" t="s">
        <v>801</v>
      </c>
    </row>
    <row r="297" spans="1:29" s="9" customFormat="1" x14ac:dyDescent="0.35">
      <c r="A297" s="24" t="s">
        <v>754</v>
      </c>
      <c r="B297" s="30">
        <v>2010</v>
      </c>
      <c r="C297" s="24" t="s">
        <v>714</v>
      </c>
      <c r="D297" s="24" t="s">
        <v>714</v>
      </c>
      <c r="E297" s="24" t="s">
        <v>442</v>
      </c>
      <c r="F297" s="30">
        <v>1</v>
      </c>
      <c r="G297" s="24" t="s">
        <v>380</v>
      </c>
      <c r="H297" s="24" t="s">
        <v>279</v>
      </c>
      <c r="I297" s="38">
        <v>188</v>
      </c>
      <c r="J297" s="38">
        <v>123238</v>
      </c>
      <c r="K297" s="24" t="s">
        <v>293</v>
      </c>
      <c r="L297" s="33">
        <v>1.1000000000000001</v>
      </c>
      <c r="M297" s="33">
        <v>0.86</v>
      </c>
      <c r="N297" s="33">
        <v>1.4</v>
      </c>
      <c r="O297" s="30">
        <v>1</v>
      </c>
      <c r="P297" s="30" t="s">
        <v>272</v>
      </c>
      <c r="Q297" s="30" t="s">
        <v>272</v>
      </c>
      <c r="R297" s="30" t="s">
        <v>272</v>
      </c>
      <c r="S297" s="30">
        <v>1</v>
      </c>
      <c r="T297" s="30">
        <v>1</v>
      </c>
      <c r="U297" s="30">
        <f t="shared" si="4"/>
        <v>2</v>
      </c>
      <c r="V297" s="30">
        <v>0</v>
      </c>
      <c r="W297" s="30">
        <v>1</v>
      </c>
      <c r="X297" s="24">
        <v>20501768</v>
      </c>
      <c r="Y297" s="24" t="s">
        <v>336</v>
      </c>
      <c r="Z297" s="26" t="s">
        <v>380</v>
      </c>
      <c r="AA297" s="26" t="s">
        <v>755</v>
      </c>
      <c r="AB297" s="32" t="s">
        <v>756</v>
      </c>
      <c r="AC297" s="32" t="s">
        <v>757</v>
      </c>
    </row>
    <row r="298" spans="1:29" s="9" customFormat="1" ht="29" x14ac:dyDescent="0.35">
      <c r="A298" s="24" t="s">
        <v>1152</v>
      </c>
      <c r="B298" s="30">
        <v>2017</v>
      </c>
      <c r="C298" s="24" t="s">
        <v>393</v>
      </c>
      <c r="D298" s="24" t="s">
        <v>393</v>
      </c>
      <c r="E298" s="26" t="s">
        <v>150</v>
      </c>
      <c r="F298" s="31">
        <v>1</v>
      </c>
      <c r="G298" s="26" t="s">
        <v>269</v>
      </c>
      <c r="H298" s="26" t="s">
        <v>270</v>
      </c>
      <c r="I298" s="38">
        <v>1054</v>
      </c>
      <c r="J298" s="38">
        <v>121701</v>
      </c>
      <c r="K298" s="24" t="s">
        <v>289</v>
      </c>
      <c r="L298" s="33">
        <v>1.0780741728272869</v>
      </c>
      <c r="M298" s="33">
        <v>1</v>
      </c>
      <c r="N298" s="33">
        <v>1.1454497672404487</v>
      </c>
      <c r="O298" s="30">
        <v>1</v>
      </c>
      <c r="P298" s="30" t="s">
        <v>272</v>
      </c>
      <c r="Q298" s="30" t="s">
        <v>272</v>
      </c>
      <c r="R298" s="30" t="s">
        <v>272</v>
      </c>
      <c r="S298" s="30">
        <v>1</v>
      </c>
      <c r="T298" s="30">
        <v>1</v>
      </c>
      <c r="U298" s="30">
        <f t="shared" si="4"/>
        <v>2</v>
      </c>
      <c r="V298" s="30">
        <v>0</v>
      </c>
      <c r="W298" s="30">
        <v>1</v>
      </c>
      <c r="X298" s="24">
        <v>31276608</v>
      </c>
      <c r="Y298" s="26" t="s">
        <v>329</v>
      </c>
      <c r="Z298" s="26" t="s">
        <v>269</v>
      </c>
      <c r="AA298" s="26" t="s">
        <v>1153</v>
      </c>
      <c r="AB298" s="32" t="s">
        <v>1154</v>
      </c>
      <c r="AC298" s="32" t="s">
        <v>1155</v>
      </c>
    </row>
    <row r="299" spans="1:29" s="9" customFormat="1" x14ac:dyDescent="0.35">
      <c r="A299" s="24" t="s">
        <v>663</v>
      </c>
      <c r="B299" s="30">
        <v>2003</v>
      </c>
      <c r="C299" s="24" t="s">
        <v>441</v>
      </c>
      <c r="D299" s="24" t="s">
        <v>441</v>
      </c>
      <c r="E299" s="24" t="s">
        <v>150</v>
      </c>
      <c r="F299" s="30">
        <v>1</v>
      </c>
      <c r="G299" s="24" t="s">
        <v>269</v>
      </c>
      <c r="H299" s="24" t="s">
        <v>270</v>
      </c>
      <c r="I299" s="38">
        <v>125</v>
      </c>
      <c r="J299" s="38">
        <v>121700</v>
      </c>
      <c r="K299" s="24" t="s">
        <v>449</v>
      </c>
      <c r="L299" s="33">
        <v>1.45</v>
      </c>
      <c r="M299" s="33">
        <v>0.97</v>
      </c>
      <c r="N299" s="33">
        <v>2.1800000000000002</v>
      </c>
      <c r="O299" s="30">
        <v>1</v>
      </c>
      <c r="P299" s="30" t="s">
        <v>272</v>
      </c>
      <c r="Q299" s="30" t="s">
        <v>272</v>
      </c>
      <c r="R299" s="30" t="s">
        <v>272</v>
      </c>
      <c r="S299" s="30">
        <v>1</v>
      </c>
      <c r="T299" s="30">
        <v>1</v>
      </c>
      <c r="U299" s="30">
        <f t="shared" si="4"/>
        <v>2</v>
      </c>
      <c r="V299" s="30">
        <v>0</v>
      </c>
      <c r="W299" s="30">
        <v>0</v>
      </c>
      <c r="X299" s="24">
        <v>14609164</v>
      </c>
      <c r="Y299" s="24" t="s">
        <v>310</v>
      </c>
      <c r="Z299" s="26" t="s">
        <v>269</v>
      </c>
      <c r="AA299" s="26" t="s">
        <v>664</v>
      </c>
      <c r="AB299" s="32" t="s">
        <v>665</v>
      </c>
      <c r="AC299" s="32" t="s">
        <v>666</v>
      </c>
    </row>
    <row r="300" spans="1:29" s="9" customFormat="1" x14ac:dyDescent="0.35">
      <c r="A300" s="24" t="s">
        <v>744</v>
      </c>
      <c r="B300" s="30">
        <v>2018</v>
      </c>
      <c r="C300" s="24" t="s">
        <v>474</v>
      </c>
      <c r="D300" s="24" t="s">
        <v>474</v>
      </c>
      <c r="E300" s="24" t="s">
        <v>150</v>
      </c>
      <c r="F300" s="30">
        <v>1</v>
      </c>
      <c r="G300" s="24" t="s">
        <v>269</v>
      </c>
      <c r="H300" s="24" t="s">
        <v>270</v>
      </c>
      <c r="I300" s="38">
        <v>326</v>
      </c>
      <c r="J300" s="38">
        <v>121696</v>
      </c>
      <c r="K300" s="24" t="s">
        <v>958</v>
      </c>
      <c r="L300" s="33">
        <v>1.02</v>
      </c>
      <c r="M300" s="33">
        <v>0.99</v>
      </c>
      <c r="N300" s="33">
        <v>1.04</v>
      </c>
      <c r="O300" s="30">
        <v>1</v>
      </c>
      <c r="P300" s="30" t="s">
        <v>272</v>
      </c>
      <c r="Q300" s="30" t="s">
        <v>272</v>
      </c>
      <c r="R300" s="30" t="s">
        <v>272</v>
      </c>
      <c r="S300" s="30">
        <v>1</v>
      </c>
      <c r="T300" s="30">
        <v>1</v>
      </c>
      <c r="U300" s="30">
        <f t="shared" si="4"/>
        <v>2</v>
      </c>
      <c r="V300" s="30">
        <v>0</v>
      </c>
      <c r="W300" s="30">
        <v>0</v>
      </c>
      <c r="X300" s="24">
        <v>29943102</v>
      </c>
      <c r="Y300" s="24" t="s">
        <v>273</v>
      </c>
      <c r="Z300" s="26" t="s">
        <v>269</v>
      </c>
      <c r="AA300" s="26" t="s">
        <v>745</v>
      </c>
      <c r="AB300" s="32" t="s">
        <v>746</v>
      </c>
      <c r="AC300" s="32" t="s">
        <v>747</v>
      </c>
    </row>
    <row r="301" spans="1:29" s="9" customFormat="1" x14ac:dyDescent="0.35">
      <c r="A301" s="24" t="s">
        <v>733</v>
      </c>
      <c r="B301" s="30">
        <v>2024</v>
      </c>
      <c r="C301" s="24" t="s">
        <v>361</v>
      </c>
      <c r="D301" s="24" t="s">
        <v>361</v>
      </c>
      <c r="E301" s="24" t="s">
        <v>12</v>
      </c>
      <c r="F301" s="30">
        <v>13</v>
      </c>
      <c r="G301" s="24" t="s">
        <v>279</v>
      </c>
      <c r="H301" s="24" t="s">
        <v>279</v>
      </c>
      <c r="I301" s="38">
        <v>2202</v>
      </c>
      <c r="J301" s="38">
        <v>118786</v>
      </c>
      <c r="K301" s="24" t="s">
        <v>735</v>
      </c>
      <c r="L301" s="33">
        <v>1.0900000000000001</v>
      </c>
      <c r="M301" s="33">
        <v>1.02</v>
      </c>
      <c r="N301" s="33">
        <v>1.17</v>
      </c>
      <c r="O301" s="30">
        <v>1</v>
      </c>
      <c r="P301" s="30" t="s">
        <v>272</v>
      </c>
      <c r="Q301" s="30" t="s">
        <v>272</v>
      </c>
      <c r="R301" s="30" t="s">
        <v>272</v>
      </c>
      <c r="S301" s="30">
        <v>1</v>
      </c>
      <c r="T301" s="30">
        <v>1</v>
      </c>
      <c r="U301" s="31">
        <f t="shared" si="4"/>
        <v>2</v>
      </c>
      <c r="V301" s="30">
        <v>0</v>
      </c>
      <c r="W301" s="30">
        <v>1</v>
      </c>
      <c r="X301" s="24">
        <v>39543702</v>
      </c>
      <c r="Y301" s="24" t="s">
        <v>273</v>
      </c>
      <c r="Z301" s="26" t="s">
        <v>1319</v>
      </c>
      <c r="AA301" s="37" t="s">
        <v>1320</v>
      </c>
      <c r="AB301" s="32" t="s">
        <v>737</v>
      </c>
      <c r="AC301" s="32" t="s">
        <v>738</v>
      </c>
    </row>
    <row r="302" spans="1:29" s="9" customFormat="1" x14ac:dyDescent="0.35">
      <c r="A302" s="24" t="s">
        <v>414</v>
      </c>
      <c r="B302" s="30">
        <v>2022</v>
      </c>
      <c r="C302" s="24" t="s">
        <v>415</v>
      </c>
      <c r="D302" s="24" t="s">
        <v>415</v>
      </c>
      <c r="E302" s="24" t="s">
        <v>966</v>
      </c>
      <c r="F302" s="30">
        <v>1</v>
      </c>
      <c r="G302" s="24" t="s">
        <v>269</v>
      </c>
      <c r="H302" s="24" t="s">
        <v>270</v>
      </c>
      <c r="I302" s="38">
        <v>330</v>
      </c>
      <c r="J302" s="38">
        <v>116784</v>
      </c>
      <c r="K302" s="24" t="s">
        <v>967</v>
      </c>
      <c r="L302" s="33">
        <v>1.0900000000000001</v>
      </c>
      <c r="M302" s="33">
        <v>0.97</v>
      </c>
      <c r="N302" s="33">
        <v>1.23</v>
      </c>
      <c r="O302" s="30">
        <v>1</v>
      </c>
      <c r="P302" s="30" t="s">
        <v>272</v>
      </c>
      <c r="Q302" s="30">
        <v>1</v>
      </c>
      <c r="R302" s="30" t="s">
        <v>272</v>
      </c>
      <c r="S302" s="30">
        <v>1</v>
      </c>
      <c r="T302" s="30">
        <v>1</v>
      </c>
      <c r="U302" s="30">
        <f t="shared" si="4"/>
        <v>2</v>
      </c>
      <c r="V302" s="30">
        <v>0</v>
      </c>
      <c r="W302" s="30">
        <v>1</v>
      </c>
      <c r="X302" s="24">
        <v>35840735</v>
      </c>
      <c r="Y302" s="24" t="s">
        <v>273</v>
      </c>
      <c r="Z302" s="26" t="s">
        <v>269</v>
      </c>
      <c r="AA302" s="26" t="s">
        <v>418</v>
      </c>
      <c r="AB302" s="32" t="s">
        <v>419</v>
      </c>
      <c r="AC302" s="32" t="s">
        <v>420</v>
      </c>
    </row>
    <row r="303" spans="1:29" s="9" customFormat="1" x14ac:dyDescent="0.35">
      <c r="A303" s="24" t="s">
        <v>414</v>
      </c>
      <c r="B303" s="30">
        <v>2022</v>
      </c>
      <c r="C303" s="24" t="s">
        <v>415</v>
      </c>
      <c r="D303" s="24" t="s">
        <v>415</v>
      </c>
      <c r="E303" s="24" t="s">
        <v>416</v>
      </c>
      <c r="F303" s="30">
        <v>1</v>
      </c>
      <c r="G303" s="24" t="s">
        <v>269</v>
      </c>
      <c r="H303" s="24" t="s">
        <v>270</v>
      </c>
      <c r="I303" s="38">
        <v>47</v>
      </c>
      <c r="J303" s="38">
        <v>114064</v>
      </c>
      <c r="K303" s="24" t="s">
        <v>417</v>
      </c>
      <c r="L303" s="33">
        <v>1.33</v>
      </c>
      <c r="M303" s="33">
        <v>1.06</v>
      </c>
      <c r="N303" s="33">
        <v>1.67</v>
      </c>
      <c r="O303" s="30">
        <v>1</v>
      </c>
      <c r="P303" s="30" t="s">
        <v>272</v>
      </c>
      <c r="Q303" s="30">
        <v>1</v>
      </c>
      <c r="R303" s="30" t="s">
        <v>272</v>
      </c>
      <c r="S303" s="30">
        <v>1</v>
      </c>
      <c r="T303" s="30">
        <v>1</v>
      </c>
      <c r="U303" s="30">
        <f t="shared" si="4"/>
        <v>2</v>
      </c>
      <c r="V303" s="30">
        <v>0</v>
      </c>
      <c r="W303" s="30">
        <v>1</v>
      </c>
      <c r="X303" s="24">
        <v>35840735</v>
      </c>
      <c r="Y303" s="24" t="s">
        <v>273</v>
      </c>
      <c r="Z303" s="26" t="s">
        <v>269</v>
      </c>
      <c r="AA303" s="26" t="s">
        <v>418</v>
      </c>
      <c r="AB303" s="32" t="s">
        <v>419</v>
      </c>
      <c r="AC303" s="32" t="s">
        <v>420</v>
      </c>
    </row>
    <row r="304" spans="1:29" s="9" customFormat="1" x14ac:dyDescent="0.35">
      <c r="A304" s="24" t="s">
        <v>620</v>
      </c>
      <c r="B304" s="30">
        <v>2022</v>
      </c>
      <c r="C304" s="24" t="s">
        <v>621</v>
      </c>
      <c r="D304" s="24" t="s">
        <v>491</v>
      </c>
      <c r="E304" s="24" t="s">
        <v>150</v>
      </c>
      <c r="F304" s="30">
        <v>1</v>
      </c>
      <c r="G304" s="24" t="s">
        <v>269</v>
      </c>
      <c r="H304" s="24" t="s">
        <v>270</v>
      </c>
      <c r="I304" s="38">
        <v>394</v>
      </c>
      <c r="J304" s="38">
        <v>113932</v>
      </c>
      <c r="K304" s="24" t="s">
        <v>992</v>
      </c>
      <c r="L304" s="33">
        <v>1.41</v>
      </c>
      <c r="M304" s="33">
        <v>1.25</v>
      </c>
      <c r="N304" s="33">
        <v>1.59</v>
      </c>
      <c r="O304" s="30">
        <v>1</v>
      </c>
      <c r="P304" s="30" t="s">
        <v>272</v>
      </c>
      <c r="Q304" s="30" t="s">
        <v>272</v>
      </c>
      <c r="R304" s="30">
        <v>1</v>
      </c>
      <c r="S304" s="30">
        <f>W304</f>
        <v>1</v>
      </c>
      <c r="T304" s="30">
        <v>1</v>
      </c>
      <c r="U304" s="30">
        <f t="shared" si="4"/>
        <v>2</v>
      </c>
      <c r="V304" s="30">
        <v>0</v>
      </c>
      <c r="W304" s="30">
        <v>1</v>
      </c>
      <c r="X304" s="24">
        <v>35715363</v>
      </c>
      <c r="Y304" s="24" t="s">
        <v>310</v>
      </c>
      <c r="Z304" s="26" t="s">
        <v>269</v>
      </c>
      <c r="AA304" s="26" t="s">
        <v>623</v>
      </c>
      <c r="AB304" s="32" t="s">
        <v>624</v>
      </c>
      <c r="AC304" s="32" t="s">
        <v>625</v>
      </c>
    </row>
    <row r="305" spans="1:29" s="9" customFormat="1" x14ac:dyDescent="0.35">
      <c r="A305" s="24" t="s">
        <v>620</v>
      </c>
      <c r="B305" s="30">
        <v>2022</v>
      </c>
      <c r="C305" s="24" t="s">
        <v>621</v>
      </c>
      <c r="D305" s="24" t="s">
        <v>491</v>
      </c>
      <c r="E305" s="24" t="s">
        <v>416</v>
      </c>
      <c r="F305" s="30">
        <v>1</v>
      </c>
      <c r="G305" s="24" t="s">
        <v>269</v>
      </c>
      <c r="H305" s="24" t="s">
        <v>270</v>
      </c>
      <c r="I305" s="38">
        <v>110</v>
      </c>
      <c r="J305" s="38">
        <v>110623</v>
      </c>
      <c r="K305" s="24" t="s">
        <v>622</v>
      </c>
      <c r="L305" s="33">
        <v>1.45</v>
      </c>
      <c r="M305" s="33">
        <v>1.19</v>
      </c>
      <c r="N305" s="33">
        <v>1.75</v>
      </c>
      <c r="O305" s="30">
        <v>1</v>
      </c>
      <c r="P305" s="30" t="s">
        <v>272</v>
      </c>
      <c r="Q305" s="30" t="s">
        <v>272</v>
      </c>
      <c r="R305" s="30">
        <v>1</v>
      </c>
      <c r="S305" s="30">
        <f>W305</f>
        <v>1</v>
      </c>
      <c r="T305" s="30">
        <v>1</v>
      </c>
      <c r="U305" s="30">
        <f t="shared" si="4"/>
        <v>2</v>
      </c>
      <c r="V305" s="30">
        <v>0</v>
      </c>
      <c r="W305" s="30">
        <v>1</v>
      </c>
      <c r="X305" s="24">
        <v>35715363</v>
      </c>
      <c r="Y305" s="24" t="s">
        <v>310</v>
      </c>
      <c r="Z305" s="26" t="s">
        <v>269</v>
      </c>
      <c r="AA305" s="26" t="s">
        <v>623</v>
      </c>
      <c r="AB305" s="32" t="s">
        <v>624</v>
      </c>
      <c r="AC305" s="32" t="s">
        <v>625</v>
      </c>
    </row>
    <row r="306" spans="1:29" s="9" customFormat="1" x14ac:dyDescent="0.35">
      <c r="A306" s="24" t="s">
        <v>414</v>
      </c>
      <c r="B306" s="30">
        <v>2022</v>
      </c>
      <c r="C306" s="24" t="s">
        <v>415</v>
      </c>
      <c r="D306" s="24" t="s">
        <v>415</v>
      </c>
      <c r="E306" s="24" t="s">
        <v>54</v>
      </c>
      <c r="F306" s="30">
        <v>1</v>
      </c>
      <c r="G306" s="24" t="s">
        <v>269</v>
      </c>
      <c r="H306" s="24" t="s">
        <v>270</v>
      </c>
      <c r="I306" s="38">
        <v>196</v>
      </c>
      <c r="J306" s="38">
        <v>109940</v>
      </c>
      <c r="K306" s="24" t="s">
        <v>767</v>
      </c>
      <c r="L306" s="33">
        <v>0.97</v>
      </c>
      <c r="M306" s="33">
        <v>0.84</v>
      </c>
      <c r="N306" s="33">
        <v>1.1299999999999899</v>
      </c>
      <c r="O306" s="30">
        <v>1</v>
      </c>
      <c r="P306" s="30" t="s">
        <v>272</v>
      </c>
      <c r="Q306" s="30">
        <v>1</v>
      </c>
      <c r="R306" s="30" t="s">
        <v>272</v>
      </c>
      <c r="S306" s="30">
        <v>1</v>
      </c>
      <c r="T306" s="30">
        <v>1</v>
      </c>
      <c r="U306" s="30">
        <f t="shared" si="4"/>
        <v>2</v>
      </c>
      <c r="V306" s="30">
        <v>0</v>
      </c>
      <c r="W306" s="30">
        <v>1</v>
      </c>
      <c r="X306" s="24">
        <v>35840735</v>
      </c>
      <c r="Y306" s="24" t="s">
        <v>273</v>
      </c>
      <c r="Z306" s="26" t="s">
        <v>269</v>
      </c>
      <c r="AA306" s="26" t="s">
        <v>418</v>
      </c>
      <c r="AB306" s="32" t="s">
        <v>419</v>
      </c>
      <c r="AC306" s="32" t="s">
        <v>420</v>
      </c>
    </row>
    <row r="307" spans="1:29" s="9" customFormat="1" x14ac:dyDescent="0.35">
      <c r="A307" s="24" t="s">
        <v>396</v>
      </c>
      <c r="B307" s="30">
        <v>2019</v>
      </c>
      <c r="C307" s="24" t="s">
        <v>344</v>
      </c>
      <c r="D307" s="24" t="s">
        <v>344</v>
      </c>
      <c r="E307" s="24" t="s">
        <v>98</v>
      </c>
      <c r="F307" s="30">
        <v>1</v>
      </c>
      <c r="G307" s="24" t="s">
        <v>362</v>
      </c>
      <c r="H307" s="24" t="s">
        <v>279</v>
      </c>
      <c r="I307" s="38">
        <v>41</v>
      </c>
      <c r="J307" s="38">
        <v>109600</v>
      </c>
      <c r="K307" s="24" t="s">
        <v>397</v>
      </c>
      <c r="L307" s="30">
        <v>0.71</v>
      </c>
      <c r="M307" s="30">
        <v>0.43</v>
      </c>
      <c r="N307" s="30">
        <v>1.1599999999999999</v>
      </c>
      <c r="O307" s="30">
        <v>1</v>
      </c>
      <c r="P307" s="30">
        <v>1</v>
      </c>
      <c r="Q307" s="30" t="s">
        <v>272</v>
      </c>
      <c r="R307" s="30" t="s">
        <v>272</v>
      </c>
      <c r="S307" s="30">
        <v>1</v>
      </c>
      <c r="T307" s="30">
        <v>1</v>
      </c>
      <c r="U307" s="30">
        <f t="shared" si="4"/>
        <v>2</v>
      </c>
      <c r="V307" s="30">
        <v>0</v>
      </c>
      <c r="W307" s="30">
        <v>1</v>
      </c>
      <c r="X307" s="24">
        <v>32062909</v>
      </c>
      <c r="Y307" s="24" t="s">
        <v>310</v>
      </c>
      <c r="Z307" s="26" t="s">
        <v>362</v>
      </c>
      <c r="AA307" s="26" t="s">
        <v>398</v>
      </c>
      <c r="AB307" s="32" t="s">
        <v>399</v>
      </c>
      <c r="AC307" s="32" t="s">
        <v>400</v>
      </c>
    </row>
    <row r="308" spans="1:29" s="9" customFormat="1" x14ac:dyDescent="0.35">
      <c r="A308" s="24" t="s">
        <v>396</v>
      </c>
      <c r="B308" s="30">
        <v>2019</v>
      </c>
      <c r="C308" s="24" t="s">
        <v>488</v>
      </c>
      <c r="D308" s="24" t="s">
        <v>488</v>
      </c>
      <c r="E308" s="24" t="s">
        <v>98</v>
      </c>
      <c r="F308" s="30">
        <v>1</v>
      </c>
      <c r="G308" s="24" t="s">
        <v>362</v>
      </c>
      <c r="H308" s="24" t="s">
        <v>279</v>
      </c>
      <c r="I308" s="38">
        <v>231</v>
      </c>
      <c r="J308" s="38">
        <v>109600</v>
      </c>
      <c r="K308" s="24" t="s">
        <v>397</v>
      </c>
      <c r="L308" s="33">
        <v>0.87</v>
      </c>
      <c r="M308" s="33">
        <v>0.71</v>
      </c>
      <c r="N308" s="33">
        <v>1.07</v>
      </c>
      <c r="O308" s="30">
        <v>1</v>
      </c>
      <c r="P308" s="30" t="s">
        <v>272</v>
      </c>
      <c r="Q308" s="30" t="s">
        <v>272</v>
      </c>
      <c r="R308" s="30" t="s">
        <v>272</v>
      </c>
      <c r="S308" s="30">
        <v>1</v>
      </c>
      <c r="T308" s="30">
        <v>1</v>
      </c>
      <c r="U308" s="30">
        <f t="shared" si="4"/>
        <v>2</v>
      </c>
      <c r="V308" s="30">
        <v>0</v>
      </c>
      <c r="W308" s="30">
        <v>1</v>
      </c>
      <c r="X308" s="24">
        <v>32062909</v>
      </c>
      <c r="Y308" s="24" t="s">
        <v>310</v>
      </c>
      <c r="Z308" s="26" t="s">
        <v>362</v>
      </c>
      <c r="AA308" s="26" t="s">
        <v>398</v>
      </c>
      <c r="AB308" s="32" t="s">
        <v>399</v>
      </c>
      <c r="AC308" s="32" t="s">
        <v>400</v>
      </c>
    </row>
    <row r="309" spans="1:29" s="9" customFormat="1" ht="29" x14ac:dyDescent="0.35">
      <c r="A309" s="24" t="s">
        <v>1147</v>
      </c>
      <c r="B309" s="30">
        <v>2019</v>
      </c>
      <c r="C309" s="24" t="s">
        <v>379</v>
      </c>
      <c r="D309" s="24" t="s">
        <v>379</v>
      </c>
      <c r="E309" s="24" t="s">
        <v>227</v>
      </c>
      <c r="F309" s="30">
        <v>1</v>
      </c>
      <c r="G309" s="24" t="s">
        <v>269</v>
      </c>
      <c r="H309" s="24" t="s">
        <v>270</v>
      </c>
      <c r="I309" s="38">
        <v>898</v>
      </c>
      <c r="J309" s="38">
        <v>107183</v>
      </c>
      <c r="K309" s="24" t="s">
        <v>1148</v>
      </c>
      <c r="L309" s="33">
        <v>1.04</v>
      </c>
      <c r="M309" s="33">
        <v>0.98</v>
      </c>
      <c r="N309" s="33">
        <v>1.1000000000000001</v>
      </c>
      <c r="O309" s="30">
        <v>1</v>
      </c>
      <c r="P309" s="30" t="s">
        <v>272</v>
      </c>
      <c r="Q309" s="30" t="s">
        <v>272</v>
      </c>
      <c r="R309" s="30" t="s">
        <v>272</v>
      </c>
      <c r="S309" s="30">
        <v>1</v>
      </c>
      <c r="T309" s="30">
        <v>1</v>
      </c>
      <c r="U309" s="30">
        <f t="shared" si="4"/>
        <v>2</v>
      </c>
      <c r="V309" s="30">
        <v>0</v>
      </c>
      <c r="W309" s="30">
        <v>1</v>
      </c>
      <c r="X309" s="24">
        <v>30407487</v>
      </c>
      <c r="Y309" s="24" t="s">
        <v>310</v>
      </c>
      <c r="Z309" s="26" t="s">
        <v>269</v>
      </c>
      <c r="AA309" s="26" t="s">
        <v>1149</v>
      </c>
      <c r="AB309" s="32" t="s">
        <v>1150</v>
      </c>
      <c r="AC309" s="32" t="s">
        <v>1151</v>
      </c>
    </row>
    <row r="310" spans="1:29" s="9" customFormat="1" x14ac:dyDescent="0.35">
      <c r="A310" s="24" t="s">
        <v>396</v>
      </c>
      <c r="B310" s="30">
        <v>2018</v>
      </c>
      <c r="C310" s="24" t="s">
        <v>393</v>
      </c>
      <c r="D310" s="24" t="s">
        <v>393</v>
      </c>
      <c r="E310" s="24" t="s">
        <v>98</v>
      </c>
      <c r="F310" s="30">
        <v>1</v>
      </c>
      <c r="G310" s="24" t="s">
        <v>362</v>
      </c>
      <c r="H310" s="24" t="s">
        <v>279</v>
      </c>
      <c r="I310" s="38">
        <v>318</v>
      </c>
      <c r="J310" s="38">
        <v>106786</v>
      </c>
      <c r="K310" s="24" t="s">
        <v>953</v>
      </c>
      <c r="L310" s="33">
        <v>1.26</v>
      </c>
      <c r="M310" s="33">
        <v>0.98</v>
      </c>
      <c r="N310" s="33">
        <v>1.62</v>
      </c>
      <c r="O310" s="30">
        <v>1</v>
      </c>
      <c r="P310" s="30" t="s">
        <v>272</v>
      </c>
      <c r="Q310" s="30" t="s">
        <v>272</v>
      </c>
      <c r="R310" s="30" t="s">
        <v>272</v>
      </c>
      <c r="S310" s="30">
        <v>1</v>
      </c>
      <c r="T310" s="30">
        <v>1</v>
      </c>
      <c r="U310" s="30">
        <f t="shared" si="4"/>
        <v>2</v>
      </c>
      <c r="V310" s="30">
        <v>0</v>
      </c>
      <c r="W310" s="30">
        <v>1</v>
      </c>
      <c r="X310" s="24">
        <v>29996293</v>
      </c>
      <c r="Y310" s="24" t="s">
        <v>310</v>
      </c>
      <c r="Z310" s="26" t="s">
        <v>362</v>
      </c>
      <c r="AA310" s="26" t="s">
        <v>954</v>
      </c>
      <c r="AB310" s="32" t="s">
        <v>955</v>
      </c>
      <c r="AC310" s="32" t="s">
        <v>956</v>
      </c>
    </row>
    <row r="311" spans="1:29" s="9" customFormat="1" x14ac:dyDescent="0.35">
      <c r="A311" s="24" t="s">
        <v>1458</v>
      </c>
      <c r="B311" s="30">
        <v>2018</v>
      </c>
      <c r="C311" s="24" t="s">
        <v>325</v>
      </c>
      <c r="D311" s="24" t="s">
        <v>325</v>
      </c>
      <c r="E311" s="24" t="s">
        <v>154</v>
      </c>
      <c r="F311" s="30">
        <v>1</v>
      </c>
      <c r="G311" s="24" t="s">
        <v>269</v>
      </c>
      <c r="H311" s="24" t="s">
        <v>270</v>
      </c>
      <c r="I311" s="38">
        <v>7095</v>
      </c>
      <c r="J311" s="38">
        <v>106126</v>
      </c>
      <c r="K311" s="24" t="s">
        <v>1459</v>
      </c>
      <c r="L311" s="33">
        <v>1.08</v>
      </c>
      <c r="M311" s="33">
        <v>1.05</v>
      </c>
      <c r="N311" s="33">
        <v>1.1100000000000001</v>
      </c>
      <c r="O311" s="30">
        <v>1</v>
      </c>
      <c r="P311" s="30" t="s">
        <v>272</v>
      </c>
      <c r="Q311" s="30" t="s">
        <v>272</v>
      </c>
      <c r="R311" s="30" t="s">
        <v>272</v>
      </c>
      <c r="S311" s="30">
        <v>1</v>
      </c>
      <c r="T311" s="30">
        <v>1</v>
      </c>
      <c r="U311" s="31">
        <f t="shared" si="4"/>
        <v>2</v>
      </c>
      <c r="V311" s="30">
        <v>0</v>
      </c>
      <c r="W311" s="30">
        <v>1</v>
      </c>
      <c r="X311" s="24">
        <v>30309689</v>
      </c>
      <c r="Y311" s="24" t="s">
        <v>310</v>
      </c>
      <c r="Z311" s="26" t="s">
        <v>269</v>
      </c>
      <c r="AA311" s="26" t="s">
        <v>1460</v>
      </c>
      <c r="AB311" s="32" t="s">
        <v>1461</v>
      </c>
      <c r="AC311" s="32" t="s">
        <v>1462</v>
      </c>
    </row>
    <row r="312" spans="1:29" s="9" customFormat="1" x14ac:dyDescent="0.35">
      <c r="A312" s="24" t="s">
        <v>797</v>
      </c>
      <c r="B312" s="30">
        <v>2018</v>
      </c>
      <c r="C312" s="24" t="s">
        <v>491</v>
      </c>
      <c r="D312" s="24" t="s">
        <v>491</v>
      </c>
      <c r="E312" s="24" t="s">
        <v>158</v>
      </c>
      <c r="F312" s="30">
        <v>1</v>
      </c>
      <c r="G312" s="24" t="s">
        <v>481</v>
      </c>
      <c r="H312" s="24" t="s">
        <v>303</v>
      </c>
      <c r="I312" s="38">
        <v>211</v>
      </c>
      <c r="J312" s="38">
        <v>104666</v>
      </c>
      <c r="K312" s="24" t="s">
        <v>798</v>
      </c>
      <c r="L312" s="33">
        <v>1.33</v>
      </c>
      <c r="M312" s="33">
        <v>1.1499999999999899</v>
      </c>
      <c r="N312" s="33">
        <v>1.54</v>
      </c>
      <c r="O312" s="30">
        <v>1</v>
      </c>
      <c r="P312" s="30" t="s">
        <v>272</v>
      </c>
      <c r="Q312" s="30" t="s">
        <v>272</v>
      </c>
      <c r="R312" s="30">
        <v>1</v>
      </c>
      <c r="S312" s="30">
        <f>W312</f>
        <v>1</v>
      </c>
      <c r="T312" s="30">
        <v>1</v>
      </c>
      <c r="U312" s="30">
        <f t="shared" si="4"/>
        <v>2</v>
      </c>
      <c r="V312" s="30">
        <v>0</v>
      </c>
      <c r="W312" s="30">
        <v>1</v>
      </c>
      <c r="X312" s="24">
        <v>30202086</v>
      </c>
      <c r="Y312" s="24" t="s">
        <v>273</v>
      </c>
      <c r="Z312" s="26" t="s">
        <v>481</v>
      </c>
      <c r="AA312" s="26" t="s">
        <v>799</v>
      </c>
      <c r="AB312" s="32" t="s">
        <v>800</v>
      </c>
      <c r="AC312" s="32" t="s">
        <v>801</v>
      </c>
    </row>
    <row r="313" spans="1:29" s="9" customFormat="1" x14ac:dyDescent="0.35">
      <c r="A313" s="24" t="s">
        <v>295</v>
      </c>
      <c r="B313" s="30">
        <v>2016</v>
      </c>
      <c r="C313" s="24" t="s">
        <v>296</v>
      </c>
      <c r="D313" s="24" t="s">
        <v>296</v>
      </c>
      <c r="E313" s="24" t="s">
        <v>54</v>
      </c>
      <c r="F313" s="30">
        <v>1</v>
      </c>
      <c r="G313" s="26" t="s">
        <v>269</v>
      </c>
      <c r="H313" s="26" t="s">
        <v>270</v>
      </c>
      <c r="I313" s="38">
        <v>277</v>
      </c>
      <c r="J313" s="38">
        <v>104442</v>
      </c>
      <c r="K313" s="24" t="s">
        <v>298</v>
      </c>
      <c r="L313" s="34">
        <v>1.06</v>
      </c>
      <c r="M313" s="34">
        <v>0.95</v>
      </c>
      <c r="N313" s="34">
        <v>1.19</v>
      </c>
      <c r="O313" s="30">
        <v>1</v>
      </c>
      <c r="P313" s="30">
        <v>1</v>
      </c>
      <c r="Q313" s="30" t="s">
        <v>272</v>
      </c>
      <c r="R313" s="30" t="s">
        <v>272</v>
      </c>
      <c r="S313" s="30">
        <v>1</v>
      </c>
      <c r="T313" s="30">
        <v>1</v>
      </c>
      <c r="U313" s="30">
        <f t="shared" si="4"/>
        <v>2</v>
      </c>
      <c r="V313" s="30">
        <v>0</v>
      </c>
      <c r="W313" s="30">
        <v>1</v>
      </c>
      <c r="X313" s="24">
        <v>26756356</v>
      </c>
      <c r="Y313" s="26" t="s">
        <v>273</v>
      </c>
      <c r="Z313" s="26" t="s">
        <v>269</v>
      </c>
      <c r="AA313" s="26" t="s">
        <v>299</v>
      </c>
      <c r="AB313" s="32" t="s">
        <v>300</v>
      </c>
      <c r="AC313" s="32" t="s">
        <v>301</v>
      </c>
    </row>
    <row r="314" spans="1:29" s="9" customFormat="1" x14ac:dyDescent="0.35">
      <c r="A314" s="24" t="s">
        <v>282</v>
      </c>
      <c r="B314" s="30">
        <v>2017</v>
      </c>
      <c r="C314" s="24" t="s">
        <v>268</v>
      </c>
      <c r="D314" s="24" t="s">
        <v>268</v>
      </c>
      <c r="E314" s="24" t="s">
        <v>54</v>
      </c>
      <c r="F314" s="30">
        <v>1</v>
      </c>
      <c r="G314" s="24" t="s">
        <v>269</v>
      </c>
      <c r="H314" s="24" t="s">
        <v>270</v>
      </c>
      <c r="I314" s="38">
        <v>21</v>
      </c>
      <c r="J314" s="38">
        <v>103811</v>
      </c>
      <c r="K314" s="24" t="s">
        <v>320</v>
      </c>
      <c r="L314" s="33">
        <v>1.39</v>
      </c>
      <c r="M314" s="33">
        <v>0.93</v>
      </c>
      <c r="N314" s="33">
        <v>2.08</v>
      </c>
      <c r="O314" s="30">
        <v>1</v>
      </c>
      <c r="P314" s="30" t="s">
        <v>272</v>
      </c>
      <c r="Q314" s="30" t="s">
        <v>272</v>
      </c>
      <c r="R314" s="30" t="s">
        <v>272</v>
      </c>
      <c r="S314" s="30">
        <v>1</v>
      </c>
      <c r="T314" s="30">
        <v>1</v>
      </c>
      <c r="U314" s="31">
        <f t="shared" si="4"/>
        <v>2</v>
      </c>
      <c r="V314" s="30">
        <v>0</v>
      </c>
      <c r="W314" s="30">
        <v>1</v>
      </c>
      <c r="X314" s="24">
        <v>28314823</v>
      </c>
      <c r="Y314" s="24" t="s">
        <v>273</v>
      </c>
      <c r="Z314" s="26" t="s">
        <v>269</v>
      </c>
      <c r="AA314" s="37" t="s">
        <v>321</v>
      </c>
      <c r="AB314" s="32" t="s">
        <v>322</v>
      </c>
      <c r="AC314" s="32" t="s">
        <v>323</v>
      </c>
    </row>
    <row r="315" spans="1:29" s="9" customFormat="1" x14ac:dyDescent="0.35">
      <c r="A315" s="24" t="s">
        <v>440</v>
      </c>
      <c r="B315" s="30">
        <v>2020</v>
      </c>
      <c r="C315" s="24" t="s">
        <v>441</v>
      </c>
      <c r="D315" s="24" t="s">
        <v>441</v>
      </c>
      <c r="E315" s="24" t="s">
        <v>442</v>
      </c>
      <c r="F315" s="30">
        <v>1</v>
      </c>
      <c r="G315" s="24" t="s">
        <v>380</v>
      </c>
      <c r="H315" s="24" t="s">
        <v>279</v>
      </c>
      <c r="I315" s="38">
        <v>51</v>
      </c>
      <c r="J315" s="38">
        <v>102925</v>
      </c>
      <c r="K315" s="24" t="s">
        <v>443</v>
      </c>
      <c r="L315" s="33">
        <v>1.35</v>
      </c>
      <c r="M315" s="33">
        <v>0.98</v>
      </c>
      <c r="N315" s="33">
        <v>1.87</v>
      </c>
      <c r="O315" s="30">
        <v>1</v>
      </c>
      <c r="P315" s="30" t="s">
        <v>272</v>
      </c>
      <c r="Q315" s="30" t="s">
        <v>272</v>
      </c>
      <c r="R315" s="30" t="s">
        <v>272</v>
      </c>
      <c r="S315" s="30">
        <v>1</v>
      </c>
      <c r="T315" s="30">
        <v>1</v>
      </c>
      <c r="U315" s="30">
        <f t="shared" si="4"/>
        <v>2</v>
      </c>
      <c r="V315" s="30">
        <v>0</v>
      </c>
      <c r="W315" s="30">
        <v>1</v>
      </c>
      <c r="X315" s="24">
        <v>32822852</v>
      </c>
      <c r="Y315" s="24" t="s">
        <v>310</v>
      </c>
      <c r="Z315" s="26" t="s">
        <v>380</v>
      </c>
      <c r="AA315" s="26" t="s">
        <v>444</v>
      </c>
      <c r="AB315" s="32" t="s">
        <v>445</v>
      </c>
      <c r="AC315" s="32" t="s">
        <v>446</v>
      </c>
    </row>
    <row r="316" spans="1:29" s="9" customFormat="1" x14ac:dyDescent="0.35">
      <c r="A316" s="24" t="s">
        <v>440</v>
      </c>
      <c r="B316" s="30">
        <v>2020</v>
      </c>
      <c r="C316" s="24" t="s">
        <v>474</v>
      </c>
      <c r="D316" s="24" t="s">
        <v>474</v>
      </c>
      <c r="E316" s="24" t="s">
        <v>442</v>
      </c>
      <c r="F316" s="30">
        <v>1</v>
      </c>
      <c r="G316" s="24" t="s">
        <v>380</v>
      </c>
      <c r="H316" s="24" t="s">
        <v>279</v>
      </c>
      <c r="I316" s="38">
        <v>60</v>
      </c>
      <c r="J316" s="38">
        <v>102925</v>
      </c>
      <c r="K316" s="24" t="s">
        <v>443</v>
      </c>
      <c r="L316" s="33">
        <v>1.0900000000000001</v>
      </c>
      <c r="M316" s="33">
        <v>0.78</v>
      </c>
      <c r="N316" s="33">
        <v>1.51</v>
      </c>
      <c r="O316" s="30">
        <v>1</v>
      </c>
      <c r="P316" s="30" t="s">
        <v>272</v>
      </c>
      <c r="Q316" s="30" t="s">
        <v>272</v>
      </c>
      <c r="R316" s="30" t="s">
        <v>272</v>
      </c>
      <c r="S316" s="30">
        <v>1</v>
      </c>
      <c r="T316" s="30">
        <v>1</v>
      </c>
      <c r="U316" s="30">
        <f t="shared" si="4"/>
        <v>2</v>
      </c>
      <c r="V316" s="30">
        <v>0</v>
      </c>
      <c r="W316" s="30">
        <v>1</v>
      </c>
      <c r="X316" s="24">
        <v>32822852</v>
      </c>
      <c r="Y316" s="24" t="s">
        <v>310</v>
      </c>
      <c r="Z316" s="26" t="s">
        <v>380</v>
      </c>
      <c r="AA316" s="26" t="s">
        <v>444</v>
      </c>
      <c r="AB316" s="32" t="s">
        <v>445</v>
      </c>
      <c r="AC316" s="32" t="s">
        <v>446</v>
      </c>
    </row>
    <row r="317" spans="1:29" s="9" customFormat="1" x14ac:dyDescent="0.35">
      <c r="A317" s="24" t="s">
        <v>282</v>
      </c>
      <c r="B317" s="30">
        <v>2016</v>
      </c>
      <c r="C317" s="24" t="s">
        <v>283</v>
      </c>
      <c r="D317" s="26" t="s">
        <v>283</v>
      </c>
      <c r="E317" s="26" t="s">
        <v>150</v>
      </c>
      <c r="F317" s="31">
        <v>1</v>
      </c>
      <c r="G317" s="24" t="s">
        <v>269</v>
      </c>
      <c r="H317" s="26" t="s">
        <v>270</v>
      </c>
      <c r="I317" s="38">
        <v>81</v>
      </c>
      <c r="J317" s="38">
        <v>102223</v>
      </c>
      <c r="K317" s="24" t="s">
        <v>535</v>
      </c>
      <c r="L317" s="33">
        <v>1.29</v>
      </c>
      <c r="M317" s="33">
        <v>1.02</v>
      </c>
      <c r="N317" s="33">
        <v>1.63</v>
      </c>
      <c r="O317" s="30">
        <v>1</v>
      </c>
      <c r="P317" s="30" t="s">
        <v>272</v>
      </c>
      <c r="Q317" s="30">
        <v>1</v>
      </c>
      <c r="R317" s="30" t="s">
        <v>272</v>
      </c>
      <c r="S317" s="30">
        <v>1</v>
      </c>
      <c r="T317" s="30">
        <v>1</v>
      </c>
      <c r="U317" s="30">
        <f t="shared" si="4"/>
        <v>2</v>
      </c>
      <c r="V317" s="30">
        <v>0</v>
      </c>
      <c r="W317" s="30">
        <v>1</v>
      </c>
      <c r="X317" s="24">
        <v>27742674</v>
      </c>
      <c r="Y317" s="26" t="s">
        <v>273</v>
      </c>
      <c r="Z317" s="26" t="s">
        <v>269</v>
      </c>
      <c r="AA317" s="26" t="s">
        <v>285</v>
      </c>
      <c r="AB317" s="32" t="s">
        <v>286</v>
      </c>
      <c r="AC317" s="32" t="s">
        <v>287</v>
      </c>
    </row>
    <row r="318" spans="1:29" s="9" customFormat="1" ht="35.15" customHeight="1" x14ac:dyDescent="0.35">
      <c r="A318" s="24" t="s">
        <v>409</v>
      </c>
      <c r="B318" s="30">
        <v>2020</v>
      </c>
      <c r="C318" s="24" t="s">
        <v>296</v>
      </c>
      <c r="D318" s="24" t="s">
        <v>296</v>
      </c>
      <c r="E318" s="24" t="s">
        <v>196</v>
      </c>
      <c r="F318" s="30">
        <v>1</v>
      </c>
      <c r="G318" s="24" t="s">
        <v>362</v>
      </c>
      <c r="H318" s="24" t="s">
        <v>279</v>
      </c>
      <c r="I318" s="38">
        <v>366</v>
      </c>
      <c r="J318" s="38">
        <v>100280</v>
      </c>
      <c r="K318" s="24" t="s">
        <v>410</v>
      </c>
      <c r="L318" s="33">
        <v>1.39</v>
      </c>
      <c r="M318" s="33">
        <v>1.03</v>
      </c>
      <c r="N318" s="33">
        <v>1.88</v>
      </c>
      <c r="O318" s="30">
        <v>1</v>
      </c>
      <c r="P318" s="30">
        <v>1</v>
      </c>
      <c r="Q318" s="30" t="s">
        <v>272</v>
      </c>
      <c r="R318" s="30" t="s">
        <v>272</v>
      </c>
      <c r="S318" s="30">
        <v>1</v>
      </c>
      <c r="T318" s="30">
        <v>1</v>
      </c>
      <c r="U318" s="30">
        <f t="shared" si="4"/>
        <v>2</v>
      </c>
      <c r="V318" s="30">
        <v>1</v>
      </c>
      <c r="W318" s="30">
        <v>0</v>
      </c>
      <c r="X318" s="24">
        <v>32342643</v>
      </c>
      <c r="Y318" s="24" t="s">
        <v>310</v>
      </c>
      <c r="Z318" s="26" t="s">
        <v>362</v>
      </c>
      <c r="AA318" s="26" t="s">
        <v>411</v>
      </c>
      <c r="AB318" s="32" t="s">
        <v>412</v>
      </c>
      <c r="AC318" s="32" t="s">
        <v>413</v>
      </c>
    </row>
    <row r="319" spans="1:29" s="9" customFormat="1" x14ac:dyDescent="0.35">
      <c r="A319" s="24" t="s">
        <v>409</v>
      </c>
      <c r="B319" s="30">
        <v>2020</v>
      </c>
      <c r="C319" s="24" t="s">
        <v>283</v>
      </c>
      <c r="D319" s="24" t="s">
        <v>283</v>
      </c>
      <c r="E319" s="24" t="s">
        <v>196</v>
      </c>
      <c r="F319" s="30">
        <v>1</v>
      </c>
      <c r="G319" s="24" t="s">
        <v>362</v>
      </c>
      <c r="H319" s="24" t="s">
        <v>279</v>
      </c>
      <c r="I319" s="38">
        <v>186</v>
      </c>
      <c r="J319" s="38">
        <v>100280</v>
      </c>
      <c r="K319" s="24" t="s">
        <v>410</v>
      </c>
      <c r="L319" s="33">
        <v>0.92</v>
      </c>
      <c r="M319" s="33">
        <v>0.59</v>
      </c>
      <c r="N319" s="33">
        <v>1.44</v>
      </c>
      <c r="O319" s="30">
        <v>1</v>
      </c>
      <c r="P319" s="30" t="s">
        <v>272</v>
      </c>
      <c r="Q319" s="30" t="s">
        <v>272</v>
      </c>
      <c r="R319" s="30" t="s">
        <v>272</v>
      </c>
      <c r="S319" s="30">
        <v>1</v>
      </c>
      <c r="T319" s="30">
        <v>1</v>
      </c>
      <c r="U319" s="30">
        <f t="shared" si="4"/>
        <v>2</v>
      </c>
      <c r="V319" s="30">
        <v>1</v>
      </c>
      <c r="W319" s="30">
        <v>0</v>
      </c>
      <c r="X319" s="24">
        <v>32342643</v>
      </c>
      <c r="Y319" s="24" t="s">
        <v>310</v>
      </c>
      <c r="Z319" s="26" t="s">
        <v>362</v>
      </c>
      <c r="AA319" s="26" t="s">
        <v>411</v>
      </c>
      <c r="AB319" s="32" t="s">
        <v>412</v>
      </c>
      <c r="AC319" s="32" t="s">
        <v>413</v>
      </c>
    </row>
    <row r="320" spans="1:29" s="9" customFormat="1" x14ac:dyDescent="0.35">
      <c r="A320" s="24" t="s">
        <v>409</v>
      </c>
      <c r="B320" s="30">
        <v>2020</v>
      </c>
      <c r="C320" s="24" t="s">
        <v>393</v>
      </c>
      <c r="D320" s="24" t="s">
        <v>393</v>
      </c>
      <c r="E320" s="24" t="s">
        <v>196</v>
      </c>
      <c r="F320" s="30">
        <v>1</v>
      </c>
      <c r="G320" s="24" t="s">
        <v>362</v>
      </c>
      <c r="H320" s="24" t="s">
        <v>279</v>
      </c>
      <c r="I320" s="38">
        <v>219</v>
      </c>
      <c r="J320" s="38">
        <v>100280</v>
      </c>
      <c r="K320" s="24" t="s">
        <v>410</v>
      </c>
      <c r="L320" s="33">
        <v>1.08</v>
      </c>
      <c r="M320" s="33">
        <v>0.73</v>
      </c>
      <c r="N320" s="33">
        <v>1.6</v>
      </c>
      <c r="O320" s="30">
        <v>1</v>
      </c>
      <c r="P320" s="30" t="s">
        <v>272</v>
      </c>
      <c r="Q320" s="30" t="s">
        <v>272</v>
      </c>
      <c r="R320" s="30" t="s">
        <v>272</v>
      </c>
      <c r="S320" s="30">
        <v>1</v>
      </c>
      <c r="T320" s="30">
        <v>1</v>
      </c>
      <c r="U320" s="30">
        <f t="shared" si="4"/>
        <v>2</v>
      </c>
      <c r="V320" s="30">
        <v>1</v>
      </c>
      <c r="W320" s="30">
        <v>0</v>
      </c>
      <c r="X320" s="24">
        <v>32342643</v>
      </c>
      <c r="Y320" s="24" t="s">
        <v>310</v>
      </c>
      <c r="Z320" s="26" t="s">
        <v>362</v>
      </c>
      <c r="AA320" s="26" t="s">
        <v>411</v>
      </c>
      <c r="AB320" s="32" t="s">
        <v>412</v>
      </c>
      <c r="AC320" s="32" t="s">
        <v>413</v>
      </c>
    </row>
    <row r="321" spans="1:29" s="9" customFormat="1" x14ac:dyDescent="0.35">
      <c r="A321" s="24" t="s">
        <v>409</v>
      </c>
      <c r="B321" s="30">
        <v>2020</v>
      </c>
      <c r="C321" s="24" t="s">
        <v>488</v>
      </c>
      <c r="D321" s="24" t="s">
        <v>488</v>
      </c>
      <c r="E321" s="24" t="s">
        <v>196</v>
      </c>
      <c r="F321" s="30">
        <v>1</v>
      </c>
      <c r="G321" s="24" t="s">
        <v>362</v>
      </c>
      <c r="H321" s="24" t="s">
        <v>279</v>
      </c>
      <c r="I321" s="38">
        <v>231</v>
      </c>
      <c r="J321" s="38">
        <v>100280</v>
      </c>
      <c r="K321" s="24" t="s">
        <v>410</v>
      </c>
      <c r="L321" s="33">
        <v>1.1599999999999999</v>
      </c>
      <c r="M321" s="33">
        <v>0.78</v>
      </c>
      <c r="N321" s="33">
        <v>1.7</v>
      </c>
      <c r="O321" s="30">
        <v>1</v>
      </c>
      <c r="P321" s="30" t="s">
        <v>272</v>
      </c>
      <c r="Q321" s="30" t="s">
        <v>272</v>
      </c>
      <c r="R321" s="30" t="s">
        <v>272</v>
      </c>
      <c r="S321" s="30">
        <v>1</v>
      </c>
      <c r="T321" s="30">
        <v>1</v>
      </c>
      <c r="U321" s="30">
        <f t="shared" si="4"/>
        <v>2</v>
      </c>
      <c r="V321" s="30">
        <v>1</v>
      </c>
      <c r="W321" s="30">
        <v>0</v>
      </c>
      <c r="X321" s="24">
        <v>32342643</v>
      </c>
      <c r="Y321" s="24" t="s">
        <v>310</v>
      </c>
      <c r="Z321" s="26" t="s">
        <v>362</v>
      </c>
      <c r="AA321" s="26" t="s">
        <v>411</v>
      </c>
      <c r="AB321" s="32" t="s">
        <v>412</v>
      </c>
      <c r="AC321" s="32" t="s">
        <v>413</v>
      </c>
    </row>
    <row r="322" spans="1:29" s="9" customFormat="1" x14ac:dyDescent="0.35">
      <c r="A322" s="24" t="s">
        <v>703</v>
      </c>
      <c r="B322" s="30">
        <v>2010</v>
      </c>
      <c r="C322" s="24" t="s">
        <v>491</v>
      </c>
      <c r="D322" s="24" t="s">
        <v>491</v>
      </c>
      <c r="E322" s="24" t="s">
        <v>442</v>
      </c>
      <c r="F322" s="30">
        <v>1</v>
      </c>
      <c r="G322" s="24" t="s">
        <v>380</v>
      </c>
      <c r="H322" s="24" t="s">
        <v>279</v>
      </c>
      <c r="I322" s="38">
        <v>139</v>
      </c>
      <c r="J322" s="38">
        <v>99462</v>
      </c>
      <c r="K322" s="24" t="s">
        <v>704</v>
      </c>
      <c r="L322" s="33">
        <v>1.17</v>
      </c>
      <c r="M322" s="33">
        <v>0.88</v>
      </c>
      <c r="N322" s="33">
        <v>1.56</v>
      </c>
      <c r="O322" s="30">
        <v>1</v>
      </c>
      <c r="P322" s="30" t="s">
        <v>272</v>
      </c>
      <c r="Q322" s="30" t="s">
        <v>272</v>
      </c>
      <c r="R322" s="30">
        <v>1</v>
      </c>
      <c r="S322" s="30">
        <f>W322</f>
        <v>1</v>
      </c>
      <c r="T322" s="30">
        <v>1</v>
      </c>
      <c r="U322" s="30">
        <f t="shared" si="4"/>
        <v>2</v>
      </c>
      <c r="V322" s="30">
        <v>0</v>
      </c>
      <c r="W322" s="30">
        <v>1</v>
      </c>
      <c r="X322" s="24">
        <v>20470974</v>
      </c>
      <c r="Y322" s="24" t="s">
        <v>273</v>
      </c>
      <c r="Z322" s="26" t="s">
        <v>380</v>
      </c>
      <c r="AA322" s="26" t="s">
        <v>705</v>
      </c>
      <c r="AB322" s="32" t="s">
        <v>706</v>
      </c>
      <c r="AC322" s="32" t="s">
        <v>707</v>
      </c>
    </row>
    <row r="323" spans="1:29" s="9" customFormat="1" x14ac:dyDescent="0.35">
      <c r="A323" s="24" t="s">
        <v>1337</v>
      </c>
      <c r="B323" s="30">
        <v>2021</v>
      </c>
      <c r="C323" s="24" t="s">
        <v>325</v>
      </c>
      <c r="D323" s="24" t="s">
        <v>325</v>
      </c>
      <c r="E323" s="24" t="s">
        <v>1338</v>
      </c>
      <c r="F323" s="30">
        <v>1</v>
      </c>
      <c r="G323" s="24" t="s">
        <v>269</v>
      </c>
      <c r="H323" s="24" t="s">
        <v>270</v>
      </c>
      <c r="I323" s="38">
        <v>2909</v>
      </c>
      <c r="J323" s="38">
        <v>96746</v>
      </c>
      <c r="K323" s="24" t="s">
        <v>535</v>
      </c>
      <c r="L323" s="33">
        <v>1.2</v>
      </c>
      <c r="M323" s="33">
        <v>1.1299999999999999</v>
      </c>
      <c r="N323" s="33">
        <v>1.28</v>
      </c>
      <c r="O323" s="30">
        <v>1</v>
      </c>
      <c r="P323" s="30" t="s">
        <v>272</v>
      </c>
      <c r="Q323" s="30" t="s">
        <v>272</v>
      </c>
      <c r="R323" s="30" t="s">
        <v>272</v>
      </c>
      <c r="S323" s="30">
        <v>1</v>
      </c>
      <c r="T323" s="30">
        <v>1</v>
      </c>
      <c r="U323" s="31">
        <f t="shared" ref="U323:U386" si="5">SUM(S323:T323)</f>
        <v>2</v>
      </c>
      <c r="V323" s="30">
        <v>0</v>
      </c>
      <c r="W323" s="30">
        <v>1</v>
      </c>
      <c r="X323" s="24">
        <v>33367714</v>
      </c>
      <c r="Y323" s="24" t="s">
        <v>310</v>
      </c>
      <c r="Z323" s="26" t="s">
        <v>269</v>
      </c>
      <c r="AA323" s="26" t="s">
        <v>1339</v>
      </c>
      <c r="AB323" s="32" t="s">
        <v>1340</v>
      </c>
      <c r="AC323" s="32" t="s">
        <v>1341</v>
      </c>
    </row>
    <row r="324" spans="1:29" s="9" customFormat="1" ht="29" x14ac:dyDescent="0.35">
      <c r="A324" s="24" t="s">
        <v>476</v>
      </c>
      <c r="B324" s="30">
        <v>2011</v>
      </c>
      <c r="C324" s="24" t="s">
        <v>387</v>
      </c>
      <c r="D324" s="24" t="s">
        <v>387</v>
      </c>
      <c r="E324" s="24" t="s">
        <v>54</v>
      </c>
      <c r="F324" s="30">
        <v>1</v>
      </c>
      <c r="G324" s="24" t="s">
        <v>269</v>
      </c>
      <c r="H324" s="24" t="s">
        <v>270</v>
      </c>
      <c r="I324" s="38">
        <v>103</v>
      </c>
      <c r="J324" s="38">
        <v>96380</v>
      </c>
      <c r="K324" s="24" t="s">
        <v>610</v>
      </c>
      <c r="L324" s="33">
        <v>1.01</v>
      </c>
      <c r="M324" s="33">
        <v>0.82</v>
      </c>
      <c r="N324" s="33">
        <v>1.25</v>
      </c>
      <c r="O324" s="30">
        <v>1</v>
      </c>
      <c r="P324" s="30" t="s">
        <v>272</v>
      </c>
      <c r="Q324" s="30" t="s">
        <v>272</v>
      </c>
      <c r="R324" s="30">
        <v>1</v>
      </c>
      <c r="S324" s="30">
        <v>1</v>
      </c>
      <c r="T324" s="30">
        <v>1</v>
      </c>
      <c r="U324" s="30">
        <f t="shared" si="5"/>
        <v>2</v>
      </c>
      <c r="V324" s="30">
        <v>0</v>
      </c>
      <c r="W324" s="30">
        <v>1</v>
      </c>
      <c r="X324" s="24">
        <v>21105029</v>
      </c>
      <c r="Y324" s="24" t="s">
        <v>273</v>
      </c>
      <c r="Z324" s="26" t="s">
        <v>269</v>
      </c>
      <c r="AA324" s="26" t="s">
        <v>611</v>
      </c>
      <c r="AB324" s="32" t="s">
        <v>479</v>
      </c>
      <c r="AC324" s="32" t="s">
        <v>480</v>
      </c>
    </row>
    <row r="325" spans="1:29" s="9" customFormat="1" x14ac:dyDescent="0.35">
      <c r="A325" s="24" t="s">
        <v>911</v>
      </c>
      <c r="B325" s="30">
        <v>2020</v>
      </c>
      <c r="C325" s="24" t="s">
        <v>780</v>
      </c>
      <c r="D325" s="24" t="s">
        <v>780</v>
      </c>
      <c r="E325" s="24" t="s">
        <v>87</v>
      </c>
      <c r="F325" s="30">
        <v>1</v>
      </c>
      <c r="G325" s="26" t="s">
        <v>912</v>
      </c>
      <c r="H325" s="26" t="s">
        <v>303</v>
      </c>
      <c r="I325" s="38">
        <v>294</v>
      </c>
      <c r="J325" s="38">
        <v>95790</v>
      </c>
      <c r="K325" s="24" t="s">
        <v>913</v>
      </c>
      <c r="L325" s="33">
        <v>0.93</v>
      </c>
      <c r="M325" s="33">
        <v>0.78</v>
      </c>
      <c r="N325" s="33">
        <v>1.1100000000000001</v>
      </c>
      <c r="O325" s="30">
        <v>1</v>
      </c>
      <c r="P325" s="30">
        <v>1</v>
      </c>
      <c r="Q325" s="30" t="s">
        <v>272</v>
      </c>
      <c r="R325" s="30" t="s">
        <v>272</v>
      </c>
      <c r="S325" s="30">
        <v>1</v>
      </c>
      <c r="T325" s="30">
        <v>1</v>
      </c>
      <c r="U325" s="30">
        <f t="shared" si="5"/>
        <v>2</v>
      </c>
      <c r="V325" s="30">
        <v>0</v>
      </c>
      <c r="W325" s="30" t="s">
        <v>272</v>
      </c>
      <c r="X325" s="24">
        <v>32319230</v>
      </c>
      <c r="Y325" s="24" t="s">
        <v>336</v>
      </c>
      <c r="Z325" s="26" t="s">
        <v>912</v>
      </c>
      <c r="AA325" s="26" t="s">
        <v>914</v>
      </c>
      <c r="AB325" s="32" t="s">
        <v>915</v>
      </c>
      <c r="AC325" s="32" t="s">
        <v>916</v>
      </c>
    </row>
    <row r="326" spans="1:29" s="9" customFormat="1" x14ac:dyDescent="0.35">
      <c r="A326" s="24" t="s">
        <v>267</v>
      </c>
      <c r="B326" s="30">
        <v>2019</v>
      </c>
      <c r="C326" s="24" t="s">
        <v>268</v>
      </c>
      <c r="D326" s="24" t="s">
        <v>268</v>
      </c>
      <c r="E326" s="24" t="s">
        <v>150</v>
      </c>
      <c r="F326" s="30">
        <v>1</v>
      </c>
      <c r="G326" s="24" t="s">
        <v>269</v>
      </c>
      <c r="H326" s="24" t="s">
        <v>270</v>
      </c>
      <c r="I326" s="38">
        <v>52</v>
      </c>
      <c r="J326" s="38">
        <v>95609</v>
      </c>
      <c r="K326" s="24" t="s">
        <v>460</v>
      </c>
      <c r="L326" s="33">
        <v>1.56</v>
      </c>
      <c r="M326" s="33">
        <v>1.24</v>
      </c>
      <c r="N326" s="33">
        <v>1.96</v>
      </c>
      <c r="O326" s="30">
        <v>1</v>
      </c>
      <c r="P326" s="30" t="s">
        <v>272</v>
      </c>
      <c r="Q326" s="30" t="s">
        <v>272</v>
      </c>
      <c r="R326" s="30" t="s">
        <v>272</v>
      </c>
      <c r="S326" s="30">
        <v>1</v>
      </c>
      <c r="T326" s="30">
        <v>1</v>
      </c>
      <c r="U326" s="30">
        <f t="shared" si="5"/>
        <v>2</v>
      </c>
      <c r="V326" s="30">
        <v>0</v>
      </c>
      <c r="W326" s="30">
        <v>1</v>
      </c>
      <c r="X326" s="24">
        <v>31113819</v>
      </c>
      <c r="Y326" s="24" t="s">
        <v>273</v>
      </c>
      <c r="Z326" s="26" t="s">
        <v>269</v>
      </c>
      <c r="AA326" s="26" t="s">
        <v>274</v>
      </c>
      <c r="AB326" s="32" t="s">
        <v>275</v>
      </c>
      <c r="AC326" s="32" t="s">
        <v>276</v>
      </c>
    </row>
    <row r="327" spans="1:29" s="9" customFormat="1" x14ac:dyDescent="0.35">
      <c r="A327" s="24" t="s">
        <v>267</v>
      </c>
      <c r="B327" s="30">
        <v>2019</v>
      </c>
      <c r="C327" s="24" t="s">
        <v>268</v>
      </c>
      <c r="D327" s="24" t="s">
        <v>268</v>
      </c>
      <c r="E327" s="24" t="s">
        <v>19</v>
      </c>
      <c r="F327" s="30">
        <v>1</v>
      </c>
      <c r="G327" s="24" t="s">
        <v>292</v>
      </c>
      <c r="H327" s="24" t="s">
        <v>270</v>
      </c>
      <c r="I327" s="38">
        <v>15</v>
      </c>
      <c r="J327" s="38">
        <v>93264</v>
      </c>
      <c r="K327" s="24" t="s">
        <v>293</v>
      </c>
      <c r="L327" s="33">
        <v>1.06</v>
      </c>
      <c r="M327" s="33">
        <v>0.69</v>
      </c>
      <c r="N327" s="33">
        <v>1.63</v>
      </c>
      <c r="O327" s="30">
        <v>1</v>
      </c>
      <c r="P327" s="30" t="s">
        <v>272</v>
      </c>
      <c r="Q327" s="30" t="s">
        <v>272</v>
      </c>
      <c r="R327" s="30" t="s">
        <v>272</v>
      </c>
      <c r="S327" s="30">
        <v>1</v>
      </c>
      <c r="T327" s="30">
        <v>1</v>
      </c>
      <c r="U327" s="30">
        <f t="shared" si="5"/>
        <v>2</v>
      </c>
      <c r="V327" s="30">
        <v>0</v>
      </c>
      <c r="W327" s="30">
        <v>1</v>
      </c>
      <c r="X327" s="24">
        <v>31113819</v>
      </c>
      <c r="Y327" s="24" t="s">
        <v>273</v>
      </c>
      <c r="Z327" s="26" t="s">
        <v>294</v>
      </c>
      <c r="AA327" s="26" t="s">
        <v>274</v>
      </c>
      <c r="AB327" s="32" t="s">
        <v>275</v>
      </c>
      <c r="AC327" s="32" t="s">
        <v>276</v>
      </c>
    </row>
    <row r="328" spans="1:29" s="9" customFormat="1" x14ac:dyDescent="0.35">
      <c r="A328" s="24" t="s">
        <v>1081</v>
      </c>
      <c r="B328" s="30">
        <v>2014</v>
      </c>
      <c r="C328" s="24" t="s">
        <v>334</v>
      </c>
      <c r="D328" s="24" t="s">
        <v>334</v>
      </c>
      <c r="E328" s="24" t="s">
        <v>60</v>
      </c>
      <c r="F328" s="30">
        <v>1</v>
      </c>
      <c r="G328" s="24" t="s">
        <v>1082</v>
      </c>
      <c r="H328" s="24" t="s">
        <v>303</v>
      </c>
      <c r="I328" s="38">
        <v>580</v>
      </c>
      <c r="J328" s="38">
        <v>92050</v>
      </c>
      <c r="K328" s="24" t="s">
        <v>372</v>
      </c>
      <c r="L328" s="33">
        <v>0.85</v>
      </c>
      <c r="M328" s="33">
        <v>0.7</v>
      </c>
      <c r="N328" s="33">
        <v>1.03</v>
      </c>
      <c r="O328" s="30">
        <v>1</v>
      </c>
      <c r="P328" s="30" t="s">
        <v>272</v>
      </c>
      <c r="Q328" s="30" t="s">
        <v>272</v>
      </c>
      <c r="R328" s="30" t="s">
        <v>272</v>
      </c>
      <c r="S328" s="30">
        <v>1</v>
      </c>
      <c r="T328" s="30">
        <v>1</v>
      </c>
      <c r="U328" s="30">
        <f t="shared" si="5"/>
        <v>2</v>
      </c>
      <c r="V328" s="30">
        <v>0</v>
      </c>
      <c r="W328" s="30">
        <v>0</v>
      </c>
      <c r="X328" s="24">
        <v>24986641</v>
      </c>
      <c r="Y328" s="24" t="s">
        <v>310</v>
      </c>
      <c r="Z328" s="26" t="s">
        <v>1082</v>
      </c>
      <c r="AA328" s="26" t="s">
        <v>1083</v>
      </c>
      <c r="AB328" s="32" t="s">
        <v>1084</v>
      </c>
      <c r="AC328" s="32" t="s">
        <v>1085</v>
      </c>
    </row>
    <row r="329" spans="1:29" s="9" customFormat="1" x14ac:dyDescent="0.35">
      <c r="A329" s="24" t="s">
        <v>505</v>
      </c>
      <c r="B329" s="30">
        <v>2021</v>
      </c>
      <c r="C329" s="24" t="s">
        <v>361</v>
      </c>
      <c r="D329" s="24" t="s">
        <v>361</v>
      </c>
      <c r="E329" s="24" t="s">
        <v>124</v>
      </c>
      <c r="F329" s="30">
        <v>1</v>
      </c>
      <c r="G329" s="24" t="s">
        <v>269</v>
      </c>
      <c r="H329" s="24" t="s">
        <v>270</v>
      </c>
      <c r="I329" s="38">
        <v>129</v>
      </c>
      <c r="J329" s="38">
        <v>90394</v>
      </c>
      <c r="K329" s="24" t="s">
        <v>506</v>
      </c>
      <c r="L329" s="33">
        <v>0.8</v>
      </c>
      <c r="M329" s="33">
        <v>0.66</v>
      </c>
      <c r="N329" s="33">
        <v>0.97</v>
      </c>
      <c r="O329" s="30">
        <v>1</v>
      </c>
      <c r="P329" s="30" t="s">
        <v>272</v>
      </c>
      <c r="Q329" s="30" t="s">
        <v>272</v>
      </c>
      <c r="R329" s="30" t="s">
        <v>272</v>
      </c>
      <c r="S329" s="30">
        <v>1</v>
      </c>
      <c r="T329" s="30">
        <v>1</v>
      </c>
      <c r="U329" s="30">
        <f t="shared" si="5"/>
        <v>2</v>
      </c>
      <c r="V329" s="30">
        <v>0</v>
      </c>
      <c r="W329" s="30">
        <v>1</v>
      </c>
      <c r="X329" s="24">
        <v>33128203</v>
      </c>
      <c r="Y329" s="24" t="s">
        <v>273</v>
      </c>
      <c r="Z329" s="26" t="s">
        <v>269</v>
      </c>
      <c r="AA329" s="26" t="s">
        <v>507</v>
      </c>
      <c r="AB329" s="32" t="s">
        <v>508</v>
      </c>
      <c r="AC329" s="32" t="s">
        <v>509</v>
      </c>
    </row>
    <row r="330" spans="1:29" s="9" customFormat="1" x14ac:dyDescent="0.35">
      <c r="A330" s="24" t="s">
        <v>1038</v>
      </c>
      <c r="B330" s="30">
        <v>2002</v>
      </c>
      <c r="C330" s="24" t="s">
        <v>393</v>
      </c>
      <c r="D330" s="24" t="s">
        <v>393</v>
      </c>
      <c r="E330" s="24" t="s">
        <v>41</v>
      </c>
      <c r="F330" s="30">
        <v>1</v>
      </c>
      <c r="G330" s="24" t="s">
        <v>340</v>
      </c>
      <c r="H330" s="24" t="s">
        <v>270</v>
      </c>
      <c r="I330" s="38">
        <v>527</v>
      </c>
      <c r="J330" s="38">
        <v>89835</v>
      </c>
      <c r="K330" s="24" t="s">
        <v>1039</v>
      </c>
      <c r="L330" s="33">
        <v>1.01</v>
      </c>
      <c r="M330" s="33">
        <v>0.98</v>
      </c>
      <c r="N330" s="33">
        <v>1.04</v>
      </c>
      <c r="O330" s="30">
        <v>1</v>
      </c>
      <c r="P330" s="30" t="s">
        <v>272</v>
      </c>
      <c r="Q330" s="30" t="s">
        <v>272</v>
      </c>
      <c r="R330" s="30" t="s">
        <v>272</v>
      </c>
      <c r="S330" s="30">
        <v>1</v>
      </c>
      <c r="T330" s="30">
        <v>1</v>
      </c>
      <c r="U330" s="30">
        <f t="shared" si="5"/>
        <v>2</v>
      </c>
      <c r="V330" s="30">
        <v>0</v>
      </c>
      <c r="W330" s="30">
        <v>1</v>
      </c>
      <c r="X330" s="24">
        <v>12117878</v>
      </c>
      <c r="Y330" s="24" t="s">
        <v>310</v>
      </c>
      <c r="Z330" s="26" t="s">
        <v>340</v>
      </c>
      <c r="AA330" s="26" t="s">
        <v>1040</v>
      </c>
      <c r="AB330" s="32" t="s">
        <v>1041</v>
      </c>
      <c r="AC330" s="32" t="s">
        <v>1042</v>
      </c>
    </row>
    <row r="331" spans="1:29" s="9" customFormat="1" x14ac:dyDescent="0.35">
      <c r="A331" s="24" t="s">
        <v>582</v>
      </c>
      <c r="B331" s="30">
        <v>2007</v>
      </c>
      <c r="C331" s="24" t="s">
        <v>307</v>
      </c>
      <c r="D331" s="24" t="s">
        <v>307</v>
      </c>
      <c r="E331" s="24" t="s">
        <v>41</v>
      </c>
      <c r="F331" s="30">
        <v>1</v>
      </c>
      <c r="G331" s="24" t="s">
        <v>340</v>
      </c>
      <c r="H331" s="24" t="s">
        <v>270</v>
      </c>
      <c r="I331" s="38">
        <v>98</v>
      </c>
      <c r="J331" s="38">
        <v>89788</v>
      </c>
      <c r="K331" s="24" t="s">
        <v>403</v>
      </c>
      <c r="L331" s="33">
        <v>1.57</v>
      </c>
      <c r="M331" s="33">
        <v>1.06</v>
      </c>
      <c r="N331" s="33">
        <v>2.33</v>
      </c>
      <c r="O331" s="30">
        <v>1</v>
      </c>
      <c r="P331" s="30" t="s">
        <v>272</v>
      </c>
      <c r="Q331" s="30" t="s">
        <v>272</v>
      </c>
      <c r="R331" s="30" t="s">
        <v>272</v>
      </c>
      <c r="S331" s="30">
        <v>1</v>
      </c>
      <c r="T331" s="30">
        <v>1</v>
      </c>
      <c r="U331" s="30">
        <f t="shared" si="5"/>
        <v>2</v>
      </c>
      <c r="V331" s="30">
        <v>0</v>
      </c>
      <c r="W331" s="30" t="s">
        <v>272</v>
      </c>
      <c r="X331" s="24">
        <v>17879428</v>
      </c>
      <c r="Y331" s="24" t="s">
        <v>310</v>
      </c>
      <c r="Z331" s="26" t="s">
        <v>340</v>
      </c>
      <c r="AA331" s="26" t="s">
        <v>583</v>
      </c>
      <c r="AB331" s="32" t="s">
        <v>584</v>
      </c>
      <c r="AC331" s="32" t="s">
        <v>585</v>
      </c>
    </row>
    <row r="332" spans="1:29" s="9" customFormat="1" x14ac:dyDescent="0.35">
      <c r="A332" s="24" t="s">
        <v>282</v>
      </c>
      <c r="B332" s="30">
        <v>2016</v>
      </c>
      <c r="C332" s="24" t="s">
        <v>283</v>
      </c>
      <c r="D332" s="24" t="s">
        <v>283</v>
      </c>
      <c r="E332" s="24" t="s">
        <v>15</v>
      </c>
      <c r="F332" s="30">
        <v>1</v>
      </c>
      <c r="G332" s="24" t="s">
        <v>269</v>
      </c>
      <c r="H332" s="24" t="s">
        <v>270</v>
      </c>
      <c r="I332" s="38">
        <v>44</v>
      </c>
      <c r="J332" s="38">
        <v>87269</v>
      </c>
      <c r="K332" s="24" t="s">
        <v>402</v>
      </c>
      <c r="L332" s="33">
        <v>1.38</v>
      </c>
      <c r="M332" s="33">
        <v>0.93</v>
      </c>
      <c r="N332" s="33">
        <v>2.02999999999999</v>
      </c>
      <c r="O332" s="30">
        <v>1</v>
      </c>
      <c r="P332" s="30" t="s">
        <v>272</v>
      </c>
      <c r="Q332" s="30">
        <v>1</v>
      </c>
      <c r="R332" s="30" t="s">
        <v>272</v>
      </c>
      <c r="S332" s="30">
        <v>1</v>
      </c>
      <c r="T332" s="30">
        <v>1</v>
      </c>
      <c r="U332" s="30">
        <f t="shared" si="5"/>
        <v>2</v>
      </c>
      <c r="V332" s="30">
        <v>0</v>
      </c>
      <c r="W332" s="30">
        <v>1</v>
      </c>
      <c r="X332" s="24">
        <v>27742674</v>
      </c>
      <c r="Y332" s="24" t="s">
        <v>273</v>
      </c>
      <c r="Z332" s="26" t="s">
        <v>269</v>
      </c>
      <c r="AA332" s="26" t="s">
        <v>285</v>
      </c>
      <c r="AB332" s="32" t="s">
        <v>286</v>
      </c>
      <c r="AC332" s="32" t="s">
        <v>287</v>
      </c>
    </row>
    <row r="333" spans="1:29" s="9" customFormat="1" x14ac:dyDescent="0.35">
      <c r="A333" s="24" t="s">
        <v>373</v>
      </c>
      <c r="B333" s="30">
        <v>2018</v>
      </c>
      <c r="C333" s="24" t="s">
        <v>361</v>
      </c>
      <c r="D333" s="24" t="s">
        <v>361</v>
      </c>
      <c r="E333" s="24" t="s">
        <v>416</v>
      </c>
      <c r="F333" s="30">
        <v>1</v>
      </c>
      <c r="G333" s="24" t="s">
        <v>269</v>
      </c>
      <c r="H333" s="24" t="s">
        <v>270</v>
      </c>
      <c r="I333" s="38">
        <v>2421</v>
      </c>
      <c r="J333" s="38">
        <v>82528</v>
      </c>
      <c r="K333" s="24" t="s">
        <v>1321</v>
      </c>
      <c r="L333" s="33">
        <v>0.88</v>
      </c>
      <c r="M333" s="33">
        <v>0.85</v>
      </c>
      <c r="N333" s="33">
        <v>0.92</v>
      </c>
      <c r="O333" s="30">
        <v>1</v>
      </c>
      <c r="P333" s="30" t="s">
        <v>272</v>
      </c>
      <c r="Q333" s="30" t="s">
        <v>272</v>
      </c>
      <c r="R333" s="30" t="s">
        <v>272</v>
      </c>
      <c r="S333" s="30">
        <v>1</v>
      </c>
      <c r="T333" s="30">
        <v>1</v>
      </c>
      <c r="U333" s="30">
        <f t="shared" si="5"/>
        <v>2</v>
      </c>
      <c r="V333" s="30">
        <v>0</v>
      </c>
      <c r="W333" s="30">
        <v>0</v>
      </c>
      <c r="X333" s="24">
        <v>29931120</v>
      </c>
      <c r="Y333" s="24" t="s">
        <v>310</v>
      </c>
      <c r="Z333" s="26" t="s">
        <v>269</v>
      </c>
      <c r="AA333" s="26" t="s">
        <v>375</v>
      </c>
      <c r="AB333" s="32" t="s">
        <v>376</v>
      </c>
      <c r="AC333" s="32" t="s">
        <v>377</v>
      </c>
    </row>
    <row r="334" spans="1:29" s="9" customFormat="1" ht="29" x14ac:dyDescent="0.35">
      <c r="A334" s="24" t="s">
        <v>1147</v>
      </c>
      <c r="B334" s="30">
        <v>2019</v>
      </c>
      <c r="C334" s="24" t="s">
        <v>469</v>
      </c>
      <c r="D334" s="24" t="s">
        <v>469</v>
      </c>
      <c r="E334" s="24" t="s">
        <v>227</v>
      </c>
      <c r="F334" s="30">
        <v>1</v>
      </c>
      <c r="G334" s="24" t="s">
        <v>269</v>
      </c>
      <c r="H334" s="24" t="s">
        <v>270</v>
      </c>
      <c r="I334" s="38">
        <v>1424</v>
      </c>
      <c r="J334" s="38">
        <v>80123</v>
      </c>
      <c r="K334" s="24" t="s">
        <v>1148</v>
      </c>
      <c r="L334" s="33">
        <v>1.32</v>
      </c>
      <c r="M334" s="33">
        <v>1.26</v>
      </c>
      <c r="N334" s="33">
        <v>1.39</v>
      </c>
      <c r="O334" s="30">
        <v>1</v>
      </c>
      <c r="P334" s="30" t="s">
        <v>272</v>
      </c>
      <c r="Q334" s="30" t="s">
        <v>272</v>
      </c>
      <c r="R334" s="30" t="s">
        <v>272</v>
      </c>
      <c r="S334" s="30">
        <f>O334</f>
        <v>1</v>
      </c>
      <c r="T334" s="30">
        <v>1</v>
      </c>
      <c r="U334" s="30">
        <f t="shared" si="5"/>
        <v>2</v>
      </c>
      <c r="V334" s="30">
        <v>0</v>
      </c>
      <c r="W334" s="30">
        <v>1</v>
      </c>
      <c r="X334" s="24">
        <v>30407487</v>
      </c>
      <c r="Y334" s="24" t="s">
        <v>310</v>
      </c>
      <c r="Z334" s="26" t="s">
        <v>269</v>
      </c>
      <c r="AA334" s="26" t="s">
        <v>1149</v>
      </c>
      <c r="AB334" s="32" t="s">
        <v>1150</v>
      </c>
      <c r="AC334" s="32" t="s">
        <v>1151</v>
      </c>
    </row>
    <row r="335" spans="1:29" s="9" customFormat="1" x14ac:dyDescent="0.35">
      <c r="A335" s="24" t="s">
        <v>1214</v>
      </c>
      <c r="B335" s="30">
        <v>2021</v>
      </c>
      <c r="C335" s="24" t="s">
        <v>684</v>
      </c>
      <c r="D335" s="24" t="s">
        <v>353</v>
      </c>
      <c r="E335" s="24" t="s">
        <v>124</v>
      </c>
      <c r="F335" s="30">
        <v>1</v>
      </c>
      <c r="G335" s="24" t="s">
        <v>269</v>
      </c>
      <c r="H335" s="24" t="s">
        <v>270</v>
      </c>
      <c r="I335" s="38">
        <v>1236</v>
      </c>
      <c r="J335" s="38">
        <v>79950</v>
      </c>
      <c r="K335" s="24" t="s">
        <v>305</v>
      </c>
      <c r="L335" s="33">
        <v>1</v>
      </c>
      <c r="M335" s="33">
        <v>0.92</v>
      </c>
      <c r="N335" s="33">
        <v>1.08</v>
      </c>
      <c r="O335" s="30">
        <v>1</v>
      </c>
      <c r="P335" s="30" t="s">
        <v>272</v>
      </c>
      <c r="Q335" s="30" t="s">
        <v>272</v>
      </c>
      <c r="R335" s="30" t="s">
        <v>272</v>
      </c>
      <c r="S335" s="31">
        <v>1</v>
      </c>
      <c r="T335" s="31">
        <v>1</v>
      </c>
      <c r="U335" s="31">
        <f t="shared" si="5"/>
        <v>2</v>
      </c>
      <c r="V335" s="30">
        <v>0</v>
      </c>
      <c r="W335" s="30">
        <v>0</v>
      </c>
      <c r="X335" s="24">
        <v>33751036</v>
      </c>
      <c r="Y335" s="24" t="s">
        <v>310</v>
      </c>
      <c r="Z335" s="26" t="s">
        <v>269</v>
      </c>
      <c r="AA335" s="26" t="s">
        <v>1215</v>
      </c>
      <c r="AB335" s="32" t="s">
        <v>1216</v>
      </c>
      <c r="AC335" s="32" t="s">
        <v>1217</v>
      </c>
    </row>
    <row r="336" spans="1:29" s="9" customFormat="1" x14ac:dyDescent="0.35">
      <c r="A336" s="24" t="s">
        <v>1287</v>
      </c>
      <c r="B336" s="30">
        <v>2015</v>
      </c>
      <c r="C336" s="24" t="s">
        <v>393</v>
      </c>
      <c r="D336" s="24" t="s">
        <v>393</v>
      </c>
      <c r="E336" s="26" t="s">
        <v>25</v>
      </c>
      <c r="F336" s="31">
        <v>11</v>
      </c>
      <c r="G336" s="26" t="s">
        <v>297</v>
      </c>
      <c r="H336" s="26" t="s">
        <v>297</v>
      </c>
      <c r="I336" s="38">
        <v>1918</v>
      </c>
      <c r="J336" s="38">
        <v>79458</v>
      </c>
      <c r="K336" s="24" t="s">
        <v>1288</v>
      </c>
      <c r="L336" s="33">
        <v>1.1200000000000001</v>
      </c>
      <c r="M336" s="33">
        <v>1.06</v>
      </c>
      <c r="N336" s="33">
        <v>1.18</v>
      </c>
      <c r="O336" s="30">
        <v>1</v>
      </c>
      <c r="P336" s="30" t="s">
        <v>272</v>
      </c>
      <c r="Q336" s="30" t="s">
        <v>272</v>
      </c>
      <c r="R336" s="30" t="s">
        <v>272</v>
      </c>
      <c r="S336" s="30">
        <v>1</v>
      </c>
      <c r="T336" s="30">
        <v>1</v>
      </c>
      <c r="U336" s="30">
        <f t="shared" si="5"/>
        <v>2</v>
      </c>
      <c r="V336" s="30">
        <v>0</v>
      </c>
      <c r="W336" s="30">
        <v>1</v>
      </c>
      <c r="X336" s="24">
        <v>25810218</v>
      </c>
      <c r="Y336" s="26" t="s">
        <v>329</v>
      </c>
      <c r="Z336" s="26" t="s">
        <v>297</v>
      </c>
      <c r="AA336" s="26" t="s">
        <v>1289</v>
      </c>
      <c r="AB336" s="32" t="s">
        <v>1290</v>
      </c>
      <c r="AC336" s="32" t="s">
        <v>1291</v>
      </c>
    </row>
    <row r="337" spans="1:29" s="9" customFormat="1" x14ac:dyDescent="0.35">
      <c r="A337" s="24" t="s">
        <v>571</v>
      </c>
      <c r="B337" s="30">
        <v>2010</v>
      </c>
      <c r="C337" s="24" t="s">
        <v>387</v>
      </c>
      <c r="D337" s="24" t="s">
        <v>387</v>
      </c>
      <c r="E337" s="24" t="s">
        <v>215</v>
      </c>
      <c r="F337" s="30">
        <v>1</v>
      </c>
      <c r="G337" s="24" t="s">
        <v>269</v>
      </c>
      <c r="H337" s="24" t="s">
        <v>270</v>
      </c>
      <c r="I337" s="38">
        <v>137</v>
      </c>
      <c r="J337" s="38">
        <v>78731</v>
      </c>
      <c r="K337" s="24" t="s">
        <v>691</v>
      </c>
      <c r="L337" s="33">
        <v>1.0900000000000001</v>
      </c>
      <c r="M337" s="33">
        <v>0.89</v>
      </c>
      <c r="N337" s="33">
        <v>1.34</v>
      </c>
      <c r="O337" s="30">
        <v>1</v>
      </c>
      <c r="P337" s="30" t="s">
        <v>272</v>
      </c>
      <c r="Q337" s="30" t="s">
        <v>272</v>
      </c>
      <c r="R337" s="30">
        <v>1</v>
      </c>
      <c r="S337" s="30">
        <v>1</v>
      </c>
      <c r="T337" s="30">
        <v>1</v>
      </c>
      <c r="U337" s="30">
        <f t="shared" si="5"/>
        <v>2</v>
      </c>
      <c r="V337" s="30">
        <v>0</v>
      </c>
      <c r="W337" s="30">
        <v>1</v>
      </c>
      <c r="X337" s="24">
        <v>20383573</v>
      </c>
      <c r="Y337" s="24" t="s">
        <v>273</v>
      </c>
      <c r="Z337" s="26" t="s">
        <v>269</v>
      </c>
      <c r="AA337" s="26" t="s">
        <v>573</v>
      </c>
      <c r="AB337" s="32" t="s">
        <v>574</v>
      </c>
      <c r="AC337" s="32" t="s">
        <v>575</v>
      </c>
    </row>
    <row r="338" spans="1:29" s="9" customFormat="1" x14ac:dyDescent="0.35">
      <c r="A338" s="24" t="s">
        <v>314</v>
      </c>
      <c r="B338" s="30">
        <v>2005</v>
      </c>
      <c r="C338" s="24" t="s">
        <v>296</v>
      </c>
      <c r="D338" s="24" t="s">
        <v>296</v>
      </c>
      <c r="E338" s="24" t="s">
        <v>221</v>
      </c>
      <c r="F338" s="30">
        <v>1</v>
      </c>
      <c r="G338" s="24" t="s">
        <v>315</v>
      </c>
      <c r="H338" s="24" t="s">
        <v>303</v>
      </c>
      <c r="I338" s="38">
        <v>61</v>
      </c>
      <c r="J338" s="38">
        <v>78484</v>
      </c>
      <c r="K338" s="24" t="s">
        <v>316</v>
      </c>
      <c r="L338" s="33">
        <v>1.18</v>
      </c>
      <c r="M338" s="33">
        <v>0.84</v>
      </c>
      <c r="N338" s="33">
        <v>1.66</v>
      </c>
      <c r="O338" s="30">
        <v>1</v>
      </c>
      <c r="P338" s="30">
        <v>1</v>
      </c>
      <c r="Q338" s="30" t="s">
        <v>272</v>
      </c>
      <c r="R338" s="30" t="s">
        <v>272</v>
      </c>
      <c r="S338" s="30">
        <v>1</v>
      </c>
      <c r="T338" s="30">
        <v>1</v>
      </c>
      <c r="U338" s="30">
        <f t="shared" si="5"/>
        <v>2</v>
      </c>
      <c r="V338" s="30">
        <v>0</v>
      </c>
      <c r="W338" s="30">
        <v>1</v>
      </c>
      <c r="X338" s="24">
        <v>16234822</v>
      </c>
      <c r="Y338" s="24" t="s">
        <v>310</v>
      </c>
      <c r="Z338" s="26" t="s">
        <v>315</v>
      </c>
      <c r="AA338" s="26" t="s">
        <v>317</v>
      </c>
      <c r="AB338" s="32" t="s">
        <v>318</v>
      </c>
      <c r="AC338" s="32" t="s">
        <v>319</v>
      </c>
    </row>
    <row r="339" spans="1:29" s="9" customFormat="1" x14ac:dyDescent="0.35">
      <c r="A339" s="24" t="s">
        <v>1119</v>
      </c>
      <c r="B339" s="30">
        <v>2001</v>
      </c>
      <c r="C339" s="24" t="s">
        <v>393</v>
      </c>
      <c r="D339" s="24" t="s">
        <v>393</v>
      </c>
      <c r="E339" s="24" t="s">
        <v>698</v>
      </c>
      <c r="F339" s="30">
        <v>1</v>
      </c>
      <c r="G339" s="24" t="s">
        <v>481</v>
      </c>
      <c r="H339" s="24" t="s">
        <v>303</v>
      </c>
      <c r="I339" s="38">
        <v>712</v>
      </c>
      <c r="J339" s="38">
        <v>75219</v>
      </c>
      <c r="K339" s="24" t="s">
        <v>1120</v>
      </c>
      <c r="L339" s="33">
        <v>1.02</v>
      </c>
      <c r="M339" s="33">
        <v>0.9</v>
      </c>
      <c r="N339" s="33">
        <v>1.1599999999999999</v>
      </c>
      <c r="O339" s="30">
        <v>1</v>
      </c>
      <c r="P339" s="30" t="s">
        <v>272</v>
      </c>
      <c r="Q339" s="30" t="s">
        <v>272</v>
      </c>
      <c r="R339" s="30" t="s">
        <v>272</v>
      </c>
      <c r="S339" s="30">
        <v>1</v>
      </c>
      <c r="T339" s="30">
        <v>1</v>
      </c>
      <c r="U339" s="30">
        <f t="shared" si="5"/>
        <v>2</v>
      </c>
      <c r="V339" s="30">
        <v>0</v>
      </c>
      <c r="W339" s="30">
        <v>0</v>
      </c>
      <c r="X339" s="24">
        <v>11161410</v>
      </c>
      <c r="Y339" s="24" t="s">
        <v>310</v>
      </c>
      <c r="Z339" s="26" t="s">
        <v>481</v>
      </c>
      <c r="AA339" s="26" t="s">
        <v>529</v>
      </c>
      <c r="AB339" s="32" t="s">
        <v>1121</v>
      </c>
      <c r="AC339" s="32" t="s">
        <v>1122</v>
      </c>
    </row>
    <row r="340" spans="1:29" s="9" customFormat="1" x14ac:dyDescent="0.35">
      <c r="A340" s="24" t="s">
        <v>697</v>
      </c>
      <c r="B340" s="30">
        <v>2013</v>
      </c>
      <c r="C340" s="24" t="s">
        <v>441</v>
      </c>
      <c r="D340" s="24" t="s">
        <v>441</v>
      </c>
      <c r="E340" s="24" t="s">
        <v>698</v>
      </c>
      <c r="F340" s="30">
        <v>1</v>
      </c>
      <c r="G340" s="24" t="s">
        <v>481</v>
      </c>
      <c r="H340" s="24" t="s">
        <v>303</v>
      </c>
      <c r="I340" s="38">
        <v>138</v>
      </c>
      <c r="J340" s="38">
        <v>74242</v>
      </c>
      <c r="K340" s="24" t="s">
        <v>699</v>
      </c>
      <c r="L340" s="33">
        <v>1.23</v>
      </c>
      <c r="M340" s="33">
        <v>0.98</v>
      </c>
      <c r="N340" s="33">
        <v>1.52</v>
      </c>
      <c r="O340" s="30">
        <v>1</v>
      </c>
      <c r="P340" s="30" t="s">
        <v>272</v>
      </c>
      <c r="Q340" s="30" t="s">
        <v>272</v>
      </c>
      <c r="R340" s="30" t="s">
        <v>272</v>
      </c>
      <c r="S340" s="30">
        <v>1</v>
      </c>
      <c r="T340" s="30">
        <v>1</v>
      </c>
      <c r="U340" s="30">
        <f t="shared" si="5"/>
        <v>2</v>
      </c>
      <c r="V340" s="30">
        <v>0</v>
      </c>
      <c r="W340" s="30">
        <v>0</v>
      </c>
      <c r="X340" s="24">
        <v>23778522</v>
      </c>
      <c r="Y340" s="24" t="s">
        <v>310</v>
      </c>
      <c r="Z340" s="26" t="s">
        <v>481</v>
      </c>
      <c r="AA340" s="26" t="s">
        <v>700</v>
      </c>
      <c r="AB340" s="32" t="s">
        <v>701</v>
      </c>
      <c r="AC340" s="32" t="s">
        <v>702</v>
      </c>
    </row>
    <row r="341" spans="1:29" s="9" customFormat="1" x14ac:dyDescent="0.35">
      <c r="A341" s="24" t="s">
        <v>697</v>
      </c>
      <c r="B341" s="30">
        <v>2013</v>
      </c>
      <c r="C341" s="24" t="s">
        <v>474</v>
      </c>
      <c r="D341" s="24" t="s">
        <v>474</v>
      </c>
      <c r="E341" s="24" t="s">
        <v>698</v>
      </c>
      <c r="F341" s="30">
        <v>1</v>
      </c>
      <c r="G341" s="24" t="s">
        <v>481</v>
      </c>
      <c r="H341" s="24" t="s">
        <v>303</v>
      </c>
      <c r="I341" s="38">
        <v>148</v>
      </c>
      <c r="J341" s="38">
        <v>74242</v>
      </c>
      <c r="K341" s="24" t="s">
        <v>699</v>
      </c>
      <c r="L341" s="33">
        <v>0.98</v>
      </c>
      <c r="M341" s="33">
        <v>0.78</v>
      </c>
      <c r="N341" s="33">
        <v>1.24</v>
      </c>
      <c r="O341" s="30">
        <v>1</v>
      </c>
      <c r="P341" s="30" t="s">
        <v>272</v>
      </c>
      <c r="Q341" s="30" t="s">
        <v>272</v>
      </c>
      <c r="R341" s="30" t="s">
        <v>272</v>
      </c>
      <c r="S341" s="30">
        <v>1</v>
      </c>
      <c r="T341" s="30">
        <v>1</v>
      </c>
      <c r="U341" s="30">
        <f t="shared" si="5"/>
        <v>2</v>
      </c>
      <c r="V341" s="30">
        <v>0</v>
      </c>
      <c r="W341" s="30">
        <v>0</v>
      </c>
      <c r="X341" s="24">
        <v>23778522</v>
      </c>
      <c r="Y341" s="24" t="s">
        <v>310</v>
      </c>
      <c r="Z341" s="26" t="s">
        <v>481</v>
      </c>
      <c r="AA341" s="26" t="s">
        <v>700</v>
      </c>
      <c r="AB341" s="32" t="s">
        <v>701</v>
      </c>
      <c r="AC341" s="32" t="s">
        <v>702</v>
      </c>
    </row>
    <row r="342" spans="1:29" s="9" customFormat="1" x14ac:dyDescent="0.35">
      <c r="A342" s="24" t="s">
        <v>1018</v>
      </c>
      <c r="B342" s="30">
        <v>2017</v>
      </c>
      <c r="C342" s="24" t="s">
        <v>307</v>
      </c>
      <c r="D342" s="24" t="s">
        <v>307</v>
      </c>
      <c r="E342" s="24" t="s">
        <v>50</v>
      </c>
      <c r="F342" s="30">
        <v>1</v>
      </c>
      <c r="G342" s="24" t="s">
        <v>269</v>
      </c>
      <c r="H342" s="24" t="s">
        <v>270</v>
      </c>
      <c r="I342" s="38">
        <v>453</v>
      </c>
      <c r="J342" s="38">
        <v>73889</v>
      </c>
      <c r="K342" s="24" t="s">
        <v>1019</v>
      </c>
      <c r="L342" s="33">
        <v>0.94</v>
      </c>
      <c r="M342" s="33">
        <v>0.84</v>
      </c>
      <c r="N342" s="33">
        <v>1.06</v>
      </c>
      <c r="O342" s="30">
        <v>1</v>
      </c>
      <c r="P342" s="30" t="s">
        <v>272</v>
      </c>
      <c r="Q342" s="30" t="s">
        <v>272</v>
      </c>
      <c r="R342" s="30" t="s">
        <v>272</v>
      </c>
      <c r="S342" s="30">
        <v>1</v>
      </c>
      <c r="T342" s="30">
        <v>1</v>
      </c>
      <c r="U342" s="30">
        <f t="shared" si="5"/>
        <v>2</v>
      </c>
      <c r="V342" s="30">
        <v>0</v>
      </c>
      <c r="W342" s="30" t="s">
        <v>272</v>
      </c>
      <c r="X342" s="24">
        <v>28940119</v>
      </c>
      <c r="Y342" s="24" t="s">
        <v>310</v>
      </c>
      <c r="Z342" s="26" t="s">
        <v>269</v>
      </c>
      <c r="AA342" s="26" t="s">
        <v>1020</v>
      </c>
      <c r="AB342" s="32" t="s">
        <v>1021</v>
      </c>
      <c r="AC342" s="32" t="s">
        <v>1022</v>
      </c>
    </row>
    <row r="343" spans="1:29" s="9" customFormat="1" x14ac:dyDescent="0.35">
      <c r="A343" s="24" t="s">
        <v>838</v>
      </c>
      <c r="B343" s="30">
        <v>2013</v>
      </c>
      <c r="C343" s="24" t="s">
        <v>621</v>
      </c>
      <c r="D343" s="24" t="s">
        <v>491</v>
      </c>
      <c r="E343" s="24" t="s">
        <v>223</v>
      </c>
      <c r="F343" s="30">
        <v>1</v>
      </c>
      <c r="G343" s="24" t="s">
        <v>269</v>
      </c>
      <c r="H343" s="24" t="s">
        <v>270</v>
      </c>
      <c r="I343" s="38">
        <v>238</v>
      </c>
      <c r="J343" s="38">
        <v>73440</v>
      </c>
      <c r="K343" s="24" t="s">
        <v>839</v>
      </c>
      <c r="L343" s="33">
        <v>1.18</v>
      </c>
      <c r="M343" s="33">
        <v>0.99</v>
      </c>
      <c r="N343" s="33">
        <v>1.4</v>
      </c>
      <c r="O343" s="30">
        <v>1</v>
      </c>
      <c r="P343" s="30" t="s">
        <v>272</v>
      </c>
      <c r="Q343" s="30" t="s">
        <v>272</v>
      </c>
      <c r="R343" s="30">
        <v>1</v>
      </c>
      <c r="S343" s="30">
        <v>1</v>
      </c>
      <c r="T343" s="30">
        <v>1</v>
      </c>
      <c r="U343" s="31">
        <f t="shared" si="5"/>
        <v>2</v>
      </c>
      <c r="V343" s="30">
        <v>0</v>
      </c>
      <c r="W343" s="30">
        <v>1</v>
      </c>
      <c r="X343" s="24">
        <v>23665301</v>
      </c>
      <c r="Y343" s="24" t="s">
        <v>310</v>
      </c>
      <c r="Z343" s="26" t="s">
        <v>269</v>
      </c>
      <c r="AA343" s="37" t="s">
        <v>840</v>
      </c>
      <c r="AB343" s="32" t="s">
        <v>841</v>
      </c>
      <c r="AC343" s="32" t="s">
        <v>842</v>
      </c>
    </row>
    <row r="344" spans="1:29" s="9" customFormat="1" x14ac:dyDescent="0.35">
      <c r="A344" s="24" t="s">
        <v>367</v>
      </c>
      <c r="B344" s="30">
        <v>2022</v>
      </c>
      <c r="C344" s="24" t="s">
        <v>296</v>
      </c>
      <c r="D344" s="24" t="s">
        <v>296</v>
      </c>
      <c r="E344" s="24" t="s">
        <v>204</v>
      </c>
      <c r="F344" s="30">
        <v>1</v>
      </c>
      <c r="G344" s="24" t="s">
        <v>362</v>
      </c>
      <c r="H344" s="24" t="s">
        <v>279</v>
      </c>
      <c r="I344" s="38">
        <v>306</v>
      </c>
      <c r="J344" s="38">
        <v>73329</v>
      </c>
      <c r="K344" s="24" t="s">
        <v>408</v>
      </c>
      <c r="L344" s="33">
        <v>0.9</v>
      </c>
      <c r="M344" s="33">
        <v>0.76</v>
      </c>
      <c r="N344" s="33">
        <v>1.07</v>
      </c>
      <c r="O344" s="30">
        <v>1</v>
      </c>
      <c r="P344" s="30">
        <v>1</v>
      </c>
      <c r="Q344" s="30" t="s">
        <v>272</v>
      </c>
      <c r="R344" s="30" t="s">
        <v>272</v>
      </c>
      <c r="S344" s="30">
        <v>1</v>
      </c>
      <c r="T344" s="30">
        <v>1</v>
      </c>
      <c r="U344" s="30">
        <f t="shared" si="5"/>
        <v>2</v>
      </c>
      <c r="V344" s="30">
        <v>0</v>
      </c>
      <c r="W344" s="30">
        <v>1</v>
      </c>
      <c r="X344" s="24">
        <v>34915752</v>
      </c>
      <c r="Y344" s="24" t="s">
        <v>273</v>
      </c>
      <c r="Z344" s="26" t="s">
        <v>362</v>
      </c>
      <c r="AA344" s="26" t="s">
        <v>369</v>
      </c>
      <c r="AB344" s="32" t="s">
        <v>370</v>
      </c>
      <c r="AC344" s="32" t="s">
        <v>371</v>
      </c>
    </row>
    <row r="345" spans="1:29" s="9" customFormat="1" x14ac:dyDescent="0.35">
      <c r="A345" s="24" t="s">
        <v>267</v>
      </c>
      <c r="B345" s="30">
        <v>2019</v>
      </c>
      <c r="C345" s="24" t="s">
        <v>268</v>
      </c>
      <c r="D345" s="24" t="s">
        <v>268</v>
      </c>
      <c r="E345" s="24" t="s">
        <v>223</v>
      </c>
      <c r="F345" s="30">
        <v>1</v>
      </c>
      <c r="G345" s="24" t="s">
        <v>269</v>
      </c>
      <c r="H345" s="24" t="s">
        <v>270</v>
      </c>
      <c r="I345" s="88">
        <v>16</v>
      </c>
      <c r="J345" s="38">
        <v>73301</v>
      </c>
      <c r="K345" s="24" t="s">
        <v>271</v>
      </c>
      <c r="L345" s="33">
        <v>1.74</v>
      </c>
      <c r="M345" s="33">
        <v>1.0900000000000001</v>
      </c>
      <c r="N345" s="33">
        <v>2.78</v>
      </c>
      <c r="O345" s="30">
        <v>1</v>
      </c>
      <c r="P345" s="30" t="s">
        <v>272</v>
      </c>
      <c r="Q345" s="30" t="s">
        <v>272</v>
      </c>
      <c r="R345" s="30" t="s">
        <v>272</v>
      </c>
      <c r="S345" s="30">
        <v>1</v>
      </c>
      <c r="T345" s="30">
        <v>1</v>
      </c>
      <c r="U345" s="30">
        <f t="shared" si="5"/>
        <v>2</v>
      </c>
      <c r="V345" s="30">
        <v>0</v>
      </c>
      <c r="W345" s="30">
        <v>1</v>
      </c>
      <c r="X345" s="24">
        <v>31113819</v>
      </c>
      <c r="Y345" s="24" t="s">
        <v>273</v>
      </c>
      <c r="Z345" s="26" t="s">
        <v>269</v>
      </c>
      <c r="AA345" s="26" t="s">
        <v>274</v>
      </c>
      <c r="AB345" s="32" t="s">
        <v>275</v>
      </c>
      <c r="AC345" s="32" t="s">
        <v>276</v>
      </c>
    </row>
    <row r="346" spans="1:29" s="9" customFormat="1" x14ac:dyDescent="0.35">
      <c r="A346" s="24" t="s">
        <v>791</v>
      </c>
      <c r="B346" s="30">
        <v>2008</v>
      </c>
      <c r="C346" s="24" t="s">
        <v>488</v>
      </c>
      <c r="D346" s="24" t="s">
        <v>488</v>
      </c>
      <c r="E346" s="24" t="s">
        <v>698</v>
      </c>
      <c r="F346" s="30">
        <v>1</v>
      </c>
      <c r="G346" s="24" t="s">
        <v>481</v>
      </c>
      <c r="H346" s="24" t="s">
        <v>303</v>
      </c>
      <c r="I346" s="88">
        <v>207</v>
      </c>
      <c r="J346" s="38">
        <v>73133</v>
      </c>
      <c r="K346" s="24" t="s">
        <v>792</v>
      </c>
      <c r="L346" s="33">
        <v>1.0900000000000001</v>
      </c>
      <c r="M346" s="33">
        <v>0.86</v>
      </c>
      <c r="N346" s="33">
        <v>1.37</v>
      </c>
      <c r="O346" s="30">
        <v>1</v>
      </c>
      <c r="P346" s="30" t="s">
        <v>272</v>
      </c>
      <c r="Q346" s="30" t="s">
        <v>272</v>
      </c>
      <c r="R346" s="30" t="s">
        <v>272</v>
      </c>
      <c r="S346" s="30">
        <v>1</v>
      </c>
      <c r="T346" s="30">
        <v>1</v>
      </c>
      <c r="U346" s="30">
        <f t="shared" si="5"/>
        <v>2</v>
      </c>
      <c r="V346" s="30">
        <v>0</v>
      </c>
      <c r="W346" s="30">
        <v>1</v>
      </c>
      <c r="X346" s="24">
        <v>18187390</v>
      </c>
      <c r="Y346" s="24" t="s">
        <v>310</v>
      </c>
      <c r="Z346" s="26" t="s">
        <v>481</v>
      </c>
      <c r="AA346" s="26" t="s">
        <v>793</v>
      </c>
      <c r="AB346" s="32" t="s">
        <v>794</v>
      </c>
      <c r="AC346" s="32" t="s">
        <v>795</v>
      </c>
    </row>
    <row r="347" spans="1:29" s="9" customFormat="1" x14ac:dyDescent="0.35">
      <c r="A347" s="24" t="s">
        <v>282</v>
      </c>
      <c r="B347" s="30">
        <v>2016</v>
      </c>
      <c r="C347" s="24" t="s">
        <v>283</v>
      </c>
      <c r="D347" s="24" t="s">
        <v>283</v>
      </c>
      <c r="E347" s="24" t="s">
        <v>215</v>
      </c>
      <c r="F347" s="30">
        <v>1</v>
      </c>
      <c r="G347" s="24" t="s">
        <v>269</v>
      </c>
      <c r="H347" s="24" t="s">
        <v>270</v>
      </c>
      <c r="I347" s="88">
        <v>72</v>
      </c>
      <c r="J347" s="38">
        <v>72384</v>
      </c>
      <c r="K347" s="24" t="s">
        <v>291</v>
      </c>
      <c r="L347" s="33">
        <v>1.03</v>
      </c>
      <c r="M347" s="33">
        <v>0.79</v>
      </c>
      <c r="N347" s="33">
        <v>1.35</v>
      </c>
      <c r="O347" s="30">
        <v>1</v>
      </c>
      <c r="P347" s="30" t="s">
        <v>272</v>
      </c>
      <c r="Q347" s="30">
        <v>1</v>
      </c>
      <c r="R347" s="30" t="s">
        <v>272</v>
      </c>
      <c r="S347" s="30">
        <v>1</v>
      </c>
      <c r="T347" s="30">
        <v>1</v>
      </c>
      <c r="U347" s="30">
        <f t="shared" si="5"/>
        <v>2</v>
      </c>
      <c r="V347" s="30">
        <v>0</v>
      </c>
      <c r="W347" s="30">
        <v>1</v>
      </c>
      <c r="X347" s="24">
        <v>27742674</v>
      </c>
      <c r="Y347" s="24" t="s">
        <v>273</v>
      </c>
      <c r="Z347" s="26" t="s">
        <v>269</v>
      </c>
      <c r="AA347" s="26" t="s">
        <v>285</v>
      </c>
      <c r="AB347" s="32" t="s">
        <v>286</v>
      </c>
      <c r="AC347" s="32" t="s">
        <v>287</v>
      </c>
    </row>
    <row r="348" spans="1:29" s="9" customFormat="1" x14ac:dyDescent="0.35">
      <c r="A348" s="24" t="s">
        <v>1520</v>
      </c>
      <c r="B348" s="30">
        <v>2015</v>
      </c>
      <c r="C348" s="24" t="s">
        <v>462</v>
      </c>
      <c r="D348" s="24" t="s">
        <v>462</v>
      </c>
      <c r="E348" s="24" t="s">
        <v>204</v>
      </c>
      <c r="F348" s="30">
        <v>1</v>
      </c>
      <c r="G348" s="24" t="s">
        <v>362</v>
      </c>
      <c r="H348" s="24" t="s">
        <v>279</v>
      </c>
      <c r="I348" s="88" t="s">
        <v>1521</v>
      </c>
      <c r="J348" s="38">
        <v>72375</v>
      </c>
      <c r="K348" s="24" t="s">
        <v>470</v>
      </c>
      <c r="L348" s="33">
        <v>0.84</v>
      </c>
      <c r="M348" s="33">
        <v>0.49</v>
      </c>
      <c r="N348" s="33">
        <v>1.41</v>
      </c>
      <c r="O348" s="30">
        <v>1</v>
      </c>
      <c r="P348" s="30">
        <v>1</v>
      </c>
      <c r="Q348" s="30" t="s">
        <v>272</v>
      </c>
      <c r="R348" s="30" t="s">
        <v>272</v>
      </c>
      <c r="S348" s="30">
        <v>1</v>
      </c>
      <c r="T348" s="30" t="s">
        <v>470</v>
      </c>
      <c r="U348" s="30">
        <f t="shared" si="5"/>
        <v>1</v>
      </c>
      <c r="V348" s="30">
        <v>0</v>
      </c>
      <c r="W348" s="30" t="s">
        <v>272</v>
      </c>
      <c r="X348" s="24">
        <v>26050257</v>
      </c>
      <c r="Y348" s="24" t="s">
        <v>273</v>
      </c>
      <c r="Z348" s="26" t="s">
        <v>362</v>
      </c>
      <c r="AA348" s="26" t="s">
        <v>1522</v>
      </c>
      <c r="AB348" s="32" t="s">
        <v>1523</v>
      </c>
      <c r="AC348" s="32" t="s">
        <v>1524</v>
      </c>
    </row>
    <row r="349" spans="1:29" s="9" customFormat="1" x14ac:dyDescent="0.35">
      <c r="A349" s="24" t="s">
        <v>1311</v>
      </c>
      <c r="B349" s="30">
        <v>2017</v>
      </c>
      <c r="C349" s="24" t="s">
        <v>353</v>
      </c>
      <c r="D349" s="24" t="s">
        <v>353</v>
      </c>
      <c r="E349" s="24" t="s">
        <v>176</v>
      </c>
      <c r="F349" s="30">
        <v>1</v>
      </c>
      <c r="G349" s="24" t="s">
        <v>269</v>
      </c>
      <c r="H349" s="24" t="s">
        <v>270</v>
      </c>
      <c r="I349" s="88">
        <v>3078</v>
      </c>
      <c r="J349" s="38">
        <v>69873</v>
      </c>
      <c r="K349" s="24" t="s">
        <v>1044</v>
      </c>
      <c r="L349" s="33">
        <v>1.02</v>
      </c>
      <c r="M349" s="33">
        <v>0.97</v>
      </c>
      <c r="N349" s="33">
        <v>1.07</v>
      </c>
      <c r="O349" s="30">
        <v>1</v>
      </c>
      <c r="P349" s="30" t="s">
        <v>272</v>
      </c>
      <c r="Q349" s="30" t="s">
        <v>272</v>
      </c>
      <c r="R349" s="30" t="s">
        <v>272</v>
      </c>
      <c r="S349" s="31">
        <v>1</v>
      </c>
      <c r="T349" s="31">
        <v>1</v>
      </c>
      <c r="U349" s="31">
        <f t="shared" si="5"/>
        <v>2</v>
      </c>
      <c r="V349" s="30">
        <v>0</v>
      </c>
      <c r="W349" s="30">
        <v>1</v>
      </c>
      <c r="X349" s="24">
        <v>27754927</v>
      </c>
      <c r="Y349" s="24" t="s">
        <v>273</v>
      </c>
      <c r="Z349" s="26" t="s">
        <v>269</v>
      </c>
      <c r="AA349" s="26" t="s">
        <v>1357</v>
      </c>
      <c r="AB349" s="32" t="s">
        <v>1358</v>
      </c>
      <c r="AC349" s="32" t="s">
        <v>1359</v>
      </c>
    </row>
    <row r="350" spans="1:29" s="9" customFormat="1" x14ac:dyDescent="0.35">
      <c r="A350" s="99" t="s">
        <v>971</v>
      </c>
      <c r="B350" s="100">
        <v>2009</v>
      </c>
      <c r="C350" s="26" t="s">
        <v>325</v>
      </c>
      <c r="D350" s="26" t="s">
        <v>325</v>
      </c>
      <c r="E350" s="99" t="s">
        <v>176</v>
      </c>
      <c r="F350" s="100">
        <v>1</v>
      </c>
      <c r="G350" s="99" t="s">
        <v>269</v>
      </c>
      <c r="H350" s="99" t="s">
        <v>270</v>
      </c>
      <c r="I350" s="72">
        <v>2063</v>
      </c>
      <c r="J350" s="74">
        <v>69756</v>
      </c>
      <c r="K350" s="99" t="s">
        <v>1307</v>
      </c>
      <c r="L350" s="100">
        <v>1.06</v>
      </c>
      <c r="M350" s="100">
        <v>1.02</v>
      </c>
      <c r="N350" s="100">
        <v>1.1000000000000001</v>
      </c>
      <c r="O350" s="100">
        <v>1</v>
      </c>
      <c r="P350" s="100" t="s">
        <v>272</v>
      </c>
      <c r="Q350" s="100" t="s">
        <v>272</v>
      </c>
      <c r="R350" s="100" t="s">
        <v>272</v>
      </c>
      <c r="S350" s="100">
        <v>1</v>
      </c>
      <c r="T350" s="100">
        <v>0</v>
      </c>
      <c r="U350" s="100">
        <f t="shared" si="5"/>
        <v>1</v>
      </c>
      <c r="V350" s="100">
        <v>0</v>
      </c>
      <c r="W350" s="100">
        <v>0</v>
      </c>
      <c r="X350" s="99">
        <v>19292893</v>
      </c>
      <c r="Y350" s="99" t="s">
        <v>310</v>
      </c>
      <c r="Z350" s="99" t="s">
        <v>269</v>
      </c>
      <c r="AA350" s="99" t="s">
        <v>1308</v>
      </c>
      <c r="AB350" s="101" t="s">
        <v>1309</v>
      </c>
      <c r="AC350" s="101" t="s">
        <v>1310</v>
      </c>
    </row>
    <row r="351" spans="1:29" s="9" customFormat="1" x14ac:dyDescent="0.35">
      <c r="A351" s="24" t="s">
        <v>1069</v>
      </c>
      <c r="B351" s="30">
        <v>2012</v>
      </c>
      <c r="C351" s="24" t="s">
        <v>334</v>
      </c>
      <c r="D351" s="24" t="s">
        <v>334</v>
      </c>
      <c r="E351" s="24" t="s">
        <v>223</v>
      </c>
      <c r="F351" s="30">
        <v>1</v>
      </c>
      <c r="G351" s="24" t="s">
        <v>269</v>
      </c>
      <c r="H351" s="24" t="s">
        <v>270</v>
      </c>
      <c r="I351" s="88">
        <v>553</v>
      </c>
      <c r="J351" s="38">
        <v>69635</v>
      </c>
      <c r="K351" s="24" t="s">
        <v>1070</v>
      </c>
      <c r="L351" s="33">
        <v>0.86</v>
      </c>
      <c r="M351" s="33">
        <v>0.74</v>
      </c>
      <c r="N351" s="33">
        <v>1.01</v>
      </c>
      <c r="O351" s="30">
        <v>1</v>
      </c>
      <c r="P351" s="30" t="s">
        <v>272</v>
      </c>
      <c r="Q351" s="30">
        <v>1</v>
      </c>
      <c r="R351" s="30" t="s">
        <v>272</v>
      </c>
      <c r="S351" s="30">
        <v>1</v>
      </c>
      <c r="T351" s="30">
        <v>1</v>
      </c>
      <c r="U351" s="30">
        <f t="shared" si="5"/>
        <v>2</v>
      </c>
      <c r="V351" s="30">
        <v>0</v>
      </c>
      <c r="W351" s="30">
        <v>0</v>
      </c>
      <c r="X351" s="24">
        <v>22377763</v>
      </c>
      <c r="Y351" s="24" t="s">
        <v>310</v>
      </c>
      <c r="Z351" s="26" t="s">
        <v>269</v>
      </c>
      <c r="AA351" s="26" t="s">
        <v>675</v>
      </c>
      <c r="AB351" s="32" t="s">
        <v>1071</v>
      </c>
      <c r="AC351" s="32" t="s">
        <v>1072</v>
      </c>
    </row>
    <row r="352" spans="1:29" s="9" customFormat="1" x14ac:dyDescent="0.35">
      <c r="A352" s="24" t="s">
        <v>267</v>
      </c>
      <c r="B352" s="30">
        <v>2019</v>
      </c>
      <c r="C352" s="24" t="s">
        <v>268</v>
      </c>
      <c r="D352" s="24" t="s">
        <v>268</v>
      </c>
      <c r="E352" s="24" t="s">
        <v>15</v>
      </c>
      <c r="F352" s="30">
        <v>1</v>
      </c>
      <c r="G352" s="24" t="s">
        <v>269</v>
      </c>
      <c r="H352" s="24" t="s">
        <v>270</v>
      </c>
      <c r="I352" s="88">
        <v>18</v>
      </c>
      <c r="J352" s="38">
        <v>69422</v>
      </c>
      <c r="K352" s="24" t="s">
        <v>305</v>
      </c>
      <c r="L352" s="33">
        <v>1.65</v>
      </c>
      <c r="M352" s="33">
        <v>0.82</v>
      </c>
      <c r="N352" s="33">
        <v>3.31</v>
      </c>
      <c r="O352" s="30">
        <v>1</v>
      </c>
      <c r="P352" s="30" t="s">
        <v>272</v>
      </c>
      <c r="Q352" s="30" t="s">
        <v>272</v>
      </c>
      <c r="R352" s="30" t="s">
        <v>272</v>
      </c>
      <c r="S352" s="30">
        <v>1</v>
      </c>
      <c r="T352" s="30">
        <v>1</v>
      </c>
      <c r="U352" s="30">
        <f t="shared" si="5"/>
        <v>2</v>
      </c>
      <c r="V352" s="30">
        <v>0</v>
      </c>
      <c r="W352" s="30">
        <v>1</v>
      </c>
      <c r="X352" s="24">
        <v>31113819</v>
      </c>
      <c r="Y352" s="24" t="s">
        <v>273</v>
      </c>
      <c r="Z352" s="26" t="s">
        <v>269</v>
      </c>
      <c r="AA352" s="26" t="s">
        <v>274</v>
      </c>
      <c r="AB352" s="32" t="s">
        <v>275</v>
      </c>
      <c r="AC352" s="32" t="s">
        <v>276</v>
      </c>
    </row>
    <row r="353" spans="1:29" s="9" customFormat="1" x14ac:dyDescent="0.35">
      <c r="A353" s="24" t="s">
        <v>843</v>
      </c>
      <c r="B353" s="30">
        <v>2021</v>
      </c>
      <c r="C353" s="24" t="s">
        <v>283</v>
      </c>
      <c r="D353" s="24" t="s">
        <v>283</v>
      </c>
      <c r="E353" s="24" t="s">
        <v>204</v>
      </c>
      <c r="F353" s="30">
        <v>1</v>
      </c>
      <c r="G353" s="24" t="s">
        <v>362</v>
      </c>
      <c r="H353" s="24" t="s">
        <v>279</v>
      </c>
      <c r="I353" s="88">
        <v>241</v>
      </c>
      <c r="J353" s="38">
        <v>69296</v>
      </c>
      <c r="K353" s="24" t="s">
        <v>844</v>
      </c>
      <c r="L353" s="33">
        <v>1.29</v>
      </c>
      <c r="M353" s="33">
        <v>1.07</v>
      </c>
      <c r="N353" s="33">
        <v>1.57</v>
      </c>
      <c r="O353" s="30">
        <v>1</v>
      </c>
      <c r="P353" s="30" t="s">
        <v>272</v>
      </c>
      <c r="Q353" s="30" t="s">
        <v>272</v>
      </c>
      <c r="R353" s="30" t="s">
        <v>272</v>
      </c>
      <c r="S353" s="30">
        <v>1</v>
      </c>
      <c r="T353" s="30">
        <v>1</v>
      </c>
      <c r="U353" s="30">
        <f t="shared" si="5"/>
        <v>2</v>
      </c>
      <c r="V353" s="30">
        <v>0</v>
      </c>
      <c r="W353" s="30">
        <v>0</v>
      </c>
      <c r="X353" s="24">
        <v>33849965</v>
      </c>
      <c r="Y353" s="24" t="s">
        <v>273</v>
      </c>
      <c r="Z353" s="26" t="s">
        <v>362</v>
      </c>
      <c r="AA353" s="26" t="s">
        <v>845</v>
      </c>
      <c r="AB353" s="32" t="s">
        <v>846</v>
      </c>
      <c r="AC353" s="32" t="s">
        <v>847</v>
      </c>
    </row>
    <row r="354" spans="1:29" s="9" customFormat="1" x14ac:dyDescent="0.35">
      <c r="A354" s="24" t="s">
        <v>1520</v>
      </c>
      <c r="B354" s="30">
        <v>2015</v>
      </c>
      <c r="C354" s="24" t="s">
        <v>462</v>
      </c>
      <c r="D354" s="24" t="s">
        <v>462</v>
      </c>
      <c r="E354" s="24" t="s">
        <v>54</v>
      </c>
      <c r="F354" s="30">
        <v>1</v>
      </c>
      <c r="G354" s="24" t="s">
        <v>269</v>
      </c>
      <c r="H354" s="24" t="s">
        <v>270</v>
      </c>
      <c r="I354" s="88" t="s">
        <v>1521</v>
      </c>
      <c r="J354" s="38">
        <v>69135</v>
      </c>
      <c r="K354" s="24" t="s">
        <v>470</v>
      </c>
      <c r="L354" s="33">
        <v>1.39</v>
      </c>
      <c r="M354" s="33">
        <v>1.05</v>
      </c>
      <c r="N354" s="33">
        <v>1.83</v>
      </c>
      <c r="O354" s="30">
        <v>1</v>
      </c>
      <c r="P354" s="30">
        <v>1</v>
      </c>
      <c r="Q354" s="30" t="s">
        <v>272</v>
      </c>
      <c r="R354" s="30" t="s">
        <v>272</v>
      </c>
      <c r="S354" s="30">
        <v>1</v>
      </c>
      <c r="T354" s="30" t="s">
        <v>470</v>
      </c>
      <c r="U354" s="30">
        <f t="shared" si="5"/>
        <v>1</v>
      </c>
      <c r="V354" s="30">
        <v>0</v>
      </c>
      <c r="W354" s="30" t="s">
        <v>272</v>
      </c>
      <c r="X354" s="24">
        <v>26050257</v>
      </c>
      <c r="Y354" s="24" t="s">
        <v>273</v>
      </c>
      <c r="Z354" s="26" t="s">
        <v>269</v>
      </c>
      <c r="AA354" s="26" t="s">
        <v>1522</v>
      </c>
      <c r="AB354" s="32" t="s">
        <v>1523</v>
      </c>
      <c r="AC354" s="32" t="s">
        <v>1524</v>
      </c>
    </row>
    <row r="355" spans="1:29" s="9" customFormat="1" x14ac:dyDescent="0.35">
      <c r="A355" s="24" t="s">
        <v>786</v>
      </c>
      <c r="B355" s="30">
        <v>2003</v>
      </c>
      <c r="C355" s="24" t="s">
        <v>334</v>
      </c>
      <c r="D355" s="24" t="s">
        <v>334</v>
      </c>
      <c r="E355" s="24" t="s">
        <v>215</v>
      </c>
      <c r="F355" s="30">
        <v>1</v>
      </c>
      <c r="G355" s="24" t="s">
        <v>269</v>
      </c>
      <c r="H355" s="24" t="s">
        <v>270</v>
      </c>
      <c r="I355" s="88">
        <v>207</v>
      </c>
      <c r="J355" s="38">
        <v>68588</v>
      </c>
      <c r="K355" s="24" t="s">
        <v>787</v>
      </c>
      <c r="L355" s="33">
        <v>0.95</v>
      </c>
      <c r="M355" s="33">
        <v>0.71</v>
      </c>
      <c r="N355" s="33">
        <v>1.27</v>
      </c>
      <c r="O355" s="30">
        <v>1</v>
      </c>
      <c r="P355" s="30" t="s">
        <v>272</v>
      </c>
      <c r="Q355" s="30">
        <v>1</v>
      </c>
      <c r="R355" s="30" t="s">
        <v>272</v>
      </c>
      <c r="S355" s="30">
        <v>1</v>
      </c>
      <c r="T355" s="30">
        <v>1</v>
      </c>
      <c r="U355" s="30">
        <f t="shared" si="5"/>
        <v>2</v>
      </c>
      <c r="V355" s="30">
        <v>0</v>
      </c>
      <c r="W355" s="30">
        <v>1</v>
      </c>
      <c r="X355" s="24">
        <v>14682442</v>
      </c>
      <c r="Y355" s="24" t="s">
        <v>310</v>
      </c>
      <c r="Z355" s="26" t="s">
        <v>269</v>
      </c>
      <c r="AA355" s="26" t="s">
        <v>788</v>
      </c>
      <c r="AB355" s="32" t="s">
        <v>789</v>
      </c>
      <c r="AC355" s="32" t="s">
        <v>790</v>
      </c>
    </row>
    <row r="356" spans="1:29" s="9" customFormat="1" x14ac:dyDescent="0.35">
      <c r="A356" s="24" t="s">
        <v>668</v>
      </c>
      <c r="B356" s="30">
        <v>2016</v>
      </c>
      <c r="C356" s="24" t="s">
        <v>621</v>
      </c>
      <c r="D356" s="24" t="s">
        <v>491</v>
      </c>
      <c r="E356" s="24" t="s">
        <v>204</v>
      </c>
      <c r="F356" s="30">
        <v>1</v>
      </c>
      <c r="G356" s="24" t="s">
        <v>362</v>
      </c>
      <c r="H356" s="24" t="s">
        <v>279</v>
      </c>
      <c r="I356" s="88">
        <v>131</v>
      </c>
      <c r="J356" s="38">
        <v>68253</v>
      </c>
      <c r="K356" s="24" t="s">
        <v>669</v>
      </c>
      <c r="L356" s="33">
        <v>1.26</v>
      </c>
      <c r="M356" s="33">
        <v>0.97</v>
      </c>
      <c r="N356" s="33">
        <v>1.63</v>
      </c>
      <c r="O356" s="30">
        <v>1</v>
      </c>
      <c r="P356" s="30" t="s">
        <v>272</v>
      </c>
      <c r="Q356" s="30" t="s">
        <v>272</v>
      </c>
      <c r="R356" s="30">
        <v>1</v>
      </c>
      <c r="S356" s="30">
        <f>W356</f>
        <v>1</v>
      </c>
      <c r="T356" s="30">
        <v>1</v>
      </c>
      <c r="U356" s="30">
        <f t="shared" si="5"/>
        <v>2</v>
      </c>
      <c r="V356" s="30">
        <v>0</v>
      </c>
      <c r="W356" s="30">
        <v>1</v>
      </c>
      <c r="X356" s="24">
        <v>27177094</v>
      </c>
      <c r="Y356" s="24" t="s">
        <v>273</v>
      </c>
      <c r="Z356" s="26" t="s">
        <v>362</v>
      </c>
      <c r="AA356" s="26" t="s">
        <v>670</v>
      </c>
      <c r="AB356" s="32" t="s">
        <v>671</v>
      </c>
      <c r="AC356" s="32" t="s">
        <v>672</v>
      </c>
    </row>
    <row r="357" spans="1:29" s="9" customFormat="1" x14ac:dyDescent="0.35">
      <c r="A357" s="24" t="s">
        <v>668</v>
      </c>
      <c r="B357" s="30">
        <v>2016</v>
      </c>
      <c r="C357" s="24" t="s">
        <v>387</v>
      </c>
      <c r="D357" s="24" t="s">
        <v>387</v>
      </c>
      <c r="E357" s="24" t="s">
        <v>204</v>
      </c>
      <c r="F357" s="30">
        <v>1</v>
      </c>
      <c r="G357" s="24" t="s">
        <v>362</v>
      </c>
      <c r="H357" s="24" t="s">
        <v>279</v>
      </c>
      <c r="I357" s="88">
        <v>195</v>
      </c>
      <c r="J357" s="38">
        <v>68253</v>
      </c>
      <c r="K357" s="24" t="s">
        <v>669</v>
      </c>
      <c r="L357" s="33">
        <v>0.92</v>
      </c>
      <c r="M357" s="33">
        <v>0.74</v>
      </c>
      <c r="N357" s="33">
        <v>1.1399999999999899</v>
      </c>
      <c r="O357" s="30">
        <v>1</v>
      </c>
      <c r="P357" s="30" t="s">
        <v>272</v>
      </c>
      <c r="Q357" s="30" t="s">
        <v>272</v>
      </c>
      <c r="R357" s="30">
        <v>1</v>
      </c>
      <c r="S357" s="30">
        <v>1</v>
      </c>
      <c r="T357" s="30">
        <v>1</v>
      </c>
      <c r="U357" s="30">
        <f t="shared" si="5"/>
        <v>2</v>
      </c>
      <c r="V357" s="30">
        <v>0</v>
      </c>
      <c r="W357" s="30">
        <v>1</v>
      </c>
      <c r="X357" s="24">
        <v>27177094</v>
      </c>
      <c r="Y357" s="24" t="s">
        <v>273</v>
      </c>
      <c r="Z357" s="26" t="s">
        <v>362</v>
      </c>
      <c r="AA357" s="26" t="s">
        <v>766</v>
      </c>
      <c r="AB357" s="32" t="s">
        <v>671</v>
      </c>
      <c r="AC357" s="32" t="s">
        <v>672</v>
      </c>
    </row>
    <row r="358" spans="1:29" s="9" customFormat="1" x14ac:dyDescent="0.35">
      <c r="A358" s="24" t="s">
        <v>668</v>
      </c>
      <c r="B358" s="30">
        <v>2016</v>
      </c>
      <c r="C358" s="24" t="s">
        <v>307</v>
      </c>
      <c r="D358" s="24" t="s">
        <v>307</v>
      </c>
      <c r="E358" s="24" t="s">
        <v>204</v>
      </c>
      <c r="F358" s="30">
        <v>1</v>
      </c>
      <c r="G358" s="24" t="s">
        <v>362</v>
      </c>
      <c r="H358" s="24" t="s">
        <v>279</v>
      </c>
      <c r="I358" s="88">
        <v>611</v>
      </c>
      <c r="J358" s="38">
        <v>68253</v>
      </c>
      <c r="K358" s="24" t="s">
        <v>669</v>
      </c>
      <c r="L358" s="33">
        <v>0.91</v>
      </c>
      <c r="M358" s="33">
        <v>0.8</v>
      </c>
      <c r="N358" s="33">
        <v>1.03</v>
      </c>
      <c r="O358" s="30">
        <v>1</v>
      </c>
      <c r="P358" s="30" t="s">
        <v>272</v>
      </c>
      <c r="Q358" s="30" t="s">
        <v>272</v>
      </c>
      <c r="R358" s="30" t="s">
        <v>272</v>
      </c>
      <c r="S358" s="30">
        <v>1</v>
      </c>
      <c r="T358" s="30">
        <v>1</v>
      </c>
      <c r="U358" s="30">
        <f t="shared" si="5"/>
        <v>2</v>
      </c>
      <c r="V358" s="30">
        <v>0</v>
      </c>
      <c r="W358" s="30" t="s">
        <v>272</v>
      </c>
      <c r="X358" s="24">
        <v>27177094</v>
      </c>
      <c r="Y358" s="24" t="s">
        <v>273</v>
      </c>
      <c r="Z358" s="26" t="s">
        <v>362</v>
      </c>
      <c r="AA358" s="26" t="s">
        <v>670</v>
      </c>
      <c r="AB358" s="32" t="s">
        <v>671</v>
      </c>
      <c r="AC358" s="32" t="s">
        <v>672</v>
      </c>
    </row>
    <row r="359" spans="1:29" s="9" customFormat="1" x14ac:dyDescent="0.35">
      <c r="A359" s="24" t="s">
        <v>428</v>
      </c>
      <c r="B359" s="30">
        <v>2010</v>
      </c>
      <c r="C359" s="24" t="s">
        <v>415</v>
      </c>
      <c r="D359" s="24" t="s">
        <v>415</v>
      </c>
      <c r="E359" s="24" t="s">
        <v>15</v>
      </c>
      <c r="F359" s="30">
        <v>1</v>
      </c>
      <c r="G359" s="24" t="s">
        <v>269</v>
      </c>
      <c r="H359" s="24" t="s">
        <v>270</v>
      </c>
      <c r="I359" s="88">
        <v>68</v>
      </c>
      <c r="J359" s="38">
        <v>67947</v>
      </c>
      <c r="K359" s="24" t="s">
        <v>429</v>
      </c>
      <c r="L359" s="33">
        <v>1</v>
      </c>
      <c r="M359" s="33">
        <v>0.72</v>
      </c>
      <c r="N359" s="33">
        <v>1.4</v>
      </c>
      <c r="O359" s="30">
        <v>1</v>
      </c>
      <c r="P359" s="30" t="s">
        <v>272</v>
      </c>
      <c r="Q359" s="30">
        <v>1</v>
      </c>
      <c r="R359" s="30" t="s">
        <v>272</v>
      </c>
      <c r="S359" s="30">
        <v>1</v>
      </c>
      <c r="T359" s="30">
        <v>1</v>
      </c>
      <c r="U359" s="30">
        <f t="shared" si="5"/>
        <v>2</v>
      </c>
      <c r="V359" s="30">
        <v>0</v>
      </c>
      <c r="W359" s="30">
        <v>0</v>
      </c>
      <c r="X359" s="24">
        <v>20730623</v>
      </c>
      <c r="Y359" s="24" t="s">
        <v>336</v>
      </c>
      <c r="Z359" s="26" t="s">
        <v>269</v>
      </c>
      <c r="AA359" s="26" t="s">
        <v>489</v>
      </c>
      <c r="AB359" s="32" t="s">
        <v>431</v>
      </c>
      <c r="AC359" s="32" t="s">
        <v>432</v>
      </c>
    </row>
    <row r="360" spans="1:29" s="9" customFormat="1" x14ac:dyDescent="0.35">
      <c r="A360" s="24" t="s">
        <v>428</v>
      </c>
      <c r="B360" s="30">
        <v>2010</v>
      </c>
      <c r="C360" s="24" t="s">
        <v>491</v>
      </c>
      <c r="D360" s="24" t="s">
        <v>491</v>
      </c>
      <c r="E360" s="24" t="s">
        <v>15</v>
      </c>
      <c r="F360" s="30">
        <v>1</v>
      </c>
      <c r="G360" s="24" t="s">
        <v>269</v>
      </c>
      <c r="H360" s="24" t="s">
        <v>270</v>
      </c>
      <c r="I360" s="88">
        <v>106</v>
      </c>
      <c r="J360" s="38">
        <v>67947</v>
      </c>
      <c r="K360" s="24" t="s">
        <v>429</v>
      </c>
      <c r="L360" s="33">
        <v>1.05</v>
      </c>
      <c r="M360" s="33">
        <v>0.81</v>
      </c>
      <c r="N360" s="33">
        <v>1.37</v>
      </c>
      <c r="O360" s="30">
        <v>1</v>
      </c>
      <c r="P360" s="30" t="s">
        <v>272</v>
      </c>
      <c r="Q360" s="30" t="s">
        <v>272</v>
      </c>
      <c r="R360" s="30">
        <v>0</v>
      </c>
      <c r="S360" s="30">
        <f>W360</f>
        <v>0</v>
      </c>
      <c r="T360" s="30">
        <v>1</v>
      </c>
      <c r="U360" s="30">
        <f t="shared" si="5"/>
        <v>1</v>
      </c>
      <c r="V360" s="30">
        <v>0</v>
      </c>
      <c r="W360" s="30">
        <v>0</v>
      </c>
      <c r="X360" s="24">
        <v>20730623</v>
      </c>
      <c r="Y360" s="24" t="s">
        <v>336</v>
      </c>
      <c r="Z360" s="26" t="s">
        <v>269</v>
      </c>
      <c r="AA360" s="26" t="s">
        <v>618</v>
      </c>
      <c r="AB360" s="32" t="s">
        <v>431</v>
      </c>
      <c r="AC360" s="32" t="s">
        <v>432</v>
      </c>
    </row>
    <row r="361" spans="1:29" s="9" customFormat="1" x14ac:dyDescent="0.35">
      <c r="A361" s="24" t="s">
        <v>428</v>
      </c>
      <c r="B361" s="30">
        <v>2010</v>
      </c>
      <c r="C361" s="24" t="s">
        <v>455</v>
      </c>
      <c r="D361" s="24" t="s">
        <v>455</v>
      </c>
      <c r="E361" s="24" t="s">
        <v>15</v>
      </c>
      <c r="F361" s="30">
        <v>1</v>
      </c>
      <c r="G361" s="24" t="s">
        <v>269</v>
      </c>
      <c r="H361" s="24" t="s">
        <v>270</v>
      </c>
      <c r="I361" s="88">
        <v>120</v>
      </c>
      <c r="J361" s="38">
        <v>67947</v>
      </c>
      <c r="K361" s="24" t="s">
        <v>429</v>
      </c>
      <c r="L361" s="33">
        <v>0.89</v>
      </c>
      <c r="M361" s="33">
        <v>0.68</v>
      </c>
      <c r="N361" s="33">
        <v>1.17</v>
      </c>
      <c r="O361" s="30">
        <v>1</v>
      </c>
      <c r="P361" s="30" t="s">
        <v>272</v>
      </c>
      <c r="Q361" s="30" t="s">
        <v>272</v>
      </c>
      <c r="R361" s="30" t="s">
        <v>272</v>
      </c>
      <c r="S361" s="30">
        <v>1</v>
      </c>
      <c r="T361" s="30">
        <v>1</v>
      </c>
      <c r="U361" s="30">
        <f t="shared" si="5"/>
        <v>2</v>
      </c>
      <c r="V361" s="30">
        <v>0</v>
      </c>
      <c r="W361" s="30">
        <v>0</v>
      </c>
      <c r="X361" s="24">
        <v>20730623</v>
      </c>
      <c r="Y361" s="24" t="s">
        <v>336</v>
      </c>
      <c r="Z361" s="26" t="s">
        <v>269</v>
      </c>
      <c r="AA361" s="26" t="s">
        <v>659</v>
      </c>
      <c r="AB361" s="32" t="s">
        <v>431</v>
      </c>
      <c r="AC361" s="32" t="s">
        <v>432</v>
      </c>
    </row>
    <row r="362" spans="1:29" s="9" customFormat="1" x14ac:dyDescent="0.35">
      <c r="A362" s="24" t="s">
        <v>428</v>
      </c>
      <c r="B362" s="30">
        <v>2010</v>
      </c>
      <c r="C362" s="24" t="s">
        <v>714</v>
      </c>
      <c r="D362" s="24" t="s">
        <v>714</v>
      </c>
      <c r="E362" s="24" t="s">
        <v>15</v>
      </c>
      <c r="F362" s="30">
        <v>1</v>
      </c>
      <c r="G362" s="24" t="s">
        <v>269</v>
      </c>
      <c r="H362" s="24" t="s">
        <v>270</v>
      </c>
      <c r="I362" s="88">
        <v>194</v>
      </c>
      <c r="J362" s="38">
        <v>67947</v>
      </c>
      <c r="K362" s="24" t="s">
        <v>429</v>
      </c>
      <c r="L362" s="33">
        <v>0.99</v>
      </c>
      <c r="M362" s="33">
        <v>0.81</v>
      </c>
      <c r="N362" s="33">
        <v>1.22</v>
      </c>
      <c r="O362" s="30">
        <v>1</v>
      </c>
      <c r="P362" s="30" t="s">
        <v>272</v>
      </c>
      <c r="Q362" s="30" t="s">
        <v>272</v>
      </c>
      <c r="R362" s="30" t="s">
        <v>272</v>
      </c>
      <c r="S362" s="30">
        <v>1</v>
      </c>
      <c r="T362" s="30">
        <v>1</v>
      </c>
      <c r="U362" s="30">
        <f t="shared" si="5"/>
        <v>2</v>
      </c>
      <c r="V362" s="30">
        <v>0</v>
      </c>
      <c r="W362" s="30">
        <v>0</v>
      </c>
      <c r="X362" s="24">
        <v>20730623</v>
      </c>
      <c r="Y362" s="24" t="s">
        <v>336</v>
      </c>
      <c r="Z362" s="26" t="s">
        <v>269</v>
      </c>
      <c r="AA362" s="26" t="s">
        <v>765</v>
      </c>
      <c r="AB362" s="32" t="s">
        <v>431</v>
      </c>
      <c r="AC362" s="32" t="s">
        <v>432</v>
      </c>
    </row>
    <row r="363" spans="1:29" s="9" customFormat="1" x14ac:dyDescent="0.35">
      <c r="A363" s="24" t="s">
        <v>428</v>
      </c>
      <c r="B363" s="30">
        <v>2010</v>
      </c>
      <c r="C363" s="24" t="s">
        <v>334</v>
      </c>
      <c r="D363" s="24" t="s">
        <v>334</v>
      </c>
      <c r="E363" s="24" t="s">
        <v>15</v>
      </c>
      <c r="F363" s="30">
        <v>1</v>
      </c>
      <c r="G363" s="24" t="s">
        <v>269</v>
      </c>
      <c r="H363" s="24" t="s">
        <v>270</v>
      </c>
      <c r="I363" s="88">
        <v>204</v>
      </c>
      <c r="J363" s="38">
        <v>67947</v>
      </c>
      <c r="K363" s="24" t="s">
        <v>429</v>
      </c>
      <c r="L363" s="33">
        <v>1.06</v>
      </c>
      <c r="M363" s="33">
        <v>0.97</v>
      </c>
      <c r="N363" s="33">
        <v>1.1499999999999899</v>
      </c>
      <c r="O363" s="30">
        <v>1</v>
      </c>
      <c r="P363" s="30" t="s">
        <v>272</v>
      </c>
      <c r="Q363" s="30">
        <v>1</v>
      </c>
      <c r="R363" s="30" t="s">
        <v>272</v>
      </c>
      <c r="S363" s="30">
        <v>1</v>
      </c>
      <c r="T363" s="30">
        <v>1</v>
      </c>
      <c r="U363" s="30">
        <f t="shared" si="5"/>
        <v>2</v>
      </c>
      <c r="V363" s="30">
        <v>0</v>
      </c>
      <c r="W363" s="30">
        <v>0</v>
      </c>
      <c r="X363" s="24">
        <v>20730623</v>
      </c>
      <c r="Y363" s="24" t="s">
        <v>336</v>
      </c>
      <c r="Z363" s="26" t="s">
        <v>269</v>
      </c>
      <c r="AA363" s="26" t="s">
        <v>778</v>
      </c>
      <c r="AB363" s="32" t="s">
        <v>431</v>
      </c>
      <c r="AC363" s="32" t="s">
        <v>432</v>
      </c>
    </row>
    <row r="364" spans="1:29" s="9" customFormat="1" x14ac:dyDescent="0.35">
      <c r="A364" s="24" t="s">
        <v>428</v>
      </c>
      <c r="B364" s="30">
        <v>2010</v>
      </c>
      <c r="C364" s="24" t="s">
        <v>393</v>
      </c>
      <c r="D364" s="24" t="s">
        <v>393</v>
      </c>
      <c r="E364" s="24" t="s">
        <v>15</v>
      </c>
      <c r="F364" s="30">
        <v>1</v>
      </c>
      <c r="G364" s="24" t="s">
        <v>269</v>
      </c>
      <c r="H364" s="24" t="s">
        <v>270</v>
      </c>
      <c r="I364" s="88">
        <v>479</v>
      </c>
      <c r="J364" s="38">
        <v>67947</v>
      </c>
      <c r="K364" s="24" t="s">
        <v>429</v>
      </c>
      <c r="L364" s="33">
        <v>1.18</v>
      </c>
      <c r="M364" s="33">
        <v>1.06</v>
      </c>
      <c r="N364" s="33">
        <v>1.32</v>
      </c>
      <c r="O364" s="30">
        <v>1</v>
      </c>
      <c r="P364" s="30" t="s">
        <v>272</v>
      </c>
      <c r="Q364" s="30" t="s">
        <v>272</v>
      </c>
      <c r="R364" s="30" t="s">
        <v>272</v>
      </c>
      <c r="S364" s="30">
        <v>1</v>
      </c>
      <c r="T364" s="30">
        <v>1</v>
      </c>
      <c r="U364" s="30">
        <f t="shared" si="5"/>
        <v>2</v>
      </c>
      <c r="V364" s="30">
        <v>0</v>
      </c>
      <c r="W364" s="30">
        <v>0</v>
      </c>
      <c r="X364" s="24">
        <v>20730623</v>
      </c>
      <c r="Y364" s="24" t="s">
        <v>336</v>
      </c>
      <c r="Z364" s="26" t="s">
        <v>269</v>
      </c>
      <c r="AA364" s="26" t="s">
        <v>1024</v>
      </c>
      <c r="AB364" s="32" t="s">
        <v>431</v>
      </c>
      <c r="AC364" s="32" t="s">
        <v>432</v>
      </c>
    </row>
    <row r="365" spans="1:29" s="9" customFormat="1" x14ac:dyDescent="0.35">
      <c r="A365" s="24" t="s">
        <v>1132</v>
      </c>
      <c r="B365" s="30">
        <v>2019</v>
      </c>
      <c r="C365" s="24" t="s">
        <v>361</v>
      </c>
      <c r="D365" s="24" t="s">
        <v>361</v>
      </c>
      <c r="E365" s="24" t="s">
        <v>142</v>
      </c>
      <c r="F365" s="30">
        <v>1</v>
      </c>
      <c r="G365" s="24" t="s">
        <v>481</v>
      </c>
      <c r="H365" s="24" t="s">
        <v>303</v>
      </c>
      <c r="I365" s="88">
        <v>805</v>
      </c>
      <c r="J365" s="38">
        <v>67744</v>
      </c>
      <c r="K365" s="24" t="s">
        <v>1133</v>
      </c>
      <c r="L365" s="33">
        <v>1.0510100500999999</v>
      </c>
      <c r="M365" s="33">
        <v>1</v>
      </c>
      <c r="N365" s="33">
        <v>1.1592740742999998</v>
      </c>
      <c r="O365" s="30">
        <v>1</v>
      </c>
      <c r="P365" s="30" t="s">
        <v>272</v>
      </c>
      <c r="Q365" s="30" t="s">
        <v>272</v>
      </c>
      <c r="R365" s="30" t="s">
        <v>272</v>
      </c>
      <c r="S365" s="30">
        <v>1</v>
      </c>
      <c r="T365" s="30">
        <v>1</v>
      </c>
      <c r="U365" s="30">
        <f t="shared" si="5"/>
        <v>2</v>
      </c>
      <c r="V365" s="30">
        <v>0</v>
      </c>
      <c r="W365" s="30">
        <v>0</v>
      </c>
      <c r="X365" s="24">
        <v>30083811</v>
      </c>
      <c r="Y365" s="24" t="s">
        <v>336</v>
      </c>
      <c r="Z365" s="26" t="s">
        <v>481</v>
      </c>
      <c r="AA365" s="26" t="s">
        <v>1134</v>
      </c>
      <c r="AB365" s="32" t="s">
        <v>1135</v>
      </c>
      <c r="AC365" s="32" t="s">
        <v>1136</v>
      </c>
    </row>
    <row r="366" spans="1:29" s="9" customFormat="1" x14ac:dyDescent="0.35">
      <c r="A366" s="24" t="s">
        <v>571</v>
      </c>
      <c r="B366" s="30">
        <v>2010</v>
      </c>
      <c r="C366" s="24" t="s">
        <v>387</v>
      </c>
      <c r="D366" s="24" t="s">
        <v>387</v>
      </c>
      <c r="E366" s="24" t="s">
        <v>15</v>
      </c>
      <c r="F366" s="30">
        <v>1</v>
      </c>
      <c r="G366" s="24" t="s">
        <v>269</v>
      </c>
      <c r="H366" s="24" t="s">
        <v>270</v>
      </c>
      <c r="I366" s="88">
        <v>95</v>
      </c>
      <c r="J366" s="38">
        <v>67245</v>
      </c>
      <c r="K366" s="24" t="s">
        <v>572</v>
      </c>
      <c r="L366" s="33">
        <v>1.08</v>
      </c>
      <c r="M366" s="33">
        <v>0.85</v>
      </c>
      <c r="N366" s="33">
        <v>1.37</v>
      </c>
      <c r="O366" s="30">
        <v>1</v>
      </c>
      <c r="P366" s="30" t="s">
        <v>272</v>
      </c>
      <c r="Q366" s="30" t="s">
        <v>272</v>
      </c>
      <c r="R366" s="30">
        <v>1</v>
      </c>
      <c r="S366" s="30">
        <v>1</v>
      </c>
      <c r="T366" s="30">
        <v>1</v>
      </c>
      <c r="U366" s="30">
        <f t="shared" si="5"/>
        <v>2</v>
      </c>
      <c r="V366" s="30">
        <v>0</v>
      </c>
      <c r="W366" s="30">
        <v>1</v>
      </c>
      <c r="X366" s="24">
        <v>20383573</v>
      </c>
      <c r="Y366" s="24" t="s">
        <v>273</v>
      </c>
      <c r="Z366" s="26" t="s">
        <v>269</v>
      </c>
      <c r="AA366" s="26" t="s">
        <v>573</v>
      </c>
      <c r="AB366" s="32" t="s">
        <v>574</v>
      </c>
      <c r="AC366" s="32" t="s">
        <v>575</v>
      </c>
    </row>
    <row r="367" spans="1:29" s="9" customFormat="1" x14ac:dyDescent="0.35">
      <c r="A367" s="24" t="s">
        <v>849</v>
      </c>
      <c r="B367" s="30">
        <v>2019</v>
      </c>
      <c r="C367" s="24" t="s">
        <v>307</v>
      </c>
      <c r="D367" s="24" t="s">
        <v>307</v>
      </c>
      <c r="E367" s="24" t="s">
        <v>176</v>
      </c>
      <c r="F367" s="30">
        <v>1</v>
      </c>
      <c r="G367" s="24" t="s">
        <v>269</v>
      </c>
      <c r="H367" s="24" t="s">
        <v>270</v>
      </c>
      <c r="I367" s="88">
        <v>248</v>
      </c>
      <c r="J367" s="38">
        <v>67198</v>
      </c>
      <c r="K367" s="24" t="s">
        <v>850</v>
      </c>
      <c r="L367" s="33">
        <v>0.85431667897584884</v>
      </c>
      <c r="M367" s="33">
        <v>0.74174480612323179</v>
      </c>
      <c r="N367" s="33">
        <v>0.98015936127897596</v>
      </c>
      <c r="O367" s="30">
        <v>0</v>
      </c>
      <c r="P367" s="30" t="s">
        <v>272</v>
      </c>
      <c r="Q367" s="30" t="s">
        <v>272</v>
      </c>
      <c r="R367" s="30" t="s">
        <v>272</v>
      </c>
      <c r="S367" s="30">
        <v>0</v>
      </c>
      <c r="T367" s="30">
        <v>1</v>
      </c>
      <c r="U367" s="30">
        <f t="shared" si="5"/>
        <v>1</v>
      </c>
      <c r="V367" s="30">
        <v>0</v>
      </c>
      <c r="W367" s="30" t="s">
        <v>272</v>
      </c>
      <c r="X367" s="24">
        <v>31414914</v>
      </c>
      <c r="Y367" s="24" t="s">
        <v>336</v>
      </c>
      <c r="Z367" s="26" t="s">
        <v>269</v>
      </c>
      <c r="AA367" s="26" t="s">
        <v>851</v>
      </c>
      <c r="AB367" s="32" t="s">
        <v>852</v>
      </c>
      <c r="AC367" s="32" t="s">
        <v>853</v>
      </c>
    </row>
    <row r="368" spans="1:29" s="9" customFormat="1" ht="29" x14ac:dyDescent="0.35">
      <c r="A368" s="24" t="s">
        <v>476</v>
      </c>
      <c r="B368" s="30">
        <v>2011</v>
      </c>
      <c r="C368" s="24" t="s">
        <v>387</v>
      </c>
      <c r="D368" s="24" t="s">
        <v>387</v>
      </c>
      <c r="E368" s="24" t="s">
        <v>150</v>
      </c>
      <c r="F368" s="30">
        <v>1</v>
      </c>
      <c r="G368" s="24" t="s">
        <v>269</v>
      </c>
      <c r="H368" s="24" t="s">
        <v>270</v>
      </c>
      <c r="I368" s="88">
        <v>173</v>
      </c>
      <c r="J368" s="38">
        <v>66895</v>
      </c>
      <c r="K368" s="24" t="s">
        <v>739</v>
      </c>
      <c r="L368" s="33">
        <v>1.17</v>
      </c>
      <c r="M368" s="33">
        <v>1.01</v>
      </c>
      <c r="N368" s="33">
        <v>1.37</v>
      </c>
      <c r="O368" s="30">
        <v>1</v>
      </c>
      <c r="P368" s="30" t="s">
        <v>272</v>
      </c>
      <c r="Q368" s="30" t="s">
        <v>272</v>
      </c>
      <c r="R368" s="30">
        <v>1</v>
      </c>
      <c r="S368" s="30">
        <v>1</v>
      </c>
      <c r="T368" s="30">
        <v>1</v>
      </c>
      <c r="U368" s="30">
        <f t="shared" si="5"/>
        <v>2</v>
      </c>
      <c r="V368" s="30">
        <v>0</v>
      </c>
      <c r="W368" s="30">
        <v>1</v>
      </c>
      <c r="X368" s="24">
        <v>21105029</v>
      </c>
      <c r="Y368" s="24" t="s">
        <v>273</v>
      </c>
      <c r="Z368" s="26" t="s">
        <v>269</v>
      </c>
      <c r="AA368" s="26" t="s">
        <v>611</v>
      </c>
      <c r="AB368" s="32" t="s">
        <v>479</v>
      </c>
      <c r="AC368" s="32" t="s">
        <v>480</v>
      </c>
    </row>
    <row r="369" spans="1:29" s="9" customFormat="1" x14ac:dyDescent="0.35">
      <c r="A369" s="24" t="s">
        <v>1520</v>
      </c>
      <c r="B369" s="30">
        <v>2015</v>
      </c>
      <c r="C369" s="24" t="s">
        <v>462</v>
      </c>
      <c r="D369" s="24" t="s">
        <v>462</v>
      </c>
      <c r="E369" s="24" t="s">
        <v>50</v>
      </c>
      <c r="F369" s="30">
        <v>1</v>
      </c>
      <c r="G369" s="24" t="s">
        <v>269</v>
      </c>
      <c r="H369" s="24" t="s">
        <v>270</v>
      </c>
      <c r="I369" s="88" t="s">
        <v>1521</v>
      </c>
      <c r="J369" s="38">
        <v>66744</v>
      </c>
      <c r="K369" s="24" t="s">
        <v>470</v>
      </c>
      <c r="L369" s="33">
        <v>1.03</v>
      </c>
      <c r="M369" s="33">
        <v>0.78</v>
      </c>
      <c r="N369" s="33">
        <v>1.35</v>
      </c>
      <c r="O369" s="30">
        <v>1</v>
      </c>
      <c r="P369" s="30">
        <v>1</v>
      </c>
      <c r="Q369" s="30" t="s">
        <v>272</v>
      </c>
      <c r="R369" s="30" t="s">
        <v>272</v>
      </c>
      <c r="S369" s="30">
        <v>1</v>
      </c>
      <c r="T369" s="30" t="s">
        <v>470</v>
      </c>
      <c r="U369" s="30">
        <f t="shared" si="5"/>
        <v>1</v>
      </c>
      <c r="V369" s="30">
        <v>0</v>
      </c>
      <c r="W369" s="30" t="s">
        <v>272</v>
      </c>
      <c r="X369" s="24">
        <v>26050257</v>
      </c>
      <c r="Y369" s="24" t="s">
        <v>273</v>
      </c>
      <c r="Z369" s="26" t="s">
        <v>269</v>
      </c>
      <c r="AA369" s="26" t="s">
        <v>1522</v>
      </c>
      <c r="AB369" s="32" t="s">
        <v>1523</v>
      </c>
      <c r="AC369" s="32" t="s">
        <v>1524</v>
      </c>
    </row>
    <row r="370" spans="1:29" s="9" customFormat="1" x14ac:dyDescent="0.35">
      <c r="A370" s="24" t="s">
        <v>295</v>
      </c>
      <c r="B370" s="30">
        <v>2016</v>
      </c>
      <c r="C370" s="24" t="s">
        <v>296</v>
      </c>
      <c r="D370" s="24" t="s">
        <v>296</v>
      </c>
      <c r="E370" s="26" t="s">
        <v>15</v>
      </c>
      <c r="F370" s="30">
        <v>1</v>
      </c>
      <c r="G370" s="26" t="s">
        <v>269</v>
      </c>
      <c r="H370" s="26" t="s">
        <v>270</v>
      </c>
      <c r="I370" s="88">
        <v>88</v>
      </c>
      <c r="J370" s="38">
        <v>65841</v>
      </c>
      <c r="K370" s="24" t="s">
        <v>298</v>
      </c>
      <c r="L370" s="33">
        <v>1.05</v>
      </c>
      <c r="M370" s="33">
        <v>0.84</v>
      </c>
      <c r="N370" s="33">
        <v>1.32</v>
      </c>
      <c r="O370" s="30">
        <v>1</v>
      </c>
      <c r="P370" s="30">
        <v>1</v>
      </c>
      <c r="Q370" s="30" t="s">
        <v>272</v>
      </c>
      <c r="R370" s="30" t="s">
        <v>272</v>
      </c>
      <c r="S370" s="30">
        <v>1</v>
      </c>
      <c r="T370" s="30">
        <v>1</v>
      </c>
      <c r="U370" s="30">
        <f t="shared" si="5"/>
        <v>2</v>
      </c>
      <c r="V370" s="30">
        <v>0</v>
      </c>
      <c r="W370" s="30">
        <v>1</v>
      </c>
      <c r="X370" s="24">
        <v>26756356</v>
      </c>
      <c r="Y370" s="26" t="s">
        <v>273</v>
      </c>
      <c r="Z370" s="26" t="s">
        <v>269</v>
      </c>
      <c r="AA370" s="26" t="s">
        <v>299</v>
      </c>
      <c r="AB370" s="32" t="s">
        <v>300</v>
      </c>
      <c r="AC370" s="32" t="s">
        <v>301</v>
      </c>
    </row>
    <row r="371" spans="1:29" s="9" customFormat="1" x14ac:dyDescent="0.35">
      <c r="A371" s="24" t="s">
        <v>373</v>
      </c>
      <c r="B371" s="30">
        <v>2018</v>
      </c>
      <c r="C371" s="24" t="s">
        <v>361</v>
      </c>
      <c r="D371" s="24" t="s">
        <v>361</v>
      </c>
      <c r="E371" s="24" t="s">
        <v>966</v>
      </c>
      <c r="F371" s="30">
        <v>1</v>
      </c>
      <c r="G371" s="24" t="s">
        <v>269</v>
      </c>
      <c r="H371" s="24" t="s">
        <v>270</v>
      </c>
      <c r="I371" s="88">
        <v>1986</v>
      </c>
      <c r="J371" s="38">
        <v>65826</v>
      </c>
      <c r="K371" s="24" t="s">
        <v>1301</v>
      </c>
      <c r="L371" s="33">
        <v>0.86</v>
      </c>
      <c r="M371" s="33">
        <v>0.81</v>
      </c>
      <c r="N371" s="33">
        <v>0.91</v>
      </c>
      <c r="O371" s="30">
        <v>1</v>
      </c>
      <c r="P371" s="30" t="s">
        <v>272</v>
      </c>
      <c r="Q371" s="30" t="s">
        <v>272</v>
      </c>
      <c r="R371" s="30" t="s">
        <v>272</v>
      </c>
      <c r="S371" s="30">
        <v>1</v>
      </c>
      <c r="T371" s="30">
        <v>1</v>
      </c>
      <c r="U371" s="30">
        <f t="shared" si="5"/>
        <v>2</v>
      </c>
      <c r="V371" s="30">
        <v>0</v>
      </c>
      <c r="W371" s="30">
        <v>0</v>
      </c>
      <c r="X371" s="24">
        <v>29931120</v>
      </c>
      <c r="Y371" s="24" t="s">
        <v>310</v>
      </c>
      <c r="Z371" s="26" t="s">
        <v>269</v>
      </c>
      <c r="AA371" s="26" t="s">
        <v>375</v>
      </c>
      <c r="AB371" s="32" t="s">
        <v>376</v>
      </c>
      <c r="AC371" s="32" t="s">
        <v>377</v>
      </c>
    </row>
    <row r="372" spans="1:29" s="9" customFormat="1" ht="29" x14ac:dyDescent="0.35">
      <c r="A372" s="24" t="s">
        <v>1409</v>
      </c>
      <c r="B372" s="30">
        <v>2025</v>
      </c>
      <c r="C372" s="24" t="s">
        <v>325</v>
      </c>
      <c r="D372" s="24" t="s">
        <v>325</v>
      </c>
      <c r="E372" s="24" t="s">
        <v>124</v>
      </c>
      <c r="F372" s="30">
        <v>1</v>
      </c>
      <c r="G372" s="24" t="s">
        <v>269</v>
      </c>
      <c r="H372" s="24" t="s">
        <v>270</v>
      </c>
      <c r="I372" s="88">
        <v>4555</v>
      </c>
      <c r="J372" s="38">
        <v>65561</v>
      </c>
      <c r="K372" s="24" t="s">
        <v>1410</v>
      </c>
      <c r="L372" s="33">
        <v>1.1299999999999999</v>
      </c>
      <c r="M372" s="33">
        <v>1.0900000000000001</v>
      </c>
      <c r="N372" s="33">
        <v>1.17</v>
      </c>
      <c r="O372" s="30">
        <v>1</v>
      </c>
      <c r="P372" s="30" t="s">
        <v>272</v>
      </c>
      <c r="Q372" s="30" t="s">
        <v>272</v>
      </c>
      <c r="R372" s="30" t="s">
        <v>272</v>
      </c>
      <c r="S372" s="30">
        <v>1</v>
      </c>
      <c r="T372" s="30">
        <v>1</v>
      </c>
      <c r="U372" s="31">
        <f t="shared" si="5"/>
        <v>2</v>
      </c>
      <c r="V372" s="30">
        <v>0</v>
      </c>
      <c r="W372" s="30">
        <v>1</v>
      </c>
      <c r="X372" s="24">
        <v>40112020</v>
      </c>
      <c r="Y372" s="24" t="s">
        <v>310</v>
      </c>
      <c r="Z372" s="26" t="s">
        <v>269</v>
      </c>
      <c r="AA372" s="26" t="s">
        <v>1411</v>
      </c>
      <c r="AB372" s="32" t="s">
        <v>1412</v>
      </c>
      <c r="AC372" s="32" t="s">
        <v>1413</v>
      </c>
    </row>
    <row r="373" spans="1:29" s="9" customFormat="1" x14ac:dyDescent="0.35">
      <c r="A373" s="24" t="s">
        <v>499</v>
      </c>
      <c r="B373" s="30">
        <v>2017</v>
      </c>
      <c r="C373" s="24" t="s">
        <v>283</v>
      </c>
      <c r="D373" s="24" t="s">
        <v>283</v>
      </c>
      <c r="E373" s="24" t="s">
        <v>23</v>
      </c>
      <c r="F373" s="30">
        <v>1</v>
      </c>
      <c r="G373" s="24" t="s">
        <v>500</v>
      </c>
      <c r="H373" s="24" t="s">
        <v>303</v>
      </c>
      <c r="I373" s="88">
        <v>71</v>
      </c>
      <c r="J373" s="38">
        <v>65224</v>
      </c>
      <c r="K373" s="24" t="s">
        <v>501</v>
      </c>
      <c r="L373" s="33">
        <v>1.71</v>
      </c>
      <c r="M373" s="33">
        <v>1.06</v>
      </c>
      <c r="N373" s="33">
        <v>2.76</v>
      </c>
      <c r="O373" s="30">
        <v>1</v>
      </c>
      <c r="P373" s="30" t="s">
        <v>272</v>
      </c>
      <c r="Q373" s="30" t="s">
        <v>272</v>
      </c>
      <c r="R373" s="30" t="s">
        <v>272</v>
      </c>
      <c r="S373" s="30">
        <v>1</v>
      </c>
      <c r="T373" s="30">
        <v>1</v>
      </c>
      <c r="U373" s="31">
        <f t="shared" si="5"/>
        <v>2</v>
      </c>
      <c r="V373" s="30">
        <v>0</v>
      </c>
      <c r="W373" s="30">
        <v>0</v>
      </c>
      <c r="X373" s="24">
        <v>28577304</v>
      </c>
      <c r="Y373" s="24" t="s">
        <v>310</v>
      </c>
      <c r="Z373" s="26" t="s">
        <v>500</v>
      </c>
      <c r="AA373" s="37" t="s">
        <v>502</v>
      </c>
      <c r="AB373" s="32" t="s">
        <v>503</v>
      </c>
      <c r="AC373" s="32" t="s">
        <v>504</v>
      </c>
    </row>
    <row r="374" spans="1:29" s="9" customFormat="1" x14ac:dyDescent="0.35">
      <c r="A374" s="24" t="s">
        <v>1520</v>
      </c>
      <c r="B374" s="30">
        <v>2015</v>
      </c>
      <c r="C374" s="24" t="s">
        <v>462</v>
      </c>
      <c r="D374" s="24" t="s">
        <v>462</v>
      </c>
      <c r="E374" s="24" t="s">
        <v>176</v>
      </c>
      <c r="F374" s="30">
        <v>1</v>
      </c>
      <c r="G374" s="24" t="s">
        <v>269</v>
      </c>
      <c r="H374" s="24" t="s">
        <v>270</v>
      </c>
      <c r="I374" s="88" t="s">
        <v>1521</v>
      </c>
      <c r="J374" s="38">
        <v>63966</v>
      </c>
      <c r="K374" s="24" t="s">
        <v>470</v>
      </c>
      <c r="L374" s="33">
        <v>1.28</v>
      </c>
      <c r="M374" s="33">
        <v>0.94</v>
      </c>
      <c r="N374" s="33">
        <v>1.75</v>
      </c>
      <c r="O374" s="30">
        <v>1</v>
      </c>
      <c r="P374" s="30">
        <v>1</v>
      </c>
      <c r="Q374" s="30" t="s">
        <v>272</v>
      </c>
      <c r="R374" s="30" t="s">
        <v>272</v>
      </c>
      <c r="S374" s="30">
        <v>1</v>
      </c>
      <c r="T374" s="30" t="s">
        <v>470</v>
      </c>
      <c r="U374" s="30">
        <f t="shared" si="5"/>
        <v>1</v>
      </c>
      <c r="V374" s="30">
        <v>0</v>
      </c>
      <c r="W374" s="30" t="s">
        <v>272</v>
      </c>
      <c r="X374" s="24">
        <v>26050257</v>
      </c>
      <c r="Y374" s="24" t="s">
        <v>273</v>
      </c>
      <c r="Z374" s="26" t="s">
        <v>269</v>
      </c>
      <c r="AA374" s="26" t="s">
        <v>1522</v>
      </c>
      <c r="AB374" s="32" t="s">
        <v>1523</v>
      </c>
      <c r="AC374" s="32" t="s">
        <v>1524</v>
      </c>
    </row>
    <row r="375" spans="1:29" s="9" customFormat="1" x14ac:dyDescent="0.35">
      <c r="A375" s="24" t="s">
        <v>900</v>
      </c>
      <c r="B375" s="30">
        <v>2010</v>
      </c>
      <c r="C375" s="24" t="s">
        <v>307</v>
      </c>
      <c r="D375" s="24" t="s">
        <v>307</v>
      </c>
      <c r="E375" s="24" t="s">
        <v>188</v>
      </c>
      <c r="F375" s="30">
        <v>1</v>
      </c>
      <c r="G375" s="24" t="s">
        <v>341</v>
      </c>
      <c r="H375" s="24" t="s">
        <v>279</v>
      </c>
      <c r="I375" s="88">
        <v>287</v>
      </c>
      <c r="J375" s="38">
        <v>63257</v>
      </c>
      <c r="K375" s="24" t="s">
        <v>293</v>
      </c>
      <c r="L375" s="33">
        <v>1.01</v>
      </c>
      <c r="M375" s="33">
        <v>0.82</v>
      </c>
      <c r="N375" s="33">
        <v>1.25</v>
      </c>
      <c r="O375" s="30">
        <v>1</v>
      </c>
      <c r="P375" s="30" t="s">
        <v>272</v>
      </c>
      <c r="Q375" s="30" t="s">
        <v>272</v>
      </c>
      <c r="R375" s="30" t="s">
        <v>272</v>
      </c>
      <c r="S375" s="30">
        <v>1</v>
      </c>
      <c r="T375" s="30">
        <v>1</v>
      </c>
      <c r="U375" s="30">
        <f t="shared" si="5"/>
        <v>2</v>
      </c>
      <c r="V375" s="30">
        <v>0</v>
      </c>
      <c r="W375" s="30" t="s">
        <v>272</v>
      </c>
      <c r="X375" s="24">
        <v>20010947</v>
      </c>
      <c r="Y375" s="24" t="s">
        <v>310</v>
      </c>
      <c r="Z375" s="26" t="s">
        <v>341</v>
      </c>
      <c r="AA375" s="26" t="s">
        <v>901</v>
      </c>
      <c r="AB375" s="32" t="s">
        <v>902</v>
      </c>
      <c r="AC375" s="32" t="s">
        <v>903</v>
      </c>
    </row>
    <row r="376" spans="1:29" s="9" customFormat="1" x14ac:dyDescent="0.35">
      <c r="A376" s="24" t="s">
        <v>295</v>
      </c>
      <c r="B376" s="30">
        <v>2016</v>
      </c>
      <c r="C376" s="24" t="s">
        <v>296</v>
      </c>
      <c r="D376" s="24" t="s">
        <v>296</v>
      </c>
      <c r="E376" s="26" t="s">
        <v>223</v>
      </c>
      <c r="F376" s="30">
        <v>1</v>
      </c>
      <c r="G376" s="26" t="s">
        <v>269</v>
      </c>
      <c r="H376" s="26" t="s">
        <v>270</v>
      </c>
      <c r="I376" s="88">
        <v>92</v>
      </c>
      <c r="J376" s="38">
        <v>62807</v>
      </c>
      <c r="K376" s="24" t="s">
        <v>298</v>
      </c>
      <c r="L376" s="33">
        <v>0.87</v>
      </c>
      <c r="M376" s="33">
        <v>0.7</v>
      </c>
      <c r="N376" s="33">
        <v>1.08</v>
      </c>
      <c r="O376" s="30">
        <v>1</v>
      </c>
      <c r="P376" s="30">
        <v>1</v>
      </c>
      <c r="Q376" s="30" t="s">
        <v>272</v>
      </c>
      <c r="R376" s="30" t="s">
        <v>272</v>
      </c>
      <c r="S376" s="30">
        <v>1</v>
      </c>
      <c r="T376" s="30">
        <v>1</v>
      </c>
      <c r="U376" s="30">
        <f t="shared" si="5"/>
        <v>2</v>
      </c>
      <c r="V376" s="30">
        <v>0</v>
      </c>
      <c r="W376" s="30">
        <v>1</v>
      </c>
      <c r="X376" s="24">
        <v>26756356</v>
      </c>
      <c r="Y376" s="26" t="s">
        <v>273</v>
      </c>
      <c r="Z376" s="26" t="s">
        <v>269</v>
      </c>
      <c r="AA376" s="26" t="s">
        <v>299</v>
      </c>
      <c r="AB376" s="32" t="s">
        <v>300</v>
      </c>
      <c r="AC376" s="32" t="s">
        <v>301</v>
      </c>
    </row>
    <row r="377" spans="1:29" s="9" customFormat="1" x14ac:dyDescent="0.35">
      <c r="A377" s="24" t="s">
        <v>1297</v>
      </c>
      <c r="B377" s="30">
        <v>2004</v>
      </c>
      <c r="C377" s="24" t="s">
        <v>325</v>
      </c>
      <c r="D377" s="24" t="s">
        <v>325</v>
      </c>
      <c r="E377" s="24" t="s">
        <v>50</v>
      </c>
      <c r="F377" s="30">
        <v>1</v>
      </c>
      <c r="G377" s="24" t="s">
        <v>269</v>
      </c>
      <c r="H377" s="24" t="s">
        <v>270</v>
      </c>
      <c r="I377" s="88">
        <v>1934</v>
      </c>
      <c r="J377" s="38">
        <v>62756</v>
      </c>
      <c r="K377" s="24" t="s">
        <v>631</v>
      </c>
      <c r="L377" s="33">
        <v>1.1000000000000001</v>
      </c>
      <c r="M377" s="33">
        <v>1.05</v>
      </c>
      <c r="N377" s="33">
        <v>1.1499999999999999</v>
      </c>
      <c r="O377" s="30">
        <v>1</v>
      </c>
      <c r="P377" s="30" t="s">
        <v>272</v>
      </c>
      <c r="Q377" s="30" t="s">
        <v>272</v>
      </c>
      <c r="R377" s="30" t="s">
        <v>272</v>
      </c>
      <c r="S377" s="30">
        <v>1</v>
      </c>
      <c r="T377" s="30">
        <v>1</v>
      </c>
      <c r="U377" s="31">
        <f t="shared" si="5"/>
        <v>2</v>
      </c>
      <c r="V377" s="30">
        <v>0</v>
      </c>
      <c r="W377" s="30">
        <v>0</v>
      </c>
      <c r="X377" s="24">
        <v>14973094</v>
      </c>
      <c r="Y377" s="24" t="s">
        <v>310</v>
      </c>
      <c r="Z377" s="26" t="s">
        <v>269</v>
      </c>
      <c r="AA377" s="26" t="s">
        <v>1298</v>
      </c>
      <c r="AB377" s="32" t="s">
        <v>1299</v>
      </c>
      <c r="AC377" s="32" t="s">
        <v>1300</v>
      </c>
    </row>
    <row r="378" spans="1:29" s="9" customFormat="1" x14ac:dyDescent="0.35">
      <c r="A378" s="24" t="s">
        <v>295</v>
      </c>
      <c r="B378" s="30">
        <v>2016</v>
      </c>
      <c r="C378" s="24" t="s">
        <v>296</v>
      </c>
      <c r="D378" s="24" t="s">
        <v>296</v>
      </c>
      <c r="E378" s="26" t="s">
        <v>215</v>
      </c>
      <c r="F378" s="30">
        <v>1</v>
      </c>
      <c r="G378" s="26" t="s">
        <v>269</v>
      </c>
      <c r="H378" s="26" t="s">
        <v>270</v>
      </c>
      <c r="I378" s="88">
        <v>138</v>
      </c>
      <c r="J378" s="38">
        <v>62712</v>
      </c>
      <c r="K378" s="24" t="s">
        <v>298</v>
      </c>
      <c r="L378" s="33">
        <v>1.1299999999999999</v>
      </c>
      <c r="M378" s="33">
        <v>0.96</v>
      </c>
      <c r="N378" s="33">
        <v>1.32</v>
      </c>
      <c r="O378" s="30">
        <v>1</v>
      </c>
      <c r="P378" s="30">
        <v>1</v>
      </c>
      <c r="Q378" s="30" t="s">
        <v>272</v>
      </c>
      <c r="R378" s="30" t="s">
        <v>272</v>
      </c>
      <c r="S378" s="30">
        <v>1</v>
      </c>
      <c r="T378" s="30">
        <v>1</v>
      </c>
      <c r="U378" s="30">
        <f t="shared" si="5"/>
        <v>2</v>
      </c>
      <c r="V378" s="30">
        <v>0</v>
      </c>
      <c r="W378" s="30">
        <v>1</v>
      </c>
      <c r="X378" s="24">
        <v>26756356</v>
      </c>
      <c r="Y378" s="26" t="s">
        <v>273</v>
      </c>
      <c r="Z378" s="26" t="s">
        <v>269</v>
      </c>
      <c r="AA378" s="26" t="s">
        <v>299</v>
      </c>
      <c r="AB378" s="32" t="s">
        <v>300</v>
      </c>
      <c r="AC378" s="32" t="s">
        <v>301</v>
      </c>
    </row>
    <row r="379" spans="1:29" s="9" customFormat="1" ht="29" x14ac:dyDescent="0.35">
      <c r="A379" s="24" t="s">
        <v>505</v>
      </c>
      <c r="B379" s="30">
        <v>2000</v>
      </c>
      <c r="C379" s="24" t="s">
        <v>325</v>
      </c>
      <c r="D379" s="24" t="s">
        <v>325</v>
      </c>
      <c r="E379" s="24" t="s">
        <v>156</v>
      </c>
      <c r="F379" s="30">
        <v>1</v>
      </c>
      <c r="G379" s="24" t="s">
        <v>463</v>
      </c>
      <c r="H379" s="24" t="s">
        <v>303</v>
      </c>
      <c r="I379" s="88">
        <v>420</v>
      </c>
      <c r="J379" s="38">
        <v>62412</v>
      </c>
      <c r="K379" s="24" t="s">
        <v>1012</v>
      </c>
      <c r="L379" s="33">
        <v>0.98751566423434434</v>
      </c>
      <c r="M379" s="33">
        <v>0.82817680716551234</v>
      </c>
      <c r="N379" s="33">
        <v>1.1650593627914789</v>
      </c>
      <c r="O379" s="30">
        <v>1</v>
      </c>
      <c r="P379" s="30" t="s">
        <v>272</v>
      </c>
      <c r="Q379" s="30" t="s">
        <v>272</v>
      </c>
      <c r="R379" s="30" t="s">
        <v>272</v>
      </c>
      <c r="S379" s="30">
        <v>1</v>
      </c>
      <c r="T379" s="30">
        <v>0</v>
      </c>
      <c r="U379" s="31">
        <f t="shared" si="5"/>
        <v>1</v>
      </c>
      <c r="V379" s="30">
        <v>0</v>
      </c>
      <c r="W379" s="30">
        <v>1</v>
      </c>
      <c r="X379" s="24">
        <v>10997541</v>
      </c>
      <c r="Y379" s="24" t="s">
        <v>560</v>
      </c>
      <c r="Z379" s="26" t="s">
        <v>463</v>
      </c>
      <c r="AA379" s="26" t="s">
        <v>848</v>
      </c>
      <c r="AB379" s="32" t="s">
        <v>562</v>
      </c>
      <c r="AC379" s="32" t="s">
        <v>563</v>
      </c>
    </row>
    <row r="380" spans="1:29" s="9" customFormat="1" x14ac:dyDescent="0.35">
      <c r="A380" s="24" t="s">
        <v>1183</v>
      </c>
      <c r="B380" s="30">
        <v>2021</v>
      </c>
      <c r="C380" s="24" t="s">
        <v>469</v>
      </c>
      <c r="D380" s="24" t="s">
        <v>469</v>
      </c>
      <c r="E380" s="24" t="s">
        <v>124</v>
      </c>
      <c r="F380" s="30">
        <v>1</v>
      </c>
      <c r="G380" s="24" t="s">
        <v>269</v>
      </c>
      <c r="H380" s="24" t="s">
        <v>270</v>
      </c>
      <c r="I380" s="88">
        <v>1084</v>
      </c>
      <c r="J380" s="38">
        <v>62037</v>
      </c>
      <c r="K380" s="24" t="s">
        <v>1037</v>
      </c>
      <c r="L380" s="33">
        <v>1.52</v>
      </c>
      <c r="M380" s="33">
        <v>1.44</v>
      </c>
      <c r="N380" s="33">
        <v>1.61</v>
      </c>
      <c r="O380" s="30">
        <v>1</v>
      </c>
      <c r="P380" s="30" t="s">
        <v>272</v>
      </c>
      <c r="Q380" s="30" t="s">
        <v>272</v>
      </c>
      <c r="R380" s="30" t="s">
        <v>272</v>
      </c>
      <c r="S380" s="30">
        <f>O380</f>
        <v>1</v>
      </c>
      <c r="T380" s="30">
        <v>1</v>
      </c>
      <c r="U380" s="30">
        <f t="shared" si="5"/>
        <v>2</v>
      </c>
      <c r="V380" s="30">
        <v>0</v>
      </c>
      <c r="W380" s="30">
        <v>0</v>
      </c>
      <c r="X380" s="24">
        <v>33723396</v>
      </c>
      <c r="Y380" s="24" t="s">
        <v>273</v>
      </c>
      <c r="Z380" s="26" t="s">
        <v>269</v>
      </c>
      <c r="AA380" s="26" t="s">
        <v>1184</v>
      </c>
      <c r="AB380" s="32" t="s">
        <v>1185</v>
      </c>
      <c r="AC380" s="32" t="s">
        <v>1186</v>
      </c>
    </row>
    <row r="381" spans="1:29" s="9" customFormat="1" x14ac:dyDescent="0.35">
      <c r="A381" s="24" t="s">
        <v>820</v>
      </c>
      <c r="B381" s="30">
        <v>2007</v>
      </c>
      <c r="C381" s="24" t="s">
        <v>361</v>
      </c>
      <c r="D381" s="24" t="s">
        <v>361</v>
      </c>
      <c r="E381" s="24" t="s">
        <v>225</v>
      </c>
      <c r="F381" s="30">
        <v>1</v>
      </c>
      <c r="G381" s="24" t="s">
        <v>269</v>
      </c>
      <c r="H381" s="24" t="s">
        <v>270</v>
      </c>
      <c r="I381" s="88">
        <v>231</v>
      </c>
      <c r="J381" s="38">
        <v>61844</v>
      </c>
      <c r="K381" s="24" t="s">
        <v>821</v>
      </c>
      <c r="L381" s="33">
        <v>0.95</v>
      </c>
      <c r="M381" s="33">
        <v>0.81</v>
      </c>
      <c r="N381" s="33">
        <v>1.1299999999999899</v>
      </c>
      <c r="O381" s="30">
        <v>1</v>
      </c>
      <c r="P381" s="30" t="s">
        <v>272</v>
      </c>
      <c r="Q381" s="30" t="s">
        <v>272</v>
      </c>
      <c r="R381" s="30" t="s">
        <v>272</v>
      </c>
      <c r="S381" s="30">
        <v>1</v>
      </c>
      <c r="T381" s="30">
        <v>0</v>
      </c>
      <c r="U381" s="30">
        <f t="shared" si="5"/>
        <v>1</v>
      </c>
      <c r="V381" s="30">
        <v>0</v>
      </c>
      <c r="W381" s="30">
        <v>0</v>
      </c>
      <c r="X381" s="24">
        <v>17063272</v>
      </c>
      <c r="Y381" s="24" t="s">
        <v>310</v>
      </c>
      <c r="Z381" s="26" t="s">
        <v>269</v>
      </c>
      <c r="AA381" s="26" t="s">
        <v>822</v>
      </c>
      <c r="AB381" s="32" t="s">
        <v>823</v>
      </c>
      <c r="AC381" s="32" t="s">
        <v>824</v>
      </c>
    </row>
    <row r="382" spans="1:29" s="9" customFormat="1" x14ac:dyDescent="0.35">
      <c r="A382" s="24" t="s">
        <v>367</v>
      </c>
      <c r="B382" s="30">
        <v>2022</v>
      </c>
      <c r="C382" s="24" t="s">
        <v>296</v>
      </c>
      <c r="D382" s="24" t="s">
        <v>296</v>
      </c>
      <c r="E382" s="24" t="s">
        <v>198</v>
      </c>
      <c r="F382" s="30">
        <v>1</v>
      </c>
      <c r="G382" s="24" t="s">
        <v>362</v>
      </c>
      <c r="H382" s="24" t="s">
        <v>279</v>
      </c>
      <c r="I382" s="88">
        <v>78</v>
      </c>
      <c r="J382" s="38">
        <v>61425</v>
      </c>
      <c r="K382" s="24" t="s">
        <v>392</v>
      </c>
      <c r="L382" s="33">
        <v>1.45</v>
      </c>
      <c r="M382" s="33">
        <v>1.02</v>
      </c>
      <c r="N382" s="33">
        <v>2.08</v>
      </c>
      <c r="O382" s="30">
        <v>1</v>
      </c>
      <c r="P382" s="30">
        <v>1</v>
      </c>
      <c r="Q382" s="30" t="s">
        <v>272</v>
      </c>
      <c r="R382" s="30" t="s">
        <v>272</v>
      </c>
      <c r="S382" s="30">
        <v>1</v>
      </c>
      <c r="T382" s="30">
        <v>1</v>
      </c>
      <c r="U382" s="30">
        <f t="shared" si="5"/>
        <v>2</v>
      </c>
      <c r="V382" s="30">
        <v>0</v>
      </c>
      <c r="W382" s="30">
        <v>1</v>
      </c>
      <c r="X382" s="24">
        <v>34915752</v>
      </c>
      <c r="Y382" s="24" t="s">
        <v>273</v>
      </c>
      <c r="Z382" s="26" t="s">
        <v>362</v>
      </c>
      <c r="AA382" s="26" t="s">
        <v>369</v>
      </c>
      <c r="AB382" s="32" t="s">
        <v>370</v>
      </c>
      <c r="AC382" s="32" t="s">
        <v>371</v>
      </c>
    </row>
    <row r="383" spans="1:29" s="9" customFormat="1" x14ac:dyDescent="0.35">
      <c r="A383" s="24" t="s">
        <v>948</v>
      </c>
      <c r="B383" s="30">
        <v>2022</v>
      </c>
      <c r="C383" s="24" t="s">
        <v>387</v>
      </c>
      <c r="D383" s="24" t="s">
        <v>387</v>
      </c>
      <c r="E383" s="24" t="s">
        <v>188</v>
      </c>
      <c r="F383" s="30">
        <v>1</v>
      </c>
      <c r="G383" s="24" t="s">
        <v>341</v>
      </c>
      <c r="H383" s="24" t="s">
        <v>279</v>
      </c>
      <c r="I383" s="88">
        <v>316</v>
      </c>
      <c r="J383" s="38">
        <v>61321</v>
      </c>
      <c r="K383" s="24" t="s">
        <v>949</v>
      </c>
      <c r="L383" s="33">
        <v>1.06</v>
      </c>
      <c r="M383" s="33">
        <v>0.84</v>
      </c>
      <c r="N383" s="33">
        <v>1.34</v>
      </c>
      <c r="O383" s="30">
        <v>1</v>
      </c>
      <c r="P383" s="30" t="s">
        <v>272</v>
      </c>
      <c r="Q383" s="30" t="s">
        <v>272</v>
      </c>
      <c r="R383" s="30">
        <v>0</v>
      </c>
      <c r="S383" s="30">
        <v>0</v>
      </c>
      <c r="T383" s="30">
        <v>1</v>
      </c>
      <c r="U383" s="30">
        <f t="shared" si="5"/>
        <v>1</v>
      </c>
      <c r="V383" s="30">
        <v>0</v>
      </c>
      <c r="W383" s="30">
        <v>0</v>
      </c>
      <c r="X383" s="24">
        <v>34642175</v>
      </c>
      <c r="Y383" s="24" t="s">
        <v>310</v>
      </c>
      <c r="Z383" s="26" t="s">
        <v>341</v>
      </c>
      <c r="AA383" s="26" t="s">
        <v>950</v>
      </c>
      <c r="AB383" s="32" t="s">
        <v>951</v>
      </c>
      <c r="AC383" s="32" t="s">
        <v>952</v>
      </c>
    </row>
    <row r="384" spans="1:29" s="9" customFormat="1" x14ac:dyDescent="0.35">
      <c r="A384" s="24" t="s">
        <v>367</v>
      </c>
      <c r="B384" s="30">
        <v>2022</v>
      </c>
      <c r="C384" s="24" t="s">
        <v>296</v>
      </c>
      <c r="D384" s="24" t="s">
        <v>296</v>
      </c>
      <c r="E384" s="26" t="s">
        <v>188</v>
      </c>
      <c r="F384" s="30">
        <v>1</v>
      </c>
      <c r="G384" s="26" t="s">
        <v>341</v>
      </c>
      <c r="H384" s="26" t="s">
        <v>279</v>
      </c>
      <c r="I384" s="88">
        <v>99</v>
      </c>
      <c r="J384" s="38">
        <v>61301</v>
      </c>
      <c r="K384" s="24" t="s">
        <v>807</v>
      </c>
      <c r="L384" s="33">
        <v>1.1100000000000001</v>
      </c>
      <c r="M384" s="33">
        <v>0.83</v>
      </c>
      <c r="N384" s="33">
        <v>1.49</v>
      </c>
      <c r="O384" s="30">
        <v>1</v>
      </c>
      <c r="P384" s="30">
        <v>1</v>
      </c>
      <c r="Q384" s="30" t="s">
        <v>272</v>
      </c>
      <c r="R384" s="30" t="s">
        <v>272</v>
      </c>
      <c r="S384" s="30">
        <v>1</v>
      </c>
      <c r="T384" s="30">
        <v>1</v>
      </c>
      <c r="U384" s="30">
        <f t="shared" si="5"/>
        <v>2</v>
      </c>
      <c r="V384" s="30">
        <v>0</v>
      </c>
      <c r="W384" s="30">
        <v>1</v>
      </c>
      <c r="X384" s="24">
        <v>34915752</v>
      </c>
      <c r="Y384" s="26" t="s">
        <v>273</v>
      </c>
      <c r="Z384" s="26" t="s">
        <v>341</v>
      </c>
      <c r="AA384" s="26" t="s">
        <v>369</v>
      </c>
      <c r="AB384" s="32" t="s">
        <v>370</v>
      </c>
      <c r="AC384" s="32" t="s">
        <v>371</v>
      </c>
    </row>
    <row r="385" spans="1:29" s="9" customFormat="1" x14ac:dyDescent="0.35">
      <c r="A385" s="24" t="s">
        <v>267</v>
      </c>
      <c r="B385" s="30">
        <v>2019</v>
      </c>
      <c r="C385" s="24" t="s">
        <v>268</v>
      </c>
      <c r="D385" s="24" t="s">
        <v>268</v>
      </c>
      <c r="E385" s="24" t="s">
        <v>188</v>
      </c>
      <c r="F385" s="30">
        <v>1</v>
      </c>
      <c r="G385" s="24" t="s">
        <v>341</v>
      </c>
      <c r="H385" s="24" t="s">
        <v>279</v>
      </c>
      <c r="I385" s="38">
        <v>29</v>
      </c>
      <c r="J385" s="38">
        <v>61251</v>
      </c>
      <c r="K385" s="24" t="s">
        <v>342</v>
      </c>
      <c r="L385" s="33">
        <v>0.86</v>
      </c>
      <c r="M385" s="33">
        <v>0.47</v>
      </c>
      <c r="N385" s="33">
        <v>1.57</v>
      </c>
      <c r="O385" s="30">
        <v>1</v>
      </c>
      <c r="P385" s="30" t="s">
        <v>272</v>
      </c>
      <c r="Q385" s="30" t="s">
        <v>272</v>
      </c>
      <c r="R385" s="30" t="s">
        <v>272</v>
      </c>
      <c r="S385" s="30">
        <v>1</v>
      </c>
      <c r="T385" s="30">
        <v>1</v>
      </c>
      <c r="U385" s="30">
        <f t="shared" si="5"/>
        <v>2</v>
      </c>
      <c r="V385" s="30">
        <v>0</v>
      </c>
      <c r="W385" s="30">
        <v>1</v>
      </c>
      <c r="X385" s="24">
        <v>31113819</v>
      </c>
      <c r="Y385" s="24" t="s">
        <v>273</v>
      </c>
      <c r="Z385" s="26" t="s">
        <v>341</v>
      </c>
      <c r="AA385" s="26" t="s">
        <v>274</v>
      </c>
      <c r="AB385" s="32" t="s">
        <v>275</v>
      </c>
      <c r="AC385" s="32" t="s">
        <v>276</v>
      </c>
    </row>
    <row r="386" spans="1:29" s="9" customFormat="1" x14ac:dyDescent="0.35">
      <c r="A386" s="24" t="s">
        <v>650</v>
      </c>
      <c r="B386" s="30">
        <v>2025</v>
      </c>
      <c r="C386" s="24" t="s">
        <v>462</v>
      </c>
      <c r="D386" s="24" t="s">
        <v>462</v>
      </c>
      <c r="E386" s="24" t="s">
        <v>442</v>
      </c>
      <c r="F386" s="30">
        <v>1</v>
      </c>
      <c r="G386" s="24" t="s">
        <v>380</v>
      </c>
      <c r="H386" s="24" t="s">
        <v>279</v>
      </c>
      <c r="I386" s="38">
        <v>116</v>
      </c>
      <c r="J386" s="38">
        <v>60607</v>
      </c>
      <c r="K386" s="24" t="s">
        <v>651</v>
      </c>
      <c r="L386" s="33">
        <v>1.05</v>
      </c>
      <c r="M386" s="33">
        <v>0.82</v>
      </c>
      <c r="N386" s="33">
        <v>1.33</v>
      </c>
      <c r="O386" s="30">
        <v>1</v>
      </c>
      <c r="P386" s="30">
        <v>1</v>
      </c>
      <c r="Q386" s="30" t="s">
        <v>272</v>
      </c>
      <c r="R386" s="30" t="s">
        <v>272</v>
      </c>
      <c r="S386" s="30">
        <v>1</v>
      </c>
      <c r="T386" s="30">
        <v>1</v>
      </c>
      <c r="U386" s="31">
        <f t="shared" si="5"/>
        <v>2</v>
      </c>
      <c r="V386" s="30">
        <v>0</v>
      </c>
      <c r="W386" s="30" t="s">
        <v>272</v>
      </c>
      <c r="X386" s="24">
        <v>39183034</v>
      </c>
      <c r="Y386" s="24" t="s">
        <v>310</v>
      </c>
      <c r="Z386" s="26" t="s">
        <v>380</v>
      </c>
      <c r="AA386" s="37" t="s">
        <v>652</v>
      </c>
      <c r="AB386" s="32" t="s">
        <v>653</v>
      </c>
      <c r="AC386" s="32" t="s">
        <v>654</v>
      </c>
    </row>
    <row r="387" spans="1:29" s="9" customFormat="1" x14ac:dyDescent="0.35">
      <c r="A387" s="24" t="s">
        <v>993</v>
      </c>
      <c r="B387" s="30">
        <v>2021</v>
      </c>
      <c r="C387" s="24" t="s">
        <v>361</v>
      </c>
      <c r="D387" s="24" t="s">
        <v>361</v>
      </c>
      <c r="E387" s="24" t="s">
        <v>212</v>
      </c>
      <c r="F387" s="30">
        <v>1</v>
      </c>
      <c r="G387" s="24" t="s">
        <v>394</v>
      </c>
      <c r="H387" s="24" t="s">
        <v>303</v>
      </c>
      <c r="I387" s="38">
        <v>1442</v>
      </c>
      <c r="J387" s="38">
        <v>58701</v>
      </c>
      <c r="K387" s="24" t="s">
        <v>994</v>
      </c>
      <c r="L387" s="33">
        <v>0.99019511397927984</v>
      </c>
      <c r="M387" s="33">
        <v>0.94114114071818711</v>
      </c>
      <c r="N387" s="33">
        <v>1.0489959769559214</v>
      </c>
      <c r="O387" s="30">
        <v>1</v>
      </c>
      <c r="P387" s="30" t="s">
        <v>272</v>
      </c>
      <c r="Q387" s="30" t="s">
        <v>272</v>
      </c>
      <c r="R387" s="30" t="s">
        <v>272</v>
      </c>
      <c r="S387" s="30">
        <v>1</v>
      </c>
      <c r="T387" s="30">
        <v>1</v>
      </c>
      <c r="U387" s="30">
        <f t="shared" ref="U387:U450" si="6">SUM(S387:T387)</f>
        <v>2</v>
      </c>
      <c r="V387" s="30">
        <v>0</v>
      </c>
      <c r="W387" s="30">
        <v>1</v>
      </c>
      <c r="X387" s="24">
        <v>33423670</v>
      </c>
      <c r="Y387" s="24" t="s">
        <v>329</v>
      </c>
      <c r="Z387" s="26" t="s">
        <v>394</v>
      </c>
      <c r="AA387" s="26" t="s">
        <v>995</v>
      </c>
      <c r="AB387" s="32" t="s">
        <v>996</v>
      </c>
      <c r="AC387" s="32" t="s">
        <v>997</v>
      </c>
    </row>
    <row r="388" spans="1:29" s="9" customFormat="1" ht="43.5" x14ac:dyDescent="0.35">
      <c r="A388" s="24" t="s">
        <v>476</v>
      </c>
      <c r="B388" s="30">
        <v>2020</v>
      </c>
      <c r="C388" s="24" t="s">
        <v>352</v>
      </c>
      <c r="D388" s="24" t="s">
        <v>353</v>
      </c>
      <c r="E388" s="24" t="s">
        <v>156</v>
      </c>
      <c r="F388" s="30">
        <v>1</v>
      </c>
      <c r="G388" s="24" t="s">
        <v>463</v>
      </c>
      <c r="H388" s="24" t="s">
        <v>303</v>
      </c>
      <c r="I388" s="38">
        <v>450</v>
      </c>
      <c r="J388" s="38">
        <v>58279</v>
      </c>
      <c r="K388" s="24" t="s">
        <v>1017</v>
      </c>
      <c r="L388" s="33">
        <v>1.1499999999999899</v>
      </c>
      <c r="M388" s="33">
        <v>0.94</v>
      </c>
      <c r="N388" s="33">
        <v>1.41</v>
      </c>
      <c r="O388" s="30">
        <v>1</v>
      </c>
      <c r="P388" s="30" t="s">
        <v>272</v>
      </c>
      <c r="Q388" s="30" t="s">
        <v>272</v>
      </c>
      <c r="R388" s="30" t="s">
        <v>272</v>
      </c>
      <c r="S388" s="31">
        <v>1</v>
      </c>
      <c r="T388" s="31">
        <v>1</v>
      </c>
      <c r="U388" s="31">
        <f t="shared" si="6"/>
        <v>2</v>
      </c>
      <c r="V388" s="30">
        <v>0</v>
      </c>
      <c r="W388" s="30">
        <v>1</v>
      </c>
      <c r="X388" s="24">
        <v>31912782</v>
      </c>
      <c r="Y388" s="24" t="s">
        <v>273</v>
      </c>
      <c r="Z388" s="26" t="s">
        <v>463</v>
      </c>
      <c r="AA388" s="26" t="s">
        <v>871</v>
      </c>
      <c r="AB388" s="32" t="s">
        <v>872</v>
      </c>
      <c r="AC388" s="32" t="s">
        <v>873</v>
      </c>
    </row>
    <row r="389" spans="1:29" s="9" customFormat="1" x14ac:dyDescent="0.35">
      <c r="A389" s="24" t="s">
        <v>936</v>
      </c>
      <c r="B389" s="30">
        <v>2024</v>
      </c>
      <c r="C389" s="24" t="s">
        <v>393</v>
      </c>
      <c r="D389" s="24" t="s">
        <v>393</v>
      </c>
      <c r="E389" s="24" t="s">
        <v>734</v>
      </c>
      <c r="F389" s="30">
        <v>2</v>
      </c>
      <c r="G389" s="24" t="s">
        <v>448</v>
      </c>
      <c r="H389" s="24" t="s">
        <v>279</v>
      </c>
      <c r="I389" s="38">
        <v>308</v>
      </c>
      <c r="J389" s="38">
        <v>58201</v>
      </c>
      <c r="K389" s="24" t="s">
        <v>937</v>
      </c>
      <c r="L389" s="33">
        <v>1.26</v>
      </c>
      <c r="M389" s="33">
        <v>1</v>
      </c>
      <c r="N389" s="33">
        <v>1.58</v>
      </c>
      <c r="O389" s="30">
        <v>1</v>
      </c>
      <c r="P389" s="30" t="s">
        <v>272</v>
      </c>
      <c r="Q389" s="30" t="s">
        <v>272</v>
      </c>
      <c r="R389" s="30" t="s">
        <v>272</v>
      </c>
      <c r="S389" s="30">
        <v>1</v>
      </c>
      <c r="T389" s="30">
        <v>1</v>
      </c>
      <c r="U389" s="31">
        <f t="shared" si="6"/>
        <v>2</v>
      </c>
      <c r="V389" s="30">
        <v>0</v>
      </c>
      <c r="W389" s="30">
        <v>1</v>
      </c>
      <c r="X389" s="24">
        <v>39196559</v>
      </c>
      <c r="Y389" s="24" t="s">
        <v>310</v>
      </c>
      <c r="Z389" s="26" t="s">
        <v>448</v>
      </c>
      <c r="AA389" s="37" t="s">
        <v>938</v>
      </c>
      <c r="AB389" s="32" t="s">
        <v>939</v>
      </c>
      <c r="AC389" s="32" t="s">
        <v>940</v>
      </c>
    </row>
    <row r="390" spans="1:29" s="9" customFormat="1" x14ac:dyDescent="0.35">
      <c r="A390" s="24" t="s">
        <v>404</v>
      </c>
      <c r="B390" s="30">
        <v>2013</v>
      </c>
      <c r="C390" s="24" t="s">
        <v>307</v>
      </c>
      <c r="D390" s="24" t="s">
        <v>307</v>
      </c>
      <c r="E390" s="24" t="s">
        <v>35</v>
      </c>
      <c r="F390" s="30">
        <v>1</v>
      </c>
      <c r="G390" s="24" t="s">
        <v>269</v>
      </c>
      <c r="H390" s="24" t="s">
        <v>270</v>
      </c>
      <c r="I390" s="38">
        <v>46</v>
      </c>
      <c r="J390" s="38">
        <v>56944</v>
      </c>
      <c r="K390" s="24" t="s">
        <v>291</v>
      </c>
      <c r="L390" s="33">
        <v>0.89</v>
      </c>
      <c r="M390" s="33">
        <v>0.64</v>
      </c>
      <c r="N390" s="33">
        <v>1.24</v>
      </c>
      <c r="O390" s="30">
        <v>1</v>
      </c>
      <c r="P390" s="30" t="s">
        <v>272</v>
      </c>
      <c r="Q390" s="30" t="s">
        <v>272</v>
      </c>
      <c r="R390" s="30" t="s">
        <v>272</v>
      </c>
      <c r="S390" s="30">
        <v>1</v>
      </c>
      <c r="T390" s="30">
        <v>1</v>
      </c>
      <c r="U390" s="30">
        <f t="shared" si="6"/>
        <v>2</v>
      </c>
      <c r="V390" s="30">
        <v>0</v>
      </c>
      <c r="W390" s="30" t="s">
        <v>272</v>
      </c>
      <c r="X390" s="24">
        <v>23744044</v>
      </c>
      <c r="Y390" s="24" t="s">
        <v>310</v>
      </c>
      <c r="Z390" s="26" t="s">
        <v>269</v>
      </c>
      <c r="AA390" s="26" t="s">
        <v>405</v>
      </c>
      <c r="AB390" s="32" t="s">
        <v>406</v>
      </c>
      <c r="AC390" s="32" t="s">
        <v>407</v>
      </c>
    </row>
    <row r="391" spans="1:29" s="9" customFormat="1" x14ac:dyDescent="0.35">
      <c r="A391" s="24" t="s">
        <v>505</v>
      </c>
      <c r="B391" s="30">
        <v>2000</v>
      </c>
      <c r="C391" s="24" t="s">
        <v>361</v>
      </c>
      <c r="D391" s="24" t="s">
        <v>361</v>
      </c>
      <c r="E391" s="24" t="s">
        <v>41</v>
      </c>
      <c r="F391" s="30">
        <v>1</v>
      </c>
      <c r="G391" s="24" t="s">
        <v>340</v>
      </c>
      <c r="H391" s="24" t="s">
        <v>270</v>
      </c>
      <c r="I391" s="38">
        <v>122</v>
      </c>
      <c r="J391" s="38">
        <v>56837</v>
      </c>
      <c r="K391" s="24" t="s">
        <v>660</v>
      </c>
      <c r="L391" s="33">
        <v>0.83</v>
      </c>
      <c r="M391" s="33">
        <v>0.53</v>
      </c>
      <c r="N391" s="33">
        <v>1.32</v>
      </c>
      <c r="O391" s="30">
        <v>1</v>
      </c>
      <c r="P391" s="30" t="s">
        <v>272</v>
      </c>
      <c r="Q391" s="30" t="s">
        <v>272</v>
      </c>
      <c r="R391" s="30" t="s">
        <v>272</v>
      </c>
      <c r="S391" s="30">
        <v>1</v>
      </c>
      <c r="T391" s="30">
        <v>0</v>
      </c>
      <c r="U391" s="30">
        <f t="shared" si="6"/>
        <v>1</v>
      </c>
      <c r="V391" s="30">
        <v>0</v>
      </c>
      <c r="W391" s="30">
        <v>1</v>
      </c>
      <c r="X391" s="24">
        <v>10997541</v>
      </c>
      <c r="Y391" s="24" t="s">
        <v>310</v>
      </c>
      <c r="Z391" s="26" t="s">
        <v>340</v>
      </c>
      <c r="AA391" s="26" t="s">
        <v>661</v>
      </c>
      <c r="AB391" s="32" t="s">
        <v>562</v>
      </c>
      <c r="AC391" s="32" t="s">
        <v>563</v>
      </c>
    </row>
    <row r="392" spans="1:29" s="9" customFormat="1" ht="29" x14ac:dyDescent="0.35">
      <c r="A392" s="24" t="s">
        <v>505</v>
      </c>
      <c r="B392" s="30">
        <v>2000</v>
      </c>
      <c r="C392" s="24" t="s">
        <v>325</v>
      </c>
      <c r="D392" s="24" t="s">
        <v>325</v>
      </c>
      <c r="E392" s="24" t="s">
        <v>41</v>
      </c>
      <c r="F392" s="30">
        <v>1</v>
      </c>
      <c r="G392" s="24" t="s">
        <v>340</v>
      </c>
      <c r="H392" s="24" t="s">
        <v>270</v>
      </c>
      <c r="I392" s="38">
        <v>242</v>
      </c>
      <c r="J392" s="38">
        <v>56837</v>
      </c>
      <c r="K392" s="24" t="s">
        <v>660</v>
      </c>
      <c r="L392" s="33">
        <v>1.1393409932452121</v>
      </c>
      <c r="M392" s="33">
        <v>0.8887952816556649</v>
      </c>
      <c r="N392" s="33">
        <v>1.4686680104574941</v>
      </c>
      <c r="O392" s="30">
        <v>1</v>
      </c>
      <c r="P392" s="30" t="s">
        <v>272</v>
      </c>
      <c r="Q392" s="30" t="s">
        <v>272</v>
      </c>
      <c r="R392" s="30" t="s">
        <v>272</v>
      </c>
      <c r="S392" s="30">
        <v>1</v>
      </c>
      <c r="T392" s="30">
        <v>1</v>
      </c>
      <c r="U392" s="31">
        <f t="shared" si="6"/>
        <v>2</v>
      </c>
      <c r="V392" s="30">
        <v>0</v>
      </c>
      <c r="W392" s="30">
        <v>1</v>
      </c>
      <c r="X392" s="24">
        <v>10997541</v>
      </c>
      <c r="Y392" s="24" t="s">
        <v>560</v>
      </c>
      <c r="Z392" s="26" t="s">
        <v>340</v>
      </c>
      <c r="AA392" s="26" t="s">
        <v>848</v>
      </c>
      <c r="AB392" s="32" t="s">
        <v>562</v>
      </c>
      <c r="AC392" s="32" t="s">
        <v>563</v>
      </c>
    </row>
    <row r="393" spans="1:29" s="9" customFormat="1" x14ac:dyDescent="0.35">
      <c r="A393" s="24" t="s">
        <v>282</v>
      </c>
      <c r="B393" s="30">
        <v>2016</v>
      </c>
      <c r="C393" s="24" t="s">
        <v>283</v>
      </c>
      <c r="D393" s="24" t="s">
        <v>283</v>
      </c>
      <c r="E393" s="24" t="s">
        <v>35</v>
      </c>
      <c r="F393" s="30">
        <v>1</v>
      </c>
      <c r="G393" s="24" t="s">
        <v>269</v>
      </c>
      <c r="H393" s="24" t="s">
        <v>270</v>
      </c>
      <c r="I393" s="38">
        <v>14</v>
      </c>
      <c r="J393" s="38">
        <v>56790</v>
      </c>
      <c r="K393" s="24" t="s">
        <v>291</v>
      </c>
      <c r="L393" s="33">
        <v>0.73</v>
      </c>
      <c r="M393" s="33">
        <v>0.42</v>
      </c>
      <c r="N393" s="33">
        <v>1.29</v>
      </c>
      <c r="O393" s="30">
        <v>1</v>
      </c>
      <c r="P393" s="30" t="s">
        <v>272</v>
      </c>
      <c r="Q393" s="30">
        <v>1</v>
      </c>
      <c r="R393" s="30" t="s">
        <v>272</v>
      </c>
      <c r="S393" s="30">
        <v>1</v>
      </c>
      <c r="T393" s="30">
        <v>1</v>
      </c>
      <c r="U393" s="30">
        <f t="shared" si="6"/>
        <v>2</v>
      </c>
      <c r="V393" s="30">
        <v>0</v>
      </c>
      <c r="W393" s="30">
        <v>1</v>
      </c>
      <c r="X393" s="24">
        <v>27742674</v>
      </c>
      <c r="Y393" s="24" t="s">
        <v>273</v>
      </c>
      <c r="Z393" s="26" t="s">
        <v>269</v>
      </c>
      <c r="AA393" s="26" t="s">
        <v>285</v>
      </c>
      <c r="AB393" s="32" t="s">
        <v>286</v>
      </c>
      <c r="AC393" s="32" t="s">
        <v>287</v>
      </c>
    </row>
    <row r="394" spans="1:29" s="9" customFormat="1" x14ac:dyDescent="0.35">
      <c r="A394" s="24" t="s">
        <v>886</v>
      </c>
      <c r="B394" s="30">
        <v>2010</v>
      </c>
      <c r="C394" s="24" t="s">
        <v>379</v>
      </c>
      <c r="D394" s="24" t="s">
        <v>379</v>
      </c>
      <c r="E394" s="24" t="s">
        <v>54</v>
      </c>
      <c r="F394" s="30">
        <v>1</v>
      </c>
      <c r="G394" s="24" t="s">
        <v>269</v>
      </c>
      <c r="H394" s="24" t="s">
        <v>270</v>
      </c>
      <c r="I394" s="38">
        <v>277</v>
      </c>
      <c r="J394" s="38">
        <v>56091</v>
      </c>
      <c r="K394" s="24" t="s">
        <v>887</v>
      </c>
      <c r="L394" s="33">
        <v>0.98</v>
      </c>
      <c r="M394" s="33">
        <v>0.83</v>
      </c>
      <c r="N394" s="33">
        <v>1.1499999999999899</v>
      </c>
      <c r="O394" s="30">
        <v>1</v>
      </c>
      <c r="P394" s="30" t="s">
        <v>272</v>
      </c>
      <c r="Q394" s="30" t="s">
        <v>272</v>
      </c>
      <c r="R394" s="30" t="s">
        <v>272</v>
      </c>
      <c r="S394" s="30">
        <v>1</v>
      </c>
      <c r="T394" s="30">
        <v>1</v>
      </c>
      <c r="U394" s="30">
        <f t="shared" si="6"/>
        <v>2</v>
      </c>
      <c r="V394" s="30">
        <v>0</v>
      </c>
      <c r="W394" s="30">
        <v>1</v>
      </c>
      <c r="X394" s="24">
        <v>20924664</v>
      </c>
      <c r="Y394" s="24" t="s">
        <v>310</v>
      </c>
      <c r="Z394" s="26" t="s">
        <v>269</v>
      </c>
      <c r="AA394" s="26" t="s">
        <v>888</v>
      </c>
      <c r="AB394" s="32" t="s">
        <v>889</v>
      </c>
      <c r="AC394" s="32" t="s">
        <v>890</v>
      </c>
    </row>
    <row r="395" spans="1:29" s="9" customFormat="1" x14ac:dyDescent="0.35">
      <c r="A395" s="24" t="s">
        <v>518</v>
      </c>
      <c r="B395" s="30">
        <v>2014</v>
      </c>
      <c r="C395" s="24" t="s">
        <v>268</v>
      </c>
      <c r="D395" s="24" t="s">
        <v>268</v>
      </c>
      <c r="E395" s="24" t="s">
        <v>67</v>
      </c>
      <c r="F395" s="30">
        <v>1</v>
      </c>
      <c r="G395" s="24" t="s">
        <v>302</v>
      </c>
      <c r="H395" s="24" t="s">
        <v>303</v>
      </c>
      <c r="I395" s="38">
        <v>77</v>
      </c>
      <c r="J395" s="38">
        <v>54725</v>
      </c>
      <c r="K395" s="24" t="s">
        <v>519</v>
      </c>
      <c r="L395" s="33">
        <v>1.35</v>
      </c>
      <c r="M395" s="33">
        <v>1.02</v>
      </c>
      <c r="N395" s="33">
        <v>1.79</v>
      </c>
      <c r="O395" s="30">
        <v>1</v>
      </c>
      <c r="P395" s="30" t="s">
        <v>272</v>
      </c>
      <c r="Q395" s="30" t="s">
        <v>272</v>
      </c>
      <c r="R395" s="30" t="s">
        <v>272</v>
      </c>
      <c r="S395" s="30">
        <v>1</v>
      </c>
      <c r="T395" s="30">
        <v>1</v>
      </c>
      <c r="U395" s="30">
        <f t="shared" si="6"/>
        <v>2</v>
      </c>
      <c r="V395" s="30">
        <v>0</v>
      </c>
      <c r="W395" s="30">
        <v>1</v>
      </c>
      <c r="X395" s="24">
        <v>24997743</v>
      </c>
      <c r="Y395" s="24" t="s">
        <v>310</v>
      </c>
      <c r="Z395" s="26" t="s">
        <v>302</v>
      </c>
      <c r="AA395" s="26" t="s">
        <v>520</v>
      </c>
      <c r="AB395" s="32" t="s">
        <v>521</v>
      </c>
      <c r="AC395" s="32" t="s">
        <v>522</v>
      </c>
    </row>
    <row r="396" spans="1:29" s="9" customFormat="1" x14ac:dyDescent="0.35">
      <c r="A396" s="24" t="s">
        <v>518</v>
      </c>
      <c r="B396" s="30">
        <v>2014</v>
      </c>
      <c r="C396" s="24" t="s">
        <v>283</v>
      </c>
      <c r="D396" s="24" t="s">
        <v>283</v>
      </c>
      <c r="E396" s="26" t="s">
        <v>67</v>
      </c>
      <c r="F396" s="31">
        <v>1</v>
      </c>
      <c r="G396" s="26" t="s">
        <v>302</v>
      </c>
      <c r="H396" s="26" t="s">
        <v>303</v>
      </c>
      <c r="I396" s="38">
        <v>79</v>
      </c>
      <c r="J396" s="38">
        <v>54725</v>
      </c>
      <c r="K396" s="26" t="s">
        <v>532</v>
      </c>
      <c r="L396" s="33">
        <v>1.35</v>
      </c>
      <c r="M396" s="33">
        <v>1.04</v>
      </c>
      <c r="N396" s="33">
        <v>1.77</v>
      </c>
      <c r="O396" s="30">
        <v>1</v>
      </c>
      <c r="P396" s="30" t="s">
        <v>272</v>
      </c>
      <c r="Q396" s="30" t="s">
        <v>272</v>
      </c>
      <c r="R396" s="30" t="s">
        <v>272</v>
      </c>
      <c r="S396" s="30">
        <v>1</v>
      </c>
      <c r="T396" s="30">
        <v>1</v>
      </c>
      <c r="U396" s="30">
        <f t="shared" si="6"/>
        <v>2</v>
      </c>
      <c r="V396" s="30">
        <v>0</v>
      </c>
      <c r="W396" s="30">
        <v>1</v>
      </c>
      <c r="X396" s="26">
        <v>24997743</v>
      </c>
      <c r="Y396" s="26" t="s">
        <v>310</v>
      </c>
      <c r="Z396" s="26" t="s">
        <v>302</v>
      </c>
      <c r="AA396" s="26" t="s">
        <v>520</v>
      </c>
      <c r="AB396" s="32" t="s">
        <v>521</v>
      </c>
      <c r="AC396" s="32" t="s">
        <v>522</v>
      </c>
    </row>
    <row r="397" spans="1:29" s="9" customFormat="1" x14ac:dyDescent="0.35">
      <c r="A397" s="24" t="s">
        <v>518</v>
      </c>
      <c r="B397" s="30">
        <v>2014</v>
      </c>
      <c r="C397" s="24" t="s">
        <v>491</v>
      </c>
      <c r="D397" s="24" t="s">
        <v>491</v>
      </c>
      <c r="E397" s="24" t="s">
        <v>67</v>
      </c>
      <c r="F397" s="30">
        <v>1</v>
      </c>
      <c r="G397" s="26" t="s">
        <v>302</v>
      </c>
      <c r="H397" s="26" t="s">
        <v>303</v>
      </c>
      <c r="I397" s="38">
        <v>195</v>
      </c>
      <c r="J397" s="38">
        <v>54725</v>
      </c>
      <c r="K397" s="26" t="s">
        <v>532</v>
      </c>
      <c r="L397" s="33">
        <v>1.34</v>
      </c>
      <c r="M397" s="33">
        <v>1.1000000000000001</v>
      </c>
      <c r="N397" s="33">
        <v>1.63</v>
      </c>
      <c r="O397" s="30">
        <v>1</v>
      </c>
      <c r="P397" s="30" t="s">
        <v>272</v>
      </c>
      <c r="Q397" s="30" t="s">
        <v>272</v>
      </c>
      <c r="R397" s="30">
        <v>1</v>
      </c>
      <c r="S397" s="30">
        <f>W397</f>
        <v>1</v>
      </c>
      <c r="T397" s="30">
        <v>1</v>
      </c>
      <c r="U397" s="30">
        <f t="shared" si="6"/>
        <v>2</v>
      </c>
      <c r="V397" s="30">
        <v>0</v>
      </c>
      <c r="W397" s="30">
        <v>1</v>
      </c>
      <c r="X397" s="26">
        <v>24997743</v>
      </c>
      <c r="Y397" s="26" t="s">
        <v>310</v>
      </c>
      <c r="Z397" s="26" t="s">
        <v>302</v>
      </c>
      <c r="AA397" s="26" t="s">
        <v>520</v>
      </c>
      <c r="AB397" s="32" t="s">
        <v>521</v>
      </c>
      <c r="AC397" s="32" t="s">
        <v>522</v>
      </c>
    </row>
    <row r="398" spans="1:29" s="9" customFormat="1" x14ac:dyDescent="0.35">
      <c r="A398" s="24" t="s">
        <v>518</v>
      </c>
      <c r="B398" s="30">
        <v>2014</v>
      </c>
      <c r="C398" s="24" t="s">
        <v>387</v>
      </c>
      <c r="D398" s="24" t="s">
        <v>387</v>
      </c>
      <c r="E398" s="24" t="s">
        <v>67</v>
      </c>
      <c r="F398" s="30">
        <v>1</v>
      </c>
      <c r="G398" s="26" t="s">
        <v>302</v>
      </c>
      <c r="H398" s="26" t="s">
        <v>303</v>
      </c>
      <c r="I398" s="38">
        <v>218</v>
      </c>
      <c r="J398" s="38">
        <v>54725</v>
      </c>
      <c r="K398" s="26" t="s">
        <v>532</v>
      </c>
      <c r="L398" s="33">
        <v>1.22</v>
      </c>
      <c r="M398" s="33">
        <v>1.01</v>
      </c>
      <c r="N398" s="33">
        <v>1.46</v>
      </c>
      <c r="O398" s="30">
        <v>1</v>
      </c>
      <c r="P398" s="30" t="s">
        <v>272</v>
      </c>
      <c r="Q398" s="30" t="s">
        <v>272</v>
      </c>
      <c r="R398" s="30">
        <v>1</v>
      </c>
      <c r="S398" s="30">
        <v>1</v>
      </c>
      <c r="T398" s="30">
        <v>1</v>
      </c>
      <c r="U398" s="30">
        <f t="shared" si="6"/>
        <v>2</v>
      </c>
      <c r="V398" s="30">
        <v>0</v>
      </c>
      <c r="W398" s="30">
        <v>1</v>
      </c>
      <c r="X398" s="26">
        <v>24997743</v>
      </c>
      <c r="Y398" s="26" t="s">
        <v>310</v>
      </c>
      <c r="Z398" s="26" t="s">
        <v>302</v>
      </c>
      <c r="AA398" s="26" t="s">
        <v>520</v>
      </c>
      <c r="AB398" s="32" t="s">
        <v>521</v>
      </c>
      <c r="AC398" s="32" t="s">
        <v>522</v>
      </c>
    </row>
    <row r="399" spans="1:29" s="9" customFormat="1" x14ac:dyDescent="0.35">
      <c r="A399" s="24" t="s">
        <v>518</v>
      </c>
      <c r="B399" s="30">
        <v>2014</v>
      </c>
      <c r="C399" s="26" t="s">
        <v>393</v>
      </c>
      <c r="D399" s="24" t="s">
        <v>393</v>
      </c>
      <c r="E399" s="26" t="s">
        <v>67</v>
      </c>
      <c r="F399" s="31">
        <v>1</v>
      </c>
      <c r="G399" s="26" t="s">
        <v>302</v>
      </c>
      <c r="H399" s="26" t="s">
        <v>303</v>
      </c>
      <c r="I399" s="38">
        <v>609</v>
      </c>
      <c r="J399" s="38">
        <v>54725</v>
      </c>
      <c r="K399" s="26" t="s">
        <v>519</v>
      </c>
      <c r="L399" s="33">
        <v>1.08</v>
      </c>
      <c r="M399" s="33">
        <v>0.97</v>
      </c>
      <c r="N399" s="33">
        <v>1.2</v>
      </c>
      <c r="O399" s="30">
        <v>1</v>
      </c>
      <c r="P399" s="30" t="s">
        <v>272</v>
      </c>
      <c r="Q399" s="30" t="s">
        <v>272</v>
      </c>
      <c r="R399" s="30" t="s">
        <v>272</v>
      </c>
      <c r="S399" s="30">
        <v>1</v>
      </c>
      <c r="T399" s="30">
        <v>1</v>
      </c>
      <c r="U399" s="30">
        <f t="shared" si="6"/>
        <v>2</v>
      </c>
      <c r="V399" s="30">
        <v>0</v>
      </c>
      <c r="W399" s="30">
        <v>1</v>
      </c>
      <c r="X399" s="26">
        <v>24997743</v>
      </c>
      <c r="Y399" s="26" t="s">
        <v>310</v>
      </c>
      <c r="Z399" s="26" t="s">
        <v>302</v>
      </c>
      <c r="AA399" s="26" t="s">
        <v>520</v>
      </c>
      <c r="AB399" s="32" t="s">
        <v>521</v>
      </c>
      <c r="AC399" s="32" t="s">
        <v>522</v>
      </c>
    </row>
    <row r="400" spans="1:29" s="9" customFormat="1" x14ac:dyDescent="0.35">
      <c r="A400" s="24" t="s">
        <v>367</v>
      </c>
      <c r="B400" s="30">
        <v>2022</v>
      </c>
      <c r="C400" s="24" t="s">
        <v>296</v>
      </c>
      <c r="D400" s="24" t="s">
        <v>296</v>
      </c>
      <c r="E400" s="26" t="s">
        <v>565</v>
      </c>
      <c r="F400" s="30">
        <v>1</v>
      </c>
      <c r="G400" s="26" t="s">
        <v>380</v>
      </c>
      <c r="H400" s="26" t="s">
        <v>279</v>
      </c>
      <c r="I400" s="38">
        <v>105</v>
      </c>
      <c r="J400" s="38">
        <v>54476</v>
      </c>
      <c r="K400" s="24" t="s">
        <v>566</v>
      </c>
      <c r="L400" s="33">
        <v>1.01</v>
      </c>
      <c r="M400" s="33">
        <v>0.74</v>
      </c>
      <c r="N400" s="33">
        <v>1.39</v>
      </c>
      <c r="O400" s="30">
        <v>1</v>
      </c>
      <c r="P400" s="30">
        <v>1</v>
      </c>
      <c r="Q400" s="30" t="s">
        <v>272</v>
      </c>
      <c r="R400" s="30" t="s">
        <v>272</v>
      </c>
      <c r="S400" s="30">
        <v>1</v>
      </c>
      <c r="T400" s="30">
        <v>1</v>
      </c>
      <c r="U400" s="30">
        <f t="shared" si="6"/>
        <v>2</v>
      </c>
      <c r="V400" s="30">
        <v>0</v>
      </c>
      <c r="W400" s="30">
        <v>1</v>
      </c>
      <c r="X400" s="24">
        <v>34915752</v>
      </c>
      <c r="Y400" s="26" t="s">
        <v>273</v>
      </c>
      <c r="Z400" s="26" t="s">
        <v>380</v>
      </c>
      <c r="AA400" s="26" t="s">
        <v>369</v>
      </c>
      <c r="AB400" s="32" t="s">
        <v>370</v>
      </c>
      <c r="AC400" s="32" t="s">
        <v>371</v>
      </c>
    </row>
    <row r="401" spans="1:29" s="9" customFormat="1" x14ac:dyDescent="0.35">
      <c r="A401" s="24" t="s">
        <v>748</v>
      </c>
      <c r="B401" s="30">
        <v>2019</v>
      </c>
      <c r="C401" s="24" t="s">
        <v>469</v>
      </c>
      <c r="D401" s="24" t="s">
        <v>469</v>
      </c>
      <c r="E401" s="24" t="s">
        <v>442</v>
      </c>
      <c r="F401" s="30">
        <v>1</v>
      </c>
      <c r="G401" s="24" t="s">
        <v>380</v>
      </c>
      <c r="H401" s="24" t="s">
        <v>279</v>
      </c>
      <c r="I401" s="38">
        <v>180</v>
      </c>
      <c r="J401" s="38">
        <v>53651</v>
      </c>
      <c r="K401" s="24" t="s">
        <v>749</v>
      </c>
      <c r="L401" s="33">
        <v>1.37</v>
      </c>
      <c r="M401" s="33">
        <v>1.1000000000000001</v>
      </c>
      <c r="N401" s="33">
        <v>1.7</v>
      </c>
      <c r="O401" s="30">
        <v>1</v>
      </c>
      <c r="P401" s="30" t="s">
        <v>272</v>
      </c>
      <c r="Q401" s="30" t="s">
        <v>272</v>
      </c>
      <c r="R401" s="30" t="s">
        <v>272</v>
      </c>
      <c r="S401" s="30">
        <f>O401</f>
        <v>1</v>
      </c>
      <c r="T401" s="30">
        <v>1</v>
      </c>
      <c r="U401" s="30">
        <f t="shared" si="6"/>
        <v>2</v>
      </c>
      <c r="V401" s="30">
        <v>0</v>
      </c>
      <c r="W401" s="30">
        <v>1</v>
      </c>
      <c r="X401" s="24">
        <v>29672353</v>
      </c>
      <c r="Y401" s="24" t="s">
        <v>273</v>
      </c>
      <c r="Z401" s="26" t="s">
        <v>380</v>
      </c>
      <c r="AA401" s="26" t="s">
        <v>750</v>
      </c>
      <c r="AB401" s="32" t="s">
        <v>751</v>
      </c>
      <c r="AC401" s="32" t="s">
        <v>752</v>
      </c>
    </row>
    <row r="402" spans="1:29" s="9" customFormat="1" ht="29" x14ac:dyDescent="0.35">
      <c r="A402" s="24" t="s">
        <v>476</v>
      </c>
      <c r="B402" s="30">
        <v>2011</v>
      </c>
      <c r="C402" s="24" t="s">
        <v>387</v>
      </c>
      <c r="D402" s="24" t="s">
        <v>387</v>
      </c>
      <c r="E402" s="24" t="s">
        <v>164</v>
      </c>
      <c r="F402" s="30">
        <v>1</v>
      </c>
      <c r="G402" s="24" t="s">
        <v>269</v>
      </c>
      <c r="H402" s="26" t="s">
        <v>270</v>
      </c>
      <c r="I402" s="38">
        <v>135</v>
      </c>
      <c r="J402" s="38">
        <v>52040</v>
      </c>
      <c r="K402" s="24" t="s">
        <v>631</v>
      </c>
      <c r="L402" s="33">
        <v>1.1200000000000001</v>
      </c>
      <c r="M402" s="33">
        <v>0.89</v>
      </c>
      <c r="N402" s="33">
        <v>1.4</v>
      </c>
      <c r="O402" s="30">
        <v>1</v>
      </c>
      <c r="P402" s="30" t="s">
        <v>272</v>
      </c>
      <c r="Q402" s="30" t="s">
        <v>272</v>
      </c>
      <c r="R402" s="30">
        <v>1</v>
      </c>
      <c r="S402" s="30">
        <v>1</v>
      </c>
      <c r="T402" s="30">
        <v>1</v>
      </c>
      <c r="U402" s="30">
        <f t="shared" si="6"/>
        <v>2</v>
      </c>
      <c r="V402" s="30">
        <v>0</v>
      </c>
      <c r="W402" s="30">
        <v>1</v>
      </c>
      <c r="X402" s="24">
        <v>21105029</v>
      </c>
      <c r="Y402" s="26" t="s">
        <v>273</v>
      </c>
      <c r="Z402" s="26" t="s">
        <v>269</v>
      </c>
      <c r="AA402" s="26" t="s">
        <v>478</v>
      </c>
      <c r="AB402" s="32" t="s">
        <v>479</v>
      </c>
      <c r="AC402" s="32" t="s">
        <v>480</v>
      </c>
    </row>
    <row r="403" spans="1:29" s="9" customFormat="1" ht="29" x14ac:dyDescent="0.35">
      <c r="A403" s="24" t="s">
        <v>1152</v>
      </c>
      <c r="B403" s="30">
        <v>2017</v>
      </c>
      <c r="C403" s="24" t="s">
        <v>393</v>
      </c>
      <c r="D403" s="24" t="s">
        <v>393</v>
      </c>
      <c r="E403" s="26" t="s">
        <v>75</v>
      </c>
      <c r="F403" s="31">
        <v>1</v>
      </c>
      <c r="G403" s="26" t="s">
        <v>269</v>
      </c>
      <c r="H403" s="26" t="s">
        <v>270</v>
      </c>
      <c r="I403" s="38">
        <v>963</v>
      </c>
      <c r="J403" s="38">
        <v>51529</v>
      </c>
      <c r="K403" s="24" t="s">
        <v>304</v>
      </c>
      <c r="L403" s="33">
        <v>1.3348497339523122</v>
      </c>
      <c r="M403" s="33">
        <v>1.219605773820535</v>
      </c>
      <c r="N403" s="33">
        <v>1.4708221688666887</v>
      </c>
      <c r="O403" s="30">
        <v>1</v>
      </c>
      <c r="P403" s="30" t="s">
        <v>272</v>
      </c>
      <c r="Q403" s="30" t="s">
        <v>272</v>
      </c>
      <c r="R403" s="30" t="s">
        <v>272</v>
      </c>
      <c r="S403" s="30">
        <v>1</v>
      </c>
      <c r="T403" s="30">
        <v>1</v>
      </c>
      <c r="U403" s="30">
        <f t="shared" si="6"/>
        <v>2</v>
      </c>
      <c r="V403" s="30">
        <v>0</v>
      </c>
      <c r="W403" s="30">
        <v>1</v>
      </c>
      <c r="X403" s="24">
        <v>31276608</v>
      </c>
      <c r="Y403" s="26" t="s">
        <v>329</v>
      </c>
      <c r="Z403" s="26" t="s">
        <v>269</v>
      </c>
      <c r="AA403" s="26" t="s">
        <v>1153</v>
      </c>
      <c r="AB403" s="32" t="s">
        <v>1154</v>
      </c>
      <c r="AC403" s="32" t="s">
        <v>1155</v>
      </c>
    </row>
    <row r="404" spans="1:29" s="9" customFormat="1" x14ac:dyDescent="0.35">
      <c r="A404" s="24" t="s">
        <v>282</v>
      </c>
      <c r="B404" s="30">
        <v>2016</v>
      </c>
      <c r="C404" s="24" t="s">
        <v>283</v>
      </c>
      <c r="D404" s="24" t="s">
        <v>283</v>
      </c>
      <c r="E404" s="24" t="s">
        <v>75</v>
      </c>
      <c r="F404" s="30">
        <v>1</v>
      </c>
      <c r="G404" s="24" t="s">
        <v>269</v>
      </c>
      <c r="H404" s="24" t="s">
        <v>270</v>
      </c>
      <c r="I404" s="38">
        <v>88</v>
      </c>
      <c r="J404" s="38">
        <v>51437</v>
      </c>
      <c r="K404" s="24" t="s">
        <v>290</v>
      </c>
      <c r="L404" s="33">
        <v>1.53</v>
      </c>
      <c r="M404" s="33">
        <v>1.1599999999999899</v>
      </c>
      <c r="N404" s="33">
        <v>2.02999999999999</v>
      </c>
      <c r="O404" s="30">
        <v>1</v>
      </c>
      <c r="P404" s="30" t="s">
        <v>272</v>
      </c>
      <c r="Q404" s="30">
        <v>1</v>
      </c>
      <c r="R404" s="30" t="s">
        <v>272</v>
      </c>
      <c r="S404" s="30">
        <v>1</v>
      </c>
      <c r="T404" s="30">
        <v>1</v>
      </c>
      <c r="U404" s="30">
        <f t="shared" si="6"/>
        <v>2</v>
      </c>
      <c r="V404" s="30">
        <v>0</v>
      </c>
      <c r="W404" s="30">
        <v>1</v>
      </c>
      <c r="X404" s="24">
        <v>27742674</v>
      </c>
      <c r="Y404" s="24" t="s">
        <v>273</v>
      </c>
      <c r="Z404" s="26" t="s">
        <v>269</v>
      </c>
      <c r="AA404" s="26" t="s">
        <v>285</v>
      </c>
      <c r="AB404" s="32" t="s">
        <v>286</v>
      </c>
      <c r="AC404" s="32" t="s">
        <v>287</v>
      </c>
    </row>
    <row r="405" spans="1:29" s="9" customFormat="1" x14ac:dyDescent="0.35">
      <c r="A405" s="24" t="s">
        <v>744</v>
      </c>
      <c r="B405" s="30">
        <v>2018</v>
      </c>
      <c r="C405" s="24" t="s">
        <v>474</v>
      </c>
      <c r="D405" s="24" t="s">
        <v>474</v>
      </c>
      <c r="E405" s="24" t="s">
        <v>75</v>
      </c>
      <c r="F405" s="30">
        <v>1</v>
      </c>
      <c r="G405" s="24" t="s">
        <v>269</v>
      </c>
      <c r="H405" s="24" t="s">
        <v>270</v>
      </c>
      <c r="I405" s="38">
        <v>178</v>
      </c>
      <c r="J405" s="38">
        <v>51400</v>
      </c>
      <c r="K405" s="24" t="s">
        <v>417</v>
      </c>
      <c r="L405" s="33">
        <v>1.02</v>
      </c>
      <c r="M405" s="33">
        <v>0.97</v>
      </c>
      <c r="N405" s="33">
        <v>1.06</v>
      </c>
      <c r="O405" s="30">
        <v>1</v>
      </c>
      <c r="P405" s="30" t="s">
        <v>272</v>
      </c>
      <c r="Q405" s="30" t="s">
        <v>272</v>
      </c>
      <c r="R405" s="30" t="s">
        <v>272</v>
      </c>
      <c r="S405" s="30">
        <v>1</v>
      </c>
      <c r="T405" s="30">
        <v>1</v>
      </c>
      <c r="U405" s="30">
        <f t="shared" si="6"/>
        <v>2</v>
      </c>
      <c r="V405" s="30">
        <v>0</v>
      </c>
      <c r="W405" s="30">
        <v>0</v>
      </c>
      <c r="X405" s="24">
        <v>29943102</v>
      </c>
      <c r="Y405" s="24" t="s">
        <v>273</v>
      </c>
      <c r="Z405" s="26" t="s">
        <v>269</v>
      </c>
      <c r="AA405" s="26" t="s">
        <v>745</v>
      </c>
      <c r="AB405" s="32" t="s">
        <v>746</v>
      </c>
      <c r="AC405" s="32" t="s">
        <v>747</v>
      </c>
    </row>
    <row r="406" spans="1:29" s="9" customFormat="1" x14ac:dyDescent="0.35">
      <c r="A406" s="24" t="s">
        <v>282</v>
      </c>
      <c r="B406" s="30">
        <v>2016</v>
      </c>
      <c r="C406" s="24" t="s">
        <v>283</v>
      </c>
      <c r="D406" s="24" t="s">
        <v>283</v>
      </c>
      <c r="E406" s="24" t="s">
        <v>30</v>
      </c>
      <c r="F406" s="30">
        <v>1</v>
      </c>
      <c r="G406" s="24" t="s">
        <v>269</v>
      </c>
      <c r="H406" s="24" t="s">
        <v>270</v>
      </c>
      <c r="I406" s="38">
        <v>39</v>
      </c>
      <c r="J406" s="38">
        <v>51105</v>
      </c>
      <c r="K406" s="24" t="s">
        <v>385</v>
      </c>
      <c r="L406" s="33">
        <v>0.93</v>
      </c>
      <c r="M406" s="33">
        <v>0.63</v>
      </c>
      <c r="N406" s="33">
        <v>1.39</v>
      </c>
      <c r="O406" s="30">
        <v>1</v>
      </c>
      <c r="P406" s="30" t="s">
        <v>272</v>
      </c>
      <c r="Q406" s="30">
        <v>1</v>
      </c>
      <c r="R406" s="30" t="s">
        <v>272</v>
      </c>
      <c r="S406" s="30">
        <v>1</v>
      </c>
      <c r="T406" s="30">
        <v>1</v>
      </c>
      <c r="U406" s="30">
        <f t="shared" si="6"/>
        <v>2</v>
      </c>
      <c r="V406" s="30">
        <v>0</v>
      </c>
      <c r="W406" s="30">
        <v>1</v>
      </c>
      <c r="X406" s="24">
        <v>27742674</v>
      </c>
      <c r="Y406" s="24" t="s">
        <v>273</v>
      </c>
      <c r="Z406" s="26" t="s">
        <v>269</v>
      </c>
      <c r="AA406" s="26" t="s">
        <v>285</v>
      </c>
      <c r="AB406" s="32" t="s">
        <v>286</v>
      </c>
      <c r="AC406" s="32" t="s">
        <v>287</v>
      </c>
    </row>
    <row r="407" spans="1:29" s="9" customFormat="1" x14ac:dyDescent="0.35">
      <c r="A407" s="24" t="s">
        <v>1007</v>
      </c>
      <c r="B407" s="30">
        <v>2015</v>
      </c>
      <c r="C407" s="24" t="s">
        <v>325</v>
      </c>
      <c r="D407" s="24" t="s">
        <v>325</v>
      </c>
      <c r="E407" s="24" t="s">
        <v>194</v>
      </c>
      <c r="F407" s="30">
        <v>1</v>
      </c>
      <c r="G407" s="24" t="s">
        <v>269</v>
      </c>
      <c r="H407" s="24" t="s">
        <v>270</v>
      </c>
      <c r="I407" s="38">
        <v>1582</v>
      </c>
      <c r="J407" s="38">
        <v>50884</v>
      </c>
      <c r="K407" s="24" t="s">
        <v>1008</v>
      </c>
      <c r="L407" s="33">
        <v>1.1040808032</v>
      </c>
      <c r="M407" s="33">
        <v>1.0510100500999899</v>
      </c>
      <c r="N407" s="33">
        <v>1.1592740742999901</v>
      </c>
      <c r="O407" s="30">
        <v>1</v>
      </c>
      <c r="P407" s="30" t="s">
        <v>272</v>
      </c>
      <c r="Q407" s="30" t="s">
        <v>272</v>
      </c>
      <c r="R407" s="30" t="s">
        <v>272</v>
      </c>
      <c r="S407" s="30">
        <v>1</v>
      </c>
      <c r="T407" s="30">
        <v>1</v>
      </c>
      <c r="U407" s="30">
        <f t="shared" si="6"/>
        <v>2</v>
      </c>
      <c r="V407" s="30">
        <v>0</v>
      </c>
      <c r="W407" s="30">
        <v>1</v>
      </c>
      <c r="X407" s="24">
        <v>26193782</v>
      </c>
      <c r="Y407" s="24" t="s">
        <v>336</v>
      </c>
      <c r="Z407" s="26" t="s">
        <v>269</v>
      </c>
      <c r="AA407" s="26" t="s">
        <v>1009</v>
      </c>
      <c r="AB407" s="32" t="s">
        <v>1010</v>
      </c>
      <c r="AC407" s="32" t="s">
        <v>1011</v>
      </c>
    </row>
    <row r="408" spans="1:29" s="9" customFormat="1" x14ac:dyDescent="0.35">
      <c r="A408" s="24" t="s">
        <v>267</v>
      </c>
      <c r="B408" s="30">
        <v>2019</v>
      </c>
      <c r="C408" s="24" t="s">
        <v>268</v>
      </c>
      <c r="D408" s="24" t="s">
        <v>268</v>
      </c>
      <c r="E408" s="24" t="s">
        <v>75</v>
      </c>
      <c r="F408" s="30">
        <v>1</v>
      </c>
      <c r="G408" s="24" t="s">
        <v>269</v>
      </c>
      <c r="H408" s="24" t="s">
        <v>270</v>
      </c>
      <c r="I408" s="38">
        <v>11</v>
      </c>
      <c r="J408" s="38">
        <v>50178</v>
      </c>
      <c r="K408" s="24" t="s">
        <v>289</v>
      </c>
      <c r="L408" s="33">
        <v>1.25</v>
      </c>
      <c r="M408" s="33">
        <v>0.52</v>
      </c>
      <c r="N408" s="33">
        <v>3</v>
      </c>
      <c r="O408" s="30">
        <v>1</v>
      </c>
      <c r="P408" s="30" t="s">
        <v>272</v>
      </c>
      <c r="Q408" s="30" t="s">
        <v>272</v>
      </c>
      <c r="R408" s="30" t="s">
        <v>272</v>
      </c>
      <c r="S408" s="30">
        <v>1</v>
      </c>
      <c r="T408" s="30">
        <v>1</v>
      </c>
      <c r="U408" s="30">
        <f t="shared" si="6"/>
        <v>2</v>
      </c>
      <c r="V408" s="30">
        <v>0</v>
      </c>
      <c r="W408" s="30">
        <v>1</v>
      </c>
      <c r="X408" s="24">
        <v>31113819</v>
      </c>
      <c r="Y408" s="24" t="s">
        <v>273</v>
      </c>
      <c r="Z408" s="26" t="s">
        <v>269</v>
      </c>
      <c r="AA408" s="26" t="s">
        <v>274</v>
      </c>
      <c r="AB408" s="32" t="s">
        <v>275</v>
      </c>
      <c r="AC408" s="32" t="s">
        <v>276</v>
      </c>
    </row>
    <row r="409" spans="1:29" s="9" customFormat="1" x14ac:dyDescent="0.35">
      <c r="A409" s="24" t="s">
        <v>367</v>
      </c>
      <c r="B409" s="30">
        <v>2022</v>
      </c>
      <c r="C409" s="24" t="s">
        <v>296</v>
      </c>
      <c r="D409" s="24" t="s">
        <v>296</v>
      </c>
      <c r="E409" s="26" t="s">
        <v>182</v>
      </c>
      <c r="F409" s="31">
        <v>1</v>
      </c>
      <c r="G409" s="26" t="s">
        <v>380</v>
      </c>
      <c r="H409" s="26" t="s">
        <v>279</v>
      </c>
      <c r="I409" s="38">
        <v>67</v>
      </c>
      <c r="J409" s="38">
        <v>49578</v>
      </c>
      <c r="K409" s="24" t="s">
        <v>523</v>
      </c>
      <c r="L409" s="33">
        <v>0.89</v>
      </c>
      <c r="M409" s="33">
        <v>0.62</v>
      </c>
      <c r="N409" s="33">
        <v>1.28</v>
      </c>
      <c r="O409" s="30">
        <v>1</v>
      </c>
      <c r="P409" s="30">
        <v>1</v>
      </c>
      <c r="Q409" s="30" t="s">
        <v>272</v>
      </c>
      <c r="R409" s="30" t="s">
        <v>272</v>
      </c>
      <c r="S409" s="30">
        <v>1</v>
      </c>
      <c r="T409" s="30">
        <v>1</v>
      </c>
      <c r="U409" s="30">
        <f t="shared" si="6"/>
        <v>2</v>
      </c>
      <c r="V409" s="30">
        <v>0</v>
      </c>
      <c r="W409" s="30">
        <v>1</v>
      </c>
      <c r="X409" s="24">
        <v>34915752</v>
      </c>
      <c r="Y409" s="26" t="s">
        <v>273</v>
      </c>
      <c r="Z409" s="26" t="s">
        <v>380</v>
      </c>
      <c r="AA409" s="26" t="s">
        <v>369</v>
      </c>
      <c r="AB409" s="32" t="s">
        <v>370</v>
      </c>
      <c r="AC409" s="32" t="s">
        <v>371</v>
      </c>
    </row>
    <row r="410" spans="1:29" s="9" customFormat="1" x14ac:dyDescent="0.35">
      <c r="A410" s="24" t="s">
        <v>768</v>
      </c>
      <c r="B410" s="30">
        <v>2016</v>
      </c>
      <c r="C410" s="24" t="s">
        <v>307</v>
      </c>
      <c r="D410" s="24" t="s">
        <v>307</v>
      </c>
      <c r="E410" s="24" t="s">
        <v>98</v>
      </c>
      <c r="F410" s="30">
        <v>1</v>
      </c>
      <c r="G410" s="24" t="s">
        <v>362</v>
      </c>
      <c r="H410" s="24" t="s">
        <v>279</v>
      </c>
      <c r="I410" s="38">
        <v>198</v>
      </c>
      <c r="J410" s="38">
        <v>48799</v>
      </c>
      <c r="K410" s="24" t="s">
        <v>769</v>
      </c>
      <c r="L410" s="33">
        <v>0.66</v>
      </c>
      <c r="M410" s="33">
        <v>0.52</v>
      </c>
      <c r="N410" s="33">
        <v>0.83</v>
      </c>
      <c r="O410" s="30">
        <v>1</v>
      </c>
      <c r="P410" s="30" t="s">
        <v>272</v>
      </c>
      <c r="Q410" s="30" t="s">
        <v>272</v>
      </c>
      <c r="R410" s="30" t="s">
        <v>272</v>
      </c>
      <c r="S410" s="30">
        <v>1</v>
      </c>
      <c r="T410" s="30">
        <v>0</v>
      </c>
      <c r="U410" s="30">
        <f t="shared" si="6"/>
        <v>1</v>
      </c>
      <c r="V410" s="30">
        <v>0</v>
      </c>
      <c r="W410" s="30" t="s">
        <v>272</v>
      </c>
      <c r="X410" s="24">
        <v>27655565</v>
      </c>
      <c r="Y410" s="24" t="s">
        <v>310</v>
      </c>
      <c r="Z410" s="26" t="s">
        <v>362</v>
      </c>
      <c r="AA410" s="26" t="s">
        <v>770</v>
      </c>
      <c r="AB410" s="32" t="s">
        <v>771</v>
      </c>
      <c r="AC410" s="32" t="s">
        <v>772</v>
      </c>
    </row>
    <row r="411" spans="1:29" s="9" customFormat="1" x14ac:dyDescent="0.35">
      <c r="A411" s="24" t="s">
        <v>620</v>
      </c>
      <c r="B411" s="30">
        <v>2022</v>
      </c>
      <c r="C411" s="24" t="s">
        <v>621</v>
      </c>
      <c r="D411" s="24" t="s">
        <v>491</v>
      </c>
      <c r="E411" s="24" t="s">
        <v>75</v>
      </c>
      <c r="F411" s="30">
        <v>1</v>
      </c>
      <c r="G411" s="24" t="s">
        <v>269</v>
      </c>
      <c r="H411" s="24" t="s">
        <v>270</v>
      </c>
      <c r="I411" s="38">
        <v>291</v>
      </c>
      <c r="J411" s="38">
        <v>48112</v>
      </c>
      <c r="K411" s="24" t="s">
        <v>909</v>
      </c>
      <c r="L411" s="33">
        <v>1.28</v>
      </c>
      <c r="M411" s="33">
        <v>1.05</v>
      </c>
      <c r="N411" s="33">
        <v>1.56</v>
      </c>
      <c r="O411" s="30">
        <v>1</v>
      </c>
      <c r="P411" s="30" t="s">
        <v>272</v>
      </c>
      <c r="Q411" s="30" t="s">
        <v>272</v>
      </c>
      <c r="R411" s="30">
        <v>1</v>
      </c>
      <c r="S411" s="30">
        <f>W411</f>
        <v>1</v>
      </c>
      <c r="T411" s="30">
        <v>1</v>
      </c>
      <c r="U411" s="30">
        <f t="shared" si="6"/>
        <v>2</v>
      </c>
      <c r="V411" s="30">
        <v>0</v>
      </c>
      <c r="W411" s="30">
        <v>1</v>
      </c>
      <c r="X411" s="24">
        <v>35715363</v>
      </c>
      <c r="Y411" s="24" t="s">
        <v>310</v>
      </c>
      <c r="Z411" s="26" t="s">
        <v>269</v>
      </c>
      <c r="AA411" s="26" t="s">
        <v>910</v>
      </c>
      <c r="AB411" s="32" t="s">
        <v>624</v>
      </c>
      <c r="AC411" s="32" t="s">
        <v>625</v>
      </c>
    </row>
    <row r="412" spans="1:29" s="9" customFormat="1" x14ac:dyDescent="0.35">
      <c r="A412" s="24" t="s">
        <v>267</v>
      </c>
      <c r="B412" s="30">
        <v>2019</v>
      </c>
      <c r="C412" s="24" t="s">
        <v>268</v>
      </c>
      <c r="D412" s="24" t="s">
        <v>268</v>
      </c>
      <c r="E412" s="24" t="s">
        <v>182</v>
      </c>
      <c r="F412" s="30">
        <v>1</v>
      </c>
      <c r="G412" s="24" t="s">
        <v>380</v>
      </c>
      <c r="H412" s="24" t="s">
        <v>279</v>
      </c>
      <c r="I412" s="38">
        <v>140</v>
      </c>
      <c r="J412" s="38">
        <v>47953</v>
      </c>
      <c r="K412" s="24" t="s">
        <v>708</v>
      </c>
      <c r="L412" s="33">
        <v>0.93</v>
      </c>
      <c r="M412" s="33">
        <v>0.63</v>
      </c>
      <c r="N412" s="33">
        <v>1.37</v>
      </c>
      <c r="O412" s="30">
        <v>1</v>
      </c>
      <c r="P412" s="30" t="s">
        <v>272</v>
      </c>
      <c r="Q412" s="30" t="s">
        <v>272</v>
      </c>
      <c r="R412" s="30" t="s">
        <v>272</v>
      </c>
      <c r="S412" s="30">
        <v>1</v>
      </c>
      <c r="T412" s="30">
        <v>1</v>
      </c>
      <c r="U412" s="30">
        <f t="shared" si="6"/>
        <v>2</v>
      </c>
      <c r="V412" s="30">
        <v>0</v>
      </c>
      <c r="W412" s="30">
        <v>1</v>
      </c>
      <c r="X412" s="24">
        <v>31113819</v>
      </c>
      <c r="Y412" s="24" t="s">
        <v>273</v>
      </c>
      <c r="Z412" s="26" t="s">
        <v>380</v>
      </c>
      <c r="AA412" s="26" t="s">
        <v>274</v>
      </c>
      <c r="AB412" s="32" t="s">
        <v>275</v>
      </c>
      <c r="AC412" s="32" t="s">
        <v>276</v>
      </c>
    </row>
    <row r="413" spans="1:29" s="9" customFormat="1" x14ac:dyDescent="0.35">
      <c r="A413" s="24" t="s">
        <v>267</v>
      </c>
      <c r="B413" s="30">
        <v>2019</v>
      </c>
      <c r="C413" s="24" t="s">
        <v>268</v>
      </c>
      <c r="D413" s="24" t="s">
        <v>268</v>
      </c>
      <c r="E413" s="24" t="s">
        <v>194</v>
      </c>
      <c r="F413" s="30">
        <v>1</v>
      </c>
      <c r="G413" s="24" t="s">
        <v>269</v>
      </c>
      <c r="H413" s="24" t="s">
        <v>270</v>
      </c>
      <c r="I413" s="38">
        <v>4</v>
      </c>
      <c r="J413" s="38">
        <v>47782</v>
      </c>
      <c r="K413" s="24" t="s">
        <v>271</v>
      </c>
      <c r="L413" s="33">
        <v>1.07</v>
      </c>
      <c r="M413" s="33">
        <v>0.36</v>
      </c>
      <c r="N413" s="33">
        <v>3.17</v>
      </c>
      <c r="O413" s="30">
        <v>1</v>
      </c>
      <c r="P413" s="30" t="s">
        <v>272</v>
      </c>
      <c r="Q413" s="30" t="s">
        <v>272</v>
      </c>
      <c r="R413" s="30" t="s">
        <v>272</v>
      </c>
      <c r="S413" s="30">
        <v>1</v>
      </c>
      <c r="T413" s="30">
        <v>1</v>
      </c>
      <c r="U413" s="30">
        <f t="shared" si="6"/>
        <v>2</v>
      </c>
      <c r="V413" s="30">
        <v>0</v>
      </c>
      <c r="W413" s="30">
        <v>1</v>
      </c>
      <c r="X413" s="24">
        <v>31113819</v>
      </c>
      <c r="Y413" s="24" t="s">
        <v>273</v>
      </c>
      <c r="Z413" s="26" t="s">
        <v>269</v>
      </c>
      <c r="AA413" s="26" t="s">
        <v>274</v>
      </c>
      <c r="AB413" s="32" t="s">
        <v>275</v>
      </c>
      <c r="AC413" s="32" t="s">
        <v>276</v>
      </c>
    </row>
    <row r="414" spans="1:29" s="9" customFormat="1" x14ac:dyDescent="0.35">
      <c r="A414" s="24" t="s">
        <v>1322</v>
      </c>
      <c r="B414" s="30">
        <v>2023</v>
      </c>
      <c r="C414" s="24" t="s">
        <v>296</v>
      </c>
      <c r="D414" s="24" t="s">
        <v>296</v>
      </c>
      <c r="E414" s="24" t="s">
        <v>194</v>
      </c>
      <c r="F414" s="30">
        <v>1</v>
      </c>
      <c r="G414" s="24" t="s">
        <v>269</v>
      </c>
      <c r="H414" s="24" t="s">
        <v>270</v>
      </c>
      <c r="I414" s="38">
        <v>254</v>
      </c>
      <c r="J414" s="38">
        <v>47739</v>
      </c>
      <c r="K414" s="24" t="s">
        <v>1323</v>
      </c>
      <c r="L414" s="33">
        <v>1.25</v>
      </c>
      <c r="M414" s="33">
        <v>1.1399999999999899</v>
      </c>
      <c r="N414" s="33">
        <v>1.37</v>
      </c>
      <c r="O414" s="30">
        <v>1</v>
      </c>
      <c r="P414" s="30">
        <v>1</v>
      </c>
      <c r="Q414" s="30" t="s">
        <v>272</v>
      </c>
      <c r="R414" s="30" t="s">
        <v>272</v>
      </c>
      <c r="S414" s="30">
        <v>1</v>
      </c>
      <c r="T414" s="30">
        <v>1</v>
      </c>
      <c r="U414" s="30">
        <f t="shared" si="6"/>
        <v>2</v>
      </c>
      <c r="V414" s="30">
        <v>0</v>
      </c>
      <c r="W414" s="30">
        <v>1</v>
      </c>
      <c r="X414" s="24">
        <v>37346380</v>
      </c>
      <c r="Y414" s="24" t="s">
        <v>273</v>
      </c>
      <c r="Z414" s="26" t="s">
        <v>269</v>
      </c>
      <c r="AA414" s="26" t="s">
        <v>1324</v>
      </c>
      <c r="AB414" s="32" t="s">
        <v>1325</v>
      </c>
      <c r="AC414" s="32" t="s">
        <v>1326</v>
      </c>
    </row>
    <row r="415" spans="1:29" s="9" customFormat="1" x14ac:dyDescent="0.35">
      <c r="A415" s="24" t="s">
        <v>492</v>
      </c>
      <c r="B415" s="30">
        <v>2021</v>
      </c>
      <c r="C415" s="24" t="s">
        <v>344</v>
      </c>
      <c r="D415" s="24" t="s">
        <v>344</v>
      </c>
      <c r="E415" s="24" t="s">
        <v>69</v>
      </c>
      <c r="F415" s="30">
        <v>1</v>
      </c>
      <c r="G415" s="24" t="s">
        <v>493</v>
      </c>
      <c r="H415" s="24" t="s">
        <v>494</v>
      </c>
      <c r="I415" s="38">
        <v>70</v>
      </c>
      <c r="J415" s="38">
        <v>47586</v>
      </c>
      <c r="K415" s="24" t="s">
        <v>495</v>
      </c>
      <c r="L415" s="33">
        <v>1.2027662316074501</v>
      </c>
      <c r="M415" s="33">
        <v>1.03208690086995</v>
      </c>
      <c r="N415" s="33">
        <v>1.4026479781336101</v>
      </c>
      <c r="O415" s="30">
        <v>1</v>
      </c>
      <c r="P415" s="30">
        <v>1</v>
      </c>
      <c r="Q415" s="30" t="s">
        <v>272</v>
      </c>
      <c r="R415" s="30" t="s">
        <v>272</v>
      </c>
      <c r="S415" s="30">
        <v>1</v>
      </c>
      <c r="T415" s="30">
        <v>1</v>
      </c>
      <c r="U415" s="30">
        <f t="shared" si="6"/>
        <v>2</v>
      </c>
      <c r="V415" s="30">
        <v>0</v>
      </c>
      <c r="W415" s="30">
        <v>1</v>
      </c>
      <c r="X415" s="24">
        <v>33783379</v>
      </c>
      <c r="Y415" s="24" t="s">
        <v>329</v>
      </c>
      <c r="Z415" s="26" t="s">
        <v>493</v>
      </c>
      <c r="AA415" s="26" t="s">
        <v>496</v>
      </c>
      <c r="AB415" s="32" t="s">
        <v>497</v>
      </c>
      <c r="AC415" s="32" t="s">
        <v>498</v>
      </c>
    </row>
    <row r="416" spans="1:29" s="9" customFormat="1" x14ac:dyDescent="0.35">
      <c r="A416" s="24" t="s">
        <v>492</v>
      </c>
      <c r="B416" s="30">
        <v>2021</v>
      </c>
      <c r="C416" s="24" t="s">
        <v>387</v>
      </c>
      <c r="D416" s="24" t="s">
        <v>387</v>
      </c>
      <c r="E416" s="24" t="s">
        <v>69</v>
      </c>
      <c r="F416" s="30">
        <v>1</v>
      </c>
      <c r="G416" s="24" t="s">
        <v>493</v>
      </c>
      <c r="H416" s="24" t="s">
        <v>494</v>
      </c>
      <c r="I416" s="38">
        <v>93</v>
      </c>
      <c r="J416" s="38">
        <v>47586</v>
      </c>
      <c r="K416" s="24" t="s">
        <v>495</v>
      </c>
      <c r="L416" s="33">
        <v>1.0806505257516199</v>
      </c>
      <c r="M416" s="33">
        <v>0.86647032261595602</v>
      </c>
      <c r="N416" s="33">
        <v>1.3467281307468499</v>
      </c>
      <c r="O416" s="30">
        <v>1</v>
      </c>
      <c r="P416" s="30" t="s">
        <v>272</v>
      </c>
      <c r="Q416" s="30" t="s">
        <v>272</v>
      </c>
      <c r="R416" s="30">
        <v>1</v>
      </c>
      <c r="S416" s="30">
        <v>1</v>
      </c>
      <c r="T416" s="30">
        <v>1</v>
      </c>
      <c r="U416" s="30">
        <f t="shared" si="6"/>
        <v>2</v>
      </c>
      <c r="V416" s="30">
        <v>0</v>
      </c>
      <c r="W416" s="30">
        <v>1</v>
      </c>
      <c r="X416" s="24">
        <v>33783379</v>
      </c>
      <c r="Y416" s="24" t="s">
        <v>329</v>
      </c>
      <c r="Z416" s="26" t="s">
        <v>493</v>
      </c>
      <c r="AA416" s="26" t="s">
        <v>496</v>
      </c>
      <c r="AB416" s="32" t="s">
        <v>497</v>
      </c>
      <c r="AC416" s="32" t="s">
        <v>498</v>
      </c>
    </row>
    <row r="417" spans="1:29" s="9" customFormat="1" x14ac:dyDescent="0.35">
      <c r="A417" s="24" t="s">
        <v>492</v>
      </c>
      <c r="B417" s="30">
        <v>2021</v>
      </c>
      <c r="C417" s="24" t="s">
        <v>393</v>
      </c>
      <c r="D417" s="24" t="s">
        <v>393</v>
      </c>
      <c r="E417" s="24" t="s">
        <v>69</v>
      </c>
      <c r="F417" s="30">
        <v>1</v>
      </c>
      <c r="G417" s="24" t="s">
        <v>493</v>
      </c>
      <c r="H417" s="24" t="s">
        <v>494</v>
      </c>
      <c r="I417" s="38">
        <v>136</v>
      </c>
      <c r="J417" s="38">
        <v>47586</v>
      </c>
      <c r="K417" s="24" t="s">
        <v>690</v>
      </c>
      <c r="L417" s="33">
        <v>1.1010288770999701</v>
      </c>
      <c r="M417" s="33">
        <v>0.91624141418516303</v>
      </c>
      <c r="N417" s="33">
        <v>1.32260483630276</v>
      </c>
      <c r="O417" s="30">
        <v>1</v>
      </c>
      <c r="P417" s="30" t="s">
        <v>272</v>
      </c>
      <c r="Q417" s="30" t="s">
        <v>272</v>
      </c>
      <c r="R417" s="30" t="s">
        <v>272</v>
      </c>
      <c r="S417" s="30">
        <v>1</v>
      </c>
      <c r="T417" s="30">
        <v>1</v>
      </c>
      <c r="U417" s="30">
        <f t="shared" si="6"/>
        <v>2</v>
      </c>
      <c r="V417" s="30">
        <v>0</v>
      </c>
      <c r="W417" s="30">
        <v>1</v>
      </c>
      <c r="X417" s="24">
        <v>33783379</v>
      </c>
      <c r="Y417" s="24" t="s">
        <v>329</v>
      </c>
      <c r="Z417" s="26" t="s">
        <v>493</v>
      </c>
      <c r="AA417" s="26" t="s">
        <v>496</v>
      </c>
      <c r="AB417" s="32" t="s">
        <v>497</v>
      </c>
      <c r="AC417" s="32" t="s">
        <v>498</v>
      </c>
    </row>
    <row r="418" spans="1:29" s="9" customFormat="1" x14ac:dyDescent="0.35">
      <c r="A418" s="24" t="s">
        <v>492</v>
      </c>
      <c r="B418" s="30">
        <v>2021</v>
      </c>
      <c r="C418" s="24" t="s">
        <v>488</v>
      </c>
      <c r="D418" s="24" t="s">
        <v>488</v>
      </c>
      <c r="E418" s="24" t="s">
        <v>69</v>
      </c>
      <c r="F418" s="30">
        <v>1</v>
      </c>
      <c r="G418" s="24" t="s">
        <v>493</v>
      </c>
      <c r="H418" s="24" t="s">
        <v>494</v>
      </c>
      <c r="I418" s="38">
        <v>282</v>
      </c>
      <c r="J418" s="38">
        <v>47586</v>
      </c>
      <c r="K418" s="24" t="s">
        <v>495</v>
      </c>
      <c r="L418" s="33">
        <v>1.06608798147488</v>
      </c>
      <c r="M418" s="33">
        <v>0.88306936208457998</v>
      </c>
      <c r="N418" s="33">
        <v>1.28784557464654</v>
      </c>
      <c r="O418" s="30">
        <v>1</v>
      </c>
      <c r="P418" s="30" t="s">
        <v>272</v>
      </c>
      <c r="Q418" s="30" t="s">
        <v>272</v>
      </c>
      <c r="R418" s="30" t="s">
        <v>272</v>
      </c>
      <c r="S418" s="30">
        <v>1</v>
      </c>
      <c r="T418" s="30">
        <v>1</v>
      </c>
      <c r="U418" s="30">
        <f t="shared" si="6"/>
        <v>2</v>
      </c>
      <c r="V418" s="30">
        <v>0</v>
      </c>
      <c r="W418" s="30">
        <v>1</v>
      </c>
      <c r="X418" s="24">
        <v>33783379</v>
      </c>
      <c r="Y418" s="24" t="s">
        <v>329</v>
      </c>
      <c r="Z418" s="26" t="s">
        <v>493</v>
      </c>
      <c r="AA418" s="26" t="s">
        <v>496</v>
      </c>
      <c r="AB418" s="32" t="s">
        <v>497</v>
      </c>
      <c r="AC418" s="32" t="s">
        <v>498</v>
      </c>
    </row>
    <row r="419" spans="1:29" s="9" customFormat="1" x14ac:dyDescent="0.35">
      <c r="A419" s="24" t="s">
        <v>373</v>
      </c>
      <c r="B419" s="30">
        <v>2018</v>
      </c>
      <c r="C419" s="24" t="s">
        <v>361</v>
      </c>
      <c r="D419" s="24" t="s">
        <v>361</v>
      </c>
      <c r="E419" s="24" t="s">
        <v>71</v>
      </c>
      <c r="F419" s="30">
        <v>1</v>
      </c>
      <c r="G419" s="24" t="s">
        <v>394</v>
      </c>
      <c r="H419" s="24" t="s">
        <v>303</v>
      </c>
      <c r="I419" s="38">
        <v>561</v>
      </c>
      <c r="J419" s="38">
        <v>47284</v>
      </c>
      <c r="K419" s="24" t="s">
        <v>678</v>
      </c>
      <c r="L419" s="33">
        <v>0.88</v>
      </c>
      <c r="M419" s="33">
        <v>0.8</v>
      </c>
      <c r="N419" s="33">
        <v>0.97</v>
      </c>
      <c r="O419" s="30">
        <v>1</v>
      </c>
      <c r="P419" s="30" t="s">
        <v>272</v>
      </c>
      <c r="Q419" s="30" t="s">
        <v>272</v>
      </c>
      <c r="R419" s="30" t="s">
        <v>272</v>
      </c>
      <c r="S419" s="30">
        <v>1</v>
      </c>
      <c r="T419" s="30">
        <v>1</v>
      </c>
      <c r="U419" s="30">
        <f t="shared" si="6"/>
        <v>2</v>
      </c>
      <c r="V419" s="30">
        <v>0</v>
      </c>
      <c r="W419" s="30">
        <v>0</v>
      </c>
      <c r="X419" s="24">
        <v>29931120</v>
      </c>
      <c r="Y419" s="24" t="s">
        <v>310</v>
      </c>
      <c r="Z419" s="26" t="s">
        <v>394</v>
      </c>
      <c r="AA419" s="26" t="s">
        <v>375</v>
      </c>
      <c r="AB419" s="32" t="s">
        <v>376</v>
      </c>
      <c r="AC419" s="32" t="s">
        <v>377</v>
      </c>
    </row>
    <row r="420" spans="1:29" s="9" customFormat="1" x14ac:dyDescent="0.35">
      <c r="A420" s="24" t="s">
        <v>1007</v>
      </c>
      <c r="B420" s="30">
        <v>2015</v>
      </c>
      <c r="C420" s="24" t="s">
        <v>361</v>
      </c>
      <c r="D420" s="24" t="s">
        <v>361</v>
      </c>
      <c r="E420" s="24" t="s">
        <v>194</v>
      </c>
      <c r="F420" s="30">
        <v>1</v>
      </c>
      <c r="G420" s="24" t="s">
        <v>269</v>
      </c>
      <c r="H420" s="24" t="s">
        <v>270</v>
      </c>
      <c r="I420" s="38">
        <v>413</v>
      </c>
      <c r="J420" s="38">
        <v>47116</v>
      </c>
      <c r="K420" s="24" t="s">
        <v>1008</v>
      </c>
      <c r="L420" s="33">
        <v>0.90392079679999904</v>
      </c>
      <c r="M420" s="33">
        <v>0.81537269759999897</v>
      </c>
      <c r="N420" s="33">
        <v>1</v>
      </c>
      <c r="O420" s="30">
        <v>1</v>
      </c>
      <c r="P420" s="30" t="s">
        <v>272</v>
      </c>
      <c r="Q420" s="30" t="s">
        <v>272</v>
      </c>
      <c r="R420" s="30" t="s">
        <v>272</v>
      </c>
      <c r="S420" s="30">
        <v>1</v>
      </c>
      <c r="T420" s="30">
        <v>1</v>
      </c>
      <c r="U420" s="30">
        <f t="shared" si="6"/>
        <v>2</v>
      </c>
      <c r="V420" s="30">
        <v>0</v>
      </c>
      <c r="W420" s="30">
        <v>1</v>
      </c>
      <c r="X420" s="24">
        <v>26193782</v>
      </c>
      <c r="Y420" s="24" t="s">
        <v>336</v>
      </c>
      <c r="Z420" s="26" t="s">
        <v>269</v>
      </c>
      <c r="AA420" s="26" t="s">
        <v>1009</v>
      </c>
      <c r="AB420" s="32" t="s">
        <v>1010</v>
      </c>
      <c r="AC420" s="32" t="s">
        <v>1011</v>
      </c>
    </row>
    <row r="421" spans="1:29" s="9" customFormat="1" x14ac:dyDescent="0.35">
      <c r="A421" s="24" t="s">
        <v>571</v>
      </c>
      <c r="B421" s="30">
        <v>2010</v>
      </c>
      <c r="C421" s="24" t="s">
        <v>387</v>
      </c>
      <c r="D421" s="24" t="s">
        <v>387</v>
      </c>
      <c r="E421" s="24" t="s">
        <v>30</v>
      </c>
      <c r="F421" s="30">
        <v>1</v>
      </c>
      <c r="G421" s="24" t="s">
        <v>269</v>
      </c>
      <c r="H421" s="24" t="s">
        <v>270</v>
      </c>
      <c r="I421" s="38">
        <v>124</v>
      </c>
      <c r="J421" s="38">
        <v>46903</v>
      </c>
      <c r="K421" s="24" t="s">
        <v>662</v>
      </c>
      <c r="L421" s="33">
        <v>1.1599999999999899</v>
      </c>
      <c r="M421" s="33">
        <v>0.96</v>
      </c>
      <c r="N421" s="33">
        <v>1.4</v>
      </c>
      <c r="O421" s="30">
        <v>1</v>
      </c>
      <c r="P421" s="30" t="s">
        <v>272</v>
      </c>
      <c r="Q421" s="30" t="s">
        <v>272</v>
      </c>
      <c r="R421" s="30">
        <v>1</v>
      </c>
      <c r="S421" s="30">
        <v>1</v>
      </c>
      <c r="T421" s="30">
        <v>1</v>
      </c>
      <c r="U421" s="30">
        <f t="shared" si="6"/>
        <v>2</v>
      </c>
      <c r="V421" s="30">
        <v>0</v>
      </c>
      <c r="W421" s="30">
        <v>1</v>
      </c>
      <c r="X421" s="24">
        <v>20383573</v>
      </c>
      <c r="Y421" s="24" t="s">
        <v>273</v>
      </c>
      <c r="Z421" s="26" t="s">
        <v>269</v>
      </c>
      <c r="AA421" s="26" t="s">
        <v>573</v>
      </c>
      <c r="AB421" s="32" t="s">
        <v>574</v>
      </c>
      <c r="AC421" s="32" t="s">
        <v>575</v>
      </c>
    </row>
    <row r="422" spans="1:29" s="9" customFormat="1" ht="43.5" x14ac:dyDescent="0.35">
      <c r="A422" s="24" t="s">
        <v>476</v>
      </c>
      <c r="B422" s="30">
        <v>2020</v>
      </c>
      <c r="C422" s="24" t="s">
        <v>352</v>
      </c>
      <c r="D422" s="24" t="s">
        <v>353</v>
      </c>
      <c r="E422" s="24" t="s">
        <v>75</v>
      </c>
      <c r="F422" s="30">
        <v>1</v>
      </c>
      <c r="G422" s="24" t="s">
        <v>269</v>
      </c>
      <c r="H422" s="24" t="s">
        <v>270</v>
      </c>
      <c r="I422" s="38">
        <v>518</v>
      </c>
      <c r="J422" s="38">
        <v>46648</v>
      </c>
      <c r="K422" s="24" t="s">
        <v>1037</v>
      </c>
      <c r="L422" s="33">
        <v>1.0900000000000001</v>
      </c>
      <c r="M422" s="33">
        <v>0.95</v>
      </c>
      <c r="N422" s="33">
        <v>1.26</v>
      </c>
      <c r="O422" s="30">
        <v>1</v>
      </c>
      <c r="P422" s="30" t="s">
        <v>272</v>
      </c>
      <c r="Q422" s="30" t="s">
        <v>272</v>
      </c>
      <c r="R422" s="30" t="s">
        <v>272</v>
      </c>
      <c r="S422" s="31">
        <v>1</v>
      </c>
      <c r="T422" s="31">
        <v>1</v>
      </c>
      <c r="U422" s="31">
        <f t="shared" si="6"/>
        <v>2</v>
      </c>
      <c r="V422" s="30">
        <v>0</v>
      </c>
      <c r="W422" s="30">
        <v>1</v>
      </c>
      <c r="X422" s="24">
        <v>31912782</v>
      </c>
      <c r="Y422" s="24" t="s">
        <v>273</v>
      </c>
      <c r="Z422" s="26" t="s">
        <v>269</v>
      </c>
      <c r="AA422" s="26" t="s">
        <v>871</v>
      </c>
      <c r="AB422" s="32" t="s">
        <v>872</v>
      </c>
      <c r="AC422" s="32" t="s">
        <v>873</v>
      </c>
    </row>
    <row r="423" spans="1:29" s="9" customFormat="1" ht="29" x14ac:dyDescent="0.35">
      <c r="A423" s="24" t="s">
        <v>476</v>
      </c>
      <c r="B423" s="30">
        <v>2011</v>
      </c>
      <c r="C423" s="24" t="s">
        <v>387</v>
      </c>
      <c r="D423" s="24" t="s">
        <v>387</v>
      </c>
      <c r="E423" s="24" t="s">
        <v>75</v>
      </c>
      <c r="F423" s="30">
        <v>1</v>
      </c>
      <c r="G423" s="24" t="s">
        <v>269</v>
      </c>
      <c r="H423" s="24" t="s">
        <v>270</v>
      </c>
      <c r="I423" s="38">
        <v>193</v>
      </c>
      <c r="J423" s="38">
        <v>46630</v>
      </c>
      <c r="K423" s="24" t="s">
        <v>739</v>
      </c>
      <c r="L423" s="33">
        <v>1.1000000000000001</v>
      </c>
      <c r="M423" s="33">
        <v>0.89</v>
      </c>
      <c r="N423" s="33">
        <v>1.38</v>
      </c>
      <c r="O423" s="30">
        <v>1</v>
      </c>
      <c r="P423" s="30" t="s">
        <v>272</v>
      </c>
      <c r="Q423" s="30" t="s">
        <v>272</v>
      </c>
      <c r="R423" s="30">
        <v>1</v>
      </c>
      <c r="S423" s="30">
        <v>1</v>
      </c>
      <c r="T423" s="30">
        <v>1</v>
      </c>
      <c r="U423" s="30">
        <f t="shared" si="6"/>
        <v>2</v>
      </c>
      <c r="V423" s="30">
        <v>0</v>
      </c>
      <c r="W423" s="30">
        <v>1</v>
      </c>
      <c r="X423" s="24">
        <v>21105029</v>
      </c>
      <c r="Y423" s="24" t="s">
        <v>273</v>
      </c>
      <c r="Z423" s="26" t="s">
        <v>269</v>
      </c>
      <c r="AA423" s="26" t="s">
        <v>611</v>
      </c>
      <c r="AB423" s="32" t="s">
        <v>479</v>
      </c>
      <c r="AC423" s="32" t="s">
        <v>480</v>
      </c>
    </row>
    <row r="424" spans="1:29" s="9" customFormat="1" x14ac:dyDescent="0.35">
      <c r="A424" s="24" t="s">
        <v>367</v>
      </c>
      <c r="B424" s="30">
        <v>2022</v>
      </c>
      <c r="C424" s="24" t="s">
        <v>296</v>
      </c>
      <c r="D424" s="24" t="s">
        <v>296</v>
      </c>
      <c r="E424" s="26" t="s">
        <v>170</v>
      </c>
      <c r="F424" s="31">
        <v>1</v>
      </c>
      <c r="G424" s="26" t="s">
        <v>380</v>
      </c>
      <c r="H424" s="26" t="s">
        <v>279</v>
      </c>
      <c r="I424" s="38">
        <v>40</v>
      </c>
      <c r="J424" s="38">
        <v>46060</v>
      </c>
      <c r="K424" s="24" t="s">
        <v>510</v>
      </c>
      <c r="L424" s="33">
        <v>1.25</v>
      </c>
      <c r="M424" s="33">
        <v>0.79</v>
      </c>
      <c r="N424" s="33">
        <v>2</v>
      </c>
      <c r="O424" s="30">
        <v>1</v>
      </c>
      <c r="P424" s="30">
        <v>1</v>
      </c>
      <c r="Q424" s="30" t="s">
        <v>272</v>
      </c>
      <c r="R424" s="30" t="s">
        <v>272</v>
      </c>
      <c r="S424" s="30">
        <v>1</v>
      </c>
      <c r="T424" s="30">
        <v>1</v>
      </c>
      <c r="U424" s="30">
        <f t="shared" si="6"/>
        <v>2</v>
      </c>
      <c r="V424" s="30">
        <v>0</v>
      </c>
      <c r="W424" s="30">
        <v>1</v>
      </c>
      <c r="X424" s="24">
        <v>34915752</v>
      </c>
      <c r="Y424" s="26" t="s">
        <v>273</v>
      </c>
      <c r="Z424" s="26" t="s">
        <v>380</v>
      </c>
      <c r="AA424" s="26" t="s">
        <v>369</v>
      </c>
      <c r="AB424" s="32" t="s">
        <v>370</v>
      </c>
      <c r="AC424" s="32" t="s">
        <v>371</v>
      </c>
    </row>
    <row r="425" spans="1:29" s="9" customFormat="1" ht="29" x14ac:dyDescent="0.35">
      <c r="A425" s="24" t="s">
        <v>971</v>
      </c>
      <c r="B425" s="30">
        <v>2006</v>
      </c>
      <c r="C425" s="24" t="s">
        <v>379</v>
      </c>
      <c r="D425" s="24" t="s">
        <v>379</v>
      </c>
      <c r="E425" s="24" t="s">
        <v>30</v>
      </c>
      <c r="F425" s="30">
        <v>1</v>
      </c>
      <c r="G425" s="24" t="s">
        <v>269</v>
      </c>
      <c r="H425" s="24" t="s">
        <v>270</v>
      </c>
      <c r="I425" s="38">
        <v>340</v>
      </c>
      <c r="J425" s="38">
        <v>46026</v>
      </c>
      <c r="K425" s="24" t="s">
        <v>972</v>
      </c>
      <c r="L425" s="33">
        <v>1.0510100500999999</v>
      </c>
      <c r="M425" s="33">
        <v>0.90392079679999982</v>
      </c>
      <c r="N425" s="33">
        <v>1.1592740742999998</v>
      </c>
      <c r="O425" s="30">
        <v>1</v>
      </c>
      <c r="P425" s="30" t="s">
        <v>272</v>
      </c>
      <c r="Q425" s="30" t="s">
        <v>272</v>
      </c>
      <c r="R425" s="30" t="s">
        <v>272</v>
      </c>
      <c r="S425" s="30">
        <v>1</v>
      </c>
      <c r="T425" s="30">
        <v>1</v>
      </c>
      <c r="U425" s="31">
        <f t="shared" si="6"/>
        <v>2</v>
      </c>
      <c r="V425" s="30">
        <v>0</v>
      </c>
      <c r="W425" s="30">
        <v>0</v>
      </c>
      <c r="X425" s="24">
        <v>17027285</v>
      </c>
      <c r="Y425" s="24" t="s">
        <v>336</v>
      </c>
      <c r="Z425" s="26" t="s">
        <v>269</v>
      </c>
      <c r="AA425" s="26" t="s">
        <v>973</v>
      </c>
      <c r="AB425" s="32" t="s">
        <v>974</v>
      </c>
      <c r="AC425" s="32" t="s">
        <v>975</v>
      </c>
    </row>
    <row r="426" spans="1:29" s="9" customFormat="1" ht="29" x14ac:dyDescent="0.35">
      <c r="A426" s="24" t="s">
        <v>546</v>
      </c>
      <c r="B426" s="30">
        <v>2012</v>
      </c>
      <c r="C426" s="24" t="s">
        <v>379</v>
      </c>
      <c r="D426" s="24" t="s">
        <v>379</v>
      </c>
      <c r="E426" s="24" t="s">
        <v>442</v>
      </c>
      <c r="F426" s="30">
        <v>1</v>
      </c>
      <c r="G426" s="24" t="s">
        <v>380</v>
      </c>
      <c r="H426" s="24" t="s">
        <v>279</v>
      </c>
      <c r="I426" s="38">
        <v>86</v>
      </c>
      <c r="J426" s="38">
        <v>45748</v>
      </c>
      <c r="K426" s="24" t="s">
        <v>403</v>
      </c>
      <c r="L426" s="33">
        <v>1</v>
      </c>
      <c r="M426" s="33">
        <v>0.73</v>
      </c>
      <c r="N426" s="33">
        <v>1.47</v>
      </c>
      <c r="O426" s="30">
        <v>1</v>
      </c>
      <c r="P426" s="30" t="s">
        <v>272</v>
      </c>
      <c r="Q426" s="30" t="s">
        <v>272</v>
      </c>
      <c r="R426" s="30" t="s">
        <v>272</v>
      </c>
      <c r="S426" s="30">
        <v>1</v>
      </c>
      <c r="T426" s="30">
        <v>1</v>
      </c>
      <c r="U426" s="30">
        <f t="shared" si="6"/>
        <v>2</v>
      </c>
      <c r="V426" s="30">
        <v>0</v>
      </c>
      <c r="W426" s="30">
        <v>1</v>
      </c>
      <c r="X426" s="24">
        <v>21904774</v>
      </c>
      <c r="Y426" s="24" t="s">
        <v>336</v>
      </c>
      <c r="Z426" s="26" t="s">
        <v>380</v>
      </c>
      <c r="AA426" s="26" t="s">
        <v>547</v>
      </c>
      <c r="AB426" s="32" t="s">
        <v>548</v>
      </c>
      <c r="AC426" s="32" t="s">
        <v>549</v>
      </c>
    </row>
    <row r="427" spans="1:29" s="9" customFormat="1" x14ac:dyDescent="0.35">
      <c r="A427" s="24" t="s">
        <v>373</v>
      </c>
      <c r="B427" s="30">
        <v>2018</v>
      </c>
      <c r="C427" s="24" t="s">
        <v>361</v>
      </c>
      <c r="D427" s="24" t="s">
        <v>361</v>
      </c>
      <c r="E427" s="24" t="s">
        <v>158</v>
      </c>
      <c r="F427" s="30">
        <v>1</v>
      </c>
      <c r="G427" s="24" t="s">
        <v>481</v>
      </c>
      <c r="H427" s="24" t="s">
        <v>303</v>
      </c>
      <c r="I427" s="38">
        <v>618</v>
      </c>
      <c r="J427" s="38">
        <v>45472</v>
      </c>
      <c r="K427" s="24" t="s">
        <v>1098</v>
      </c>
      <c r="L427" s="33">
        <v>0.88</v>
      </c>
      <c r="M427" s="33">
        <v>0.77</v>
      </c>
      <c r="N427" s="33">
        <v>0.99</v>
      </c>
      <c r="O427" s="30">
        <v>1</v>
      </c>
      <c r="P427" s="30" t="s">
        <v>272</v>
      </c>
      <c r="Q427" s="30" t="s">
        <v>272</v>
      </c>
      <c r="R427" s="30" t="s">
        <v>272</v>
      </c>
      <c r="S427" s="30">
        <v>1</v>
      </c>
      <c r="T427" s="30">
        <v>1</v>
      </c>
      <c r="U427" s="30">
        <f t="shared" si="6"/>
        <v>2</v>
      </c>
      <c r="V427" s="30">
        <v>0</v>
      </c>
      <c r="W427" s="30">
        <v>0</v>
      </c>
      <c r="X427" s="24">
        <v>29931120</v>
      </c>
      <c r="Y427" s="24" t="s">
        <v>310</v>
      </c>
      <c r="Z427" s="26" t="s">
        <v>481</v>
      </c>
      <c r="AA427" s="26" t="s">
        <v>375</v>
      </c>
      <c r="AB427" s="32" t="s">
        <v>376</v>
      </c>
      <c r="AC427" s="32" t="s">
        <v>377</v>
      </c>
    </row>
    <row r="428" spans="1:29" s="9" customFormat="1" x14ac:dyDescent="0.35">
      <c r="A428" s="24" t="s">
        <v>367</v>
      </c>
      <c r="B428" s="30">
        <v>2022</v>
      </c>
      <c r="C428" s="24" t="s">
        <v>296</v>
      </c>
      <c r="D428" s="24" t="s">
        <v>296</v>
      </c>
      <c r="E428" s="26" t="s">
        <v>134</v>
      </c>
      <c r="F428" s="30">
        <v>1</v>
      </c>
      <c r="G428" s="26" t="s">
        <v>380</v>
      </c>
      <c r="H428" s="26" t="s">
        <v>279</v>
      </c>
      <c r="I428" s="38">
        <v>102</v>
      </c>
      <c r="J428" s="38">
        <v>44338</v>
      </c>
      <c r="K428" s="24" t="s">
        <v>564</v>
      </c>
      <c r="L428" s="33">
        <v>1.21</v>
      </c>
      <c r="M428" s="33">
        <v>0.89</v>
      </c>
      <c r="N428" s="33">
        <v>1.64</v>
      </c>
      <c r="O428" s="30">
        <v>1</v>
      </c>
      <c r="P428" s="30">
        <v>1</v>
      </c>
      <c r="Q428" s="30" t="s">
        <v>272</v>
      </c>
      <c r="R428" s="30" t="s">
        <v>272</v>
      </c>
      <c r="S428" s="30">
        <v>1</v>
      </c>
      <c r="T428" s="30">
        <v>1</v>
      </c>
      <c r="U428" s="30">
        <f t="shared" si="6"/>
        <v>2</v>
      </c>
      <c r="V428" s="30">
        <v>0</v>
      </c>
      <c r="W428" s="30">
        <v>1</v>
      </c>
      <c r="X428" s="24">
        <v>34915752</v>
      </c>
      <c r="Y428" s="26" t="s">
        <v>273</v>
      </c>
      <c r="Z428" s="26" t="s">
        <v>380</v>
      </c>
      <c r="AA428" s="26" t="s">
        <v>369</v>
      </c>
      <c r="AB428" s="32" t="s">
        <v>370</v>
      </c>
      <c r="AC428" s="32" t="s">
        <v>371</v>
      </c>
    </row>
    <row r="429" spans="1:29" s="9" customFormat="1" x14ac:dyDescent="0.35">
      <c r="A429" s="24" t="s">
        <v>414</v>
      </c>
      <c r="B429" s="30">
        <v>2022</v>
      </c>
      <c r="C429" s="24" t="s">
        <v>415</v>
      </c>
      <c r="D429" s="24" t="s">
        <v>415</v>
      </c>
      <c r="E429" s="24" t="s">
        <v>75</v>
      </c>
      <c r="F429" s="30">
        <v>1</v>
      </c>
      <c r="G429" s="24" t="s">
        <v>269</v>
      </c>
      <c r="H429" s="24" t="s">
        <v>270</v>
      </c>
      <c r="I429" s="38">
        <v>182</v>
      </c>
      <c r="J429" s="38">
        <v>44172</v>
      </c>
      <c r="K429" s="24" t="s">
        <v>753</v>
      </c>
      <c r="L429" s="33">
        <v>1.1200000000000001</v>
      </c>
      <c r="M429" s="33">
        <v>0.89</v>
      </c>
      <c r="N429" s="33">
        <v>1.42</v>
      </c>
      <c r="O429" s="30">
        <v>1</v>
      </c>
      <c r="P429" s="30" t="s">
        <v>272</v>
      </c>
      <c r="Q429" s="30">
        <v>1</v>
      </c>
      <c r="R429" s="30" t="s">
        <v>272</v>
      </c>
      <c r="S429" s="30">
        <v>1</v>
      </c>
      <c r="T429" s="30">
        <v>1</v>
      </c>
      <c r="U429" s="30">
        <f t="shared" si="6"/>
        <v>2</v>
      </c>
      <c r="V429" s="30">
        <v>0</v>
      </c>
      <c r="W429" s="30">
        <v>1</v>
      </c>
      <c r="X429" s="24">
        <v>35840735</v>
      </c>
      <c r="Y429" s="24" t="s">
        <v>273</v>
      </c>
      <c r="Z429" s="26" t="s">
        <v>269</v>
      </c>
      <c r="AA429" s="26" t="s">
        <v>418</v>
      </c>
      <c r="AB429" s="32" t="s">
        <v>419</v>
      </c>
      <c r="AC429" s="32" t="s">
        <v>420</v>
      </c>
    </row>
    <row r="430" spans="1:29" s="9" customFormat="1" x14ac:dyDescent="0.35">
      <c r="A430" s="24" t="s">
        <v>1156</v>
      </c>
      <c r="B430" s="30">
        <v>2021</v>
      </c>
      <c r="C430" s="24" t="s">
        <v>960</v>
      </c>
      <c r="D430" s="24" t="s">
        <v>393</v>
      </c>
      <c r="E430" s="24" t="s">
        <v>50</v>
      </c>
      <c r="F430" s="30">
        <v>1</v>
      </c>
      <c r="G430" s="24" t="s">
        <v>269</v>
      </c>
      <c r="H430" s="24" t="s">
        <v>270</v>
      </c>
      <c r="I430" s="38">
        <v>964</v>
      </c>
      <c r="J430" s="38">
        <v>43795</v>
      </c>
      <c r="K430" s="24" t="s">
        <v>277</v>
      </c>
      <c r="L430" s="33">
        <v>1.1299999999999899</v>
      </c>
      <c r="M430" s="33">
        <v>1.03</v>
      </c>
      <c r="N430" s="33">
        <v>1.25</v>
      </c>
      <c r="O430" s="30">
        <v>1</v>
      </c>
      <c r="P430" s="30" t="s">
        <v>272</v>
      </c>
      <c r="Q430" s="30" t="s">
        <v>272</v>
      </c>
      <c r="R430" s="30" t="s">
        <v>272</v>
      </c>
      <c r="S430" s="30">
        <v>1</v>
      </c>
      <c r="T430" s="30">
        <v>1</v>
      </c>
      <c r="U430" s="30">
        <f t="shared" si="6"/>
        <v>2</v>
      </c>
      <c r="V430" s="30">
        <v>0</v>
      </c>
      <c r="W430" s="30">
        <v>1</v>
      </c>
      <c r="X430" s="24">
        <v>33185805</v>
      </c>
      <c r="Y430" s="24" t="s">
        <v>310</v>
      </c>
      <c r="Z430" s="26" t="s">
        <v>269</v>
      </c>
      <c r="AA430" s="26" t="s">
        <v>1157</v>
      </c>
      <c r="AB430" s="32" t="s">
        <v>1158</v>
      </c>
      <c r="AC430" s="32" t="s">
        <v>1159</v>
      </c>
    </row>
    <row r="431" spans="1:29" s="9" customFormat="1" x14ac:dyDescent="0.35">
      <c r="A431" s="24" t="s">
        <v>797</v>
      </c>
      <c r="B431" s="30">
        <v>2018</v>
      </c>
      <c r="C431" s="24" t="s">
        <v>325</v>
      </c>
      <c r="D431" s="24" t="s">
        <v>325</v>
      </c>
      <c r="E431" s="24" t="s">
        <v>158</v>
      </c>
      <c r="F431" s="30">
        <v>1</v>
      </c>
      <c r="G431" s="24" t="s">
        <v>481</v>
      </c>
      <c r="H431" s="24" t="s">
        <v>303</v>
      </c>
      <c r="I431" s="38">
        <v>1336</v>
      </c>
      <c r="J431" s="38">
        <v>43493</v>
      </c>
      <c r="K431" s="24" t="s">
        <v>798</v>
      </c>
      <c r="L431" s="33">
        <v>1.07</v>
      </c>
      <c r="M431" s="33">
        <v>1</v>
      </c>
      <c r="N431" s="33">
        <v>1.1499999999999899</v>
      </c>
      <c r="O431" s="30">
        <v>1</v>
      </c>
      <c r="P431" s="30" t="s">
        <v>272</v>
      </c>
      <c r="Q431" s="30" t="s">
        <v>272</v>
      </c>
      <c r="R431" s="30" t="s">
        <v>272</v>
      </c>
      <c r="S431" s="30">
        <v>1</v>
      </c>
      <c r="T431" s="30">
        <v>1</v>
      </c>
      <c r="U431" s="30">
        <f t="shared" si="6"/>
        <v>2</v>
      </c>
      <c r="V431" s="30">
        <v>0</v>
      </c>
      <c r="W431" s="30">
        <v>1</v>
      </c>
      <c r="X431" s="24">
        <v>30202086</v>
      </c>
      <c r="Y431" s="24" t="s">
        <v>273</v>
      </c>
      <c r="Z431" s="26" t="s">
        <v>481</v>
      </c>
      <c r="AA431" s="26" t="s">
        <v>1228</v>
      </c>
      <c r="AB431" s="32" t="s">
        <v>800</v>
      </c>
      <c r="AC431" s="32" t="s">
        <v>801</v>
      </c>
    </row>
    <row r="432" spans="1:29" s="9" customFormat="1" x14ac:dyDescent="0.35">
      <c r="A432" s="24" t="s">
        <v>267</v>
      </c>
      <c r="B432" s="30">
        <v>2019</v>
      </c>
      <c r="C432" s="24" t="s">
        <v>268</v>
      </c>
      <c r="D432" s="24" t="s">
        <v>268</v>
      </c>
      <c r="E432" s="24" t="s">
        <v>30</v>
      </c>
      <c r="F432" s="30">
        <v>1</v>
      </c>
      <c r="G432" s="24" t="s">
        <v>269</v>
      </c>
      <c r="H432" s="24" t="s">
        <v>270</v>
      </c>
      <c r="I432" s="38">
        <v>8</v>
      </c>
      <c r="J432" s="38">
        <v>42874</v>
      </c>
      <c r="K432" s="24" t="s">
        <v>288</v>
      </c>
      <c r="L432" s="33">
        <v>0.83</v>
      </c>
      <c r="M432" s="33">
        <v>0.35</v>
      </c>
      <c r="N432" s="33">
        <v>1.98</v>
      </c>
      <c r="O432" s="30">
        <v>1</v>
      </c>
      <c r="P432" s="30" t="s">
        <v>272</v>
      </c>
      <c r="Q432" s="30" t="s">
        <v>272</v>
      </c>
      <c r="R432" s="30" t="s">
        <v>272</v>
      </c>
      <c r="S432" s="30">
        <v>1</v>
      </c>
      <c r="T432" s="30">
        <v>1</v>
      </c>
      <c r="U432" s="30">
        <f t="shared" si="6"/>
        <v>2</v>
      </c>
      <c r="V432" s="30">
        <v>0</v>
      </c>
      <c r="W432" s="30">
        <v>1</v>
      </c>
      <c r="X432" s="24">
        <v>31113819</v>
      </c>
      <c r="Y432" s="24" t="s">
        <v>273</v>
      </c>
      <c r="Z432" s="26" t="s">
        <v>269</v>
      </c>
      <c r="AA432" s="26" t="s">
        <v>274</v>
      </c>
      <c r="AB432" s="32" t="s">
        <v>275</v>
      </c>
      <c r="AC432" s="32" t="s">
        <v>276</v>
      </c>
    </row>
    <row r="433" spans="1:29" s="9" customFormat="1" x14ac:dyDescent="0.35">
      <c r="A433" s="24" t="s">
        <v>373</v>
      </c>
      <c r="B433" s="30">
        <v>2018</v>
      </c>
      <c r="C433" s="24" t="s">
        <v>361</v>
      </c>
      <c r="D433" s="24" t="s">
        <v>361</v>
      </c>
      <c r="E433" s="24" t="s">
        <v>215</v>
      </c>
      <c r="F433" s="30">
        <v>1</v>
      </c>
      <c r="G433" s="24" t="s">
        <v>269</v>
      </c>
      <c r="H433" s="24" t="s">
        <v>270</v>
      </c>
      <c r="I433" s="38">
        <v>635</v>
      </c>
      <c r="J433" s="38">
        <v>42389</v>
      </c>
      <c r="K433" s="24" t="s">
        <v>1099</v>
      </c>
      <c r="L433" s="33">
        <v>0.84</v>
      </c>
      <c r="M433" s="33">
        <v>0.77</v>
      </c>
      <c r="N433" s="33">
        <v>0.93</v>
      </c>
      <c r="O433" s="30">
        <v>1</v>
      </c>
      <c r="P433" s="30" t="s">
        <v>272</v>
      </c>
      <c r="Q433" s="30" t="s">
        <v>272</v>
      </c>
      <c r="R433" s="30" t="s">
        <v>272</v>
      </c>
      <c r="S433" s="30">
        <v>1</v>
      </c>
      <c r="T433" s="30">
        <v>1</v>
      </c>
      <c r="U433" s="30">
        <f t="shared" si="6"/>
        <v>2</v>
      </c>
      <c r="V433" s="30">
        <v>0</v>
      </c>
      <c r="W433" s="30">
        <v>0</v>
      </c>
      <c r="X433" s="24">
        <v>29931120</v>
      </c>
      <c r="Y433" s="24" t="s">
        <v>310</v>
      </c>
      <c r="Z433" s="26" t="s">
        <v>269</v>
      </c>
      <c r="AA433" s="26" t="s">
        <v>375</v>
      </c>
      <c r="AB433" s="32" t="s">
        <v>376</v>
      </c>
      <c r="AC433" s="32" t="s">
        <v>377</v>
      </c>
    </row>
    <row r="434" spans="1:29" s="9" customFormat="1" ht="29" x14ac:dyDescent="0.35">
      <c r="A434" s="24" t="s">
        <v>1171</v>
      </c>
      <c r="B434" s="30">
        <v>2006</v>
      </c>
      <c r="C434" s="24" t="s">
        <v>325</v>
      </c>
      <c r="D434" s="24" t="s">
        <v>325</v>
      </c>
      <c r="E434" s="24" t="s">
        <v>60</v>
      </c>
      <c r="F434" s="30">
        <v>1</v>
      </c>
      <c r="G434" s="24" t="s">
        <v>1082</v>
      </c>
      <c r="H434" s="24" t="s">
        <v>303</v>
      </c>
      <c r="I434" s="38">
        <v>1037</v>
      </c>
      <c r="J434" s="38">
        <v>41857</v>
      </c>
      <c r="K434" s="24" t="s">
        <v>1172</v>
      </c>
      <c r="L434" s="33">
        <v>1.1499999999999999</v>
      </c>
      <c r="M434" s="33">
        <v>1.02</v>
      </c>
      <c r="N434" s="33">
        <v>1.3</v>
      </c>
      <c r="O434" s="30">
        <v>1</v>
      </c>
      <c r="P434" s="30" t="s">
        <v>272</v>
      </c>
      <c r="Q434" s="30" t="s">
        <v>272</v>
      </c>
      <c r="R434" s="30" t="s">
        <v>272</v>
      </c>
      <c r="S434" s="30">
        <v>1</v>
      </c>
      <c r="T434" s="30">
        <v>0</v>
      </c>
      <c r="U434" s="30">
        <f t="shared" si="6"/>
        <v>1</v>
      </c>
      <c r="V434" s="30">
        <v>0</v>
      </c>
      <c r="W434" s="30">
        <v>0</v>
      </c>
      <c r="X434" s="24">
        <v>16231021</v>
      </c>
      <c r="Y434" s="24" t="s">
        <v>310</v>
      </c>
      <c r="Z434" s="26" t="s">
        <v>1082</v>
      </c>
      <c r="AA434" s="26" t="s">
        <v>1173</v>
      </c>
      <c r="AB434" s="32" t="s">
        <v>1174</v>
      </c>
      <c r="AC434" s="32" t="s">
        <v>1175</v>
      </c>
    </row>
    <row r="435" spans="1:29" s="9" customFormat="1" x14ac:dyDescent="0.35">
      <c r="A435" s="24" t="s">
        <v>367</v>
      </c>
      <c r="B435" s="30">
        <v>2022</v>
      </c>
      <c r="C435" s="24" t="s">
        <v>296</v>
      </c>
      <c r="D435" s="24" t="s">
        <v>296</v>
      </c>
      <c r="E435" s="26" t="s">
        <v>94</v>
      </c>
      <c r="F435" s="30">
        <v>1</v>
      </c>
      <c r="G435" s="26" t="s">
        <v>380</v>
      </c>
      <c r="H435" s="26" t="s">
        <v>279</v>
      </c>
      <c r="I435" s="38">
        <v>135</v>
      </c>
      <c r="J435" s="38">
        <v>41823</v>
      </c>
      <c r="K435" s="24" t="s">
        <v>576</v>
      </c>
      <c r="L435" s="33">
        <v>1.1499999999999999</v>
      </c>
      <c r="M435" s="33">
        <v>0.87</v>
      </c>
      <c r="N435" s="33">
        <v>1.5</v>
      </c>
      <c r="O435" s="30">
        <v>1</v>
      </c>
      <c r="P435" s="30">
        <v>1</v>
      </c>
      <c r="Q435" s="30" t="s">
        <v>272</v>
      </c>
      <c r="R435" s="30" t="s">
        <v>272</v>
      </c>
      <c r="S435" s="30">
        <v>1</v>
      </c>
      <c r="T435" s="30">
        <v>1</v>
      </c>
      <c r="U435" s="30">
        <f t="shared" si="6"/>
        <v>2</v>
      </c>
      <c r="V435" s="30">
        <v>0</v>
      </c>
      <c r="W435" s="30">
        <v>1</v>
      </c>
      <c r="X435" s="24">
        <v>34915752</v>
      </c>
      <c r="Y435" s="26" t="s">
        <v>273</v>
      </c>
      <c r="Z435" s="26" t="s">
        <v>380</v>
      </c>
      <c r="AA435" s="26" t="s">
        <v>369</v>
      </c>
      <c r="AB435" s="32" t="s">
        <v>370</v>
      </c>
      <c r="AC435" s="32" t="s">
        <v>371</v>
      </c>
    </row>
    <row r="436" spans="1:29" s="9" customFormat="1" x14ac:dyDescent="0.35">
      <c r="A436" s="26" t="s">
        <v>343</v>
      </c>
      <c r="B436" s="31">
        <v>2006</v>
      </c>
      <c r="C436" s="24" t="s">
        <v>344</v>
      </c>
      <c r="D436" s="24" t="s">
        <v>344</v>
      </c>
      <c r="E436" s="24" t="s">
        <v>122</v>
      </c>
      <c r="F436" s="30">
        <v>1</v>
      </c>
      <c r="G436" s="24" t="s">
        <v>297</v>
      </c>
      <c r="H436" s="26" t="s">
        <v>297</v>
      </c>
      <c r="I436" s="38">
        <v>30</v>
      </c>
      <c r="J436" s="38">
        <v>41295</v>
      </c>
      <c r="K436" s="24" t="s">
        <v>345</v>
      </c>
      <c r="L436" s="34">
        <v>1.63</v>
      </c>
      <c r="M436" s="34">
        <v>1.08</v>
      </c>
      <c r="N436" s="34">
        <v>2.4700000000000002</v>
      </c>
      <c r="O436" s="30">
        <v>1</v>
      </c>
      <c r="P436" s="30">
        <v>1</v>
      </c>
      <c r="Q436" s="30" t="s">
        <v>272</v>
      </c>
      <c r="R436" s="30" t="s">
        <v>272</v>
      </c>
      <c r="S436" s="30">
        <v>1</v>
      </c>
      <c r="T436" s="30">
        <v>1</v>
      </c>
      <c r="U436" s="30">
        <f t="shared" si="6"/>
        <v>2</v>
      </c>
      <c r="V436" s="30">
        <v>0</v>
      </c>
      <c r="W436" s="30">
        <v>0</v>
      </c>
      <c r="X436" s="24">
        <v>16353151</v>
      </c>
      <c r="Y436" s="26" t="s">
        <v>273</v>
      </c>
      <c r="Z436" s="26" t="s">
        <v>297</v>
      </c>
      <c r="AA436" s="37" t="s">
        <v>346</v>
      </c>
      <c r="AB436" s="32" t="s">
        <v>347</v>
      </c>
      <c r="AC436" s="32" t="s">
        <v>348</v>
      </c>
    </row>
    <row r="437" spans="1:29" s="9" customFormat="1" x14ac:dyDescent="0.35">
      <c r="A437" s="26" t="s">
        <v>343</v>
      </c>
      <c r="B437" s="31">
        <v>2006</v>
      </c>
      <c r="C437" s="26" t="s">
        <v>488</v>
      </c>
      <c r="D437" s="26" t="s">
        <v>488</v>
      </c>
      <c r="E437" s="24" t="s">
        <v>122</v>
      </c>
      <c r="F437" s="30">
        <v>1</v>
      </c>
      <c r="G437" s="24" t="s">
        <v>297</v>
      </c>
      <c r="H437" s="26" t="s">
        <v>297</v>
      </c>
      <c r="I437" s="38">
        <v>68</v>
      </c>
      <c r="J437" s="38">
        <v>41295</v>
      </c>
      <c r="K437" s="24" t="s">
        <v>345</v>
      </c>
      <c r="L437" s="34">
        <v>0.95</v>
      </c>
      <c r="M437" s="34">
        <v>0.7</v>
      </c>
      <c r="N437" s="34">
        <v>1.3</v>
      </c>
      <c r="O437" s="30">
        <v>1</v>
      </c>
      <c r="P437" s="30" t="s">
        <v>272</v>
      </c>
      <c r="Q437" s="30" t="s">
        <v>272</v>
      </c>
      <c r="R437" s="30" t="s">
        <v>272</v>
      </c>
      <c r="S437" s="30">
        <v>1</v>
      </c>
      <c r="T437" s="30">
        <v>1</v>
      </c>
      <c r="U437" s="30">
        <f t="shared" si="6"/>
        <v>2</v>
      </c>
      <c r="V437" s="30">
        <v>0</v>
      </c>
      <c r="W437" s="30">
        <v>0</v>
      </c>
      <c r="X437" s="24">
        <v>16353151</v>
      </c>
      <c r="Y437" s="26" t="s">
        <v>273</v>
      </c>
      <c r="Z437" s="26" t="s">
        <v>297</v>
      </c>
      <c r="AA437" s="37" t="s">
        <v>346</v>
      </c>
      <c r="AB437" s="32" t="s">
        <v>347</v>
      </c>
      <c r="AC437" s="32" t="s">
        <v>348</v>
      </c>
    </row>
    <row r="438" spans="1:29" s="9" customFormat="1" x14ac:dyDescent="0.35">
      <c r="A438" s="24" t="s">
        <v>453</v>
      </c>
      <c r="B438" s="30">
        <v>2005</v>
      </c>
      <c r="C438" s="24" t="s">
        <v>454</v>
      </c>
      <c r="D438" s="24" t="s">
        <v>455</v>
      </c>
      <c r="E438" s="24" t="s">
        <v>122</v>
      </c>
      <c r="F438" s="30">
        <v>1</v>
      </c>
      <c r="G438" s="24" t="s">
        <v>297</v>
      </c>
      <c r="H438" s="24" t="s">
        <v>297</v>
      </c>
      <c r="I438" s="38">
        <v>51</v>
      </c>
      <c r="J438" s="38">
        <v>40650</v>
      </c>
      <c r="K438" s="24" t="s">
        <v>456</v>
      </c>
      <c r="L438" s="33">
        <v>1.54</v>
      </c>
      <c r="M438" s="33">
        <v>1.1599999999999999</v>
      </c>
      <c r="N438" s="33">
        <v>2.0499999999999998</v>
      </c>
      <c r="O438" s="30">
        <v>1</v>
      </c>
      <c r="P438" s="30" t="s">
        <v>272</v>
      </c>
      <c r="Q438" s="30" t="s">
        <v>272</v>
      </c>
      <c r="R438" s="30" t="s">
        <v>272</v>
      </c>
      <c r="S438" s="30">
        <v>1</v>
      </c>
      <c r="T438" s="30">
        <v>1</v>
      </c>
      <c r="U438" s="31">
        <f t="shared" si="6"/>
        <v>2</v>
      </c>
      <c r="V438" s="30">
        <v>0</v>
      </c>
      <c r="W438" s="30">
        <v>1</v>
      </c>
      <c r="X438" s="24">
        <v>16077074</v>
      </c>
      <c r="Y438" s="24" t="s">
        <v>273</v>
      </c>
      <c r="Z438" s="26" t="s">
        <v>297</v>
      </c>
      <c r="AA438" s="37" t="s">
        <v>457</v>
      </c>
      <c r="AB438" s="32" t="s">
        <v>458</v>
      </c>
      <c r="AC438" s="32" t="s">
        <v>459</v>
      </c>
    </row>
    <row r="439" spans="1:29" s="9" customFormat="1" x14ac:dyDescent="0.35">
      <c r="A439" s="24" t="s">
        <v>428</v>
      </c>
      <c r="B439" s="30">
        <v>2010</v>
      </c>
      <c r="C439" s="24" t="s">
        <v>307</v>
      </c>
      <c r="D439" s="24" t="s">
        <v>307</v>
      </c>
      <c r="E439" s="24" t="s">
        <v>15</v>
      </c>
      <c r="F439" s="30">
        <v>1</v>
      </c>
      <c r="G439" s="24" t="s">
        <v>269</v>
      </c>
      <c r="H439" s="24" t="s">
        <v>270</v>
      </c>
      <c r="I439" s="38">
        <v>51</v>
      </c>
      <c r="J439" s="38">
        <v>40203</v>
      </c>
      <c r="K439" s="24" t="s">
        <v>429</v>
      </c>
      <c r="L439" s="33">
        <v>0.73</v>
      </c>
      <c r="M439" s="33">
        <v>0.51</v>
      </c>
      <c r="N439" s="33">
        <v>1.07</v>
      </c>
      <c r="O439" s="30">
        <v>1</v>
      </c>
      <c r="P439" s="30" t="s">
        <v>272</v>
      </c>
      <c r="Q439" s="30" t="s">
        <v>272</v>
      </c>
      <c r="R439" s="30" t="s">
        <v>272</v>
      </c>
      <c r="S439" s="30">
        <v>1</v>
      </c>
      <c r="T439" s="30">
        <v>1</v>
      </c>
      <c r="U439" s="30">
        <f t="shared" si="6"/>
        <v>2</v>
      </c>
      <c r="V439" s="30">
        <v>0</v>
      </c>
      <c r="W439" s="30" t="s">
        <v>272</v>
      </c>
      <c r="X439" s="24">
        <v>20730623</v>
      </c>
      <c r="Y439" s="24" t="s">
        <v>336</v>
      </c>
      <c r="Z439" s="26" t="s">
        <v>269</v>
      </c>
      <c r="AA439" s="26" t="s">
        <v>439</v>
      </c>
      <c r="AB439" s="32" t="s">
        <v>431</v>
      </c>
      <c r="AC439" s="32" t="s">
        <v>432</v>
      </c>
    </row>
    <row r="440" spans="1:29" s="9" customFormat="1" x14ac:dyDescent="0.35">
      <c r="A440" s="24" t="s">
        <v>267</v>
      </c>
      <c r="B440" s="30">
        <v>2019</v>
      </c>
      <c r="C440" s="24" t="s">
        <v>268</v>
      </c>
      <c r="D440" s="24" t="s">
        <v>268</v>
      </c>
      <c r="E440" s="24" t="s">
        <v>122</v>
      </c>
      <c r="F440" s="30">
        <v>1</v>
      </c>
      <c r="G440" s="24" t="s">
        <v>297</v>
      </c>
      <c r="H440" s="24" t="s">
        <v>297</v>
      </c>
      <c r="I440" s="38">
        <v>35</v>
      </c>
      <c r="J440" s="38">
        <v>39961</v>
      </c>
      <c r="K440" s="24" t="s">
        <v>372</v>
      </c>
      <c r="L440" s="33">
        <v>1.59</v>
      </c>
      <c r="M440" s="33">
        <v>1.17</v>
      </c>
      <c r="N440" s="33">
        <v>2.15</v>
      </c>
      <c r="O440" s="30">
        <v>1</v>
      </c>
      <c r="P440" s="30" t="s">
        <v>272</v>
      </c>
      <c r="Q440" s="30" t="s">
        <v>272</v>
      </c>
      <c r="R440" s="30" t="s">
        <v>272</v>
      </c>
      <c r="S440" s="30">
        <v>1</v>
      </c>
      <c r="T440" s="30">
        <v>1</v>
      </c>
      <c r="U440" s="30">
        <f t="shared" si="6"/>
        <v>2</v>
      </c>
      <c r="V440" s="30">
        <v>0</v>
      </c>
      <c r="W440" s="30">
        <v>1</v>
      </c>
      <c r="X440" s="24">
        <v>31113819</v>
      </c>
      <c r="Y440" s="24" t="s">
        <v>273</v>
      </c>
      <c r="Z440" s="26" t="s">
        <v>297</v>
      </c>
      <c r="AA440" s="26" t="s">
        <v>274</v>
      </c>
      <c r="AB440" s="32" t="s">
        <v>275</v>
      </c>
      <c r="AC440" s="32" t="s">
        <v>276</v>
      </c>
    </row>
    <row r="441" spans="1:29" s="9" customFormat="1" x14ac:dyDescent="0.35">
      <c r="A441" s="24" t="s">
        <v>282</v>
      </c>
      <c r="B441" s="30">
        <v>2016</v>
      </c>
      <c r="C441" s="24" t="s">
        <v>283</v>
      </c>
      <c r="D441" s="24" t="s">
        <v>283</v>
      </c>
      <c r="E441" s="24" t="s">
        <v>229</v>
      </c>
      <c r="F441" s="30">
        <v>1</v>
      </c>
      <c r="G441" s="24" t="s">
        <v>269</v>
      </c>
      <c r="H441" s="24" t="s">
        <v>270</v>
      </c>
      <c r="I441" s="38">
        <v>8</v>
      </c>
      <c r="J441" s="38">
        <v>39781</v>
      </c>
      <c r="K441" s="24" t="s">
        <v>284</v>
      </c>
      <c r="L441" s="33">
        <v>2.2200000000000002</v>
      </c>
      <c r="M441" s="33">
        <v>1.37</v>
      </c>
      <c r="N441" s="33">
        <v>3.59</v>
      </c>
      <c r="O441" s="30">
        <v>1</v>
      </c>
      <c r="P441" s="30" t="s">
        <v>272</v>
      </c>
      <c r="Q441" s="30">
        <v>1</v>
      </c>
      <c r="R441" s="30" t="s">
        <v>272</v>
      </c>
      <c r="S441" s="30">
        <v>1</v>
      </c>
      <c r="T441" s="30">
        <v>1</v>
      </c>
      <c r="U441" s="30">
        <f t="shared" si="6"/>
        <v>2</v>
      </c>
      <c r="V441" s="30">
        <v>0</v>
      </c>
      <c r="W441" s="30">
        <v>1</v>
      </c>
      <c r="X441" s="24">
        <v>27742674</v>
      </c>
      <c r="Y441" s="24" t="s">
        <v>273</v>
      </c>
      <c r="Z441" s="26" t="s">
        <v>269</v>
      </c>
      <c r="AA441" s="26" t="s">
        <v>285</v>
      </c>
      <c r="AB441" s="32" t="s">
        <v>286</v>
      </c>
      <c r="AC441" s="32" t="s">
        <v>287</v>
      </c>
    </row>
    <row r="442" spans="1:29" s="9" customFormat="1" x14ac:dyDescent="0.35">
      <c r="A442" s="24" t="s">
        <v>267</v>
      </c>
      <c r="B442" s="30">
        <v>2019</v>
      </c>
      <c r="C442" s="24" t="s">
        <v>268</v>
      </c>
      <c r="D442" s="24" t="s">
        <v>268</v>
      </c>
      <c r="E442" s="24" t="s">
        <v>229</v>
      </c>
      <c r="F442" s="30">
        <v>1</v>
      </c>
      <c r="G442" s="24" t="s">
        <v>269</v>
      </c>
      <c r="H442" s="24" t="s">
        <v>270</v>
      </c>
      <c r="I442" s="38">
        <v>10</v>
      </c>
      <c r="J442" s="38">
        <v>38974</v>
      </c>
      <c r="K442" s="24" t="s">
        <v>288</v>
      </c>
      <c r="L442" s="33">
        <v>1.61</v>
      </c>
      <c r="M442" s="33">
        <v>0.81</v>
      </c>
      <c r="N442" s="33">
        <v>3.22</v>
      </c>
      <c r="O442" s="30">
        <v>1</v>
      </c>
      <c r="P442" s="30" t="s">
        <v>272</v>
      </c>
      <c r="Q442" s="30" t="s">
        <v>272</v>
      </c>
      <c r="R442" s="30" t="s">
        <v>272</v>
      </c>
      <c r="S442" s="30">
        <v>1</v>
      </c>
      <c r="T442" s="30">
        <v>1</v>
      </c>
      <c r="U442" s="30">
        <f t="shared" si="6"/>
        <v>2</v>
      </c>
      <c r="V442" s="30">
        <v>0</v>
      </c>
      <c r="W442" s="30">
        <v>1</v>
      </c>
      <c r="X442" s="24">
        <v>31113819</v>
      </c>
      <c r="Y442" s="24" t="s">
        <v>273</v>
      </c>
      <c r="Z442" s="26" t="s">
        <v>269</v>
      </c>
      <c r="AA442" s="26" t="s">
        <v>274</v>
      </c>
      <c r="AB442" s="32" t="s">
        <v>275</v>
      </c>
      <c r="AC442" s="32" t="s">
        <v>276</v>
      </c>
    </row>
    <row r="443" spans="1:29" s="9" customFormat="1" x14ac:dyDescent="0.35">
      <c r="A443" s="24" t="s">
        <v>295</v>
      </c>
      <c r="B443" s="30">
        <v>2016</v>
      </c>
      <c r="C443" s="24" t="s">
        <v>296</v>
      </c>
      <c r="D443" s="24" t="s">
        <v>296</v>
      </c>
      <c r="E443" s="24" t="s">
        <v>229</v>
      </c>
      <c r="F443" s="30">
        <v>1</v>
      </c>
      <c r="G443" s="26" t="s">
        <v>269</v>
      </c>
      <c r="H443" s="26" t="s">
        <v>270</v>
      </c>
      <c r="I443" s="38">
        <v>101</v>
      </c>
      <c r="J443" s="38">
        <v>38946</v>
      </c>
      <c r="K443" s="24" t="s">
        <v>298</v>
      </c>
      <c r="L443" s="34">
        <v>0.89</v>
      </c>
      <c r="M443" s="34">
        <v>0.72</v>
      </c>
      <c r="N443" s="34">
        <v>1.1000000000000001</v>
      </c>
      <c r="O443" s="30">
        <v>1</v>
      </c>
      <c r="P443" s="30">
        <v>1</v>
      </c>
      <c r="Q443" s="30" t="s">
        <v>272</v>
      </c>
      <c r="R443" s="30" t="s">
        <v>272</v>
      </c>
      <c r="S443" s="30">
        <v>1</v>
      </c>
      <c r="T443" s="30">
        <v>1</v>
      </c>
      <c r="U443" s="30">
        <f t="shared" si="6"/>
        <v>2</v>
      </c>
      <c r="V443" s="30">
        <v>0</v>
      </c>
      <c r="W443" s="30">
        <v>1</v>
      </c>
      <c r="X443" s="24">
        <v>26756356</v>
      </c>
      <c r="Y443" s="26" t="s">
        <v>273</v>
      </c>
      <c r="Z443" s="26" t="s">
        <v>269</v>
      </c>
      <c r="AA443" s="26" t="s">
        <v>299</v>
      </c>
      <c r="AB443" s="32" t="s">
        <v>300</v>
      </c>
      <c r="AC443" s="32" t="s">
        <v>301</v>
      </c>
    </row>
    <row r="444" spans="1:29" s="9" customFormat="1" x14ac:dyDescent="0.35">
      <c r="A444" s="24" t="s">
        <v>295</v>
      </c>
      <c r="B444" s="30">
        <v>2016</v>
      </c>
      <c r="C444" s="24" t="s">
        <v>296</v>
      </c>
      <c r="D444" s="24" t="s">
        <v>296</v>
      </c>
      <c r="E444" s="24" t="s">
        <v>30</v>
      </c>
      <c r="F444" s="30">
        <v>1</v>
      </c>
      <c r="G444" s="26" t="s">
        <v>269</v>
      </c>
      <c r="H444" s="26" t="s">
        <v>270</v>
      </c>
      <c r="I444" s="38">
        <v>35</v>
      </c>
      <c r="J444" s="38">
        <v>38140</v>
      </c>
      <c r="K444" s="24" t="s">
        <v>298</v>
      </c>
      <c r="L444" s="34">
        <v>1.3</v>
      </c>
      <c r="M444" s="34">
        <v>0.96</v>
      </c>
      <c r="N444" s="34">
        <v>1.76</v>
      </c>
      <c r="O444" s="30">
        <v>1</v>
      </c>
      <c r="P444" s="30">
        <v>1</v>
      </c>
      <c r="Q444" s="30" t="s">
        <v>272</v>
      </c>
      <c r="R444" s="30" t="s">
        <v>272</v>
      </c>
      <c r="S444" s="30">
        <v>1</v>
      </c>
      <c r="T444" s="30">
        <v>1</v>
      </c>
      <c r="U444" s="30">
        <f t="shared" si="6"/>
        <v>2</v>
      </c>
      <c r="V444" s="30">
        <v>0</v>
      </c>
      <c r="W444" s="30">
        <v>1</v>
      </c>
      <c r="X444" s="24">
        <v>26756356</v>
      </c>
      <c r="Y444" s="26" t="s">
        <v>273</v>
      </c>
      <c r="Z444" s="26" t="s">
        <v>269</v>
      </c>
      <c r="AA444" s="26" t="s">
        <v>299</v>
      </c>
      <c r="AB444" s="32" t="s">
        <v>300</v>
      </c>
      <c r="AC444" s="32" t="s">
        <v>301</v>
      </c>
    </row>
    <row r="445" spans="1:29" s="9" customFormat="1" x14ac:dyDescent="0.35">
      <c r="A445" s="24" t="s">
        <v>295</v>
      </c>
      <c r="B445" s="30">
        <v>2016</v>
      </c>
      <c r="C445" s="24" t="s">
        <v>296</v>
      </c>
      <c r="D445" s="24" t="s">
        <v>296</v>
      </c>
      <c r="E445" s="26" t="s">
        <v>122</v>
      </c>
      <c r="F445" s="30">
        <v>1</v>
      </c>
      <c r="G445" s="26" t="s">
        <v>297</v>
      </c>
      <c r="H445" s="26" t="s">
        <v>297</v>
      </c>
      <c r="I445" s="38">
        <v>47</v>
      </c>
      <c r="J445" s="38">
        <v>38022</v>
      </c>
      <c r="K445" s="24" t="s">
        <v>298</v>
      </c>
      <c r="L445" s="33">
        <v>1.1599999999999999</v>
      </c>
      <c r="M445" s="33">
        <v>0.86</v>
      </c>
      <c r="N445" s="33">
        <v>1.55</v>
      </c>
      <c r="O445" s="30">
        <v>1</v>
      </c>
      <c r="P445" s="30">
        <v>1</v>
      </c>
      <c r="Q445" s="30" t="s">
        <v>272</v>
      </c>
      <c r="R445" s="30" t="s">
        <v>272</v>
      </c>
      <c r="S445" s="30">
        <v>1</v>
      </c>
      <c r="T445" s="30">
        <v>1</v>
      </c>
      <c r="U445" s="30">
        <f t="shared" si="6"/>
        <v>2</v>
      </c>
      <c r="V445" s="30">
        <v>0</v>
      </c>
      <c r="W445" s="30">
        <v>1</v>
      </c>
      <c r="X445" s="24">
        <v>26756356</v>
      </c>
      <c r="Y445" s="26" t="s">
        <v>273</v>
      </c>
      <c r="Z445" s="26" t="s">
        <v>297</v>
      </c>
      <c r="AA445" s="26" t="s">
        <v>299</v>
      </c>
      <c r="AB445" s="32" t="s">
        <v>300</v>
      </c>
      <c r="AC445" s="32" t="s">
        <v>301</v>
      </c>
    </row>
    <row r="446" spans="1:29" s="9" customFormat="1" x14ac:dyDescent="0.35">
      <c r="A446" s="24" t="s">
        <v>267</v>
      </c>
      <c r="B446" s="30">
        <v>2019</v>
      </c>
      <c r="C446" s="24" t="s">
        <v>268</v>
      </c>
      <c r="D446" s="24" t="s">
        <v>268</v>
      </c>
      <c r="E446" s="24" t="s">
        <v>83</v>
      </c>
      <c r="F446" s="30">
        <v>1</v>
      </c>
      <c r="G446" s="24" t="s">
        <v>269</v>
      </c>
      <c r="H446" s="24" t="s">
        <v>270</v>
      </c>
      <c r="I446" s="38">
        <v>69</v>
      </c>
      <c r="J446" s="38">
        <v>37977</v>
      </c>
      <c r="K446" s="24" t="s">
        <v>490</v>
      </c>
      <c r="L446" s="33">
        <v>1.31</v>
      </c>
      <c r="M446" s="33">
        <v>1</v>
      </c>
      <c r="N446" s="33">
        <v>1.72</v>
      </c>
      <c r="O446" s="30">
        <v>1</v>
      </c>
      <c r="P446" s="30" t="s">
        <v>272</v>
      </c>
      <c r="Q446" s="30" t="s">
        <v>272</v>
      </c>
      <c r="R446" s="30" t="s">
        <v>272</v>
      </c>
      <c r="S446" s="30">
        <v>1</v>
      </c>
      <c r="T446" s="30">
        <v>1</v>
      </c>
      <c r="U446" s="30">
        <f t="shared" si="6"/>
        <v>2</v>
      </c>
      <c r="V446" s="30">
        <v>0</v>
      </c>
      <c r="W446" s="30">
        <v>1</v>
      </c>
      <c r="X446" s="24">
        <v>31113819</v>
      </c>
      <c r="Y446" s="24" t="s">
        <v>273</v>
      </c>
      <c r="Z446" s="26" t="s">
        <v>269</v>
      </c>
      <c r="AA446" s="26" t="s">
        <v>274</v>
      </c>
      <c r="AB446" s="32" t="s">
        <v>275</v>
      </c>
      <c r="AC446" s="32" t="s">
        <v>276</v>
      </c>
    </row>
    <row r="447" spans="1:29" s="9" customFormat="1" x14ac:dyDescent="0.35">
      <c r="A447" s="24" t="s">
        <v>295</v>
      </c>
      <c r="B447" s="30">
        <v>2016</v>
      </c>
      <c r="C447" s="24" t="s">
        <v>296</v>
      </c>
      <c r="D447" s="24" t="s">
        <v>296</v>
      </c>
      <c r="E447" s="24" t="s">
        <v>83</v>
      </c>
      <c r="F447" s="30">
        <v>1</v>
      </c>
      <c r="G447" s="24" t="s">
        <v>269</v>
      </c>
      <c r="H447" s="24" t="s">
        <v>270</v>
      </c>
      <c r="I447" s="38">
        <v>67</v>
      </c>
      <c r="J447" s="38">
        <v>37957</v>
      </c>
      <c r="K447" s="24" t="s">
        <v>298</v>
      </c>
      <c r="L447" s="33">
        <v>1.03</v>
      </c>
      <c r="M447" s="33">
        <v>0.8</v>
      </c>
      <c r="N447" s="33">
        <v>1.33</v>
      </c>
      <c r="O447" s="30">
        <v>1</v>
      </c>
      <c r="P447" s="30">
        <v>1</v>
      </c>
      <c r="Q447" s="30" t="s">
        <v>272</v>
      </c>
      <c r="R447" s="30" t="s">
        <v>272</v>
      </c>
      <c r="S447" s="30">
        <v>1</v>
      </c>
      <c r="T447" s="30">
        <v>1</v>
      </c>
      <c r="U447" s="30">
        <f t="shared" si="6"/>
        <v>2</v>
      </c>
      <c r="V447" s="30">
        <v>0</v>
      </c>
      <c r="W447" s="30">
        <v>1</v>
      </c>
      <c r="X447" s="24">
        <v>26756356</v>
      </c>
      <c r="Y447" s="24" t="s">
        <v>273</v>
      </c>
      <c r="Z447" s="26" t="s">
        <v>269</v>
      </c>
      <c r="AA447" s="26" t="s">
        <v>299</v>
      </c>
      <c r="AB447" s="32" t="s">
        <v>300</v>
      </c>
      <c r="AC447" s="32" t="s">
        <v>301</v>
      </c>
    </row>
    <row r="448" spans="1:29" s="9" customFormat="1" ht="29" x14ac:dyDescent="0.35">
      <c r="A448" s="24" t="s">
        <v>476</v>
      </c>
      <c r="B448" s="30">
        <v>2011</v>
      </c>
      <c r="C448" s="24" t="s">
        <v>387</v>
      </c>
      <c r="D448" s="24" t="s">
        <v>387</v>
      </c>
      <c r="E448" s="24" t="s">
        <v>122</v>
      </c>
      <c r="F448" s="30">
        <v>1</v>
      </c>
      <c r="G448" s="24" t="s">
        <v>297</v>
      </c>
      <c r="H448" s="26" t="s">
        <v>297</v>
      </c>
      <c r="I448" s="88">
        <v>63</v>
      </c>
      <c r="J448" s="38">
        <v>37698</v>
      </c>
      <c r="K448" s="24" t="s">
        <v>477</v>
      </c>
      <c r="L448" s="33">
        <v>1.01</v>
      </c>
      <c r="M448" s="33">
        <v>0.76</v>
      </c>
      <c r="N448" s="33">
        <v>1.35</v>
      </c>
      <c r="O448" s="30">
        <v>1</v>
      </c>
      <c r="P448" s="30" t="s">
        <v>272</v>
      </c>
      <c r="Q448" s="30" t="s">
        <v>272</v>
      </c>
      <c r="R448" s="30">
        <v>1</v>
      </c>
      <c r="S448" s="30">
        <v>1</v>
      </c>
      <c r="T448" s="30">
        <v>1</v>
      </c>
      <c r="U448" s="30">
        <f t="shared" si="6"/>
        <v>2</v>
      </c>
      <c r="V448" s="30">
        <v>0</v>
      </c>
      <c r="W448" s="30">
        <v>1</v>
      </c>
      <c r="X448" s="24">
        <v>21105029</v>
      </c>
      <c r="Y448" s="26" t="s">
        <v>273</v>
      </c>
      <c r="Z448" s="26" t="s">
        <v>297</v>
      </c>
      <c r="AA448" s="26" t="s">
        <v>478</v>
      </c>
      <c r="AB448" s="32" t="s">
        <v>479</v>
      </c>
      <c r="AC448" s="32" t="s">
        <v>480</v>
      </c>
    </row>
    <row r="449" spans="1:32" s="9" customFormat="1" x14ac:dyDescent="0.35">
      <c r="A449" s="24" t="s">
        <v>820</v>
      </c>
      <c r="B449" s="30">
        <v>2007</v>
      </c>
      <c r="C449" s="24" t="s">
        <v>325</v>
      </c>
      <c r="D449" s="24" t="s">
        <v>325</v>
      </c>
      <c r="E449" s="24" t="s">
        <v>225</v>
      </c>
      <c r="F449" s="30">
        <v>1</v>
      </c>
      <c r="G449" s="24" t="s">
        <v>269</v>
      </c>
      <c r="H449" s="24" t="s">
        <v>270</v>
      </c>
      <c r="I449" s="88">
        <v>572</v>
      </c>
      <c r="J449" s="38">
        <v>37606</v>
      </c>
      <c r="K449" s="24" t="s">
        <v>1074</v>
      </c>
      <c r="L449" s="33">
        <v>1.38</v>
      </c>
      <c r="M449" s="33">
        <v>1.23</v>
      </c>
      <c r="N449" s="33">
        <v>1.53</v>
      </c>
      <c r="O449" s="30">
        <v>1</v>
      </c>
      <c r="P449" s="30" t="s">
        <v>272</v>
      </c>
      <c r="Q449" s="30" t="s">
        <v>272</v>
      </c>
      <c r="R449" s="30" t="s">
        <v>272</v>
      </c>
      <c r="S449" s="30">
        <v>1</v>
      </c>
      <c r="T449" s="30">
        <v>0</v>
      </c>
      <c r="U449" s="30">
        <f t="shared" si="6"/>
        <v>1</v>
      </c>
      <c r="V449" s="30">
        <v>0</v>
      </c>
      <c r="W449" s="30">
        <v>0</v>
      </c>
      <c r="X449" s="24">
        <v>17063272</v>
      </c>
      <c r="Y449" s="24" t="s">
        <v>310</v>
      </c>
      <c r="Z449" s="26" t="s">
        <v>269</v>
      </c>
      <c r="AA449" s="26" t="s">
        <v>1075</v>
      </c>
      <c r="AB449" s="32" t="s">
        <v>823</v>
      </c>
      <c r="AC449" s="32" t="s">
        <v>824</v>
      </c>
    </row>
    <row r="450" spans="1:32" s="9" customFormat="1" x14ac:dyDescent="0.35">
      <c r="A450" s="24" t="s">
        <v>505</v>
      </c>
      <c r="B450" s="30">
        <v>2021</v>
      </c>
      <c r="C450" s="24" t="s">
        <v>361</v>
      </c>
      <c r="D450" s="24" t="s">
        <v>361</v>
      </c>
      <c r="E450" s="24" t="s">
        <v>229</v>
      </c>
      <c r="F450" s="30">
        <v>1</v>
      </c>
      <c r="G450" s="24" t="s">
        <v>269</v>
      </c>
      <c r="H450" s="24" t="s">
        <v>270</v>
      </c>
      <c r="I450" s="88">
        <v>74</v>
      </c>
      <c r="J450" s="38">
        <v>37568</v>
      </c>
      <c r="K450" s="24" t="s">
        <v>506</v>
      </c>
      <c r="L450" s="33">
        <v>0.89</v>
      </c>
      <c r="M450" s="33">
        <v>0.7</v>
      </c>
      <c r="N450" s="33">
        <v>1.1399999999999899</v>
      </c>
      <c r="O450" s="30">
        <v>1</v>
      </c>
      <c r="P450" s="30" t="s">
        <v>272</v>
      </c>
      <c r="Q450" s="30" t="s">
        <v>272</v>
      </c>
      <c r="R450" s="30" t="s">
        <v>272</v>
      </c>
      <c r="S450" s="30">
        <v>1</v>
      </c>
      <c r="T450" s="30">
        <v>1</v>
      </c>
      <c r="U450" s="30">
        <f t="shared" si="6"/>
        <v>2</v>
      </c>
      <c r="V450" s="30">
        <v>0</v>
      </c>
      <c r="W450" s="30">
        <v>1</v>
      </c>
      <c r="X450" s="24">
        <v>33128203</v>
      </c>
      <c r="Y450" s="24" t="s">
        <v>273</v>
      </c>
      <c r="Z450" s="26" t="s">
        <v>269</v>
      </c>
      <c r="AA450" s="26" t="s">
        <v>507</v>
      </c>
      <c r="AB450" s="32" t="s">
        <v>508</v>
      </c>
      <c r="AC450" s="32" t="s">
        <v>509</v>
      </c>
    </row>
    <row r="451" spans="1:32" s="9" customFormat="1" x14ac:dyDescent="0.35">
      <c r="A451" s="24" t="s">
        <v>590</v>
      </c>
      <c r="B451" s="30">
        <v>2008</v>
      </c>
      <c r="C451" s="24" t="s">
        <v>469</v>
      </c>
      <c r="D451" s="24" t="s">
        <v>469</v>
      </c>
      <c r="E451" s="24" t="s">
        <v>698</v>
      </c>
      <c r="F451" s="30">
        <v>1</v>
      </c>
      <c r="G451" s="24" t="s">
        <v>481</v>
      </c>
      <c r="H451" s="24" t="s">
        <v>303</v>
      </c>
      <c r="I451" s="88">
        <v>222</v>
      </c>
      <c r="J451" s="38">
        <v>36761</v>
      </c>
      <c r="K451" s="24" t="s">
        <v>811</v>
      </c>
      <c r="L451" s="33">
        <v>1.34</v>
      </c>
      <c r="M451" s="33">
        <v>1.23</v>
      </c>
      <c r="N451" s="33">
        <v>1.46</v>
      </c>
      <c r="O451" s="30">
        <v>1</v>
      </c>
      <c r="P451" s="30" t="s">
        <v>272</v>
      </c>
      <c r="Q451" s="30" t="s">
        <v>272</v>
      </c>
      <c r="R451" s="30" t="s">
        <v>272</v>
      </c>
      <c r="S451" s="30">
        <f>O451</f>
        <v>1</v>
      </c>
      <c r="T451" s="30">
        <v>1</v>
      </c>
      <c r="U451" s="30">
        <f t="shared" ref="U451:U514" si="7">SUM(S451:T451)</f>
        <v>2</v>
      </c>
      <c r="V451" s="30">
        <v>0</v>
      </c>
      <c r="W451" s="30">
        <v>0</v>
      </c>
      <c r="X451" s="24">
        <v>18362938</v>
      </c>
      <c r="Y451" s="24" t="s">
        <v>310</v>
      </c>
      <c r="Z451" s="26" t="s">
        <v>481</v>
      </c>
      <c r="AA451" s="26" t="s">
        <v>812</v>
      </c>
      <c r="AB451" s="32" t="s">
        <v>813</v>
      </c>
      <c r="AC451" s="32" t="s">
        <v>814</v>
      </c>
    </row>
    <row r="452" spans="1:32" s="9" customFormat="1" ht="29" x14ac:dyDescent="0.35">
      <c r="A452" s="24" t="s">
        <v>733</v>
      </c>
      <c r="B452" s="30">
        <v>2024</v>
      </c>
      <c r="C452" s="24" t="s">
        <v>325</v>
      </c>
      <c r="D452" s="24" t="s">
        <v>325</v>
      </c>
      <c r="E452" s="24" t="s">
        <v>204</v>
      </c>
      <c r="F452" s="30">
        <v>1</v>
      </c>
      <c r="G452" s="24" t="s">
        <v>362</v>
      </c>
      <c r="H452" s="24" t="s">
        <v>279</v>
      </c>
      <c r="I452" s="88">
        <v>759</v>
      </c>
      <c r="J452" s="38">
        <v>36531</v>
      </c>
      <c r="K452" s="24" t="s">
        <v>735</v>
      </c>
      <c r="L452" s="33">
        <v>1.33</v>
      </c>
      <c r="M452" s="33">
        <v>1.21</v>
      </c>
      <c r="N452" s="33">
        <v>1.47</v>
      </c>
      <c r="O452" s="30">
        <v>1</v>
      </c>
      <c r="P452" s="30" t="s">
        <v>272</v>
      </c>
      <c r="Q452" s="30" t="s">
        <v>272</v>
      </c>
      <c r="R452" s="30" t="s">
        <v>272</v>
      </c>
      <c r="S452" s="30">
        <v>1</v>
      </c>
      <c r="T452" s="30">
        <v>1</v>
      </c>
      <c r="U452" s="31">
        <f t="shared" si="7"/>
        <v>2</v>
      </c>
      <c r="V452" s="30">
        <v>0</v>
      </c>
      <c r="W452" s="30">
        <v>1</v>
      </c>
      <c r="X452" s="24">
        <v>39543702</v>
      </c>
      <c r="Y452" s="24" t="s">
        <v>273</v>
      </c>
      <c r="Z452" s="26" t="s">
        <v>362</v>
      </c>
      <c r="AA452" s="37" t="s">
        <v>736</v>
      </c>
      <c r="AB452" s="32" t="s">
        <v>737</v>
      </c>
      <c r="AC452" s="32" t="s">
        <v>738</v>
      </c>
    </row>
    <row r="453" spans="1:32" s="9" customFormat="1" x14ac:dyDescent="0.35">
      <c r="A453" s="24" t="s">
        <v>378</v>
      </c>
      <c r="B453" s="30">
        <v>2005</v>
      </c>
      <c r="C453" s="24" t="s">
        <v>379</v>
      </c>
      <c r="D453" s="24" t="s">
        <v>379</v>
      </c>
      <c r="E453" s="24" t="s">
        <v>85</v>
      </c>
      <c r="F453" s="30">
        <v>1</v>
      </c>
      <c r="G453" s="24" t="s">
        <v>380</v>
      </c>
      <c r="H453" s="24" t="s">
        <v>279</v>
      </c>
      <c r="I453" s="88">
        <v>38</v>
      </c>
      <c r="J453" s="38">
        <v>36456</v>
      </c>
      <c r="K453" s="24" t="s">
        <v>381</v>
      </c>
      <c r="L453" s="33">
        <v>1.52</v>
      </c>
      <c r="M453" s="33">
        <v>1.05</v>
      </c>
      <c r="N453" s="33">
        <v>2.21</v>
      </c>
      <c r="O453" s="30">
        <v>1</v>
      </c>
      <c r="P453" s="30" t="s">
        <v>272</v>
      </c>
      <c r="Q453" s="30" t="s">
        <v>272</v>
      </c>
      <c r="R453" s="30" t="s">
        <v>272</v>
      </c>
      <c r="S453" s="30">
        <v>1</v>
      </c>
      <c r="T453" s="30">
        <v>1</v>
      </c>
      <c r="U453" s="30">
        <f t="shared" si="7"/>
        <v>2</v>
      </c>
      <c r="V453" s="30">
        <v>0</v>
      </c>
      <c r="W453" s="30">
        <v>1</v>
      </c>
      <c r="X453" s="24">
        <v>16176517</v>
      </c>
      <c r="Y453" s="24" t="s">
        <v>310</v>
      </c>
      <c r="Z453" s="26" t="s">
        <v>380</v>
      </c>
      <c r="AA453" s="26" t="s">
        <v>382</v>
      </c>
      <c r="AB453" s="32" t="s">
        <v>383</v>
      </c>
      <c r="AC453" s="32" t="s">
        <v>384</v>
      </c>
    </row>
    <row r="454" spans="1:32" s="9" customFormat="1" x14ac:dyDescent="0.35">
      <c r="A454" s="24" t="s">
        <v>373</v>
      </c>
      <c r="B454" s="30">
        <v>2018</v>
      </c>
      <c r="C454" s="24" t="s">
        <v>361</v>
      </c>
      <c r="D454" s="24" t="s">
        <v>361</v>
      </c>
      <c r="E454" s="24" t="s">
        <v>35</v>
      </c>
      <c r="F454" s="30">
        <v>1</v>
      </c>
      <c r="G454" s="24" t="s">
        <v>269</v>
      </c>
      <c r="H454" s="24" t="s">
        <v>270</v>
      </c>
      <c r="I454" s="88">
        <v>677</v>
      </c>
      <c r="J454" s="38">
        <v>35361</v>
      </c>
      <c r="K454" s="24" t="s">
        <v>534</v>
      </c>
      <c r="L454" s="33">
        <v>0.92</v>
      </c>
      <c r="M454" s="33">
        <v>0.87</v>
      </c>
      <c r="N454" s="33">
        <v>0.98</v>
      </c>
      <c r="O454" s="30">
        <v>1</v>
      </c>
      <c r="P454" s="30" t="s">
        <v>272</v>
      </c>
      <c r="Q454" s="30" t="s">
        <v>272</v>
      </c>
      <c r="R454" s="30" t="s">
        <v>272</v>
      </c>
      <c r="S454" s="30">
        <v>1</v>
      </c>
      <c r="T454" s="30">
        <v>1</v>
      </c>
      <c r="U454" s="30">
        <f t="shared" si="7"/>
        <v>2</v>
      </c>
      <c r="V454" s="30">
        <v>0</v>
      </c>
      <c r="W454" s="30">
        <v>0</v>
      </c>
      <c r="X454" s="24">
        <v>29931120</v>
      </c>
      <c r="Y454" s="24" t="s">
        <v>310</v>
      </c>
      <c r="Z454" s="26" t="s">
        <v>269</v>
      </c>
      <c r="AA454" s="26" t="s">
        <v>375</v>
      </c>
      <c r="AB454" s="32" t="s">
        <v>376</v>
      </c>
      <c r="AC454" s="32" t="s">
        <v>377</v>
      </c>
    </row>
    <row r="455" spans="1:32" s="9" customFormat="1" x14ac:dyDescent="0.35">
      <c r="A455" s="24" t="s">
        <v>982</v>
      </c>
      <c r="B455" s="30">
        <v>2007</v>
      </c>
      <c r="C455" s="24" t="s">
        <v>353</v>
      </c>
      <c r="D455" s="24" t="s">
        <v>353</v>
      </c>
      <c r="E455" s="24" t="s">
        <v>223</v>
      </c>
      <c r="F455" s="30">
        <v>1</v>
      </c>
      <c r="G455" s="26" t="s">
        <v>269</v>
      </c>
      <c r="H455" s="26" t="s">
        <v>270</v>
      </c>
      <c r="I455" s="88">
        <v>373</v>
      </c>
      <c r="J455" s="38">
        <v>34754</v>
      </c>
      <c r="K455" s="24" t="s">
        <v>983</v>
      </c>
      <c r="L455" s="33">
        <v>1.07</v>
      </c>
      <c r="M455" s="33">
        <v>0.91</v>
      </c>
      <c r="N455" s="33">
        <v>1.26</v>
      </c>
      <c r="O455" s="30">
        <v>1</v>
      </c>
      <c r="P455" s="30" t="s">
        <v>272</v>
      </c>
      <c r="Q455" s="30" t="s">
        <v>272</v>
      </c>
      <c r="R455" s="30" t="s">
        <v>272</v>
      </c>
      <c r="S455" s="31">
        <v>1</v>
      </c>
      <c r="T455" s="31">
        <v>0</v>
      </c>
      <c r="U455" s="31">
        <f t="shared" si="7"/>
        <v>1</v>
      </c>
      <c r="V455" s="30">
        <v>0</v>
      </c>
      <c r="W455" s="30">
        <v>0</v>
      </c>
      <c r="X455" s="24">
        <v>17395597</v>
      </c>
      <c r="Y455" s="24" t="s">
        <v>310</v>
      </c>
      <c r="Z455" s="26" t="s">
        <v>269</v>
      </c>
      <c r="AA455" s="26" t="s">
        <v>984</v>
      </c>
      <c r="AB455" s="32" t="s">
        <v>985</v>
      </c>
      <c r="AC455" s="32" t="s">
        <v>986</v>
      </c>
    </row>
    <row r="456" spans="1:32" s="9" customFormat="1" x14ac:dyDescent="0.35">
      <c r="A456" s="24" t="s">
        <v>476</v>
      </c>
      <c r="B456" s="30">
        <v>2011</v>
      </c>
      <c r="C456" s="24" t="s">
        <v>387</v>
      </c>
      <c r="D456" s="24" t="s">
        <v>387</v>
      </c>
      <c r="E456" s="24" t="s">
        <v>83</v>
      </c>
      <c r="F456" s="30">
        <v>1</v>
      </c>
      <c r="G456" s="24" t="s">
        <v>269</v>
      </c>
      <c r="H456" s="24" t="s">
        <v>270</v>
      </c>
      <c r="I456" s="88">
        <v>171</v>
      </c>
      <c r="J456" s="38">
        <v>34540</v>
      </c>
      <c r="K456" s="24" t="str">
        <f>"max "&amp;(2001-1986)&amp;" years"</f>
        <v>max 15 years</v>
      </c>
      <c r="L456" s="33">
        <v>0.97</v>
      </c>
      <c r="M456" s="33">
        <v>0.82</v>
      </c>
      <c r="N456" s="33">
        <v>1.1499999999999999</v>
      </c>
      <c r="O456" s="30">
        <v>1</v>
      </c>
      <c r="P456" s="30" t="s">
        <v>272</v>
      </c>
      <c r="Q456" s="30" t="s">
        <v>272</v>
      </c>
      <c r="R456" s="30">
        <v>1</v>
      </c>
      <c r="S456" s="30">
        <v>1</v>
      </c>
      <c r="T456" s="30">
        <v>1</v>
      </c>
      <c r="U456" s="30">
        <f t="shared" si="7"/>
        <v>2</v>
      </c>
      <c r="V456" s="30">
        <v>0</v>
      </c>
      <c r="W456" s="30">
        <v>1</v>
      </c>
      <c r="X456" s="24">
        <v>21105029</v>
      </c>
      <c r="Y456" s="24" t="s">
        <v>273</v>
      </c>
      <c r="Z456" s="26" t="s">
        <v>269</v>
      </c>
      <c r="AA456" s="26" t="s">
        <v>732</v>
      </c>
      <c r="AB456" s="32" t="s">
        <v>479</v>
      </c>
      <c r="AC456" s="32" t="s">
        <v>480</v>
      </c>
    </row>
    <row r="457" spans="1:32" s="9" customFormat="1" ht="29" x14ac:dyDescent="0.35">
      <c r="A457" s="24" t="s">
        <v>505</v>
      </c>
      <c r="B457" s="30">
        <v>2000</v>
      </c>
      <c r="C457" s="24" t="s">
        <v>325</v>
      </c>
      <c r="D457" s="24" t="s">
        <v>325</v>
      </c>
      <c r="E457" s="24" t="s">
        <v>83</v>
      </c>
      <c r="F457" s="30">
        <v>1</v>
      </c>
      <c r="G457" s="24" t="s">
        <v>269</v>
      </c>
      <c r="H457" s="24" t="s">
        <v>270</v>
      </c>
      <c r="I457" s="88">
        <v>643</v>
      </c>
      <c r="J457" s="38">
        <v>34406</v>
      </c>
      <c r="K457" s="24" t="s">
        <v>660</v>
      </c>
      <c r="L457" s="33">
        <v>1.1393409932452121</v>
      </c>
      <c r="M457" s="33">
        <v>1.0502475428109277</v>
      </c>
      <c r="N457" s="33">
        <v>1.24289288458562</v>
      </c>
      <c r="O457" s="30">
        <v>1</v>
      </c>
      <c r="P457" s="30" t="s">
        <v>272</v>
      </c>
      <c r="Q457" s="30" t="s">
        <v>272</v>
      </c>
      <c r="R457" s="30" t="s">
        <v>272</v>
      </c>
      <c r="S457" s="30">
        <v>1</v>
      </c>
      <c r="T457" s="30">
        <v>1</v>
      </c>
      <c r="U457" s="31">
        <f t="shared" si="7"/>
        <v>2</v>
      </c>
      <c r="V457" s="30">
        <v>0</v>
      </c>
      <c r="W457" s="30">
        <v>1</v>
      </c>
      <c r="X457" s="24">
        <v>10997541</v>
      </c>
      <c r="Y457" s="24" t="s">
        <v>560</v>
      </c>
      <c r="Z457" s="26" t="s">
        <v>269</v>
      </c>
      <c r="AA457" s="26" t="s">
        <v>848</v>
      </c>
      <c r="AB457" s="32" t="s">
        <v>562</v>
      </c>
      <c r="AC457" s="32" t="s">
        <v>563</v>
      </c>
    </row>
    <row r="458" spans="1:32" s="9" customFormat="1" x14ac:dyDescent="0.35">
      <c r="A458" s="24" t="s">
        <v>1520</v>
      </c>
      <c r="B458" s="30">
        <v>2015</v>
      </c>
      <c r="C458" s="24" t="s">
        <v>462</v>
      </c>
      <c r="D458" s="24" t="s">
        <v>462</v>
      </c>
      <c r="E458" s="24" t="s">
        <v>215</v>
      </c>
      <c r="F458" s="30">
        <v>1</v>
      </c>
      <c r="G458" s="24" t="s">
        <v>269</v>
      </c>
      <c r="H458" s="24" t="s">
        <v>270</v>
      </c>
      <c r="I458" s="88" t="s">
        <v>1521</v>
      </c>
      <c r="J458" s="38">
        <v>34235</v>
      </c>
      <c r="K458" s="24" t="s">
        <v>470</v>
      </c>
      <c r="L458" s="33">
        <v>1.18</v>
      </c>
      <c r="M458" s="33">
        <v>0.7</v>
      </c>
      <c r="N458" s="33">
        <v>2</v>
      </c>
      <c r="O458" s="30">
        <v>1</v>
      </c>
      <c r="P458" s="30">
        <v>1</v>
      </c>
      <c r="Q458" s="30" t="s">
        <v>272</v>
      </c>
      <c r="R458" s="30" t="s">
        <v>272</v>
      </c>
      <c r="S458" s="30">
        <v>1</v>
      </c>
      <c r="T458" s="30" t="s">
        <v>470</v>
      </c>
      <c r="U458" s="30">
        <f t="shared" si="7"/>
        <v>1</v>
      </c>
      <c r="V458" s="30">
        <v>0</v>
      </c>
      <c r="W458" s="30" t="s">
        <v>272</v>
      </c>
      <c r="X458" s="24">
        <v>26050257</v>
      </c>
      <c r="Y458" s="24" t="s">
        <v>273</v>
      </c>
      <c r="Z458" s="26" t="s">
        <v>269</v>
      </c>
      <c r="AA458" s="26" t="s">
        <v>1522</v>
      </c>
      <c r="AB458" s="32" t="s">
        <v>1523</v>
      </c>
      <c r="AC458" s="32" t="s">
        <v>1524</v>
      </c>
    </row>
    <row r="459" spans="1:32" s="9" customFormat="1" x14ac:dyDescent="0.35">
      <c r="A459" s="24" t="s">
        <v>527</v>
      </c>
      <c r="B459" s="30">
        <v>2021</v>
      </c>
      <c r="C459" s="24" t="s">
        <v>469</v>
      </c>
      <c r="D459" s="24" t="s">
        <v>469</v>
      </c>
      <c r="E459" s="24" t="s">
        <v>85</v>
      </c>
      <c r="F459" s="30">
        <v>1</v>
      </c>
      <c r="G459" s="24" t="s">
        <v>380</v>
      </c>
      <c r="H459" s="24" t="s">
        <v>279</v>
      </c>
      <c r="I459" s="88">
        <v>79</v>
      </c>
      <c r="J459" s="38">
        <v>33801</v>
      </c>
      <c r="K459" s="24" t="s">
        <v>528</v>
      </c>
      <c r="L459" s="33">
        <v>1.66</v>
      </c>
      <c r="M459" s="33">
        <v>1.25</v>
      </c>
      <c r="N459" s="33">
        <v>2.2000000000000002</v>
      </c>
      <c r="O459" s="30">
        <v>1</v>
      </c>
      <c r="P459" s="30" t="s">
        <v>272</v>
      </c>
      <c r="Q459" s="30" t="s">
        <v>272</v>
      </c>
      <c r="R459" s="30" t="s">
        <v>272</v>
      </c>
      <c r="S459" s="30">
        <f>O459</f>
        <v>1</v>
      </c>
      <c r="T459" s="30">
        <v>1</v>
      </c>
      <c r="U459" s="30">
        <f t="shared" si="7"/>
        <v>2</v>
      </c>
      <c r="V459" s="30">
        <v>0</v>
      </c>
      <c r="W459" s="30">
        <v>0</v>
      </c>
      <c r="X459" s="24">
        <v>32963209</v>
      </c>
      <c r="Y459" s="24" t="s">
        <v>273</v>
      </c>
      <c r="Z459" s="26" t="s">
        <v>380</v>
      </c>
      <c r="AA459" s="26" t="s">
        <v>529</v>
      </c>
      <c r="AB459" s="32" t="s">
        <v>530</v>
      </c>
      <c r="AC459" s="32" t="s">
        <v>531</v>
      </c>
    </row>
    <row r="460" spans="1:32" s="9" customFormat="1" ht="29" x14ac:dyDescent="0.35">
      <c r="A460" s="24" t="s">
        <v>941</v>
      </c>
      <c r="B460" s="30">
        <v>2020</v>
      </c>
      <c r="C460" s="24" t="s">
        <v>325</v>
      </c>
      <c r="D460" s="24" t="s">
        <v>325</v>
      </c>
      <c r="E460" s="24" t="s">
        <v>180</v>
      </c>
      <c r="F460" s="30">
        <v>1</v>
      </c>
      <c r="G460" s="24" t="s">
        <v>394</v>
      </c>
      <c r="H460" s="24" t="s">
        <v>303</v>
      </c>
      <c r="I460" s="88">
        <v>829</v>
      </c>
      <c r="J460" s="38">
        <v>32278</v>
      </c>
      <c r="K460" s="24" t="s">
        <v>942</v>
      </c>
      <c r="L460" s="33">
        <v>1.2431635396631686</v>
      </c>
      <c r="M460" s="33">
        <v>1.1514372394602372</v>
      </c>
      <c r="N460" s="33">
        <v>1.3420401017544488</v>
      </c>
      <c r="O460" s="30">
        <v>1</v>
      </c>
      <c r="P460" s="30" t="s">
        <v>272</v>
      </c>
      <c r="Q460" s="30" t="s">
        <v>272</v>
      </c>
      <c r="R460" s="30" t="s">
        <v>272</v>
      </c>
      <c r="S460" s="30">
        <v>1</v>
      </c>
      <c r="T460" s="30">
        <v>1</v>
      </c>
      <c r="U460" s="30">
        <f t="shared" si="7"/>
        <v>2</v>
      </c>
      <c r="V460" s="30">
        <v>0</v>
      </c>
      <c r="W460" s="30">
        <v>0</v>
      </c>
      <c r="X460" s="24">
        <v>32203222</v>
      </c>
      <c r="Y460" s="24" t="s">
        <v>329</v>
      </c>
      <c r="Z460" s="26" t="s">
        <v>394</v>
      </c>
      <c r="AA460" s="26" t="s">
        <v>943</v>
      </c>
      <c r="AB460" s="32" t="s">
        <v>944</v>
      </c>
      <c r="AC460" s="32" t="s">
        <v>945</v>
      </c>
    </row>
    <row r="461" spans="1:32" s="9" customFormat="1" x14ac:dyDescent="0.35">
      <c r="A461" s="24" t="s">
        <v>367</v>
      </c>
      <c r="B461" s="30">
        <v>2022</v>
      </c>
      <c r="C461" s="24" t="s">
        <v>296</v>
      </c>
      <c r="D461" s="24" t="s">
        <v>296</v>
      </c>
      <c r="E461" s="26" t="s">
        <v>21</v>
      </c>
      <c r="F461" s="31">
        <v>1</v>
      </c>
      <c r="G461" s="26" t="s">
        <v>380</v>
      </c>
      <c r="H461" s="26" t="s">
        <v>279</v>
      </c>
      <c r="I461" s="88">
        <v>21</v>
      </c>
      <c r="J461" s="38">
        <v>32129</v>
      </c>
      <c r="K461" s="24" t="s">
        <v>486</v>
      </c>
      <c r="L461" s="33">
        <v>1.8</v>
      </c>
      <c r="M461" s="33">
        <v>1.03</v>
      </c>
      <c r="N461" s="33">
        <v>3.14</v>
      </c>
      <c r="O461" s="30">
        <v>1</v>
      </c>
      <c r="P461" s="30">
        <v>1</v>
      </c>
      <c r="Q461" s="30" t="s">
        <v>272</v>
      </c>
      <c r="R461" s="30" t="s">
        <v>272</v>
      </c>
      <c r="S461" s="30">
        <v>1</v>
      </c>
      <c r="T461" s="30">
        <v>1</v>
      </c>
      <c r="U461" s="30">
        <f t="shared" si="7"/>
        <v>2</v>
      </c>
      <c r="V461" s="30">
        <v>0</v>
      </c>
      <c r="W461" s="30">
        <v>1</v>
      </c>
      <c r="X461" s="24">
        <v>34915752</v>
      </c>
      <c r="Y461" s="26" t="s">
        <v>273</v>
      </c>
      <c r="Z461" s="26" t="s">
        <v>380</v>
      </c>
      <c r="AA461" s="26" t="s">
        <v>369</v>
      </c>
      <c r="AB461" s="32" t="s">
        <v>370</v>
      </c>
      <c r="AC461" s="32" t="s">
        <v>371</v>
      </c>
      <c r="AD461" s="5"/>
      <c r="AE461" s="5"/>
      <c r="AF461" s="5"/>
    </row>
    <row r="462" spans="1:32" s="9" customFormat="1" x14ac:dyDescent="0.35">
      <c r="A462" s="24" t="s">
        <v>590</v>
      </c>
      <c r="B462" s="30">
        <v>2009</v>
      </c>
      <c r="C462" s="24" t="s">
        <v>469</v>
      </c>
      <c r="D462" s="24" t="s">
        <v>469</v>
      </c>
      <c r="E462" s="24" t="s">
        <v>533</v>
      </c>
      <c r="F462" s="30">
        <v>1</v>
      </c>
      <c r="G462" s="24" t="s">
        <v>481</v>
      </c>
      <c r="H462" s="24" t="s">
        <v>303</v>
      </c>
      <c r="I462" s="88">
        <v>100</v>
      </c>
      <c r="J462" s="38">
        <v>31473</v>
      </c>
      <c r="K462" s="24" t="s">
        <v>271</v>
      </c>
      <c r="L462" s="33">
        <v>1.67</v>
      </c>
      <c r="M462" s="33">
        <v>1.33</v>
      </c>
      <c r="N462" s="33">
        <v>2.08</v>
      </c>
      <c r="O462" s="30">
        <v>1</v>
      </c>
      <c r="P462" s="30" t="s">
        <v>272</v>
      </c>
      <c r="Q462" s="30" t="s">
        <v>272</v>
      </c>
      <c r="R462" s="30" t="s">
        <v>272</v>
      </c>
      <c r="S462" s="30">
        <f>O462</f>
        <v>1</v>
      </c>
      <c r="T462" s="30">
        <v>1</v>
      </c>
      <c r="U462" s="30">
        <f t="shared" si="7"/>
        <v>2</v>
      </c>
      <c r="V462" s="30">
        <v>0</v>
      </c>
      <c r="W462" s="30">
        <v>0</v>
      </c>
      <c r="X462" s="24">
        <v>19267407</v>
      </c>
      <c r="Y462" s="24" t="s">
        <v>310</v>
      </c>
      <c r="Z462" s="26" t="s">
        <v>481</v>
      </c>
      <c r="AA462" s="26" t="s">
        <v>591</v>
      </c>
      <c r="AB462" s="32" t="s">
        <v>592</v>
      </c>
      <c r="AC462" s="32" t="s">
        <v>593</v>
      </c>
    </row>
    <row r="463" spans="1:32" s="9" customFormat="1" x14ac:dyDescent="0.35">
      <c r="A463" s="24" t="s">
        <v>373</v>
      </c>
      <c r="B463" s="30">
        <v>2018</v>
      </c>
      <c r="C463" s="24" t="s">
        <v>361</v>
      </c>
      <c r="D463" s="24" t="s">
        <v>361</v>
      </c>
      <c r="E463" s="24" t="s">
        <v>60</v>
      </c>
      <c r="F463" s="30">
        <v>1</v>
      </c>
      <c r="G463" s="24" t="s">
        <v>1082</v>
      </c>
      <c r="H463" s="24" t="s">
        <v>303</v>
      </c>
      <c r="I463" s="88">
        <v>837</v>
      </c>
      <c r="J463" s="38">
        <v>30674</v>
      </c>
      <c r="K463" s="24" t="s">
        <v>678</v>
      </c>
      <c r="L463" s="33">
        <v>0.8</v>
      </c>
      <c r="M463" s="33">
        <v>0.68</v>
      </c>
      <c r="N463" s="33">
        <v>0.93</v>
      </c>
      <c r="O463" s="30">
        <v>1</v>
      </c>
      <c r="P463" s="30" t="s">
        <v>272</v>
      </c>
      <c r="Q463" s="30" t="s">
        <v>272</v>
      </c>
      <c r="R463" s="30" t="s">
        <v>272</v>
      </c>
      <c r="S463" s="30">
        <v>1</v>
      </c>
      <c r="T463" s="30">
        <v>1</v>
      </c>
      <c r="U463" s="30">
        <f t="shared" si="7"/>
        <v>2</v>
      </c>
      <c r="V463" s="30">
        <v>0</v>
      </c>
      <c r="W463" s="30">
        <v>0</v>
      </c>
      <c r="X463" s="24">
        <v>29931120</v>
      </c>
      <c r="Y463" s="24" t="s">
        <v>310</v>
      </c>
      <c r="Z463" s="26" t="s">
        <v>1082</v>
      </c>
      <c r="AA463" s="26" t="s">
        <v>375</v>
      </c>
      <c r="AB463" s="32" t="s">
        <v>376</v>
      </c>
      <c r="AC463" s="32" t="s">
        <v>377</v>
      </c>
    </row>
    <row r="464" spans="1:32" s="9" customFormat="1" x14ac:dyDescent="0.35">
      <c r="A464" s="24" t="s">
        <v>1065</v>
      </c>
      <c r="B464" s="30">
        <v>2005</v>
      </c>
      <c r="C464" s="24" t="s">
        <v>469</v>
      </c>
      <c r="D464" s="24" t="s">
        <v>469</v>
      </c>
      <c r="E464" s="24" t="s">
        <v>30</v>
      </c>
      <c r="F464" s="30">
        <v>1</v>
      </c>
      <c r="G464" s="24" t="s">
        <v>269</v>
      </c>
      <c r="H464" s="24" t="s">
        <v>270</v>
      </c>
      <c r="I464" s="88">
        <v>541</v>
      </c>
      <c r="J464" s="38">
        <v>30379</v>
      </c>
      <c r="K464" s="24" t="s">
        <v>293</v>
      </c>
      <c r="L464" s="33">
        <v>1.08</v>
      </c>
      <c r="M464" s="33">
        <v>1</v>
      </c>
      <c r="N464" s="33">
        <v>1.17</v>
      </c>
      <c r="O464" s="30">
        <v>1</v>
      </c>
      <c r="P464" s="30" t="s">
        <v>272</v>
      </c>
      <c r="Q464" s="30" t="s">
        <v>272</v>
      </c>
      <c r="R464" s="30" t="s">
        <v>272</v>
      </c>
      <c r="S464" s="30">
        <f>O464</f>
        <v>1</v>
      </c>
      <c r="T464" s="30">
        <v>1</v>
      </c>
      <c r="U464" s="30">
        <f t="shared" si="7"/>
        <v>2</v>
      </c>
      <c r="V464" s="30">
        <v>0</v>
      </c>
      <c r="W464" s="30">
        <v>0</v>
      </c>
      <c r="X464" s="24">
        <v>16030108</v>
      </c>
      <c r="Y464" s="24" t="s">
        <v>310</v>
      </c>
      <c r="Z464" s="26" t="s">
        <v>269</v>
      </c>
      <c r="AA464" s="26" t="s">
        <v>1066</v>
      </c>
      <c r="AB464" s="32" t="s">
        <v>1067</v>
      </c>
      <c r="AC464" s="32" t="s">
        <v>1068</v>
      </c>
    </row>
    <row r="465" spans="1:32" s="9" customFormat="1" x14ac:dyDescent="0.35">
      <c r="A465" s="24" t="s">
        <v>668</v>
      </c>
      <c r="B465" s="30">
        <v>2016</v>
      </c>
      <c r="C465" s="24" t="s">
        <v>379</v>
      </c>
      <c r="D465" s="26" t="s">
        <v>379</v>
      </c>
      <c r="E465" s="24" t="s">
        <v>204</v>
      </c>
      <c r="F465" s="30">
        <v>1</v>
      </c>
      <c r="G465" s="26" t="s">
        <v>362</v>
      </c>
      <c r="H465" s="26" t="s">
        <v>279</v>
      </c>
      <c r="I465" s="88">
        <v>170</v>
      </c>
      <c r="J465" s="38">
        <v>30273</v>
      </c>
      <c r="K465" s="26" t="s">
        <v>669</v>
      </c>
      <c r="L465" s="33">
        <v>1.25</v>
      </c>
      <c r="M465" s="34">
        <v>0.99</v>
      </c>
      <c r="N465" s="34">
        <v>1.58</v>
      </c>
      <c r="O465" s="30">
        <v>1</v>
      </c>
      <c r="P465" s="30" t="s">
        <v>272</v>
      </c>
      <c r="Q465" s="30" t="s">
        <v>272</v>
      </c>
      <c r="R465" s="30" t="s">
        <v>272</v>
      </c>
      <c r="S465" s="30">
        <v>1</v>
      </c>
      <c r="T465" s="30">
        <v>1</v>
      </c>
      <c r="U465" s="30">
        <f t="shared" si="7"/>
        <v>2</v>
      </c>
      <c r="V465" s="30">
        <v>0</v>
      </c>
      <c r="W465" s="30">
        <v>1</v>
      </c>
      <c r="X465" s="24">
        <v>27177094</v>
      </c>
      <c r="Y465" s="26" t="s">
        <v>273</v>
      </c>
      <c r="Z465" s="26" t="s">
        <v>362</v>
      </c>
      <c r="AA465" s="26" t="s">
        <v>670</v>
      </c>
      <c r="AB465" s="32" t="s">
        <v>671</v>
      </c>
      <c r="AC465" s="32" t="s">
        <v>672</v>
      </c>
    </row>
    <row r="466" spans="1:32" s="9" customFormat="1" x14ac:dyDescent="0.35">
      <c r="A466" s="24" t="s">
        <v>1124</v>
      </c>
      <c r="B466" s="30">
        <v>2012</v>
      </c>
      <c r="C466" s="24" t="s">
        <v>325</v>
      </c>
      <c r="D466" s="24" t="s">
        <v>325</v>
      </c>
      <c r="E466" s="24" t="s">
        <v>223</v>
      </c>
      <c r="F466" s="30">
        <v>1</v>
      </c>
      <c r="G466" s="24" t="s">
        <v>269</v>
      </c>
      <c r="H466" s="24" t="s">
        <v>270</v>
      </c>
      <c r="I466" s="88">
        <v>741</v>
      </c>
      <c r="J466" s="38">
        <v>30252</v>
      </c>
      <c r="K466" s="24" t="s">
        <v>1125</v>
      </c>
      <c r="L466" s="33">
        <v>1.06</v>
      </c>
      <c r="M466" s="33">
        <v>0.98</v>
      </c>
      <c r="N466" s="33">
        <v>1.1599999999999899</v>
      </c>
      <c r="O466" s="30">
        <v>1</v>
      </c>
      <c r="P466" s="30" t="s">
        <v>272</v>
      </c>
      <c r="Q466" s="30" t="s">
        <v>272</v>
      </c>
      <c r="R466" s="30" t="s">
        <v>272</v>
      </c>
      <c r="S466" s="30">
        <v>1</v>
      </c>
      <c r="T466" s="30">
        <v>1</v>
      </c>
      <c r="U466" s="30">
        <f t="shared" si="7"/>
        <v>2</v>
      </c>
      <c r="V466" s="30">
        <v>0</v>
      </c>
      <c r="W466" s="30">
        <v>0</v>
      </c>
      <c r="X466" s="24">
        <v>23137008</v>
      </c>
      <c r="Y466" s="24" t="s">
        <v>310</v>
      </c>
      <c r="Z466" s="26" t="s">
        <v>269</v>
      </c>
      <c r="AA466" s="26" t="s">
        <v>251</v>
      </c>
      <c r="AB466" s="32" t="s">
        <v>1126</v>
      </c>
      <c r="AC466" s="32" t="s">
        <v>1127</v>
      </c>
    </row>
    <row r="467" spans="1:32" s="9" customFormat="1" x14ac:dyDescent="0.35">
      <c r="A467" s="24" t="s">
        <v>1520</v>
      </c>
      <c r="B467" s="30">
        <v>2015</v>
      </c>
      <c r="C467" s="24" t="s">
        <v>462</v>
      </c>
      <c r="D467" s="24" t="s">
        <v>462</v>
      </c>
      <c r="E467" s="24" t="s">
        <v>223</v>
      </c>
      <c r="F467" s="30">
        <v>1</v>
      </c>
      <c r="G467" s="24" t="s">
        <v>269</v>
      </c>
      <c r="H467" s="24" t="s">
        <v>270</v>
      </c>
      <c r="I467" s="88" t="s">
        <v>1521</v>
      </c>
      <c r="J467" s="38">
        <v>29556</v>
      </c>
      <c r="K467" s="24" t="s">
        <v>470</v>
      </c>
      <c r="L467" s="33">
        <v>1.48</v>
      </c>
      <c r="M467" s="33">
        <v>0.99</v>
      </c>
      <c r="N467" s="33">
        <v>2.2000000000000002</v>
      </c>
      <c r="O467" s="30">
        <v>1</v>
      </c>
      <c r="P467" s="30">
        <v>1</v>
      </c>
      <c r="Q467" s="30" t="s">
        <v>272</v>
      </c>
      <c r="R467" s="30" t="s">
        <v>272</v>
      </c>
      <c r="S467" s="30">
        <v>1</v>
      </c>
      <c r="T467" s="30" t="s">
        <v>470</v>
      </c>
      <c r="U467" s="30">
        <f t="shared" si="7"/>
        <v>1</v>
      </c>
      <c r="V467" s="30">
        <v>0</v>
      </c>
      <c r="W467" s="30" t="s">
        <v>272</v>
      </c>
      <c r="X467" s="24">
        <v>26050257</v>
      </c>
      <c r="Y467" s="24" t="s">
        <v>273</v>
      </c>
      <c r="Z467" s="26" t="s">
        <v>269</v>
      </c>
      <c r="AA467" s="26" t="s">
        <v>1522</v>
      </c>
      <c r="AB467" s="32" t="s">
        <v>1523</v>
      </c>
      <c r="AC467" s="32" t="s">
        <v>1524</v>
      </c>
    </row>
    <row r="468" spans="1:32" s="9" customFormat="1" x14ac:dyDescent="0.35">
      <c r="A468" s="24" t="s">
        <v>668</v>
      </c>
      <c r="B468" s="30">
        <v>2016</v>
      </c>
      <c r="C468" s="24" t="s">
        <v>469</v>
      </c>
      <c r="D468" s="24" t="s">
        <v>469</v>
      </c>
      <c r="E468" s="24" t="s">
        <v>204</v>
      </c>
      <c r="F468" s="30">
        <v>1</v>
      </c>
      <c r="G468" s="24" t="s">
        <v>362</v>
      </c>
      <c r="H468" s="24" t="s">
        <v>279</v>
      </c>
      <c r="I468" s="88">
        <v>234</v>
      </c>
      <c r="J468" s="38">
        <v>29479</v>
      </c>
      <c r="K468" s="24" t="s">
        <v>669</v>
      </c>
      <c r="L468" s="33">
        <v>1.98</v>
      </c>
      <c r="M468" s="33">
        <v>1.67</v>
      </c>
      <c r="N468" s="33">
        <v>2.35</v>
      </c>
      <c r="O468" s="30">
        <v>1</v>
      </c>
      <c r="P468" s="30" t="s">
        <v>272</v>
      </c>
      <c r="Q468" s="30" t="s">
        <v>272</v>
      </c>
      <c r="R468" s="30" t="s">
        <v>272</v>
      </c>
      <c r="S468" s="30">
        <f>O468</f>
        <v>1</v>
      </c>
      <c r="T468" s="30">
        <v>1</v>
      </c>
      <c r="U468" s="30">
        <f t="shared" si="7"/>
        <v>2</v>
      </c>
      <c r="V468" s="30">
        <v>0</v>
      </c>
      <c r="W468" s="30">
        <v>1</v>
      </c>
      <c r="X468" s="24">
        <v>27177094</v>
      </c>
      <c r="Y468" s="24" t="s">
        <v>273</v>
      </c>
      <c r="Z468" s="26" t="s">
        <v>362</v>
      </c>
      <c r="AA468" s="26" t="s">
        <v>670</v>
      </c>
      <c r="AB468" s="32" t="s">
        <v>671</v>
      </c>
      <c r="AC468" s="32" t="s">
        <v>672</v>
      </c>
    </row>
    <row r="469" spans="1:32" s="9" customFormat="1" x14ac:dyDescent="0.35">
      <c r="A469" s="24" t="s">
        <v>683</v>
      </c>
      <c r="B469" s="30">
        <v>2009</v>
      </c>
      <c r="C469" s="24" t="s">
        <v>684</v>
      </c>
      <c r="D469" s="24" t="s">
        <v>353</v>
      </c>
      <c r="E469" s="24" t="s">
        <v>533</v>
      </c>
      <c r="F469" s="30">
        <v>1</v>
      </c>
      <c r="G469" s="24" t="s">
        <v>481</v>
      </c>
      <c r="H469" s="24" t="s">
        <v>303</v>
      </c>
      <c r="I469" s="88">
        <v>136</v>
      </c>
      <c r="J469" s="38">
        <v>29364</v>
      </c>
      <c r="K469" s="24" t="s">
        <v>685</v>
      </c>
      <c r="L469" s="33">
        <v>0.97</v>
      </c>
      <c r="M469" s="33">
        <v>0.75</v>
      </c>
      <c r="N469" s="33">
        <v>1.26</v>
      </c>
      <c r="O469" s="30">
        <v>1</v>
      </c>
      <c r="P469" s="30" t="s">
        <v>272</v>
      </c>
      <c r="Q469" s="30" t="s">
        <v>272</v>
      </c>
      <c r="R469" s="30" t="s">
        <v>272</v>
      </c>
      <c r="S469" s="31">
        <v>1</v>
      </c>
      <c r="T469" s="31">
        <v>1</v>
      </c>
      <c r="U469" s="31">
        <f t="shared" si="7"/>
        <v>2</v>
      </c>
      <c r="V469" s="30">
        <v>0</v>
      </c>
      <c r="W469" s="30">
        <v>1</v>
      </c>
      <c r="X469" s="24">
        <v>19277881</v>
      </c>
      <c r="Y469" s="24" t="s">
        <v>686</v>
      </c>
      <c r="Z469" s="26" t="s">
        <v>481</v>
      </c>
      <c r="AA469" s="26" t="s">
        <v>687</v>
      </c>
      <c r="AB469" s="32" t="s">
        <v>688</v>
      </c>
      <c r="AC469" s="32" t="s">
        <v>689</v>
      </c>
    </row>
    <row r="470" spans="1:32" s="9" customFormat="1" x14ac:dyDescent="0.35">
      <c r="A470" s="24" t="s">
        <v>571</v>
      </c>
      <c r="B470" s="30">
        <v>2010</v>
      </c>
      <c r="C470" s="24" t="s">
        <v>387</v>
      </c>
      <c r="D470" s="24" t="s">
        <v>387</v>
      </c>
      <c r="E470" s="24" t="s">
        <v>28</v>
      </c>
      <c r="F470" s="30">
        <v>1</v>
      </c>
      <c r="G470" s="24" t="s">
        <v>302</v>
      </c>
      <c r="H470" s="24" t="s">
        <v>303</v>
      </c>
      <c r="I470" s="88">
        <v>338</v>
      </c>
      <c r="J470" s="38">
        <v>29114</v>
      </c>
      <c r="K470" s="24" t="s">
        <v>970</v>
      </c>
      <c r="L470" s="33">
        <v>1.08</v>
      </c>
      <c r="M470" s="33">
        <v>0.93</v>
      </c>
      <c r="N470" s="33">
        <v>1.24</v>
      </c>
      <c r="O470" s="30">
        <v>1</v>
      </c>
      <c r="P470" s="30" t="s">
        <v>272</v>
      </c>
      <c r="Q470" s="30" t="s">
        <v>272</v>
      </c>
      <c r="R470" s="30">
        <v>1</v>
      </c>
      <c r="S470" s="30">
        <v>1</v>
      </c>
      <c r="T470" s="30">
        <v>1</v>
      </c>
      <c r="U470" s="30">
        <f t="shared" si="7"/>
        <v>2</v>
      </c>
      <c r="V470" s="30">
        <v>0</v>
      </c>
      <c r="W470" s="30">
        <v>1</v>
      </c>
      <c r="X470" s="24">
        <v>20383573</v>
      </c>
      <c r="Y470" s="24" t="s">
        <v>273</v>
      </c>
      <c r="Z470" s="26" t="s">
        <v>302</v>
      </c>
      <c r="AA470" s="26" t="s">
        <v>573</v>
      </c>
      <c r="AB470" s="32" t="s">
        <v>574</v>
      </c>
      <c r="AC470" s="32" t="s">
        <v>575</v>
      </c>
    </row>
    <row r="471" spans="1:32" s="9" customFormat="1" x14ac:dyDescent="0.35">
      <c r="A471" s="24" t="s">
        <v>267</v>
      </c>
      <c r="B471" s="30">
        <v>2019</v>
      </c>
      <c r="C471" s="24" t="s">
        <v>268</v>
      </c>
      <c r="D471" s="24" t="s">
        <v>268</v>
      </c>
      <c r="E471" s="24" t="s">
        <v>28</v>
      </c>
      <c r="F471" s="30">
        <v>1</v>
      </c>
      <c r="G471" s="24" t="s">
        <v>302</v>
      </c>
      <c r="H471" s="24" t="s">
        <v>303</v>
      </c>
      <c r="I471" s="88">
        <v>17</v>
      </c>
      <c r="J471" s="38">
        <v>29101</v>
      </c>
      <c r="K471" s="24" t="s">
        <v>304</v>
      </c>
      <c r="L471" s="33">
        <v>1.62</v>
      </c>
      <c r="M471" s="33">
        <v>0.64</v>
      </c>
      <c r="N471" s="33">
        <v>4.12</v>
      </c>
      <c r="O471" s="30">
        <v>1</v>
      </c>
      <c r="P471" s="30" t="s">
        <v>272</v>
      </c>
      <c r="Q471" s="30" t="s">
        <v>272</v>
      </c>
      <c r="R471" s="30" t="s">
        <v>272</v>
      </c>
      <c r="S471" s="30">
        <v>1</v>
      </c>
      <c r="T471" s="30">
        <v>1</v>
      </c>
      <c r="U471" s="30">
        <f t="shared" si="7"/>
        <v>2</v>
      </c>
      <c r="V471" s="30">
        <v>0</v>
      </c>
      <c r="W471" s="30">
        <v>1</v>
      </c>
      <c r="X471" s="24">
        <v>31113819</v>
      </c>
      <c r="Y471" s="24" t="s">
        <v>273</v>
      </c>
      <c r="Z471" s="26" t="s">
        <v>302</v>
      </c>
      <c r="AA471" s="26" t="s">
        <v>274</v>
      </c>
      <c r="AB471" s="32" t="s">
        <v>275</v>
      </c>
      <c r="AC471" s="32" t="s">
        <v>276</v>
      </c>
    </row>
    <row r="472" spans="1:32" s="9" customFormat="1" x14ac:dyDescent="0.35">
      <c r="A472" s="24" t="s">
        <v>367</v>
      </c>
      <c r="B472" s="30">
        <v>2022</v>
      </c>
      <c r="C472" s="24" t="s">
        <v>296</v>
      </c>
      <c r="D472" s="24" t="s">
        <v>296</v>
      </c>
      <c r="E472" s="26" t="s">
        <v>206</v>
      </c>
      <c r="F472" s="30">
        <v>1</v>
      </c>
      <c r="G472" s="26" t="s">
        <v>380</v>
      </c>
      <c r="H472" s="26" t="s">
        <v>279</v>
      </c>
      <c r="I472" s="88">
        <v>29</v>
      </c>
      <c r="J472" s="38">
        <v>29027</v>
      </c>
      <c r="K472" s="24" t="s">
        <v>487</v>
      </c>
      <c r="L472" s="33">
        <v>1.81</v>
      </c>
      <c r="M472" s="33">
        <v>1.08</v>
      </c>
      <c r="N472" s="33">
        <v>3.03</v>
      </c>
      <c r="O472" s="30">
        <v>1</v>
      </c>
      <c r="P472" s="30">
        <v>1</v>
      </c>
      <c r="Q472" s="30" t="s">
        <v>272</v>
      </c>
      <c r="R472" s="30" t="s">
        <v>272</v>
      </c>
      <c r="S472" s="30">
        <v>1</v>
      </c>
      <c r="T472" s="30">
        <v>1</v>
      </c>
      <c r="U472" s="30">
        <f t="shared" si="7"/>
        <v>2</v>
      </c>
      <c r="V472" s="30">
        <v>0</v>
      </c>
      <c r="W472" s="30">
        <v>1</v>
      </c>
      <c r="X472" s="24">
        <v>34915752</v>
      </c>
      <c r="Y472" s="26" t="s">
        <v>273</v>
      </c>
      <c r="Z472" s="26" t="s">
        <v>380</v>
      </c>
      <c r="AA472" s="26" t="s">
        <v>369</v>
      </c>
      <c r="AB472" s="32" t="s">
        <v>370</v>
      </c>
      <c r="AC472" s="32" t="s">
        <v>371</v>
      </c>
      <c r="AD472" s="5"/>
      <c r="AE472" s="5"/>
      <c r="AF472" s="5"/>
    </row>
    <row r="473" spans="1:32" s="9" customFormat="1" x14ac:dyDescent="0.35">
      <c r="A473" s="24" t="s">
        <v>282</v>
      </c>
      <c r="B473" s="30">
        <v>2016</v>
      </c>
      <c r="C473" s="24" t="s">
        <v>283</v>
      </c>
      <c r="D473" s="24" t="s">
        <v>283</v>
      </c>
      <c r="E473" s="24" t="s">
        <v>174</v>
      </c>
      <c r="F473" s="30">
        <v>1</v>
      </c>
      <c r="G473" s="24" t="s">
        <v>269</v>
      </c>
      <c r="H473" s="24" t="s">
        <v>270</v>
      </c>
      <c r="I473" s="88">
        <v>33</v>
      </c>
      <c r="J473" s="38">
        <v>28961</v>
      </c>
      <c r="K473" s="24" t="s">
        <v>350</v>
      </c>
      <c r="L473" s="33">
        <v>1.63</v>
      </c>
      <c r="M473" s="33">
        <v>0.96</v>
      </c>
      <c r="N473" s="33">
        <v>2.77</v>
      </c>
      <c r="O473" s="30">
        <v>1</v>
      </c>
      <c r="P473" s="30" t="s">
        <v>272</v>
      </c>
      <c r="Q473" s="30">
        <v>1</v>
      </c>
      <c r="R473" s="30" t="s">
        <v>272</v>
      </c>
      <c r="S473" s="30">
        <v>1</v>
      </c>
      <c r="T473" s="30">
        <v>1</v>
      </c>
      <c r="U473" s="30">
        <f t="shared" si="7"/>
        <v>2</v>
      </c>
      <c r="V473" s="30">
        <v>0</v>
      </c>
      <c r="W473" s="30">
        <v>1</v>
      </c>
      <c r="X473" s="24">
        <v>27742674</v>
      </c>
      <c r="Y473" s="24" t="s">
        <v>273</v>
      </c>
      <c r="Z473" s="26" t="s">
        <v>269</v>
      </c>
      <c r="AA473" s="26" t="s">
        <v>285</v>
      </c>
      <c r="AB473" s="32" t="s">
        <v>286</v>
      </c>
      <c r="AC473" s="32" t="s">
        <v>287</v>
      </c>
    </row>
    <row r="474" spans="1:32" s="9" customFormat="1" x14ac:dyDescent="0.35">
      <c r="A474" s="24" t="s">
        <v>282</v>
      </c>
      <c r="B474" s="30">
        <v>2016</v>
      </c>
      <c r="C474" s="24" t="s">
        <v>283</v>
      </c>
      <c r="D474" s="24" t="s">
        <v>283</v>
      </c>
      <c r="E474" s="24" t="s">
        <v>83</v>
      </c>
      <c r="F474" s="30">
        <v>1</v>
      </c>
      <c r="G474" s="24" t="s">
        <v>269</v>
      </c>
      <c r="H474" s="24" t="s">
        <v>270</v>
      </c>
      <c r="I474" s="88">
        <v>32</v>
      </c>
      <c r="J474" s="38">
        <v>28533</v>
      </c>
      <c r="K474" s="24" t="s">
        <v>349</v>
      </c>
      <c r="L474" s="33">
        <v>1.56</v>
      </c>
      <c r="M474" s="33">
        <v>1.1499999999999899</v>
      </c>
      <c r="N474" s="33">
        <v>2.13</v>
      </c>
      <c r="O474" s="30">
        <v>1</v>
      </c>
      <c r="P474" s="30" t="s">
        <v>272</v>
      </c>
      <c r="Q474" s="30">
        <v>1</v>
      </c>
      <c r="R474" s="30" t="s">
        <v>272</v>
      </c>
      <c r="S474" s="30">
        <v>1</v>
      </c>
      <c r="T474" s="30">
        <v>1</v>
      </c>
      <c r="U474" s="30">
        <f t="shared" si="7"/>
        <v>2</v>
      </c>
      <c r="V474" s="30">
        <v>0</v>
      </c>
      <c r="W474" s="30">
        <v>1</v>
      </c>
      <c r="X474" s="24">
        <v>27742674</v>
      </c>
      <c r="Y474" s="24" t="s">
        <v>273</v>
      </c>
      <c r="Z474" s="26" t="s">
        <v>269</v>
      </c>
      <c r="AA474" s="26" t="s">
        <v>285</v>
      </c>
      <c r="AB474" s="32" t="s">
        <v>286</v>
      </c>
      <c r="AC474" s="32" t="s">
        <v>287</v>
      </c>
    </row>
    <row r="475" spans="1:32" s="9" customFormat="1" x14ac:dyDescent="0.35">
      <c r="A475" s="24" t="s">
        <v>267</v>
      </c>
      <c r="B475" s="30">
        <v>2019</v>
      </c>
      <c r="C475" s="24" t="s">
        <v>268</v>
      </c>
      <c r="D475" s="24" t="s">
        <v>268</v>
      </c>
      <c r="E475" s="24" t="s">
        <v>174</v>
      </c>
      <c r="F475" s="30">
        <v>1</v>
      </c>
      <c r="G475" s="24" t="s">
        <v>269</v>
      </c>
      <c r="H475" s="24" t="s">
        <v>270</v>
      </c>
      <c r="I475" s="88">
        <v>7</v>
      </c>
      <c r="J475" s="38">
        <v>28419</v>
      </c>
      <c r="K475" s="24" t="s">
        <v>281</v>
      </c>
      <c r="L475" s="33">
        <v>0.48</v>
      </c>
      <c r="M475" s="33">
        <v>0.04</v>
      </c>
      <c r="N475" s="33">
        <v>5.13</v>
      </c>
      <c r="O475" s="30">
        <v>1</v>
      </c>
      <c r="P475" s="30" t="s">
        <v>272</v>
      </c>
      <c r="Q475" s="30" t="s">
        <v>272</v>
      </c>
      <c r="R475" s="30" t="s">
        <v>272</v>
      </c>
      <c r="S475" s="30">
        <v>1</v>
      </c>
      <c r="T475" s="30">
        <v>1</v>
      </c>
      <c r="U475" s="30">
        <f t="shared" si="7"/>
        <v>2</v>
      </c>
      <c r="V475" s="30">
        <v>0</v>
      </c>
      <c r="W475" s="30">
        <v>1</v>
      </c>
      <c r="X475" s="24">
        <v>31113819</v>
      </c>
      <c r="Y475" s="24" t="s">
        <v>273</v>
      </c>
      <c r="Z475" s="26" t="s">
        <v>269</v>
      </c>
      <c r="AA475" s="26" t="s">
        <v>274</v>
      </c>
      <c r="AB475" s="32" t="s">
        <v>275</v>
      </c>
      <c r="AC475" s="32" t="s">
        <v>276</v>
      </c>
    </row>
    <row r="476" spans="1:32" s="9" customFormat="1" x14ac:dyDescent="0.35">
      <c r="A476" s="24" t="s">
        <v>295</v>
      </c>
      <c r="B476" s="30">
        <v>2016</v>
      </c>
      <c r="C476" s="24" t="s">
        <v>296</v>
      </c>
      <c r="D476" s="24" t="s">
        <v>296</v>
      </c>
      <c r="E476" s="24" t="s">
        <v>174</v>
      </c>
      <c r="F476" s="30">
        <v>1</v>
      </c>
      <c r="G476" s="26" t="s">
        <v>269</v>
      </c>
      <c r="H476" s="26" t="s">
        <v>270</v>
      </c>
      <c r="I476" s="88">
        <v>51</v>
      </c>
      <c r="J476" s="38">
        <v>28350</v>
      </c>
      <c r="K476" s="24" t="s">
        <v>298</v>
      </c>
      <c r="L476" s="34">
        <v>1.06</v>
      </c>
      <c r="M476" s="34">
        <v>0.65</v>
      </c>
      <c r="N476" s="34">
        <v>1.73</v>
      </c>
      <c r="O476" s="30">
        <v>1</v>
      </c>
      <c r="P476" s="30">
        <v>1</v>
      </c>
      <c r="Q476" s="30" t="s">
        <v>272</v>
      </c>
      <c r="R476" s="30" t="s">
        <v>272</v>
      </c>
      <c r="S476" s="30">
        <v>1</v>
      </c>
      <c r="T476" s="30">
        <v>1</v>
      </c>
      <c r="U476" s="30">
        <f t="shared" si="7"/>
        <v>2</v>
      </c>
      <c r="V476" s="30">
        <v>0</v>
      </c>
      <c r="W476" s="30">
        <v>1</v>
      </c>
      <c r="X476" s="24">
        <v>26756356</v>
      </c>
      <c r="Y476" s="26" t="s">
        <v>273</v>
      </c>
      <c r="Z476" s="26" t="s">
        <v>269</v>
      </c>
      <c r="AA476" s="26" t="s">
        <v>299</v>
      </c>
      <c r="AB476" s="32" t="s">
        <v>300</v>
      </c>
      <c r="AC476" s="32" t="s">
        <v>301</v>
      </c>
    </row>
    <row r="477" spans="1:32" s="9" customFormat="1" x14ac:dyDescent="0.35">
      <c r="A477" s="24" t="s">
        <v>428</v>
      </c>
      <c r="B477" s="30">
        <v>2010</v>
      </c>
      <c r="C477" s="24" t="s">
        <v>379</v>
      </c>
      <c r="D477" s="24" t="s">
        <v>379</v>
      </c>
      <c r="E477" s="24" t="s">
        <v>15</v>
      </c>
      <c r="F477" s="30">
        <v>1</v>
      </c>
      <c r="G477" s="24" t="s">
        <v>269</v>
      </c>
      <c r="H477" s="24" t="s">
        <v>270</v>
      </c>
      <c r="I477" s="88">
        <v>48</v>
      </c>
      <c r="J477" s="38">
        <v>28319</v>
      </c>
      <c r="K477" s="24" t="s">
        <v>429</v>
      </c>
      <c r="L477" s="33">
        <v>0.9</v>
      </c>
      <c r="M477" s="33">
        <v>0.66</v>
      </c>
      <c r="N477" s="33">
        <v>1.28</v>
      </c>
      <c r="O477" s="30">
        <v>1</v>
      </c>
      <c r="P477" s="30" t="s">
        <v>272</v>
      </c>
      <c r="Q477" s="30" t="s">
        <v>272</v>
      </c>
      <c r="R477" s="30" t="s">
        <v>272</v>
      </c>
      <c r="S477" s="30">
        <v>1</v>
      </c>
      <c r="T477" s="30">
        <v>1</v>
      </c>
      <c r="U477" s="30">
        <f t="shared" si="7"/>
        <v>2</v>
      </c>
      <c r="V477" s="30">
        <v>0</v>
      </c>
      <c r="W477" s="30">
        <v>0</v>
      </c>
      <c r="X477" s="24">
        <v>20730623</v>
      </c>
      <c r="Y477" s="24" t="s">
        <v>336</v>
      </c>
      <c r="Z477" s="26" t="s">
        <v>269</v>
      </c>
      <c r="AA477" s="26" t="s">
        <v>430</v>
      </c>
      <c r="AB477" s="32" t="s">
        <v>431</v>
      </c>
      <c r="AC477" s="32" t="s">
        <v>432</v>
      </c>
    </row>
    <row r="478" spans="1:32" s="9" customFormat="1" x14ac:dyDescent="0.35">
      <c r="A478" s="24" t="s">
        <v>518</v>
      </c>
      <c r="B478" s="30">
        <v>2014</v>
      </c>
      <c r="C478" s="24" t="s">
        <v>540</v>
      </c>
      <c r="D478" s="24" t="s">
        <v>540</v>
      </c>
      <c r="E478" s="24" t="s">
        <v>67</v>
      </c>
      <c r="F478" s="30">
        <v>1</v>
      </c>
      <c r="G478" s="24" t="s">
        <v>302</v>
      </c>
      <c r="H478" s="24" t="s">
        <v>303</v>
      </c>
      <c r="I478" s="88">
        <v>141</v>
      </c>
      <c r="J478" s="38">
        <v>28089</v>
      </c>
      <c r="K478" s="24" t="s">
        <v>532</v>
      </c>
      <c r="L478" s="33">
        <v>1</v>
      </c>
      <c r="M478" s="33">
        <v>0.84</v>
      </c>
      <c r="N478" s="33">
        <v>1.18</v>
      </c>
      <c r="O478" s="30">
        <v>1</v>
      </c>
      <c r="P478" s="30" t="s">
        <v>272</v>
      </c>
      <c r="Q478" s="30" t="s">
        <v>272</v>
      </c>
      <c r="R478" s="30" t="s">
        <v>272</v>
      </c>
      <c r="S478" s="30">
        <v>1</v>
      </c>
      <c r="T478" s="30">
        <v>1</v>
      </c>
      <c r="U478" s="30">
        <f t="shared" si="7"/>
        <v>2</v>
      </c>
      <c r="V478" s="30">
        <v>0</v>
      </c>
      <c r="W478" s="30">
        <v>1</v>
      </c>
      <c r="X478" s="24">
        <v>24997743</v>
      </c>
      <c r="Y478" s="24" t="s">
        <v>310</v>
      </c>
      <c r="Z478" s="26" t="s">
        <v>302</v>
      </c>
      <c r="AA478" s="26" t="s">
        <v>520</v>
      </c>
      <c r="AB478" s="32" t="s">
        <v>521</v>
      </c>
      <c r="AC478" s="32" t="s">
        <v>522</v>
      </c>
    </row>
    <row r="479" spans="1:32" s="9" customFormat="1" x14ac:dyDescent="0.35">
      <c r="A479" s="24" t="s">
        <v>518</v>
      </c>
      <c r="B479" s="30">
        <v>2014</v>
      </c>
      <c r="C479" s="24" t="s">
        <v>379</v>
      </c>
      <c r="D479" s="24" t="s">
        <v>379</v>
      </c>
      <c r="E479" s="24" t="s">
        <v>67</v>
      </c>
      <c r="F479" s="30">
        <v>1</v>
      </c>
      <c r="G479" s="24" t="s">
        <v>302</v>
      </c>
      <c r="H479" s="24" t="s">
        <v>303</v>
      </c>
      <c r="I479" s="88">
        <v>205</v>
      </c>
      <c r="J479" s="38">
        <v>28089</v>
      </c>
      <c r="K479" s="24" t="s">
        <v>532</v>
      </c>
      <c r="L479" s="33">
        <v>1.1399999999999899</v>
      </c>
      <c r="M479" s="33">
        <v>0.96</v>
      </c>
      <c r="N479" s="33">
        <v>1.35</v>
      </c>
      <c r="O479" s="30">
        <v>1</v>
      </c>
      <c r="P479" s="30" t="s">
        <v>272</v>
      </c>
      <c r="Q479" s="30" t="s">
        <v>272</v>
      </c>
      <c r="R479" s="30" t="s">
        <v>272</v>
      </c>
      <c r="S479" s="30">
        <v>1</v>
      </c>
      <c r="T479" s="30">
        <v>1</v>
      </c>
      <c r="U479" s="30">
        <f t="shared" si="7"/>
        <v>2</v>
      </c>
      <c r="V479" s="30">
        <v>0</v>
      </c>
      <c r="W479" s="30">
        <v>1</v>
      </c>
      <c r="X479" s="24">
        <v>24997743</v>
      </c>
      <c r="Y479" s="24" t="s">
        <v>310</v>
      </c>
      <c r="Z479" s="26" t="s">
        <v>302</v>
      </c>
      <c r="AA479" s="26" t="s">
        <v>520</v>
      </c>
      <c r="AB479" s="32" t="s">
        <v>521</v>
      </c>
      <c r="AC479" s="32" t="s">
        <v>522</v>
      </c>
    </row>
    <row r="480" spans="1:32" s="9" customFormat="1" ht="24" customHeight="1" x14ac:dyDescent="0.35">
      <c r="A480" s="24" t="s">
        <v>476</v>
      </c>
      <c r="B480" s="30">
        <v>2020</v>
      </c>
      <c r="C480" s="24" t="s">
        <v>352</v>
      </c>
      <c r="D480" s="24" t="s">
        <v>353</v>
      </c>
      <c r="E480" s="24" t="s">
        <v>28</v>
      </c>
      <c r="F480" s="30">
        <v>1</v>
      </c>
      <c r="G480" s="24" t="s">
        <v>302</v>
      </c>
      <c r="H480" s="24" t="s">
        <v>303</v>
      </c>
      <c r="I480" s="88">
        <v>269</v>
      </c>
      <c r="J480" s="38">
        <v>26963</v>
      </c>
      <c r="K480" s="24" t="s">
        <v>870</v>
      </c>
      <c r="L480" s="33">
        <v>1.07</v>
      </c>
      <c r="M480" s="33">
        <v>0.91</v>
      </c>
      <c r="N480" s="33">
        <v>1.26</v>
      </c>
      <c r="O480" s="30">
        <v>1</v>
      </c>
      <c r="P480" s="30" t="s">
        <v>272</v>
      </c>
      <c r="Q480" s="30" t="s">
        <v>272</v>
      </c>
      <c r="R480" s="30" t="s">
        <v>272</v>
      </c>
      <c r="S480" s="31">
        <v>1</v>
      </c>
      <c r="T480" s="31">
        <v>1</v>
      </c>
      <c r="U480" s="31">
        <f t="shared" si="7"/>
        <v>2</v>
      </c>
      <c r="V480" s="30">
        <v>0</v>
      </c>
      <c r="W480" s="30">
        <v>1</v>
      </c>
      <c r="X480" s="24">
        <v>31912782</v>
      </c>
      <c r="Y480" s="24" t="s">
        <v>273</v>
      </c>
      <c r="Z480" s="26" t="s">
        <v>302</v>
      </c>
      <c r="AA480" s="26" t="s">
        <v>871</v>
      </c>
      <c r="AB480" s="32" t="s">
        <v>872</v>
      </c>
      <c r="AC480" s="32" t="s">
        <v>873</v>
      </c>
    </row>
    <row r="481" spans="1:29" s="9" customFormat="1" ht="25.5" customHeight="1" x14ac:dyDescent="0.35">
      <c r="A481" s="24" t="s">
        <v>360</v>
      </c>
      <c r="B481" s="30">
        <v>2014</v>
      </c>
      <c r="C481" s="24" t="s">
        <v>361</v>
      </c>
      <c r="D481" s="24" t="s">
        <v>361</v>
      </c>
      <c r="E481" s="24" t="s">
        <v>98</v>
      </c>
      <c r="F481" s="30">
        <v>1</v>
      </c>
      <c r="G481" s="24" t="s">
        <v>362</v>
      </c>
      <c r="H481" s="24" t="s">
        <v>279</v>
      </c>
      <c r="I481" s="88">
        <v>34</v>
      </c>
      <c r="J481" s="38">
        <v>26643</v>
      </c>
      <c r="K481" s="24" t="s">
        <v>363</v>
      </c>
      <c r="L481" s="33">
        <v>1.38</v>
      </c>
      <c r="M481" s="33">
        <v>0.82</v>
      </c>
      <c r="N481" s="33">
        <v>2.31</v>
      </c>
      <c r="O481" s="30">
        <v>1</v>
      </c>
      <c r="P481" s="30" t="s">
        <v>272</v>
      </c>
      <c r="Q481" s="30" t="s">
        <v>272</v>
      </c>
      <c r="R481" s="30" t="s">
        <v>272</v>
      </c>
      <c r="S481" s="30">
        <v>1</v>
      </c>
      <c r="T481" s="30">
        <v>0</v>
      </c>
      <c r="U481" s="30">
        <f t="shared" si="7"/>
        <v>1</v>
      </c>
      <c r="V481" s="30">
        <v>0</v>
      </c>
      <c r="W481" s="30">
        <v>1</v>
      </c>
      <c r="X481" s="42">
        <v>24831616</v>
      </c>
      <c r="Y481" s="24" t="s">
        <v>310</v>
      </c>
      <c r="Z481" s="26" t="s">
        <v>362</v>
      </c>
      <c r="AA481" s="26" t="s">
        <v>364</v>
      </c>
      <c r="AB481" s="32" t="s">
        <v>365</v>
      </c>
      <c r="AC481" s="32" t="s">
        <v>366</v>
      </c>
    </row>
    <row r="482" spans="1:29" s="9" customFormat="1" x14ac:dyDescent="0.35">
      <c r="A482" s="24" t="s">
        <v>360</v>
      </c>
      <c r="B482" s="30">
        <v>2014</v>
      </c>
      <c r="C482" s="24" t="s">
        <v>325</v>
      </c>
      <c r="D482" s="24" t="s">
        <v>325</v>
      </c>
      <c r="E482" s="24" t="s">
        <v>98</v>
      </c>
      <c r="F482" s="30">
        <v>1</v>
      </c>
      <c r="G482" s="24" t="s">
        <v>362</v>
      </c>
      <c r="H482" s="24" t="s">
        <v>279</v>
      </c>
      <c r="I482" s="88">
        <v>57</v>
      </c>
      <c r="J482" s="38">
        <v>26643</v>
      </c>
      <c r="K482" s="24" t="s">
        <v>363</v>
      </c>
      <c r="L482" s="33">
        <v>1.32</v>
      </c>
      <c r="M482" s="33">
        <v>0.95</v>
      </c>
      <c r="N482" s="33">
        <v>1.83</v>
      </c>
      <c r="O482" s="30">
        <v>1</v>
      </c>
      <c r="P482" s="30" t="s">
        <v>272</v>
      </c>
      <c r="Q482" s="30" t="s">
        <v>272</v>
      </c>
      <c r="R482" s="30" t="s">
        <v>272</v>
      </c>
      <c r="S482" s="30">
        <v>1</v>
      </c>
      <c r="T482" s="30">
        <v>0</v>
      </c>
      <c r="U482" s="30">
        <f t="shared" si="7"/>
        <v>1</v>
      </c>
      <c r="V482" s="30">
        <v>0</v>
      </c>
      <c r="W482" s="30">
        <v>1</v>
      </c>
      <c r="X482" s="42">
        <v>24831616</v>
      </c>
      <c r="Y482" s="24" t="s">
        <v>310</v>
      </c>
      <c r="Z482" s="26" t="s">
        <v>362</v>
      </c>
      <c r="AA482" s="26" t="s">
        <v>364</v>
      </c>
      <c r="AB482" s="32" t="s">
        <v>365</v>
      </c>
      <c r="AC482" s="32" t="s">
        <v>366</v>
      </c>
    </row>
    <row r="483" spans="1:29" s="9" customFormat="1" x14ac:dyDescent="0.35">
      <c r="A483" s="24" t="s">
        <v>1520</v>
      </c>
      <c r="B483" s="30">
        <v>2015</v>
      </c>
      <c r="C483" s="24" t="s">
        <v>462</v>
      </c>
      <c r="D483" s="24" t="s">
        <v>462</v>
      </c>
      <c r="E483" s="24" t="s">
        <v>15</v>
      </c>
      <c r="F483" s="30">
        <v>1</v>
      </c>
      <c r="G483" s="24" t="s">
        <v>269</v>
      </c>
      <c r="H483" s="24" t="s">
        <v>270</v>
      </c>
      <c r="I483" s="88" t="s">
        <v>1521</v>
      </c>
      <c r="J483" s="38">
        <v>25858</v>
      </c>
      <c r="K483" s="24" t="s">
        <v>470</v>
      </c>
      <c r="L483" s="33">
        <v>1.74</v>
      </c>
      <c r="M483" s="33">
        <v>1.0900000000000001</v>
      </c>
      <c r="N483" s="33">
        <v>2.78</v>
      </c>
      <c r="O483" s="30">
        <v>1</v>
      </c>
      <c r="P483" s="30">
        <v>1</v>
      </c>
      <c r="Q483" s="30" t="s">
        <v>272</v>
      </c>
      <c r="R483" s="30" t="s">
        <v>272</v>
      </c>
      <c r="S483" s="30">
        <v>1</v>
      </c>
      <c r="T483" s="30" t="s">
        <v>470</v>
      </c>
      <c r="U483" s="30">
        <f t="shared" si="7"/>
        <v>1</v>
      </c>
      <c r="V483" s="30">
        <v>0</v>
      </c>
      <c r="W483" s="30" t="s">
        <v>272</v>
      </c>
      <c r="X483" s="24">
        <v>26050257</v>
      </c>
      <c r="Y483" s="24" t="s">
        <v>273</v>
      </c>
      <c r="Z483" s="26" t="s">
        <v>269</v>
      </c>
      <c r="AA483" s="26" t="s">
        <v>1522</v>
      </c>
      <c r="AB483" s="32" t="s">
        <v>1523</v>
      </c>
      <c r="AC483" s="32" t="s">
        <v>1524</v>
      </c>
    </row>
    <row r="484" spans="1:29" s="9" customFormat="1" x14ac:dyDescent="0.35">
      <c r="A484" s="24" t="s">
        <v>1520</v>
      </c>
      <c r="B484" s="30">
        <v>2015</v>
      </c>
      <c r="C484" s="24" t="s">
        <v>462</v>
      </c>
      <c r="D484" s="24" t="s">
        <v>462</v>
      </c>
      <c r="E484" s="24" t="s">
        <v>194</v>
      </c>
      <c r="F484" s="30">
        <v>1</v>
      </c>
      <c r="G484" s="24" t="s">
        <v>269</v>
      </c>
      <c r="H484" s="24" t="s">
        <v>270</v>
      </c>
      <c r="I484" s="88" t="s">
        <v>1521</v>
      </c>
      <c r="J484" s="38">
        <v>25820</v>
      </c>
      <c r="K484" s="24" t="s">
        <v>470</v>
      </c>
      <c r="L484" s="33">
        <v>0.75</v>
      </c>
      <c r="M484" s="33">
        <v>0.33</v>
      </c>
      <c r="N484" s="33">
        <v>1.7</v>
      </c>
      <c r="O484" s="30">
        <v>1</v>
      </c>
      <c r="P484" s="30">
        <v>1</v>
      </c>
      <c r="Q484" s="30" t="s">
        <v>272</v>
      </c>
      <c r="R484" s="30" t="s">
        <v>272</v>
      </c>
      <c r="S484" s="30">
        <v>1</v>
      </c>
      <c r="T484" s="30" t="s">
        <v>470</v>
      </c>
      <c r="U484" s="30">
        <f t="shared" si="7"/>
        <v>1</v>
      </c>
      <c r="V484" s="30">
        <v>0</v>
      </c>
      <c r="W484" s="30" t="s">
        <v>272</v>
      </c>
      <c r="X484" s="24">
        <v>26050257</v>
      </c>
      <c r="Y484" s="24" t="s">
        <v>273</v>
      </c>
      <c r="Z484" s="26" t="s">
        <v>269</v>
      </c>
      <c r="AA484" s="26" t="s">
        <v>1522</v>
      </c>
      <c r="AB484" s="32" t="s">
        <v>1523</v>
      </c>
      <c r="AC484" s="32" t="s">
        <v>1524</v>
      </c>
    </row>
    <row r="485" spans="1:29" s="9" customFormat="1" x14ac:dyDescent="0.35">
      <c r="A485" s="24" t="s">
        <v>722</v>
      </c>
      <c r="B485" s="30">
        <v>2018</v>
      </c>
      <c r="C485" s="24" t="s">
        <v>353</v>
      </c>
      <c r="D485" s="24" t="s">
        <v>353</v>
      </c>
      <c r="E485" s="24" t="s">
        <v>231</v>
      </c>
      <c r="F485" s="30">
        <v>1</v>
      </c>
      <c r="G485" s="24" t="s">
        <v>463</v>
      </c>
      <c r="H485" s="24" t="s">
        <v>303</v>
      </c>
      <c r="I485" s="88">
        <v>170</v>
      </c>
      <c r="J485" s="38">
        <v>25811</v>
      </c>
      <c r="K485" s="24" t="s">
        <v>723</v>
      </c>
      <c r="L485" s="33">
        <v>0.93</v>
      </c>
      <c r="M485" s="33">
        <v>0.75</v>
      </c>
      <c r="N485" s="33">
        <v>1.1599999999999899</v>
      </c>
      <c r="O485" s="30">
        <v>1</v>
      </c>
      <c r="P485" s="30" t="s">
        <v>272</v>
      </c>
      <c r="Q485" s="30" t="s">
        <v>272</v>
      </c>
      <c r="R485" s="30" t="s">
        <v>272</v>
      </c>
      <c r="S485" s="31">
        <v>1</v>
      </c>
      <c r="T485" s="31">
        <v>0</v>
      </c>
      <c r="U485" s="31">
        <f t="shared" si="7"/>
        <v>1</v>
      </c>
      <c r="V485" s="30">
        <v>0</v>
      </c>
      <c r="W485" s="30">
        <v>1</v>
      </c>
      <c r="X485" s="24">
        <v>29371278</v>
      </c>
      <c r="Y485" s="24" t="s">
        <v>273</v>
      </c>
      <c r="Z485" s="26" t="s">
        <v>463</v>
      </c>
      <c r="AA485" s="26" t="s">
        <v>724</v>
      </c>
      <c r="AB485" s="32" t="s">
        <v>725</v>
      </c>
      <c r="AC485" s="32" t="s">
        <v>726</v>
      </c>
    </row>
    <row r="486" spans="1:29" s="9" customFormat="1" x14ac:dyDescent="0.35">
      <c r="A486" s="24" t="s">
        <v>1520</v>
      </c>
      <c r="B486" s="30">
        <v>2015</v>
      </c>
      <c r="C486" s="24" t="s">
        <v>462</v>
      </c>
      <c r="D486" s="24" t="s">
        <v>462</v>
      </c>
      <c r="E486" s="24" t="s">
        <v>83</v>
      </c>
      <c r="F486" s="30">
        <v>1</v>
      </c>
      <c r="G486" s="24" t="s">
        <v>269</v>
      </c>
      <c r="H486" s="24" t="s">
        <v>270</v>
      </c>
      <c r="I486" s="88" t="s">
        <v>1521</v>
      </c>
      <c r="J486" s="38">
        <v>24379</v>
      </c>
      <c r="K486" s="24" t="s">
        <v>470</v>
      </c>
      <c r="L486" s="33">
        <v>0.91</v>
      </c>
      <c r="M486" s="33">
        <v>0.66</v>
      </c>
      <c r="N486" s="33">
        <v>1.28</v>
      </c>
      <c r="O486" s="30">
        <v>1</v>
      </c>
      <c r="P486" s="30">
        <v>1</v>
      </c>
      <c r="Q486" s="30" t="s">
        <v>272</v>
      </c>
      <c r="R486" s="30" t="s">
        <v>272</v>
      </c>
      <c r="S486" s="30">
        <v>1</v>
      </c>
      <c r="T486" s="30" t="s">
        <v>470</v>
      </c>
      <c r="U486" s="30">
        <f t="shared" si="7"/>
        <v>1</v>
      </c>
      <c r="V486" s="30">
        <v>0</v>
      </c>
      <c r="W486" s="30" t="s">
        <v>272</v>
      </c>
      <c r="X486" s="24">
        <v>26050257</v>
      </c>
      <c r="Y486" s="24" t="s">
        <v>273</v>
      </c>
      <c r="Z486" s="26" t="s">
        <v>269</v>
      </c>
      <c r="AA486" s="26" t="s">
        <v>1522</v>
      </c>
      <c r="AB486" s="32" t="s">
        <v>1523</v>
      </c>
      <c r="AC486" s="32" t="s">
        <v>1524</v>
      </c>
    </row>
    <row r="487" spans="1:29" s="9" customFormat="1" x14ac:dyDescent="0.35">
      <c r="A487" s="24" t="s">
        <v>1292</v>
      </c>
      <c r="B487" s="30">
        <v>2023</v>
      </c>
      <c r="C487" s="24" t="s">
        <v>325</v>
      </c>
      <c r="D487" s="24" t="s">
        <v>325</v>
      </c>
      <c r="E487" s="24" t="s">
        <v>56</v>
      </c>
      <c r="F487" s="30">
        <v>1</v>
      </c>
      <c r="G487" s="24" t="s">
        <v>434</v>
      </c>
      <c r="H487" s="24" t="s">
        <v>303</v>
      </c>
      <c r="I487" s="88">
        <v>1919</v>
      </c>
      <c r="J487" s="38">
        <v>24219</v>
      </c>
      <c r="K487" s="24" t="s">
        <v>1293</v>
      </c>
      <c r="L487" s="33">
        <v>1.1000000000000001</v>
      </c>
      <c r="M487" s="33">
        <v>1.04</v>
      </c>
      <c r="N487" s="33">
        <v>1.1499999999999999</v>
      </c>
      <c r="O487" s="30">
        <v>1</v>
      </c>
      <c r="P487" s="30" t="s">
        <v>272</v>
      </c>
      <c r="Q487" s="30" t="s">
        <v>272</v>
      </c>
      <c r="R487" s="30" t="s">
        <v>272</v>
      </c>
      <c r="S487" s="30">
        <v>1</v>
      </c>
      <c r="T487" s="30">
        <v>1</v>
      </c>
      <c r="U487" s="30">
        <f t="shared" si="7"/>
        <v>2</v>
      </c>
      <c r="V487" s="30">
        <v>0</v>
      </c>
      <c r="W487" s="30">
        <v>0</v>
      </c>
      <c r="X487" s="24">
        <v>36750141</v>
      </c>
      <c r="Y487" s="24" t="s">
        <v>560</v>
      </c>
      <c r="Z487" s="26" t="s">
        <v>434</v>
      </c>
      <c r="AA487" s="26" t="s">
        <v>1294</v>
      </c>
      <c r="AB487" s="32" t="s">
        <v>1295</v>
      </c>
      <c r="AC487" s="32" t="s">
        <v>1296</v>
      </c>
    </row>
    <row r="488" spans="1:29" s="9" customFormat="1" x14ac:dyDescent="0.35">
      <c r="A488" s="24" t="s">
        <v>586</v>
      </c>
      <c r="B488" s="30">
        <v>1990</v>
      </c>
      <c r="C488" s="26" t="s">
        <v>325</v>
      </c>
      <c r="D488" s="26" t="s">
        <v>325</v>
      </c>
      <c r="E488" s="26" t="s">
        <v>146</v>
      </c>
      <c r="F488" s="31">
        <v>1</v>
      </c>
      <c r="G488" s="26" t="s">
        <v>481</v>
      </c>
      <c r="H488" s="26" t="s">
        <v>303</v>
      </c>
      <c r="I488" s="88">
        <v>99</v>
      </c>
      <c r="J488" s="38">
        <v>23826</v>
      </c>
      <c r="K488" s="24" t="s">
        <v>587</v>
      </c>
      <c r="L488" s="34">
        <v>0.9</v>
      </c>
      <c r="M488" s="34">
        <v>0.68</v>
      </c>
      <c r="N488" s="34">
        <v>1.18</v>
      </c>
      <c r="O488" s="30">
        <v>1</v>
      </c>
      <c r="P488" s="30" t="s">
        <v>272</v>
      </c>
      <c r="Q488" s="30" t="s">
        <v>272</v>
      </c>
      <c r="R488" s="30" t="s">
        <v>272</v>
      </c>
      <c r="S488" s="30">
        <v>1</v>
      </c>
      <c r="T488" s="30">
        <v>1</v>
      </c>
      <c r="U488" s="30">
        <f t="shared" si="7"/>
        <v>2</v>
      </c>
      <c r="V488" s="30">
        <v>0</v>
      </c>
      <c r="W488" s="30">
        <v>0</v>
      </c>
      <c r="X488" s="24">
        <v>2307535</v>
      </c>
      <c r="Y488" s="24" t="s">
        <v>310</v>
      </c>
      <c r="Z488" s="26" t="s">
        <v>481</v>
      </c>
      <c r="AA488" s="37" t="s">
        <v>251</v>
      </c>
      <c r="AB488" s="32" t="s">
        <v>588</v>
      </c>
      <c r="AC488" s="32" t="s">
        <v>589</v>
      </c>
    </row>
    <row r="489" spans="1:29" s="9" customFormat="1" x14ac:dyDescent="0.35">
      <c r="A489" s="24" t="s">
        <v>586</v>
      </c>
      <c r="B489" s="30">
        <v>1990</v>
      </c>
      <c r="C489" s="26" t="s">
        <v>361</v>
      </c>
      <c r="D489" s="26" t="s">
        <v>361</v>
      </c>
      <c r="E489" s="26" t="s">
        <v>146</v>
      </c>
      <c r="F489" s="31">
        <v>1</v>
      </c>
      <c r="G489" s="26" t="s">
        <v>481</v>
      </c>
      <c r="H489" s="26" t="s">
        <v>303</v>
      </c>
      <c r="I489" s="88">
        <v>137</v>
      </c>
      <c r="J489" s="38">
        <v>23826</v>
      </c>
      <c r="K489" s="24" t="s">
        <v>587</v>
      </c>
      <c r="L489" s="33">
        <v>0.51</v>
      </c>
      <c r="M489" s="33">
        <v>0.35</v>
      </c>
      <c r="N489" s="33">
        <v>0.74</v>
      </c>
      <c r="O489" s="30">
        <v>1</v>
      </c>
      <c r="P489" s="30" t="s">
        <v>272</v>
      </c>
      <c r="Q489" s="30" t="s">
        <v>272</v>
      </c>
      <c r="R489" s="30" t="s">
        <v>272</v>
      </c>
      <c r="S489" s="30">
        <v>1</v>
      </c>
      <c r="T489" s="30">
        <v>1</v>
      </c>
      <c r="U489" s="30">
        <f t="shared" si="7"/>
        <v>2</v>
      </c>
      <c r="V489" s="30">
        <v>0</v>
      </c>
      <c r="W489" s="30">
        <v>0</v>
      </c>
      <c r="X489" s="24">
        <v>2307535</v>
      </c>
      <c r="Y489" s="24" t="s">
        <v>310</v>
      </c>
      <c r="Z489" s="26" t="s">
        <v>481</v>
      </c>
      <c r="AA489" s="37" t="s">
        <v>251</v>
      </c>
      <c r="AB489" s="32" t="s">
        <v>588</v>
      </c>
      <c r="AC489" s="32" t="s">
        <v>589</v>
      </c>
    </row>
    <row r="490" spans="1:29" s="9" customFormat="1" x14ac:dyDescent="0.35">
      <c r="A490" s="24" t="s">
        <v>267</v>
      </c>
      <c r="B490" s="30">
        <v>2019</v>
      </c>
      <c r="C490" s="24" t="s">
        <v>268</v>
      </c>
      <c r="D490" s="24" t="s">
        <v>268</v>
      </c>
      <c r="E490" s="24" t="s">
        <v>184</v>
      </c>
      <c r="F490" s="30">
        <v>1</v>
      </c>
      <c r="G490" s="24" t="s">
        <v>1735</v>
      </c>
      <c r="H490" s="24" t="s">
        <v>279</v>
      </c>
      <c r="I490" s="88">
        <v>7</v>
      </c>
      <c r="J490" s="38">
        <v>23640</v>
      </c>
      <c r="K490" s="24" t="s">
        <v>280</v>
      </c>
      <c r="L490" s="33">
        <v>0.93</v>
      </c>
      <c r="M490" s="33">
        <v>0.3</v>
      </c>
      <c r="N490" s="33">
        <v>2.87</v>
      </c>
      <c r="O490" s="30">
        <v>1</v>
      </c>
      <c r="P490" s="30" t="s">
        <v>272</v>
      </c>
      <c r="Q490" s="30" t="s">
        <v>272</v>
      </c>
      <c r="R490" s="30" t="s">
        <v>272</v>
      </c>
      <c r="S490" s="30">
        <v>1</v>
      </c>
      <c r="T490" s="30">
        <v>1</v>
      </c>
      <c r="U490" s="30">
        <f t="shared" si="7"/>
        <v>2</v>
      </c>
      <c r="V490" s="30">
        <v>0</v>
      </c>
      <c r="W490" s="30">
        <v>1</v>
      </c>
      <c r="X490" s="24">
        <v>31113819</v>
      </c>
      <c r="Y490" s="24" t="s">
        <v>273</v>
      </c>
      <c r="Z490" s="26" t="s">
        <v>278</v>
      </c>
      <c r="AA490" s="26" t="s">
        <v>274</v>
      </c>
      <c r="AB490" s="32" t="s">
        <v>275</v>
      </c>
      <c r="AC490" s="32" t="s">
        <v>276</v>
      </c>
    </row>
    <row r="491" spans="1:29" s="9" customFormat="1" x14ac:dyDescent="0.35">
      <c r="A491" s="24" t="s">
        <v>373</v>
      </c>
      <c r="B491" s="30">
        <v>2018</v>
      </c>
      <c r="C491" s="24" t="s">
        <v>361</v>
      </c>
      <c r="D491" s="24" t="s">
        <v>361</v>
      </c>
      <c r="E491" s="24" t="s">
        <v>54</v>
      </c>
      <c r="F491" s="30">
        <v>1</v>
      </c>
      <c r="G491" s="24" t="s">
        <v>269</v>
      </c>
      <c r="H491" s="24" t="s">
        <v>270</v>
      </c>
      <c r="I491" s="88">
        <v>388</v>
      </c>
      <c r="J491" s="38">
        <v>23370</v>
      </c>
      <c r="K491" s="24" t="s">
        <v>397</v>
      </c>
      <c r="L491" s="33">
        <v>0.96</v>
      </c>
      <c r="M491" s="33">
        <v>0.88</v>
      </c>
      <c r="N491" s="33">
        <v>1.05</v>
      </c>
      <c r="O491" s="30">
        <v>1</v>
      </c>
      <c r="P491" s="30" t="s">
        <v>272</v>
      </c>
      <c r="Q491" s="30" t="s">
        <v>272</v>
      </c>
      <c r="R491" s="30" t="s">
        <v>272</v>
      </c>
      <c r="S491" s="30">
        <v>1</v>
      </c>
      <c r="T491" s="30">
        <v>1</v>
      </c>
      <c r="U491" s="30">
        <f t="shared" si="7"/>
        <v>2</v>
      </c>
      <c r="V491" s="30">
        <v>0</v>
      </c>
      <c r="W491" s="30">
        <v>0</v>
      </c>
      <c r="X491" s="24">
        <v>29931120</v>
      </c>
      <c r="Y491" s="24" t="s">
        <v>310</v>
      </c>
      <c r="Z491" s="26" t="s">
        <v>269</v>
      </c>
      <c r="AA491" s="26" t="s">
        <v>375</v>
      </c>
      <c r="AB491" s="32" t="s">
        <v>376</v>
      </c>
      <c r="AC491" s="32" t="s">
        <v>377</v>
      </c>
    </row>
    <row r="492" spans="1:29" s="9" customFormat="1" x14ac:dyDescent="0.35">
      <c r="A492" s="24" t="s">
        <v>505</v>
      </c>
      <c r="B492" s="30">
        <v>2021</v>
      </c>
      <c r="C492" s="24" t="s">
        <v>361</v>
      </c>
      <c r="D492" s="24" t="s">
        <v>361</v>
      </c>
      <c r="E492" s="24" t="s">
        <v>122</v>
      </c>
      <c r="F492" s="30">
        <v>1</v>
      </c>
      <c r="G492" s="24" t="s">
        <v>297</v>
      </c>
      <c r="H492" s="24" t="s">
        <v>297</v>
      </c>
      <c r="I492" s="88">
        <v>108</v>
      </c>
      <c r="J492" s="38">
        <v>22429</v>
      </c>
      <c r="K492" s="24" t="s">
        <v>578</v>
      </c>
      <c r="L492" s="33">
        <v>0.98</v>
      </c>
      <c r="M492" s="33">
        <v>0.79</v>
      </c>
      <c r="N492" s="33">
        <v>1.24</v>
      </c>
      <c r="O492" s="30">
        <v>1</v>
      </c>
      <c r="P492" s="30" t="s">
        <v>272</v>
      </c>
      <c r="Q492" s="30" t="s">
        <v>272</v>
      </c>
      <c r="R492" s="30" t="s">
        <v>272</v>
      </c>
      <c r="S492" s="30">
        <v>1</v>
      </c>
      <c r="T492" s="30">
        <v>1</v>
      </c>
      <c r="U492" s="30">
        <f t="shared" si="7"/>
        <v>2</v>
      </c>
      <c r="V492" s="30">
        <v>0</v>
      </c>
      <c r="W492" s="30">
        <v>1</v>
      </c>
      <c r="X492" s="24">
        <v>33128203</v>
      </c>
      <c r="Y492" s="24" t="s">
        <v>273</v>
      </c>
      <c r="Z492" s="26" t="s">
        <v>297</v>
      </c>
      <c r="AA492" s="26" t="s">
        <v>507</v>
      </c>
      <c r="AB492" s="32" t="s">
        <v>508</v>
      </c>
      <c r="AC492" s="32" t="s">
        <v>509</v>
      </c>
    </row>
    <row r="493" spans="1:29" s="9" customFormat="1" ht="29" x14ac:dyDescent="0.35">
      <c r="A493" s="24" t="s">
        <v>733</v>
      </c>
      <c r="B493" s="30">
        <v>2024</v>
      </c>
      <c r="C493" s="24" t="s">
        <v>325</v>
      </c>
      <c r="D493" s="24" t="s">
        <v>325</v>
      </c>
      <c r="E493" s="24" t="s">
        <v>734</v>
      </c>
      <c r="F493" s="30">
        <v>3</v>
      </c>
      <c r="G493" s="24" t="s">
        <v>448</v>
      </c>
      <c r="H493" s="24" t="s">
        <v>279</v>
      </c>
      <c r="I493" s="88">
        <v>173</v>
      </c>
      <c r="J493" s="38">
        <v>22050</v>
      </c>
      <c r="K493" s="24" t="s">
        <v>735</v>
      </c>
      <c r="L493" s="33">
        <v>1.05</v>
      </c>
      <c r="M493" s="33">
        <v>0.82</v>
      </c>
      <c r="N493" s="33">
        <v>1.34</v>
      </c>
      <c r="O493" s="30">
        <v>1</v>
      </c>
      <c r="P493" s="30" t="s">
        <v>272</v>
      </c>
      <c r="Q493" s="30" t="s">
        <v>272</v>
      </c>
      <c r="R493" s="30" t="s">
        <v>272</v>
      </c>
      <c r="S493" s="30">
        <v>1</v>
      </c>
      <c r="T493" s="30">
        <v>1</v>
      </c>
      <c r="U493" s="31">
        <f t="shared" si="7"/>
        <v>2</v>
      </c>
      <c r="V493" s="30">
        <v>0</v>
      </c>
      <c r="W493" s="30">
        <v>1</v>
      </c>
      <c r="X493" s="24">
        <v>39543702</v>
      </c>
      <c r="Y493" s="24" t="s">
        <v>273</v>
      </c>
      <c r="Z493" s="26" t="s">
        <v>448</v>
      </c>
      <c r="AA493" s="37" t="s">
        <v>736</v>
      </c>
      <c r="AB493" s="32" t="s">
        <v>737</v>
      </c>
      <c r="AC493" s="32" t="s">
        <v>738</v>
      </c>
    </row>
    <row r="494" spans="1:29" s="9" customFormat="1" x14ac:dyDescent="0.35">
      <c r="A494" s="24" t="s">
        <v>1520</v>
      </c>
      <c r="B494" s="30">
        <v>2015</v>
      </c>
      <c r="C494" s="24" t="s">
        <v>462</v>
      </c>
      <c r="D494" s="24" t="s">
        <v>462</v>
      </c>
      <c r="E494" s="24" t="s">
        <v>122</v>
      </c>
      <c r="F494" s="30">
        <v>1</v>
      </c>
      <c r="G494" s="24" t="s">
        <v>297</v>
      </c>
      <c r="H494" s="24" t="s">
        <v>297</v>
      </c>
      <c r="I494" s="88" t="s">
        <v>1521</v>
      </c>
      <c r="J494" s="38">
        <v>21760</v>
      </c>
      <c r="K494" s="24" t="s">
        <v>470</v>
      </c>
      <c r="L494" s="33">
        <v>0.9</v>
      </c>
      <c r="M494" s="33">
        <v>0.56999999999999995</v>
      </c>
      <c r="N494" s="33">
        <v>1.41</v>
      </c>
      <c r="O494" s="30">
        <v>1</v>
      </c>
      <c r="P494" s="30">
        <v>1</v>
      </c>
      <c r="Q494" s="30" t="s">
        <v>272</v>
      </c>
      <c r="R494" s="30" t="s">
        <v>272</v>
      </c>
      <c r="S494" s="30">
        <v>1</v>
      </c>
      <c r="T494" s="30" t="s">
        <v>470</v>
      </c>
      <c r="U494" s="30">
        <f t="shared" si="7"/>
        <v>1</v>
      </c>
      <c r="V494" s="30">
        <v>0</v>
      </c>
      <c r="W494" s="30" t="s">
        <v>272</v>
      </c>
      <c r="X494" s="24">
        <v>26050257</v>
      </c>
      <c r="Y494" s="24" t="s">
        <v>273</v>
      </c>
      <c r="Z494" s="26" t="s">
        <v>297</v>
      </c>
      <c r="AA494" s="26" t="s">
        <v>1522</v>
      </c>
      <c r="AB494" s="32" t="s">
        <v>1523</v>
      </c>
      <c r="AC494" s="32" t="s">
        <v>1524</v>
      </c>
    </row>
    <row r="495" spans="1:29" s="9" customFormat="1" x14ac:dyDescent="0.35">
      <c r="A495" s="24" t="s">
        <v>1520</v>
      </c>
      <c r="B495" s="30">
        <v>2015</v>
      </c>
      <c r="C495" s="24" t="s">
        <v>462</v>
      </c>
      <c r="D495" s="24" t="s">
        <v>462</v>
      </c>
      <c r="E495" s="24" t="s">
        <v>30</v>
      </c>
      <c r="F495" s="30">
        <v>1</v>
      </c>
      <c r="G495" s="24" t="s">
        <v>269</v>
      </c>
      <c r="H495" s="24" t="s">
        <v>270</v>
      </c>
      <c r="I495" s="88" t="s">
        <v>1521</v>
      </c>
      <c r="J495" s="38">
        <v>21277</v>
      </c>
      <c r="K495" s="24" t="s">
        <v>470</v>
      </c>
      <c r="L495" s="33">
        <v>0.84</v>
      </c>
      <c r="M495" s="33">
        <v>0.35</v>
      </c>
      <c r="N495" s="33">
        <v>1.97</v>
      </c>
      <c r="O495" s="30">
        <v>1</v>
      </c>
      <c r="P495" s="30">
        <v>1</v>
      </c>
      <c r="Q495" s="30" t="s">
        <v>272</v>
      </c>
      <c r="R495" s="30" t="s">
        <v>272</v>
      </c>
      <c r="S495" s="30">
        <v>1</v>
      </c>
      <c r="T495" s="30" t="s">
        <v>470</v>
      </c>
      <c r="U495" s="30">
        <f t="shared" si="7"/>
        <v>1</v>
      </c>
      <c r="V495" s="30">
        <v>0</v>
      </c>
      <c r="W495" s="30" t="s">
        <v>272</v>
      </c>
      <c r="X495" s="24">
        <v>26050257</v>
      </c>
      <c r="Y495" s="24" t="s">
        <v>273</v>
      </c>
      <c r="Z495" s="26" t="s">
        <v>269</v>
      </c>
      <c r="AA495" s="26" t="s">
        <v>1522</v>
      </c>
      <c r="AB495" s="32" t="s">
        <v>1523</v>
      </c>
      <c r="AC495" s="32" t="s">
        <v>1524</v>
      </c>
    </row>
    <row r="496" spans="1:29" s="9" customFormat="1" x14ac:dyDescent="0.35">
      <c r="A496" s="24" t="s">
        <v>1520</v>
      </c>
      <c r="B496" s="30">
        <v>2015</v>
      </c>
      <c r="C496" s="24" t="s">
        <v>462</v>
      </c>
      <c r="D496" s="24" t="s">
        <v>462</v>
      </c>
      <c r="E496" s="24" t="s">
        <v>229</v>
      </c>
      <c r="F496" s="30">
        <v>1</v>
      </c>
      <c r="G496" s="24" t="s">
        <v>269</v>
      </c>
      <c r="H496" s="24" t="s">
        <v>270</v>
      </c>
      <c r="I496" s="88" t="s">
        <v>1521</v>
      </c>
      <c r="J496" s="38">
        <v>19769</v>
      </c>
      <c r="K496" s="24" t="s">
        <v>470</v>
      </c>
      <c r="L496" s="33">
        <v>1.1200000000000001</v>
      </c>
      <c r="M496" s="33">
        <v>0.66</v>
      </c>
      <c r="N496" s="33">
        <v>1.89</v>
      </c>
      <c r="O496" s="30">
        <v>1</v>
      </c>
      <c r="P496" s="30">
        <v>1</v>
      </c>
      <c r="Q496" s="30" t="s">
        <v>272</v>
      </c>
      <c r="R496" s="30" t="s">
        <v>272</v>
      </c>
      <c r="S496" s="30">
        <v>1</v>
      </c>
      <c r="T496" s="30" t="s">
        <v>470</v>
      </c>
      <c r="U496" s="30">
        <f t="shared" si="7"/>
        <v>1</v>
      </c>
      <c r="V496" s="30">
        <v>0</v>
      </c>
      <c r="W496" s="30" t="s">
        <v>272</v>
      </c>
      <c r="X496" s="24">
        <v>26050257</v>
      </c>
      <c r="Y496" s="24" t="s">
        <v>273</v>
      </c>
      <c r="Z496" s="26" t="s">
        <v>269</v>
      </c>
      <c r="AA496" s="26" t="s">
        <v>1522</v>
      </c>
      <c r="AB496" s="32" t="s">
        <v>1523</v>
      </c>
      <c r="AC496" s="32" t="s">
        <v>1524</v>
      </c>
    </row>
    <row r="497" spans="1:29" s="9" customFormat="1" x14ac:dyDescent="0.35">
      <c r="A497" s="24" t="s">
        <v>613</v>
      </c>
      <c r="B497" s="30">
        <v>2023</v>
      </c>
      <c r="C497" s="24" t="s">
        <v>296</v>
      </c>
      <c r="D497" s="24" t="s">
        <v>296</v>
      </c>
      <c r="E497" s="24" t="s">
        <v>103</v>
      </c>
      <c r="F497" s="30">
        <v>1</v>
      </c>
      <c r="G497" s="24" t="s">
        <v>448</v>
      </c>
      <c r="H497" s="24" t="s">
        <v>279</v>
      </c>
      <c r="I497" s="88">
        <v>118</v>
      </c>
      <c r="J497" s="38">
        <v>19652</v>
      </c>
      <c r="K497" s="24" t="s">
        <v>614</v>
      </c>
      <c r="L497" s="33">
        <v>1.36</v>
      </c>
      <c r="M497" s="33">
        <v>1.04</v>
      </c>
      <c r="N497" s="33">
        <v>1.78</v>
      </c>
      <c r="O497" s="30">
        <v>1</v>
      </c>
      <c r="P497" s="30">
        <v>1</v>
      </c>
      <c r="Q497" s="30" t="s">
        <v>272</v>
      </c>
      <c r="R497" s="30" t="s">
        <v>272</v>
      </c>
      <c r="S497" s="30">
        <v>1</v>
      </c>
      <c r="T497" s="30">
        <v>1</v>
      </c>
      <c r="U497" s="30">
        <f t="shared" si="7"/>
        <v>2</v>
      </c>
      <c r="V497" s="30">
        <v>0</v>
      </c>
      <c r="W497" s="30">
        <v>1</v>
      </c>
      <c r="X497" s="24">
        <v>37310814</v>
      </c>
      <c r="Y497" s="24" t="s">
        <v>310</v>
      </c>
      <c r="Z497" s="26" t="s">
        <v>448</v>
      </c>
      <c r="AA497" s="26" t="s">
        <v>615</v>
      </c>
      <c r="AB497" s="32" t="s">
        <v>616</v>
      </c>
      <c r="AC497" s="32" t="s">
        <v>617</v>
      </c>
    </row>
    <row r="498" spans="1:29" s="9" customFormat="1" x14ac:dyDescent="0.35">
      <c r="A498" s="26" t="s">
        <v>635</v>
      </c>
      <c r="B498" s="31">
        <v>2010</v>
      </c>
      <c r="C498" s="26" t="s">
        <v>379</v>
      </c>
      <c r="D498" s="26" t="s">
        <v>379</v>
      </c>
      <c r="E498" s="24" t="s">
        <v>122</v>
      </c>
      <c r="F498" s="30">
        <v>1</v>
      </c>
      <c r="G498" s="24" t="s">
        <v>297</v>
      </c>
      <c r="H498" s="26" t="s">
        <v>297</v>
      </c>
      <c r="I498" s="88">
        <v>113</v>
      </c>
      <c r="J498" s="38">
        <v>18700</v>
      </c>
      <c r="K498" s="24" t="s">
        <v>636</v>
      </c>
      <c r="L498" s="34">
        <v>1.22</v>
      </c>
      <c r="M498" s="34">
        <v>1</v>
      </c>
      <c r="N498" s="34">
        <v>1.48</v>
      </c>
      <c r="O498" s="30">
        <v>1</v>
      </c>
      <c r="P498" s="30" t="s">
        <v>272</v>
      </c>
      <c r="Q498" s="30" t="s">
        <v>272</v>
      </c>
      <c r="R498" s="30" t="s">
        <v>272</v>
      </c>
      <c r="S498" s="30">
        <v>1</v>
      </c>
      <c r="T498" s="30">
        <v>1</v>
      </c>
      <c r="U498" s="30">
        <f t="shared" si="7"/>
        <v>2</v>
      </c>
      <c r="V498" s="30">
        <v>0</v>
      </c>
      <c r="W498" s="30">
        <v>1</v>
      </c>
      <c r="X498" s="24">
        <v>20827504</v>
      </c>
      <c r="Y498" s="26" t="s">
        <v>310</v>
      </c>
      <c r="Z498" s="26" t="s">
        <v>297</v>
      </c>
      <c r="AA498" s="37" t="s">
        <v>637</v>
      </c>
      <c r="AB498" s="32" t="s">
        <v>638</v>
      </c>
      <c r="AC498" s="32" t="s">
        <v>639</v>
      </c>
    </row>
    <row r="499" spans="1:29" s="9" customFormat="1" x14ac:dyDescent="0.35">
      <c r="A499" s="24" t="s">
        <v>1520</v>
      </c>
      <c r="B499" s="30">
        <v>2015</v>
      </c>
      <c r="C499" s="24" t="s">
        <v>462</v>
      </c>
      <c r="D499" s="24" t="s">
        <v>462</v>
      </c>
      <c r="E499" s="24" t="s">
        <v>198</v>
      </c>
      <c r="F499" s="30">
        <v>1</v>
      </c>
      <c r="G499" s="24" t="s">
        <v>362</v>
      </c>
      <c r="H499" s="24" t="s">
        <v>279</v>
      </c>
      <c r="I499" s="88" t="s">
        <v>1521</v>
      </c>
      <c r="J499" s="38">
        <v>18509</v>
      </c>
      <c r="K499" s="24" t="s">
        <v>470</v>
      </c>
      <c r="L499" s="33">
        <v>2.33</v>
      </c>
      <c r="M499" s="33">
        <v>0.64</v>
      </c>
      <c r="N499" s="33">
        <v>8.4499999999999993</v>
      </c>
      <c r="O499" s="30">
        <v>1</v>
      </c>
      <c r="P499" s="30">
        <v>1</v>
      </c>
      <c r="Q499" s="30" t="s">
        <v>272</v>
      </c>
      <c r="R499" s="30" t="s">
        <v>272</v>
      </c>
      <c r="S499" s="30">
        <v>1</v>
      </c>
      <c r="T499" s="30" t="s">
        <v>470</v>
      </c>
      <c r="U499" s="30">
        <f t="shared" si="7"/>
        <v>1</v>
      </c>
      <c r="V499" s="30">
        <v>0</v>
      </c>
      <c r="W499" s="30" t="s">
        <v>272</v>
      </c>
      <c r="X499" s="24">
        <v>26050257</v>
      </c>
      <c r="Y499" s="24" t="s">
        <v>273</v>
      </c>
      <c r="Z499" s="26" t="s">
        <v>362</v>
      </c>
      <c r="AA499" s="26" t="s">
        <v>1522</v>
      </c>
      <c r="AB499" s="32" t="s">
        <v>1523</v>
      </c>
      <c r="AC499" s="32" t="s">
        <v>1524</v>
      </c>
    </row>
    <row r="500" spans="1:29" s="9" customFormat="1" x14ac:dyDescent="0.35">
      <c r="A500" s="24" t="s">
        <v>505</v>
      </c>
      <c r="B500" s="30">
        <v>2000</v>
      </c>
      <c r="C500" s="24" t="s">
        <v>325</v>
      </c>
      <c r="D500" s="24" t="s">
        <v>325</v>
      </c>
      <c r="E500" s="24" t="s">
        <v>164</v>
      </c>
      <c r="F500" s="30">
        <v>1</v>
      </c>
      <c r="G500" s="24" t="s">
        <v>269</v>
      </c>
      <c r="H500" s="24" t="s">
        <v>270</v>
      </c>
      <c r="I500" s="88">
        <v>358</v>
      </c>
      <c r="J500" s="38">
        <v>18475</v>
      </c>
      <c r="K500" s="24" t="s">
        <v>631</v>
      </c>
      <c r="L500" s="33">
        <v>1.05</v>
      </c>
      <c r="M500" s="33">
        <v>0.94</v>
      </c>
      <c r="N500" s="33">
        <v>1.19</v>
      </c>
      <c r="O500" s="30">
        <v>1</v>
      </c>
      <c r="P500" s="30" t="s">
        <v>272</v>
      </c>
      <c r="Q500" s="30" t="s">
        <v>272</v>
      </c>
      <c r="R500" s="30" t="s">
        <v>272</v>
      </c>
      <c r="S500" s="30">
        <v>1</v>
      </c>
      <c r="T500" s="30">
        <v>1</v>
      </c>
      <c r="U500" s="30">
        <f t="shared" si="7"/>
        <v>2</v>
      </c>
      <c r="V500" s="30">
        <v>0</v>
      </c>
      <c r="W500" s="30">
        <v>1</v>
      </c>
      <c r="X500" s="24">
        <v>10997541</v>
      </c>
      <c r="Y500" s="24" t="s">
        <v>560</v>
      </c>
      <c r="Z500" s="26" t="s">
        <v>269</v>
      </c>
      <c r="AA500" s="26" t="s">
        <v>561</v>
      </c>
      <c r="AB500" s="32" t="s">
        <v>562</v>
      </c>
      <c r="AC500" s="32" t="s">
        <v>563</v>
      </c>
    </row>
    <row r="501" spans="1:29" s="9" customFormat="1" x14ac:dyDescent="0.35">
      <c r="A501" s="24" t="s">
        <v>727</v>
      </c>
      <c r="B501" s="30">
        <v>2021</v>
      </c>
      <c r="C501" s="24" t="s">
        <v>325</v>
      </c>
      <c r="D501" s="24" t="s">
        <v>325</v>
      </c>
      <c r="E501" s="24" t="s">
        <v>122</v>
      </c>
      <c r="F501" s="30">
        <v>1</v>
      </c>
      <c r="G501" s="24" t="s">
        <v>297</v>
      </c>
      <c r="H501" s="24" t="s">
        <v>297</v>
      </c>
      <c r="I501" s="88">
        <v>789</v>
      </c>
      <c r="J501" s="38">
        <v>18199</v>
      </c>
      <c r="K501" s="24" t="s">
        <v>1128</v>
      </c>
      <c r="L501" s="33">
        <v>1.1599999999999999</v>
      </c>
      <c r="M501" s="33">
        <v>1.0900000000000001</v>
      </c>
      <c r="N501" s="33">
        <v>1.24</v>
      </c>
      <c r="O501" s="30">
        <v>1</v>
      </c>
      <c r="P501" s="30" t="s">
        <v>272</v>
      </c>
      <c r="Q501" s="30" t="s">
        <v>272</v>
      </c>
      <c r="R501" s="30" t="s">
        <v>272</v>
      </c>
      <c r="S501" s="30">
        <v>1</v>
      </c>
      <c r="T501" s="30">
        <v>1</v>
      </c>
      <c r="U501" s="31">
        <f t="shared" si="7"/>
        <v>2</v>
      </c>
      <c r="V501" s="30">
        <v>0</v>
      </c>
      <c r="W501" s="30">
        <v>1</v>
      </c>
      <c r="X501" s="24">
        <v>33268487</v>
      </c>
      <c r="Y501" s="24" t="s">
        <v>310</v>
      </c>
      <c r="Z501" s="26" t="s">
        <v>297</v>
      </c>
      <c r="AA501" s="26" t="s">
        <v>1129</v>
      </c>
      <c r="AB501" s="32" t="s">
        <v>1130</v>
      </c>
      <c r="AC501" s="32" t="s">
        <v>1131</v>
      </c>
    </row>
    <row r="502" spans="1:29" s="9" customFormat="1" x14ac:dyDescent="0.35">
      <c r="A502" s="24" t="s">
        <v>367</v>
      </c>
      <c r="B502" s="30">
        <v>2022</v>
      </c>
      <c r="C502" s="24" t="s">
        <v>296</v>
      </c>
      <c r="D502" s="24" t="s">
        <v>296</v>
      </c>
      <c r="E502" s="24" t="s">
        <v>190</v>
      </c>
      <c r="F502" s="30">
        <v>1</v>
      </c>
      <c r="G502" s="26" t="s">
        <v>362</v>
      </c>
      <c r="H502" s="26" t="s">
        <v>279</v>
      </c>
      <c r="I502" s="88">
        <v>16</v>
      </c>
      <c r="J502" s="38">
        <v>18099</v>
      </c>
      <c r="K502" s="24" t="s">
        <v>368</v>
      </c>
      <c r="L502" s="33">
        <v>1.95</v>
      </c>
      <c r="M502" s="33">
        <v>0.93</v>
      </c>
      <c r="N502" s="33">
        <v>4.0999999999999996</v>
      </c>
      <c r="O502" s="30">
        <v>1</v>
      </c>
      <c r="P502" s="30">
        <v>1</v>
      </c>
      <c r="Q502" s="30" t="s">
        <v>272</v>
      </c>
      <c r="R502" s="30" t="s">
        <v>272</v>
      </c>
      <c r="S502" s="30">
        <v>1</v>
      </c>
      <c r="T502" s="30">
        <v>1</v>
      </c>
      <c r="U502" s="30">
        <f t="shared" si="7"/>
        <v>2</v>
      </c>
      <c r="V502" s="30">
        <v>0</v>
      </c>
      <c r="W502" s="30">
        <v>1</v>
      </c>
      <c r="X502" s="24">
        <v>34915752</v>
      </c>
      <c r="Y502" s="26" t="s">
        <v>273</v>
      </c>
      <c r="Z502" s="26" t="s">
        <v>362</v>
      </c>
      <c r="AA502" s="26" t="s">
        <v>369</v>
      </c>
      <c r="AB502" s="32" t="s">
        <v>370</v>
      </c>
      <c r="AC502" s="32" t="s">
        <v>371</v>
      </c>
    </row>
    <row r="503" spans="1:29" s="9" customFormat="1" x14ac:dyDescent="0.35">
      <c r="A503" s="26" t="s">
        <v>1003</v>
      </c>
      <c r="B503" s="31">
        <v>2012</v>
      </c>
      <c r="C503" s="26" t="s">
        <v>353</v>
      </c>
      <c r="D503" s="26" t="s">
        <v>353</v>
      </c>
      <c r="E503" s="24" t="s">
        <v>122</v>
      </c>
      <c r="F503" s="30">
        <v>1</v>
      </c>
      <c r="G503" s="24" t="s">
        <v>297</v>
      </c>
      <c r="H503" s="26" t="s">
        <v>297</v>
      </c>
      <c r="I503" s="88">
        <v>410</v>
      </c>
      <c r="J503" s="38">
        <v>16510</v>
      </c>
      <c r="K503" s="24" t="s">
        <v>999</v>
      </c>
      <c r="L503" s="34">
        <v>1.27</v>
      </c>
      <c r="M503" s="34">
        <v>1.08</v>
      </c>
      <c r="N503" s="34">
        <v>1.49</v>
      </c>
      <c r="O503" s="30">
        <v>1</v>
      </c>
      <c r="P503" s="30" t="s">
        <v>272</v>
      </c>
      <c r="Q503" s="30" t="s">
        <v>272</v>
      </c>
      <c r="R503" s="30" t="s">
        <v>272</v>
      </c>
      <c r="S503" s="31">
        <v>1</v>
      </c>
      <c r="T503" s="31">
        <v>1</v>
      </c>
      <c r="U503" s="31">
        <f t="shared" si="7"/>
        <v>2</v>
      </c>
      <c r="V503" s="30">
        <v>0</v>
      </c>
      <c r="W503" s="30">
        <v>0</v>
      </c>
      <c r="X503" s="24">
        <v>22213024</v>
      </c>
      <c r="Y503" s="26" t="s">
        <v>273</v>
      </c>
      <c r="Z503" s="26" t="s">
        <v>297</v>
      </c>
      <c r="AA503" s="37" t="s">
        <v>1004</v>
      </c>
      <c r="AB503" s="32" t="s">
        <v>1005</v>
      </c>
      <c r="AC503" s="32" t="s">
        <v>1006</v>
      </c>
    </row>
    <row r="504" spans="1:29" s="9" customFormat="1" x14ac:dyDescent="0.35">
      <c r="A504" s="24" t="s">
        <v>505</v>
      </c>
      <c r="B504" s="30">
        <v>2000</v>
      </c>
      <c r="C504" s="24" t="s">
        <v>325</v>
      </c>
      <c r="D504" s="24" t="s">
        <v>325</v>
      </c>
      <c r="E504" s="24" t="s">
        <v>558</v>
      </c>
      <c r="F504" s="30">
        <v>1</v>
      </c>
      <c r="G504" s="24" t="s">
        <v>269</v>
      </c>
      <c r="H504" s="24" t="s">
        <v>270</v>
      </c>
      <c r="I504" s="88">
        <v>87</v>
      </c>
      <c r="J504" s="38">
        <v>15172</v>
      </c>
      <c r="K504" s="24" t="s">
        <v>559</v>
      </c>
      <c r="L504" s="33">
        <v>1.23</v>
      </c>
      <c r="M504" s="33">
        <v>0.96</v>
      </c>
      <c r="N504" s="33">
        <v>1.58</v>
      </c>
      <c r="O504" s="30">
        <v>1</v>
      </c>
      <c r="P504" s="30" t="s">
        <v>272</v>
      </c>
      <c r="Q504" s="30" t="s">
        <v>272</v>
      </c>
      <c r="R504" s="30" t="s">
        <v>272</v>
      </c>
      <c r="S504" s="30">
        <v>1</v>
      </c>
      <c r="T504" s="30">
        <v>1</v>
      </c>
      <c r="U504" s="30">
        <f t="shared" si="7"/>
        <v>2</v>
      </c>
      <c r="V504" s="30">
        <v>0</v>
      </c>
      <c r="W504" s="30">
        <v>1</v>
      </c>
      <c r="X504" s="24">
        <v>10997541</v>
      </c>
      <c r="Y504" s="24" t="s">
        <v>560</v>
      </c>
      <c r="Z504" s="26" t="s">
        <v>269</v>
      </c>
      <c r="AA504" s="26" t="s">
        <v>561</v>
      </c>
      <c r="AB504" s="32" t="s">
        <v>562</v>
      </c>
      <c r="AC504" s="32" t="s">
        <v>563</v>
      </c>
    </row>
    <row r="505" spans="1:29" s="9" customFormat="1" x14ac:dyDescent="0.35">
      <c r="A505" s="24" t="s">
        <v>1520</v>
      </c>
      <c r="B505" s="30">
        <v>2015</v>
      </c>
      <c r="C505" s="24" t="s">
        <v>462</v>
      </c>
      <c r="D505" s="24" t="s">
        <v>462</v>
      </c>
      <c r="E505" s="24" t="s">
        <v>174</v>
      </c>
      <c r="F505" s="30">
        <v>1</v>
      </c>
      <c r="G505" s="24" t="s">
        <v>269</v>
      </c>
      <c r="H505" s="24" t="s">
        <v>270</v>
      </c>
      <c r="I505" s="88" t="s">
        <v>1521</v>
      </c>
      <c r="J505" s="38">
        <v>14785</v>
      </c>
      <c r="K505" s="24" t="s">
        <v>470</v>
      </c>
      <c r="L505" s="33">
        <v>1.43</v>
      </c>
      <c r="M505" s="33">
        <v>0.91</v>
      </c>
      <c r="N505" s="33">
        <v>2.27</v>
      </c>
      <c r="O505" s="30">
        <v>1</v>
      </c>
      <c r="P505" s="30">
        <v>1</v>
      </c>
      <c r="Q505" s="30" t="s">
        <v>272</v>
      </c>
      <c r="R505" s="30" t="s">
        <v>272</v>
      </c>
      <c r="S505" s="30">
        <v>1</v>
      </c>
      <c r="T505" s="30" t="s">
        <v>470</v>
      </c>
      <c r="U505" s="30">
        <f t="shared" si="7"/>
        <v>1</v>
      </c>
      <c r="V505" s="30">
        <v>0</v>
      </c>
      <c r="W505" s="30" t="s">
        <v>272</v>
      </c>
      <c r="X505" s="24">
        <v>26050257</v>
      </c>
      <c r="Y505" s="24" t="s">
        <v>273</v>
      </c>
      <c r="Z505" s="26" t="s">
        <v>269</v>
      </c>
      <c r="AA505" s="26" t="s">
        <v>1522</v>
      </c>
      <c r="AB505" s="32" t="s">
        <v>1523</v>
      </c>
      <c r="AC505" s="32" t="s">
        <v>1524</v>
      </c>
    </row>
    <row r="506" spans="1:29" s="9" customFormat="1" ht="29" x14ac:dyDescent="0.35">
      <c r="A506" s="24" t="s">
        <v>941</v>
      </c>
      <c r="B506" s="30">
        <v>2020</v>
      </c>
      <c r="C506" s="24" t="s">
        <v>361</v>
      </c>
      <c r="D506" s="24" t="s">
        <v>361</v>
      </c>
      <c r="E506" s="24" t="s">
        <v>180</v>
      </c>
      <c r="F506" s="30">
        <v>1</v>
      </c>
      <c r="G506" s="24" t="s">
        <v>394</v>
      </c>
      <c r="H506" s="24" t="s">
        <v>303</v>
      </c>
      <c r="I506" s="88">
        <v>313</v>
      </c>
      <c r="J506" s="38">
        <v>14764</v>
      </c>
      <c r="K506" s="24" t="s">
        <v>942</v>
      </c>
      <c r="L506" s="33">
        <v>0.87743078135507302</v>
      </c>
      <c r="M506" s="33">
        <v>0.70792051818083634</v>
      </c>
      <c r="N506" s="33">
        <v>1.0880064057382117</v>
      </c>
      <c r="O506" s="30">
        <v>1</v>
      </c>
      <c r="P506" s="30" t="s">
        <v>272</v>
      </c>
      <c r="Q506" s="30" t="s">
        <v>272</v>
      </c>
      <c r="R506" s="30" t="s">
        <v>272</v>
      </c>
      <c r="S506" s="30">
        <v>1</v>
      </c>
      <c r="T506" s="30">
        <v>1</v>
      </c>
      <c r="U506" s="30">
        <f t="shared" si="7"/>
        <v>2</v>
      </c>
      <c r="V506" s="30">
        <v>0</v>
      </c>
      <c r="W506" s="30">
        <v>0</v>
      </c>
      <c r="X506" s="24">
        <v>32203222</v>
      </c>
      <c r="Y506" s="24" t="s">
        <v>329</v>
      </c>
      <c r="Z506" s="26" t="s">
        <v>394</v>
      </c>
      <c r="AA506" s="26" t="s">
        <v>943</v>
      </c>
      <c r="AB506" s="32" t="s">
        <v>944</v>
      </c>
      <c r="AC506" s="32" t="s">
        <v>945</v>
      </c>
    </row>
    <row r="507" spans="1:29" s="9" customFormat="1" x14ac:dyDescent="0.35">
      <c r="A507" s="24" t="s">
        <v>428</v>
      </c>
      <c r="B507" s="30">
        <v>2010</v>
      </c>
      <c r="C507" s="24" t="s">
        <v>325</v>
      </c>
      <c r="D507" s="24" t="s">
        <v>325</v>
      </c>
      <c r="E507" s="24" t="s">
        <v>15</v>
      </c>
      <c r="F507" s="30">
        <v>1</v>
      </c>
      <c r="G507" s="24" t="s">
        <v>269</v>
      </c>
      <c r="H507" s="24" t="s">
        <v>270</v>
      </c>
      <c r="I507" s="88">
        <v>464</v>
      </c>
      <c r="J507" s="38">
        <v>14584</v>
      </c>
      <c r="K507" s="24" t="s">
        <v>429</v>
      </c>
      <c r="L507" s="33">
        <v>1.1592740742999901</v>
      </c>
      <c r="M507" s="33">
        <v>1.0510100500999899</v>
      </c>
      <c r="N507" s="33">
        <v>1.3382255776</v>
      </c>
      <c r="O507" s="30">
        <v>1</v>
      </c>
      <c r="P507" s="30" t="s">
        <v>272</v>
      </c>
      <c r="Q507" s="30" t="s">
        <v>272</v>
      </c>
      <c r="R507" s="30" t="s">
        <v>272</v>
      </c>
      <c r="S507" s="30">
        <v>1</v>
      </c>
      <c r="T507" s="30">
        <v>1</v>
      </c>
      <c r="U507" s="30">
        <f t="shared" si="7"/>
        <v>2</v>
      </c>
      <c r="V507" s="30">
        <v>0</v>
      </c>
      <c r="W507" s="30">
        <v>0</v>
      </c>
      <c r="X507" s="24">
        <v>20730623</v>
      </c>
      <c r="Y507" s="24" t="s">
        <v>336</v>
      </c>
      <c r="Z507" s="26" t="s">
        <v>269</v>
      </c>
      <c r="AA507" s="26" t="s">
        <v>1023</v>
      </c>
      <c r="AB507" s="32" t="s">
        <v>431</v>
      </c>
      <c r="AC507" s="32" t="s">
        <v>432</v>
      </c>
    </row>
    <row r="508" spans="1:29" s="9" customFormat="1" x14ac:dyDescent="0.35">
      <c r="A508" s="24" t="s">
        <v>282</v>
      </c>
      <c r="B508" s="30">
        <v>2016</v>
      </c>
      <c r="C508" s="24" t="s">
        <v>283</v>
      </c>
      <c r="D508" s="24" t="s">
        <v>283</v>
      </c>
      <c r="E508" s="24" t="s">
        <v>166</v>
      </c>
      <c r="F508" s="30">
        <v>1</v>
      </c>
      <c r="G508" s="24" t="s">
        <v>269</v>
      </c>
      <c r="H508" s="24" t="s">
        <v>270</v>
      </c>
      <c r="I508" s="88">
        <v>14</v>
      </c>
      <c r="J508" s="38">
        <v>14224</v>
      </c>
      <c r="K508" s="24" t="s">
        <v>290</v>
      </c>
      <c r="L508" s="33">
        <v>0.7</v>
      </c>
      <c r="M508" s="33">
        <v>0.32</v>
      </c>
      <c r="N508" s="33">
        <v>1.53</v>
      </c>
      <c r="O508" s="30">
        <v>1</v>
      </c>
      <c r="P508" s="30" t="s">
        <v>272</v>
      </c>
      <c r="Q508" s="30">
        <v>1</v>
      </c>
      <c r="R508" s="30" t="s">
        <v>272</v>
      </c>
      <c r="S508" s="30">
        <v>1</v>
      </c>
      <c r="T508" s="30">
        <v>1</v>
      </c>
      <c r="U508" s="30">
        <f t="shared" si="7"/>
        <v>2</v>
      </c>
      <c r="V508" s="30">
        <v>0</v>
      </c>
      <c r="W508" s="30">
        <v>1</v>
      </c>
      <c r="X508" s="24">
        <v>27742674</v>
      </c>
      <c r="Y508" s="24" t="s">
        <v>273</v>
      </c>
      <c r="Z508" s="26" t="s">
        <v>269</v>
      </c>
      <c r="AA508" s="26" t="s">
        <v>285</v>
      </c>
      <c r="AB508" s="32" t="s">
        <v>286</v>
      </c>
      <c r="AC508" s="32" t="s">
        <v>287</v>
      </c>
    </row>
    <row r="509" spans="1:29" s="9" customFormat="1" x14ac:dyDescent="0.35">
      <c r="A509" s="24" t="s">
        <v>295</v>
      </c>
      <c r="B509" s="30">
        <v>2016</v>
      </c>
      <c r="C509" s="24" t="s">
        <v>296</v>
      </c>
      <c r="D509" s="24" t="s">
        <v>296</v>
      </c>
      <c r="E509" s="24" t="s">
        <v>166</v>
      </c>
      <c r="F509" s="30">
        <v>1</v>
      </c>
      <c r="G509" s="26" t="s">
        <v>269</v>
      </c>
      <c r="H509" s="26" t="s">
        <v>270</v>
      </c>
      <c r="I509" s="88">
        <v>48</v>
      </c>
      <c r="J509" s="38">
        <v>13306</v>
      </c>
      <c r="K509" s="24" t="s">
        <v>298</v>
      </c>
      <c r="L509" s="34">
        <v>0.72</v>
      </c>
      <c r="M509" s="34">
        <v>0.48</v>
      </c>
      <c r="N509" s="34">
        <v>1.07</v>
      </c>
      <c r="O509" s="30">
        <v>1</v>
      </c>
      <c r="P509" s="30">
        <v>1</v>
      </c>
      <c r="Q509" s="30" t="s">
        <v>272</v>
      </c>
      <c r="R509" s="30" t="s">
        <v>272</v>
      </c>
      <c r="S509" s="30">
        <v>1</v>
      </c>
      <c r="T509" s="30">
        <v>1</v>
      </c>
      <c r="U509" s="30">
        <f t="shared" si="7"/>
        <v>2</v>
      </c>
      <c r="V509" s="30">
        <v>0</v>
      </c>
      <c r="W509" s="30">
        <v>1</v>
      </c>
      <c r="X509" s="24">
        <v>26756356</v>
      </c>
      <c r="Y509" s="26" t="s">
        <v>273</v>
      </c>
      <c r="Z509" s="26" t="s">
        <v>269</v>
      </c>
      <c r="AA509" s="26" t="s">
        <v>299</v>
      </c>
      <c r="AB509" s="32" t="s">
        <v>300</v>
      </c>
      <c r="AC509" s="32" t="s">
        <v>301</v>
      </c>
    </row>
    <row r="510" spans="1:29" s="9" customFormat="1" x14ac:dyDescent="0.35">
      <c r="A510" s="24" t="s">
        <v>267</v>
      </c>
      <c r="B510" s="30">
        <v>2019</v>
      </c>
      <c r="C510" s="24" t="s">
        <v>268</v>
      </c>
      <c r="D510" s="24" t="s">
        <v>268</v>
      </c>
      <c r="E510" s="24" t="s">
        <v>166</v>
      </c>
      <c r="F510" s="30">
        <v>1</v>
      </c>
      <c r="G510" s="24" t="s">
        <v>269</v>
      </c>
      <c r="H510" s="24" t="s">
        <v>270</v>
      </c>
      <c r="I510" s="88">
        <v>6</v>
      </c>
      <c r="J510" s="38">
        <v>13299</v>
      </c>
      <c r="K510" s="24" t="s">
        <v>277</v>
      </c>
      <c r="L510" s="33">
        <v>1.27</v>
      </c>
      <c r="M510" s="33">
        <v>0.26</v>
      </c>
      <c r="N510" s="33">
        <v>6.15</v>
      </c>
      <c r="O510" s="30">
        <v>1</v>
      </c>
      <c r="P510" s="30" t="s">
        <v>272</v>
      </c>
      <c r="Q510" s="30" t="s">
        <v>272</v>
      </c>
      <c r="R510" s="30" t="s">
        <v>272</v>
      </c>
      <c r="S510" s="30">
        <v>1</v>
      </c>
      <c r="T510" s="30">
        <v>1</v>
      </c>
      <c r="U510" s="30">
        <f t="shared" si="7"/>
        <v>2</v>
      </c>
      <c r="V510" s="30">
        <v>0</v>
      </c>
      <c r="W510" s="30">
        <v>1</v>
      </c>
      <c r="X510" s="24">
        <v>31113819</v>
      </c>
      <c r="Y510" s="24" t="s">
        <v>273</v>
      </c>
      <c r="Z510" s="26" t="s">
        <v>269</v>
      </c>
      <c r="AA510" s="26" t="s">
        <v>274</v>
      </c>
      <c r="AB510" s="32" t="s">
        <v>275</v>
      </c>
      <c r="AC510" s="32" t="s">
        <v>276</v>
      </c>
    </row>
    <row r="511" spans="1:29" s="9" customFormat="1" x14ac:dyDescent="0.35">
      <c r="A511" s="24" t="s">
        <v>505</v>
      </c>
      <c r="B511" s="30">
        <v>2021</v>
      </c>
      <c r="C511" s="24" t="s">
        <v>361</v>
      </c>
      <c r="D511" s="24" t="s">
        <v>361</v>
      </c>
      <c r="E511" s="24" t="s">
        <v>166</v>
      </c>
      <c r="F511" s="30">
        <v>1</v>
      </c>
      <c r="G511" s="24" t="s">
        <v>269</v>
      </c>
      <c r="H511" s="24" t="s">
        <v>270</v>
      </c>
      <c r="I511" s="88">
        <v>193</v>
      </c>
      <c r="J511" s="38">
        <v>13147</v>
      </c>
      <c r="K511" s="24" t="s">
        <v>764</v>
      </c>
      <c r="L511" s="33">
        <v>0.85</v>
      </c>
      <c r="M511" s="33">
        <v>0.7</v>
      </c>
      <c r="N511" s="33">
        <v>1.02</v>
      </c>
      <c r="O511" s="30">
        <v>1</v>
      </c>
      <c r="P511" s="30" t="s">
        <v>272</v>
      </c>
      <c r="Q511" s="30" t="s">
        <v>272</v>
      </c>
      <c r="R511" s="30" t="s">
        <v>272</v>
      </c>
      <c r="S511" s="30">
        <v>1</v>
      </c>
      <c r="T511" s="30">
        <v>1</v>
      </c>
      <c r="U511" s="30">
        <f t="shared" si="7"/>
        <v>2</v>
      </c>
      <c r="V511" s="30">
        <v>0</v>
      </c>
      <c r="W511" s="30">
        <v>1</v>
      </c>
      <c r="X511" s="24">
        <v>33128203</v>
      </c>
      <c r="Y511" s="24" t="s">
        <v>273</v>
      </c>
      <c r="Z511" s="26" t="s">
        <v>269</v>
      </c>
      <c r="AA511" s="26" t="s">
        <v>507</v>
      </c>
      <c r="AB511" s="32" t="s">
        <v>508</v>
      </c>
      <c r="AC511" s="32" t="s">
        <v>509</v>
      </c>
    </row>
    <row r="512" spans="1:29" s="9" customFormat="1" x14ac:dyDescent="0.35">
      <c r="A512" s="24" t="s">
        <v>959</v>
      </c>
      <c r="B512" s="30">
        <v>2021</v>
      </c>
      <c r="C512" s="24" t="s">
        <v>960</v>
      </c>
      <c r="D512" s="24" t="s">
        <v>393</v>
      </c>
      <c r="E512" s="24" t="s">
        <v>81</v>
      </c>
      <c r="F512" s="30">
        <v>1</v>
      </c>
      <c r="G512" s="24" t="s">
        <v>961</v>
      </c>
      <c r="H512" s="24" t="s">
        <v>494</v>
      </c>
      <c r="I512" s="88">
        <v>328</v>
      </c>
      <c r="J512" s="38">
        <v>10034</v>
      </c>
      <c r="K512" s="24" t="s">
        <v>962</v>
      </c>
      <c r="L512" s="33">
        <v>1.26</v>
      </c>
      <c r="M512" s="33">
        <v>1.07</v>
      </c>
      <c r="N512" s="33">
        <v>1.47</v>
      </c>
      <c r="O512" s="30">
        <v>1</v>
      </c>
      <c r="P512" s="30" t="s">
        <v>272</v>
      </c>
      <c r="Q512" s="30" t="s">
        <v>272</v>
      </c>
      <c r="R512" s="30" t="s">
        <v>272</v>
      </c>
      <c r="S512" s="30">
        <v>1</v>
      </c>
      <c r="T512" s="30">
        <v>1</v>
      </c>
      <c r="U512" s="30">
        <f t="shared" si="7"/>
        <v>2</v>
      </c>
      <c r="V512" s="30">
        <v>0</v>
      </c>
      <c r="W512" s="30">
        <v>1</v>
      </c>
      <c r="X512" s="24">
        <v>34639717</v>
      </c>
      <c r="Y512" s="24" t="s">
        <v>310</v>
      </c>
      <c r="Z512" s="26" t="s">
        <v>961</v>
      </c>
      <c r="AA512" s="26" t="s">
        <v>963</v>
      </c>
      <c r="AB512" s="32" t="s">
        <v>964</v>
      </c>
      <c r="AC512" s="32" t="s">
        <v>965</v>
      </c>
    </row>
    <row r="513" spans="1:29" s="9" customFormat="1" x14ac:dyDescent="0.35">
      <c r="A513" s="24" t="s">
        <v>373</v>
      </c>
      <c r="B513" s="30">
        <v>2018</v>
      </c>
      <c r="C513" s="24" t="s">
        <v>361</v>
      </c>
      <c r="D513" s="24" t="s">
        <v>361</v>
      </c>
      <c r="E513" s="24" t="s">
        <v>188</v>
      </c>
      <c r="F513" s="30">
        <v>1</v>
      </c>
      <c r="G513" s="24" t="s">
        <v>341</v>
      </c>
      <c r="H513" s="24" t="s">
        <v>279</v>
      </c>
      <c r="I513" s="88">
        <v>37</v>
      </c>
      <c r="J513" s="38">
        <v>9251</v>
      </c>
      <c r="K513" s="24" t="s">
        <v>374</v>
      </c>
      <c r="L513" s="33">
        <v>0.72</v>
      </c>
      <c r="M513" s="33">
        <v>0.37</v>
      </c>
      <c r="N513" s="33">
        <v>1.39</v>
      </c>
      <c r="O513" s="30">
        <v>1</v>
      </c>
      <c r="P513" s="30" t="s">
        <v>272</v>
      </c>
      <c r="Q513" s="30" t="s">
        <v>272</v>
      </c>
      <c r="R513" s="30" t="s">
        <v>272</v>
      </c>
      <c r="S513" s="30">
        <v>1</v>
      </c>
      <c r="T513" s="30">
        <v>0</v>
      </c>
      <c r="U513" s="30">
        <f t="shared" si="7"/>
        <v>1</v>
      </c>
      <c r="V513" s="30">
        <v>0</v>
      </c>
      <c r="W513" s="30">
        <v>0</v>
      </c>
      <c r="X513" s="24">
        <v>29931120</v>
      </c>
      <c r="Y513" s="24" t="s">
        <v>310</v>
      </c>
      <c r="Z513" s="26" t="s">
        <v>341</v>
      </c>
      <c r="AA513" s="26" t="s">
        <v>375</v>
      </c>
      <c r="AB513" s="32" t="s">
        <v>376</v>
      </c>
      <c r="AC513" s="32" t="s">
        <v>377</v>
      </c>
    </row>
    <row r="514" spans="1:29" s="9" customFormat="1" x14ac:dyDescent="0.35">
      <c r="A514" s="24" t="s">
        <v>505</v>
      </c>
      <c r="B514" s="30">
        <v>2021</v>
      </c>
      <c r="C514" s="24" t="s">
        <v>361</v>
      </c>
      <c r="D514" s="24" t="s">
        <v>361</v>
      </c>
      <c r="E514" s="24" t="s">
        <v>172</v>
      </c>
      <c r="F514" s="30">
        <v>1</v>
      </c>
      <c r="G514" s="24" t="s">
        <v>536</v>
      </c>
      <c r="H514" s="24" t="s">
        <v>303</v>
      </c>
      <c r="I514" s="88">
        <v>82</v>
      </c>
      <c r="J514" s="38">
        <v>8958</v>
      </c>
      <c r="K514" s="24" t="s">
        <v>537</v>
      </c>
      <c r="L514" s="33">
        <v>1.08</v>
      </c>
      <c r="M514" s="33">
        <v>0.82</v>
      </c>
      <c r="N514" s="33">
        <v>1.43</v>
      </c>
      <c r="O514" s="30">
        <v>1</v>
      </c>
      <c r="P514" s="30" t="s">
        <v>272</v>
      </c>
      <c r="Q514" s="30" t="s">
        <v>272</v>
      </c>
      <c r="R514" s="30" t="s">
        <v>272</v>
      </c>
      <c r="S514" s="30">
        <v>1</v>
      </c>
      <c r="T514" s="30">
        <v>1</v>
      </c>
      <c r="U514" s="30">
        <f t="shared" si="7"/>
        <v>2</v>
      </c>
      <c r="V514" s="30">
        <v>0</v>
      </c>
      <c r="W514" s="30">
        <v>1</v>
      </c>
      <c r="X514" s="24">
        <v>33128203</v>
      </c>
      <c r="Y514" s="24" t="s">
        <v>273</v>
      </c>
      <c r="Z514" s="26" t="s">
        <v>536</v>
      </c>
      <c r="AA514" s="26" t="s">
        <v>507</v>
      </c>
      <c r="AB514" s="32" t="s">
        <v>508</v>
      </c>
      <c r="AC514" s="32" t="s">
        <v>509</v>
      </c>
    </row>
    <row r="515" spans="1:29" s="9" customFormat="1" x14ac:dyDescent="0.35">
      <c r="A515" s="24" t="s">
        <v>324</v>
      </c>
      <c r="B515" s="30">
        <v>2017</v>
      </c>
      <c r="C515" s="24" t="s">
        <v>393</v>
      </c>
      <c r="D515" s="24" t="s">
        <v>393</v>
      </c>
      <c r="E515" s="24" t="s">
        <v>65</v>
      </c>
      <c r="F515" s="30">
        <v>1</v>
      </c>
      <c r="G515" s="24" t="s">
        <v>626</v>
      </c>
      <c r="H515" s="24" t="s">
        <v>303</v>
      </c>
      <c r="I515" s="88">
        <v>111</v>
      </c>
      <c r="J515" s="38">
        <v>8577</v>
      </c>
      <c r="K515" s="24" t="s">
        <v>422</v>
      </c>
      <c r="L515" s="33">
        <v>1.2436626330452401</v>
      </c>
      <c r="M515" s="33">
        <v>0.95857789246260905</v>
      </c>
      <c r="N515" s="33">
        <v>1.6434045932661601</v>
      </c>
      <c r="O515" s="30">
        <v>1</v>
      </c>
      <c r="P515" s="30" t="s">
        <v>272</v>
      </c>
      <c r="Q515" s="30" t="s">
        <v>272</v>
      </c>
      <c r="R515" s="30" t="s">
        <v>272</v>
      </c>
      <c r="S515" s="30">
        <v>1</v>
      </c>
      <c r="T515" s="30">
        <v>1</v>
      </c>
      <c r="U515" s="30">
        <f t="shared" ref="U515:U559" si="8">SUM(S515:T515)</f>
        <v>2</v>
      </c>
      <c r="V515" s="30">
        <v>0</v>
      </c>
      <c r="W515" s="30">
        <v>1</v>
      </c>
      <c r="X515" s="24">
        <v>28441380</v>
      </c>
      <c r="Y515" s="24" t="s">
        <v>329</v>
      </c>
      <c r="Z515" s="26" t="s">
        <v>626</v>
      </c>
      <c r="AA515" s="26" t="s">
        <v>330</v>
      </c>
      <c r="AB515" s="32" t="s">
        <v>331</v>
      </c>
      <c r="AC515" s="32" t="s">
        <v>332</v>
      </c>
    </row>
    <row r="516" spans="1:29" s="9" customFormat="1" x14ac:dyDescent="0.35">
      <c r="A516" s="24" t="s">
        <v>295</v>
      </c>
      <c r="B516" s="30">
        <v>2016</v>
      </c>
      <c r="C516" s="24" t="s">
        <v>296</v>
      </c>
      <c r="D516" s="24" t="s">
        <v>296</v>
      </c>
      <c r="E516" s="26" t="s">
        <v>52</v>
      </c>
      <c r="F516" s="31">
        <v>1</v>
      </c>
      <c r="G516" s="26" t="s">
        <v>340</v>
      </c>
      <c r="H516" s="26" t="s">
        <v>270</v>
      </c>
      <c r="I516" s="88">
        <v>96</v>
      </c>
      <c r="J516" s="38">
        <v>8368</v>
      </c>
      <c r="K516" s="24" t="s">
        <v>298</v>
      </c>
      <c r="L516" s="33">
        <v>0.9</v>
      </c>
      <c r="M516" s="33">
        <v>0.69</v>
      </c>
      <c r="N516" s="33">
        <v>1.19</v>
      </c>
      <c r="O516" s="30">
        <v>1</v>
      </c>
      <c r="P516" s="30">
        <v>1</v>
      </c>
      <c r="Q516" s="30" t="s">
        <v>272</v>
      </c>
      <c r="R516" s="30" t="s">
        <v>272</v>
      </c>
      <c r="S516" s="30">
        <v>1</v>
      </c>
      <c r="T516" s="30">
        <v>1</v>
      </c>
      <c r="U516" s="30">
        <f t="shared" si="8"/>
        <v>2</v>
      </c>
      <c r="V516" s="30">
        <v>0</v>
      </c>
      <c r="W516" s="30">
        <v>1</v>
      </c>
      <c r="X516" s="24">
        <v>26756356</v>
      </c>
      <c r="Y516" s="26" t="s">
        <v>273</v>
      </c>
      <c r="Z516" s="26" t="s">
        <v>340</v>
      </c>
      <c r="AA516" s="26" t="s">
        <v>299</v>
      </c>
      <c r="AB516" s="32" t="s">
        <v>300</v>
      </c>
      <c r="AC516" s="32" t="s">
        <v>301</v>
      </c>
    </row>
    <row r="517" spans="1:29" s="9" customFormat="1" x14ac:dyDescent="0.35">
      <c r="A517" s="24" t="s">
        <v>414</v>
      </c>
      <c r="B517" s="30">
        <v>2022</v>
      </c>
      <c r="C517" s="24" t="s">
        <v>415</v>
      </c>
      <c r="D517" s="24" t="s">
        <v>415</v>
      </c>
      <c r="E517" s="26" t="s">
        <v>113</v>
      </c>
      <c r="F517" s="30">
        <v>1</v>
      </c>
      <c r="G517" s="26" t="s">
        <v>269</v>
      </c>
      <c r="H517" s="26" t="s">
        <v>270</v>
      </c>
      <c r="I517" s="88">
        <v>1438</v>
      </c>
      <c r="J517" s="38">
        <v>8350</v>
      </c>
      <c r="K517" s="24" t="s">
        <v>1249</v>
      </c>
      <c r="L517" s="33">
        <v>1.0900000000000001</v>
      </c>
      <c r="M517" s="33">
        <v>1.02</v>
      </c>
      <c r="N517" s="33">
        <v>1.17</v>
      </c>
      <c r="O517" s="30">
        <v>1</v>
      </c>
      <c r="P517" s="30" t="s">
        <v>272</v>
      </c>
      <c r="Q517" s="30">
        <v>1</v>
      </c>
      <c r="R517" s="30" t="s">
        <v>272</v>
      </c>
      <c r="S517" s="30">
        <v>1</v>
      </c>
      <c r="T517" s="30">
        <v>1</v>
      </c>
      <c r="U517" s="30">
        <f t="shared" si="8"/>
        <v>2</v>
      </c>
      <c r="V517" s="30">
        <v>1</v>
      </c>
      <c r="W517" s="30">
        <v>1</v>
      </c>
      <c r="X517" s="24">
        <v>35840735</v>
      </c>
      <c r="Y517" s="26" t="s">
        <v>273</v>
      </c>
      <c r="Z517" s="26" t="s">
        <v>269</v>
      </c>
      <c r="AA517" s="26" t="s">
        <v>418</v>
      </c>
      <c r="AB517" s="32" t="s">
        <v>419</v>
      </c>
      <c r="AC517" s="32" t="s">
        <v>420</v>
      </c>
    </row>
    <row r="518" spans="1:29" s="9" customFormat="1" x14ac:dyDescent="0.35">
      <c r="A518" s="24" t="s">
        <v>468</v>
      </c>
      <c r="B518" s="30">
        <v>2023</v>
      </c>
      <c r="C518" s="24" t="s">
        <v>469</v>
      </c>
      <c r="D518" s="24" t="s">
        <v>469</v>
      </c>
      <c r="E518" s="24" t="s">
        <v>154</v>
      </c>
      <c r="F518" s="30">
        <v>1</v>
      </c>
      <c r="G518" s="24" t="s">
        <v>269</v>
      </c>
      <c r="H518" s="24" t="s">
        <v>270</v>
      </c>
      <c r="I518" s="88">
        <v>1850</v>
      </c>
      <c r="J518" s="38">
        <v>7400</v>
      </c>
      <c r="K518" s="24" t="s">
        <v>470</v>
      </c>
      <c r="L518" s="33">
        <v>1.88</v>
      </c>
      <c r="M518" s="33">
        <v>1.72</v>
      </c>
      <c r="N518" s="33">
        <v>2.0699999999999901</v>
      </c>
      <c r="O518" s="30">
        <v>1</v>
      </c>
      <c r="P518" s="30" t="s">
        <v>272</v>
      </c>
      <c r="Q518" s="30" t="s">
        <v>272</v>
      </c>
      <c r="R518" s="30" t="s">
        <v>272</v>
      </c>
      <c r="S518" s="30">
        <f>O518</f>
        <v>1</v>
      </c>
      <c r="T518" s="30" t="s">
        <v>470</v>
      </c>
      <c r="U518" s="30">
        <f t="shared" si="8"/>
        <v>1</v>
      </c>
      <c r="V518" s="30">
        <v>0</v>
      </c>
      <c r="W518" s="30">
        <v>1</v>
      </c>
      <c r="X518" s="24">
        <v>37029916</v>
      </c>
      <c r="Y518" s="24" t="s">
        <v>310</v>
      </c>
      <c r="Z518" s="26" t="s">
        <v>269</v>
      </c>
      <c r="AA518" s="26" t="s">
        <v>471</v>
      </c>
      <c r="AB518" s="32" t="s">
        <v>472</v>
      </c>
      <c r="AC518" s="32" t="s">
        <v>473</v>
      </c>
    </row>
    <row r="519" spans="1:29" s="9" customFormat="1" x14ac:dyDescent="0.35">
      <c r="A519" s="24" t="s">
        <v>306</v>
      </c>
      <c r="B519" s="30">
        <v>2019</v>
      </c>
      <c r="C519" s="24" t="s">
        <v>491</v>
      </c>
      <c r="D519" s="24" t="s">
        <v>491</v>
      </c>
      <c r="E519" s="24" t="s">
        <v>308</v>
      </c>
      <c r="F519" s="30">
        <v>2</v>
      </c>
      <c r="G519" s="24" t="s">
        <v>309</v>
      </c>
      <c r="H519" s="24" t="s">
        <v>303</v>
      </c>
      <c r="I519" s="88">
        <v>79</v>
      </c>
      <c r="J519" s="38">
        <v>6849</v>
      </c>
      <c r="K519" s="24" t="str">
        <f>"max "&amp;(2008-1978)&amp;" years"</f>
        <v>max 30 years</v>
      </c>
      <c r="L519" s="33">
        <v>1.4025517307000002</v>
      </c>
      <c r="M519" s="33">
        <v>1.0510100500999999</v>
      </c>
      <c r="N519" s="33">
        <v>1.9254145823999995</v>
      </c>
      <c r="O519" s="30">
        <v>1</v>
      </c>
      <c r="P519" s="30" t="s">
        <v>272</v>
      </c>
      <c r="Q519" s="30" t="s">
        <v>272</v>
      </c>
      <c r="R519" s="30">
        <v>1</v>
      </c>
      <c r="S519" s="30">
        <f>W519</f>
        <v>1</v>
      </c>
      <c r="T519" s="30">
        <v>1</v>
      </c>
      <c r="U519" s="30">
        <f t="shared" si="8"/>
        <v>2</v>
      </c>
      <c r="V519" s="30">
        <v>0</v>
      </c>
      <c r="W519" s="30">
        <v>1</v>
      </c>
      <c r="X519" s="24">
        <v>31951685</v>
      </c>
      <c r="Y519" s="24" t="s">
        <v>336</v>
      </c>
      <c r="Z519" s="26" t="s">
        <v>309</v>
      </c>
      <c r="AA519" s="26" t="s">
        <v>524</v>
      </c>
      <c r="AB519" s="32" t="s">
        <v>525</v>
      </c>
      <c r="AC519" s="32" t="s">
        <v>526</v>
      </c>
    </row>
    <row r="520" spans="1:29" s="9" customFormat="1" x14ac:dyDescent="0.35">
      <c r="A520" s="24" t="s">
        <v>373</v>
      </c>
      <c r="B520" s="30">
        <v>2018</v>
      </c>
      <c r="C520" s="24" t="s">
        <v>361</v>
      </c>
      <c r="D520" s="24" t="s">
        <v>361</v>
      </c>
      <c r="E520" s="24" t="s">
        <v>182</v>
      </c>
      <c r="F520" s="30">
        <v>1</v>
      </c>
      <c r="G520" s="24" t="s">
        <v>380</v>
      </c>
      <c r="H520" s="24" t="s">
        <v>279</v>
      </c>
      <c r="I520" s="88">
        <v>43</v>
      </c>
      <c r="J520" s="38">
        <v>6750</v>
      </c>
      <c r="K520" s="24" t="s">
        <v>401</v>
      </c>
      <c r="L520" s="33">
        <v>0.88</v>
      </c>
      <c r="M520" s="33">
        <v>0.44</v>
      </c>
      <c r="N520" s="33">
        <v>1.76</v>
      </c>
      <c r="O520" s="30">
        <v>1</v>
      </c>
      <c r="P520" s="30" t="s">
        <v>272</v>
      </c>
      <c r="Q520" s="30" t="s">
        <v>272</v>
      </c>
      <c r="R520" s="30" t="s">
        <v>272</v>
      </c>
      <c r="S520" s="30">
        <v>1</v>
      </c>
      <c r="T520" s="30">
        <v>1</v>
      </c>
      <c r="U520" s="30">
        <f t="shared" si="8"/>
        <v>2</v>
      </c>
      <c r="V520" s="30">
        <v>0</v>
      </c>
      <c r="W520" s="30">
        <v>0</v>
      </c>
      <c r="X520" s="24">
        <v>29931120</v>
      </c>
      <c r="Y520" s="24" t="s">
        <v>310</v>
      </c>
      <c r="Z520" s="26" t="s">
        <v>380</v>
      </c>
      <c r="AA520" s="26" t="s">
        <v>375</v>
      </c>
      <c r="AB520" s="32" t="s">
        <v>376</v>
      </c>
      <c r="AC520" s="32" t="s">
        <v>377</v>
      </c>
    </row>
    <row r="521" spans="1:29" s="9" customFormat="1" x14ac:dyDescent="0.35">
      <c r="A521" s="24" t="s">
        <v>373</v>
      </c>
      <c r="B521" s="30">
        <v>2018</v>
      </c>
      <c r="C521" s="24" t="s">
        <v>361</v>
      </c>
      <c r="D521" s="24" t="s">
        <v>361</v>
      </c>
      <c r="E521" s="24" t="s">
        <v>533</v>
      </c>
      <c r="F521" s="30">
        <v>1</v>
      </c>
      <c r="G521" s="24" t="s">
        <v>481</v>
      </c>
      <c r="H521" s="24" t="s">
        <v>303</v>
      </c>
      <c r="I521" s="88">
        <v>80</v>
      </c>
      <c r="J521" s="38">
        <v>6237</v>
      </c>
      <c r="K521" s="24" t="s">
        <v>534</v>
      </c>
      <c r="L521" s="33">
        <v>0.65</v>
      </c>
      <c r="M521" s="33">
        <v>0.45</v>
      </c>
      <c r="N521" s="33">
        <v>0.92</v>
      </c>
      <c r="O521" s="30">
        <v>1</v>
      </c>
      <c r="P521" s="30" t="s">
        <v>272</v>
      </c>
      <c r="Q521" s="30" t="s">
        <v>272</v>
      </c>
      <c r="R521" s="30" t="s">
        <v>272</v>
      </c>
      <c r="S521" s="30">
        <v>1</v>
      </c>
      <c r="T521" s="30">
        <v>1</v>
      </c>
      <c r="U521" s="30">
        <f t="shared" si="8"/>
        <v>2</v>
      </c>
      <c r="V521" s="30">
        <v>0</v>
      </c>
      <c r="W521" s="30">
        <v>0</v>
      </c>
      <c r="X521" s="24">
        <v>29931120</v>
      </c>
      <c r="Y521" s="24" t="s">
        <v>310</v>
      </c>
      <c r="Z521" s="26" t="s">
        <v>481</v>
      </c>
      <c r="AA521" s="26" t="s">
        <v>375</v>
      </c>
      <c r="AB521" s="32" t="s">
        <v>376</v>
      </c>
      <c r="AC521" s="32" t="s">
        <v>377</v>
      </c>
    </row>
    <row r="522" spans="1:29" s="9" customFormat="1" x14ac:dyDescent="0.35">
      <c r="A522" s="24" t="s">
        <v>630</v>
      </c>
      <c r="B522" s="30">
        <v>2005</v>
      </c>
      <c r="C522" s="24" t="s">
        <v>488</v>
      </c>
      <c r="D522" s="24" t="s">
        <v>488</v>
      </c>
      <c r="E522" s="24" t="s">
        <v>46</v>
      </c>
      <c r="F522" s="30">
        <v>1</v>
      </c>
      <c r="G522" s="24" t="s">
        <v>394</v>
      </c>
      <c r="H522" s="24" t="s">
        <v>303</v>
      </c>
      <c r="I522" s="88">
        <v>192</v>
      </c>
      <c r="J522" s="38">
        <v>5790</v>
      </c>
      <c r="K522" s="24" t="s">
        <v>631</v>
      </c>
      <c r="L522" s="33">
        <v>0.9</v>
      </c>
      <c r="M522" s="33">
        <v>0.74</v>
      </c>
      <c r="N522" s="33">
        <v>1.1100000000000001</v>
      </c>
      <c r="O522" s="30">
        <v>1</v>
      </c>
      <c r="P522" s="30" t="s">
        <v>272</v>
      </c>
      <c r="Q522" s="30" t="s">
        <v>272</v>
      </c>
      <c r="R522" s="30" t="s">
        <v>272</v>
      </c>
      <c r="S522" s="30">
        <v>1</v>
      </c>
      <c r="T522" s="30">
        <v>1</v>
      </c>
      <c r="U522" s="31">
        <f t="shared" si="8"/>
        <v>2</v>
      </c>
      <c r="V522" s="30">
        <v>1</v>
      </c>
      <c r="W522" s="30">
        <v>1</v>
      </c>
      <c r="X522" s="24">
        <v>15947880</v>
      </c>
      <c r="Y522" s="24" t="s">
        <v>310</v>
      </c>
      <c r="Z522" s="26" t="s">
        <v>394</v>
      </c>
      <c r="AA522" s="37" t="s">
        <v>632</v>
      </c>
      <c r="AB522" s="32" t="s">
        <v>633</v>
      </c>
      <c r="AC522" s="32" t="s">
        <v>634</v>
      </c>
    </row>
    <row r="523" spans="1:29" s="9" customFormat="1" x14ac:dyDescent="0.35">
      <c r="A523" s="24" t="s">
        <v>630</v>
      </c>
      <c r="B523" s="30">
        <v>2005</v>
      </c>
      <c r="C523" s="24" t="s">
        <v>551</v>
      </c>
      <c r="D523" s="24" t="s">
        <v>551</v>
      </c>
      <c r="E523" s="24" t="s">
        <v>46</v>
      </c>
      <c r="F523" s="30">
        <v>1</v>
      </c>
      <c r="G523" s="24" t="s">
        <v>394</v>
      </c>
      <c r="H523" s="24" t="s">
        <v>303</v>
      </c>
      <c r="I523" s="88">
        <v>187</v>
      </c>
      <c r="J523" s="38">
        <v>5790</v>
      </c>
      <c r="K523" s="24" t="s">
        <v>631</v>
      </c>
      <c r="L523" s="33">
        <v>1.38</v>
      </c>
      <c r="M523" s="33">
        <v>1.1200000000000001</v>
      </c>
      <c r="N523" s="33">
        <v>1.71</v>
      </c>
      <c r="O523" s="30">
        <v>1</v>
      </c>
      <c r="P523" s="30">
        <v>1</v>
      </c>
      <c r="Q523" s="30" t="s">
        <v>272</v>
      </c>
      <c r="R523" s="30">
        <v>1</v>
      </c>
      <c r="S523" s="30">
        <f>IF(OR(O523=0, P523=0, Q523=0, R523=0), 0, 1)</f>
        <v>1</v>
      </c>
      <c r="T523" s="30">
        <v>1</v>
      </c>
      <c r="U523" s="31">
        <f t="shared" si="8"/>
        <v>2</v>
      </c>
      <c r="V523" s="30">
        <v>1</v>
      </c>
      <c r="W523" s="30">
        <v>1</v>
      </c>
      <c r="X523" s="24">
        <v>15947880</v>
      </c>
      <c r="Y523" s="24" t="s">
        <v>310</v>
      </c>
      <c r="Z523" s="26" t="s">
        <v>394</v>
      </c>
      <c r="AA523" s="37" t="s">
        <v>632</v>
      </c>
      <c r="AB523" s="32" t="s">
        <v>633</v>
      </c>
      <c r="AC523" s="32" t="s">
        <v>634</v>
      </c>
    </row>
    <row r="524" spans="1:29" s="9" customFormat="1" x14ac:dyDescent="0.35">
      <c r="A524" s="24" t="s">
        <v>630</v>
      </c>
      <c r="B524" s="30">
        <v>2005</v>
      </c>
      <c r="C524" s="24" t="s">
        <v>344</v>
      </c>
      <c r="D524" s="24" t="s">
        <v>344</v>
      </c>
      <c r="E524" s="24" t="s">
        <v>46</v>
      </c>
      <c r="F524" s="30">
        <v>1</v>
      </c>
      <c r="G524" s="24" t="s">
        <v>394</v>
      </c>
      <c r="H524" s="24" t="s">
        <v>303</v>
      </c>
      <c r="I524" s="88">
        <v>113</v>
      </c>
      <c r="J524" s="38">
        <v>5790</v>
      </c>
      <c r="K524" s="24" t="s">
        <v>631</v>
      </c>
      <c r="L524" s="33">
        <v>1.3</v>
      </c>
      <c r="M524" s="33">
        <v>0.99</v>
      </c>
      <c r="N524" s="33">
        <v>1.72</v>
      </c>
      <c r="O524" s="30">
        <v>1</v>
      </c>
      <c r="P524" s="30">
        <v>1</v>
      </c>
      <c r="Q524" s="30" t="s">
        <v>272</v>
      </c>
      <c r="R524" s="30" t="s">
        <v>272</v>
      </c>
      <c r="S524" s="30">
        <v>1</v>
      </c>
      <c r="T524" s="30">
        <v>1</v>
      </c>
      <c r="U524" s="31">
        <f t="shared" si="8"/>
        <v>2</v>
      </c>
      <c r="V524" s="30">
        <v>1</v>
      </c>
      <c r="W524" s="30">
        <v>1</v>
      </c>
      <c r="X524" s="24">
        <v>15947880</v>
      </c>
      <c r="Y524" s="24" t="s">
        <v>310</v>
      </c>
      <c r="Z524" s="26" t="s">
        <v>394</v>
      </c>
      <c r="AA524" s="37" t="s">
        <v>632</v>
      </c>
      <c r="AB524" s="32" t="s">
        <v>633</v>
      </c>
      <c r="AC524" s="32" t="s">
        <v>634</v>
      </c>
    </row>
    <row r="525" spans="1:29" s="9" customFormat="1" x14ac:dyDescent="0.35">
      <c r="A525" s="24" t="s">
        <v>1520</v>
      </c>
      <c r="B525" s="30">
        <v>2015</v>
      </c>
      <c r="C525" s="24" t="s">
        <v>462</v>
      </c>
      <c r="D525" s="24" t="s">
        <v>462</v>
      </c>
      <c r="E525" s="24" t="s">
        <v>166</v>
      </c>
      <c r="F525" s="30">
        <v>1</v>
      </c>
      <c r="G525" s="24" t="s">
        <v>269</v>
      </c>
      <c r="H525" s="24" t="s">
        <v>270</v>
      </c>
      <c r="I525" s="88" t="s">
        <v>1521</v>
      </c>
      <c r="J525" s="38">
        <v>5681</v>
      </c>
      <c r="K525" s="24" t="s">
        <v>470</v>
      </c>
      <c r="L525" s="33">
        <v>0.69</v>
      </c>
      <c r="M525" s="33">
        <v>0.17</v>
      </c>
      <c r="N525" s="33">
        <v>2.82</v>
      </c>
      <c r="O525" s="30">
        <v>1</v>
      </c>
      <c r="P525" s="30">
        <v>1</v>
      </c>
      <c r="Q525" s="30" t="s">
        <v>272</v>
      </c>
      <c r="R525" s="30" t="s">
        <v>272</v>
      </c>
      <c r="S525" s="30">
        <v>1</v>
      </c>
      <c r="T525" s="30" t="s">
        <v>470</v>
      </c>
      <c r="U525" s="30">
        <f t="shared" si="8"/>
        <v>1</v>
      </c>
      <c r="V525" s="30">
        <v>0</v>
      </c>
      <c r="W525" s="30" t="s">
        <v>272</v>
      </c>
      <c r="X525" s="24">
        <v>26050257</v>
      </c>
      <c r="Y525" s="24" t="s">
        <v>273</v>
      </c>
      <c r="Z525" s="26" t="s">
        <v>269</v>
      </c>
      <c r="AA525" s="26" t="s">
        <v>1522</v>
      </c>
      <c r="AB525" s="32" t="s">
        <v>1523</v>
      </c>
      <c r="AC525" s="32" t="s">
        <v>1524</v>
      </c>
    </row>
    <row r="526" spans="1:29" s="9" customFormat="1" x14ac:dyDescent="0.35">
      <c r="A526" s="24" t="s">
        <v>367</v>
      </c>
      <c r="B526" s="30">
        <v>2022</v>
      </c>
      <c r="C526" s="24" t="s">
        <v>296</v>
      </c>
      <c r="D526" s="24" t="s">
        <v>296</v>
      </c>
      <c r="E526" s="24" t="s">
        <v>105</v>
      </c>
      <c r="F526" s="30">
        <v>1</v>
      </c>
      <c r="G526" s="24" t="s">
        <v>448</v>
      </c>
      <c r="H526" s="24" t="s">
        <v>279</v>
      </c>
      <c r="I526" s="88">
        <v>42</v>
      </c>
      <c r="J526" s="38">
        <v>5446</v>
      </c>
      <c r="K526" s="24" t="s">
        <v>604</v>
      </c>
      <c r="L526" s="33">
        <v>1.48</v>
      </c>
      <c r="M526" s="33">
        <v>0.96</v>
      </c>
      <c r="N526" s="33">
        <v>2.25999999999999</v>
      </c>
      <c r="O526" s="30">
        <v>1</v>
      </c>
      <c r="P526" s="30">
        <v>1</v>
      </c>
      <c r="Q526" s="30" t="s">
        <v>272</v>
      </c>
      <c r="R526" s="30" t="s">
        <v>272</v>
      </c>
      <c r="S526" s="30">
        <v>1</v>
      </c>
      <c r="T526" s="30">
        <v>0</v>
      </c>
      <c r="U526" s="30">
        <f t="shared" si="8"/>
        <v>1</v>
      </c>
      <c r="V526" s="30">
        <v>0</v>
      </c>
      <c r="W526" s="30">
        <v>1</v>
      </c>
      <c r="X526" s="24">
        <v>34915752</v>
      </c>
      <c r="Y526" s="24" t="s">
        <v>273</v>
      </c>
      <c r="Z526" s="26" t="s">
        <v>448</v>
      </c>
      <c r="AA526" s="26" t="s">
        <v>369</v>
      </c>
      <c r="AB526" s="32" t="s">
        <v>370</v>
      </c>
      <c r="AC526" s="32" t="s">
        <v>371</v>
      </c>
    </row>
    <row r="527" spans="1:29" s="9" customFormat="1" x14ac:dyDescent="0.35">
      <c r="A527" s="24" t="s">
        <v>468</v>
      </c>
      <c r="B527" s="30">
        <v>2023</v>
      </c>
      <c r="C527" s="24" t="s">
        <v>469</v>
      </c>
      <c r="D527" s="24" t="s">
        <v>469</v>
      </c>
      <c r="E527" s="24" t="s">
        <v>50</v>
      </c>
      <c r="F527" s="30">
        <v>1</v>
      </c>
      <c r="G527" s="24" t="s">
        <v>269</v>
      </c>
      <c r="H527" s="24" t="s">
        <v>270</v>
      </c>
      <c r="I527" s="88">
        <v>1337</v>
      </c>
      <c r="J527" s="38">
        <v>5348</v>
      </c>
      <c r="K527" s="24" t="s">
        <v>470</v>
      </c>
      <c r="L527" s="33">
        <v>1.6</v>
      </c>
      <c r="M527" s="33">
        <v>1.48</v>
      </c>
      <c r="N527" s="33">
        <v>1.75</v>
      </c>
      <c r="O527" s="30">
        <v>1</v>
      </c>
      <c r="P527" s="30" t="s">
        <v>272</v>
      </c>
      <c r="Q527" s="30" t="s">
        <v>272</v>
      </c>
      <c r="R527" s="30" t="s">
        <v>272</v>
      </c>
      <c r="S527" s="30">
        <f>O527</f>
        <v>1</v>
      </c>
      <c r="T527" s="30" t="s">
        <v>470</v>
      </c>
      <c r="U527" s="30">
        <f t="shared" si="8"/>
        <v>1</v>
      </c>
      <c r="V527" s="30">
        <v>0</v>
      </c>
      <c r="W527" s="30">
        <v>1</v>
      </c>
      <c r="X527" s="24">
        <v>37029916</v>
      </c>
      <c r="Y527" s="24" t="s">
        <v>310</v>
      </c>
      <c r="Z527" s="26" t="s">
        <v>269</v>
      </c>
      <c r="AA527" s="26" t="s">
        <v>471</v>
      </c>
      <c r="AB527" s="32" t="s">
        <v>472</v>
      </c>
      <c r="AC527" s="32" t="s">
        <v>473</v>
      </c>
    </row>
    <row r="528" spans="1:29" s="9" customFormat="1" x14ac:dyDescent="0.35">
      <c r="A528" s="24" t="s">
        <v>468</v>
      </c>
      <c r="B528" s="30">
        <v>2023</v>
      </c>
      <c r="C528" s="24" t="s">
        <v>469</v>
      </c>
      <c r="D528" s="24" t="s">
        <v>469</v>
      </c>
      <c r="E528" s="24" t="s">
        <v>54</v>
      </c>
      <c r="F528" s="30">
        <v>1</v>
      </c>
      <c r="G528" s="24" t="s">
        <v>269</v>
      </c>
      <c r="H528" s="24" t="s">
        <v>270</v>
      </c>
      <c r="I528" s="88">
        <v>1293</v>
      </c>
      <c r="J528" s="38">
        <v>5172</v>
      </c>
      <c r="K528" s="24" t="s">
        <v>470</v>
      </c>
      <c r="L528" s="33">
        <v>1.66</v>
      </c>
      <c r="M528" s="33">
        <v>1.48</v>
      </c>
      <c r="N528" s="33">
        <v>1.85</v>
      </c>
      <c r="O528" s="30">
        <v>1</v>
      </c>
      <c r="P528" s="30" t="s">
        <v>272</v>
      </c>
      <c r="Q528" s="30" t="s">
        <v>272</v>
      </c>
      <c r="R528" s="30" t="s">
        <v>272</v>
      </c>
      <c r="S528" s="30">
        <f>O528</f>
        <v>1</v>
      </c>
      <c r="T528" s="30" t="s">
        <v>470</v>
      </c>
      <c r="U528" s="30">
        <f t="shared" si="8"/>
        <v>1</v>
      </c>
      <c r="V528" s="30">
        <v>0</v>
      </c>
      <c r="W528" s="30">
        <v>1</v>
      </c>
      <c r="X528" s="24">
        <v>37029916</v>
      </c>
      <c r="Y528" s="24" t="s">
        <v>310</v>
      </c>
      <c r="Z528" s="26" t="s">
        <v>269</v>
      </c>
      <c r="AA528" s="26" t="s">
        <v>471</v>
      </c>
      <c r="AB528" s="32" t="s">
        <v>472</v>
      </c>
      <c r="AC528" s="32" t="s">
        <v>473</v>
      </c>
    </row>
    <row r="529" spans="1:29" s="9" customFormat="1" x14ac:dyDescent="0.35">
      <c r="A529" s="24" t="s">
        <v>881</v>
      </c>
      <c r="B529" s="30">
        <v>2004</v>
      </c>
      <c r="C529" s="24" t="s">
        <v>621</v>
      </c>
      <c r="D529" s="24" t="s">
        <v>491</v>
      </c>
      <c r="E529" s="24" t="s">
        <v>156</v>
      </c>
      <c r="F529" s="30">
        <v>1</v>
      </c>
      <c r="G529" s="24" t="s">
        <v>463</v>
      </c>
      <c r="H529" s="24" t="s">
        <v>303</v>
      </c>
      <c r="I529" s="88">
        <v>275</v>
      </c>
      <c r="J529" s="38">
        <v>4779</v>
      </c>
      <c r="K529" s="24" t="s">
        <v>816</v>
      </c>
      <c r="L529" s="33">
        <v>1.4</v>
      </c>
      <c r="M529" s="33">
        <v>1.1000000000000001</v>
      </c>
      <c r="N529" s="33">
        <v>1.76</v>
      </c>
      <c r="O529" s="30">
        <v>1</v>
      </c>
      <c r="P529" s="30" t="s">
        <v>272</v>
      </c>
      <c r="Q529" s="30" t="s">
        <v>272</v>
      </c>
      <c r="R529" s="30">
        <v>1</v>
      </c>
      <c r="S529" s="30">
        <f>W529</f>
        <v>1</v>
      </c>
      <c r="T529" s="30">
        <v>1</v>
      </c>
      <c r="U529" s="30">
        <f t="shared" si="8"/>
        <v>2</v>
      </c>
      <c r="V529" s="30">
        <v>0</v>
      </c>
      <c r="W529" s="30">
        <v>1</v>
      </c>
      <c r="X529" s="24">
        <v>15583368</v>
      </c>
      <c r="Y529" s="24" t="s">
        <v>336</v>
      </c>
      <c r="Z529" s="26" t="s">
        <v>463</v>
      </c>
      <c r="AA529" s="26" t="s">
        <v>882</v>
      </c>
      <c r="AB529" s="32" t="s">
        <v>883</v>
      </c>
      <c r="AC529" s="32" t="s">
        <v>884</v>
      </c>
    </row>
    <row r="530" spans="1:29" s="9" customFormat="1" x14ac:dyDescent="0.35">
      <c r="A530" s="24" t="s">
        <v>1013</v>
      </c>
      <c r="B530" s="30">
        <v>2007</v>
      </c>
      <c r="C530" s="24" t="s">
        <v>387</v>
      </c>
      <c r="D530" s="24" t="s">
        <v>387</v>
      </c>
      <c r="E530" s="24" t="s">
        <v>156</v>
      </c>
      <c r="F530" s="30">
        <v>1</v>
      </c>
      <c r="G530" s="24" t="s">
        <v>463</v>
      </c>
      <c r="H530" s="24" t="s">
        <v>303</v>
      </c>
      <c r="I530" s="88">
        <v>423</v>
      </c>
      <c r="J530" s="38">
        <v>4774</v>
      </c>
      <c r="K530" s="24" t="s">
        <v>674</v>
      </c>
      <c r="L530" s="33">
        <v>1.23</v>
      </c>
      <c r="M530" s="33">
        <v>1.05</v>
      </c>
      <c r="N530" s="33">
        <v>1.45</v>
      </c>
      <c r="O530" s="30">
        <v>1</v>
      </c>
      <c r="P530" s="30" t="s">
        <v>272</v>
      </c>
      <c r="Q530" s="30" t="s">
        <v>272</v>
      </c>
      <c r="R530" s="30">
        <v>1</v>
      </c>
      <c r="S530" s="30">
        <v>1</v>
      </c>
      <c r="T530" s="30">
        <v>1</v>
      </c>
      <c r="U530" s="30">
        <f t="shared" si="8"/>
        <v>2</v>
      </c>
      <c r="V530" s="30">
        <v>0</v>
      </c>
      <c r="W530" s="30">
        <v>1</v>
      </c>
      <c r="X530" s="24">
        <v>17585056</v>
      </c>
      <c r="Y530" s="24" t="s">
        <v>336</v>
      </c>
      <c r="Z530" s="26" t="s">
        <v>463</v>
      </c>
      <c r="AA530" s="26" t="s">
        <v>1014</v>
      </c>
      <c r="AB530" s="32" t="s">
        <v>1015</v>
      </c>
      <c r="AC530" s="32" t="s">
        <v>1016</v>
      </c>
    </row>
    <row r="531" spans="1:29" s="9" customFormat="1" x14ac:dyDescent="0.35">
      <c r="A531" s="24" t="s">
        <v>892</v>
      </c>
      <c r="B531" s="30">
        <v>2009</v>
      </c>
      <c r="C531" s="24" t="s">
        <v>415</v>
      </c>
      <c r="D531" s="24" t="s">
        <v>415</v>
      </c>
      <c r="E531" s="24" t="s">
        <v>156</v>
      </c>
      <c r="F531" s="30">
        <v>1</v>
      </c>
      <c r="G531" s="24" t="s">
        <v>463</v>
      </c>
      <c r="H531" s="24" t="s">
        <v>303</v>
      </c>
      <c r="I531" s="88">
        <v>279</v>
      </c>
      <c r="J531" s="38">
        <v>4774</v>
      </c>
      <c r="K531" s="24" t="s">
        <v>674</v>
      </c>
      <c r="L531" s="33">
        <v>1.1650593627914789</v>
      </c>
      <c r="M531" s="33">
        <v>0.96264169376305087</v>
      </c>
      <c r="N531" s="33">
        <v>1.4014871481548341</v>
      </c>
      <c r="O531" s="30">
        <v>1</v>
      </c>
      <c r="P531" s="30" t="s">
        <v>272</v>
      </c>
      <c r="Q531" s="30" t="s">
        <v>272</v>
      </c>
      <c r="R531" s="30" t="s">
        <v>272</v>
      </c>
      <c r="S531" s="30">
        <v>1</v>
      </c>
      <c r="T531" s="30">
        <v>1</v>
      </c>
      <c r="U531" s="30">
        <f t="shared" si="8"/>
        <v>2</v>
      </c>
      <c r="V531" s="30">
        <v>0</v>
      </c>
      <c r="W531" s="30">
        <v>0</v>
      </c>
      <c r="X531" s="24">
        <v>19478235</v>
      </c>
      <c r="Y531" s="24" t="s">
        <v>560</v>
      </c>
      <c r="Z531" s="26" t="s">
        <v>463</v>
      </c>
      <c r="AA531" s="26" t="s">
        <v>675</v>
      </c>
      <c r="AB531" s="32" t="s">
        <v>893</v>
      </c>
      <c r="AC531" s="32" t="s">
        <v>894</v>
      </c>
    </row>
    <row r="532" spans="1:29" s="9" customFormat="1" x14ac:dyDescent="0.35">
      <c r="A532" s="24" t="s">
        <v>892</v>
      </c>
      <c r="B532" s="30">
        <v>2009</v>
      </c>
      <c r="C532" s="24" t="s">
        <v>714</v>
      </c>
      <c r="D532" s="24" t="s">
        <v>714</v>
      </c>
      <c r="E532" s="24" t="s">
        <v>156</v>
      </c>
      <c r="F532" s="30">
        <v>1</v>
      </c>
      <c r="G532" s="24" t="s">
        <v>463</v>
      </c>
      <c r="H532" s="24" t="s">
        <v>303</v>
      </c>
      <c r="I532" s="88">
        <v>517</v>
      </c>
      <c r="J532" s="38">
        <v>4774</v>
      </c>
      <c r="K532" s="24" t="s">
        <v>674</v>
      </c>
      <c r="L532" s="33">
        <v>0.98</v>
      </c>
      <c r="M532" s="33">
        <v>0.85</v>
      </c>
      <c r="N532" s="33">
        <v>1.1200000000000001</v>
      </c>
      <c r="O532" s="30">
        <v>1</v>
      </c>
      <c r="P532" s="30" t="s">
        <v>272</v>
      </c>
      <c r="Q532" s="30" t="s">
        <v>272</v>
      </c>
      <c r="R532" s="30" t="s">
        <v>272</v>
      </c>
      <c r="S532" s="30">
        <v>1</v>
      </c>
      <c r="T532" s="30">
        <v>1</v>
      </c>
      <c r="U532" s="30">
        <f t="shared" si="8"/>
        <v>2</v>
      </c>
      <c r="V532" s="30">
        <v>0</v>
      </c>
      <c r="W532" s="30">
        <v>0</v>
      </c>
      <c r="X532" s="24">
        <v>19478235</v>
      </c>
      <c r="Y532" s="24" t="s">
        <v>310</v>
      </c>
      <c r="Z532" s="26" t="s">
        <v>463</v>
      </c>
      <c r="AA532" s="26" t="s">
        <v>675</v>
      </c>
      <c r="AB532" s="32" t="s">
        <v>893</v>
      </c>
      <c r="AC532" s="32" t="s">
        <v>894</v>
      </c>
    </row>
    <row r="533" spans="1:29" s="9" customFormat="1" x14ac:dyDescent="0.35">
      <c r="A533" s="24" t="s">
        <v>324</v>
      </c>
      <c r="B533" s="30">
        <v>2017</v>
      </c>
      <c r="C533" s="24" t="s">
        <v>325</v>
      </c>
      <c r="D533" s="24" t="s">
        <v>325</v>
      </c>
      <c r="E533" s="24" t="s">
        <v>65</v>
      </c>
      <c r="F533" s="30">
        <v>1</v>
      </c>
      <c r="G533" s="24" t="s">
        <v>626</v>
      </c>
      <c r="H533" s="24" t="s">
        <v>303</v>
      </c>
      <c r="I533" s="88">
        <v>125</v>
      </c>
      <c r="J533" s="38">
        <v>4728</v>
      </c>
      <c r="K533" s="24" t="s">
        <v>422</v>
      </c>
      <c r="L533" s="33">
        <v>1.19326170032679</v>
      </c>
      <c r="M533" s="33">
        <v>0.988106606697152</v>
      </c>
      <c r="N533" s="33">
        <v>1.44203197688178</v>
      </c>
      <c r="O533" s="30">
        <v>1</v>
      </c>
      <c r="P533" s="30" t="s">
        <v>272</v>
      </c>
      <c r="Q533" s="30" t="s">
        <v>272</v>
      </c>
      <c r="R533" s="30" t="s">
        <v>272</v>
      </c>
      <c r="S533" s="30">
        <v>1</v>
      </c>
      <c r="T533" s="30">
        <v>1</v>
      </c>
      <c r="U533" s="30">
        <f t="shared" si="8"/>
        <v>2</v>
      </c>
      <c r="V533" s="30">
        <v>0</v>
      </c>
      <c r="W533" s="30">
        <v>1</v>
      </c>
      <c r="X533" s="24">
        <v>28441380</v>
      </c>
      <c r="Y533" s="24" t="s">
        <v>329</v>
      </c>
      <c r="Z533" s="26" t="s">
        <v>626</v>
      </c>
      <c r="AA533" s="26" t="s">
        <v>330</v>
      </c>
      <c r="AB533" s="32" t="s">
        <v>331</v>
      </c>
      <c r="AC533" s="32" t="s">
        <v>332</v>
      </c>
    </row>
    <row r="534" spans="1:29" s="9" customFormat="1" x14ac:dyDescent="0.35">
      <c r="A534" s="24" t="s">
        <v>295</v>
      </c>
      <c r="B534" s="30">
        <v>2016</v>
      </c>
      <c r="C534" s="24" t="s">
        <v>296</v>
      </c>
      <c r="D534" s="24" t="s">
        <v>296</v>
      </c>
      <c r="E534" s="26" t="s">
        <v>156</v>
      </c>
      <c r="F534" s="30">
        <v>1</v>
      </c>
      <c r="G534" s="26" t="s">
        <v>463</v>
      </c>
      <c r="H534" s="26" t="s">
        <v>303</v>
      </c>
      <c r="I534" s="88">
        <v>75</v>
      </c>
      <c r="J534" s="38">
        <v>4658</v>
      </c>
      <c r="K534" s="24" t="s">
        <v>298</v>
      </c>
      <c r="L534" s="33">
        <v>0.65</v>
      </c>
      <c r="M534" s="33">
        <v>0.44</v>
      </c>
      <c r="N534" s="33">
        <v>0.96</v>
      </c>
      <c r="O534" s="30">
        <v>1</v>
      </c>
      <c r="P534" s="30">
        <v>1</v>
      </c>
      <c r="Q534" s="30" t="s">
        <v>272</v>
      </c>
      <c r="R534" s="30" t="s">
        <v>272</v>
      </c>
      <c r="S534" s="30">
        <v>1</v>
      </c>
      <c r="T534" s="30">
        <v>1</v>
      </c>
      <c r="U534" s="30">
        <f t="shared" si="8"/>
        <v>2</v>
      </c>
      <c r="V534" s="30">
        <v>0</v>
      </c>
      <c r="W534" s="30">
        <v>1</v>
      </c>
      <c r="X534" s="24">
        <v>26756356</v>
      </c>
      <c r="Y534" s="26" t="s">
        <v>273</v>
      </c>
      <c r="Z534" s="26" t="s">
        <v>463</v>
      </c>
      <c r="AA534" s="26" t="s">
        <v>299</v>
      </c>
      <c r="AB534" s="32" t="s">
        <v>300</v>
      </c>
      <c r="AC534" s="32" t="s">
        <v>301</v>
      </c>
    </row>
    <row r="535" spans="1:29" s="9" customFormat="1" x14ac:dyDescent="0.35">
      <c r="A535" s="24" t="s">
        <v>1209</v>
      </c>
      <c r="B535" s="30">
        <v>2011</v>
      </c>
      <c r="C535" s="24" t="s">
        <v>393</v>
      </c>
      <c r="D535" s="24" t="s">
        <v>393</v>
      </c>
      <c r="E535" s="24" t="s">
        <v>156</v>
      </c>
      <c r="F535" s="30">
        <v>1</v>
      </c>
      <c r="G535" s="24" t="s">
        <v>463</v>
      </c>
      <c r="H535" s="24" t="s">
        <v>303</v>
      </c>
      <c r="I535" s="88">
        <f>1211+1106</f>
        <v>2317</v>
      </c>
      <c r="J535" s="38">
        <v>4654</v>
      </c>
      <c r="K535" s="24" t="s">
        <v>1210</v>
      </c>
      <c r="L535" s="33">
        <v>1.06</v>
      </c>
      <c r="M535" s="33">
        <v>0.96</v>
      </c>
      <c r="N535" s="33">
        <v>1.1599999999999899</v>
      </c>
      <c r="O535" s="30">
        <v>1</v>
      </c>
      <c r="P535" s="30" t="s">
        <v>272</v>
      </c>
      <c r="Q535" s="30" t="s">
        <v>272</v>
      </c>
      <c r="R535" s="30" t="s">
        <v>272</v>
      </c>
      <c r="S535" s="30">
        <v>1</v>
      </c>
      <c r="T535" s="30">
        <v>1</v>
      </c>
      <c r="U535" s="30">
        <f t="shared" si="8"/>
        <v>2</v>
      </c>
      <c r="V535" s="30">
        <v>0</v>
      </c>
      <c r="W535" s="30">
        <v>1</v>
      </c>
      <c r="X535" s="24">
        <v>21984660</v>
      </c>
      <c r="Y535" s="24" t="s">
        <v>273</v>
      </c>
      <c r="Z535" s="26" t="s">
        <v>463</v>
      </c>
      <c r="AA535" s="26" t="s">
        <v>1211</v>
      </c>
      <c r="AB535" s="32" t="s">
        <v>1212</v>
      </c>
      <c r="AC535" s="32" t="s">
        <v>1213</v>
      </c>
    </row>
    <row r="536" spans="1:29" s="9" customFormat="1" x14ac:dyDescent="0.35">
      <c r="A536" s="24" t="s">
        <v>673</v>
      </c>
      <c r="B536" s="30">
        <v>2007</v>
      </c>
      <c r="C536" s="24" t="s">
        <v>551</v>
      </c>
      <c r="D536" s="24" t="s">
        <v>551</v>
      </c>
      <c r="E536" s="24" t="s">
        <v>156</v>
      </c>
      <c r="F536" s="30">
        <v>1</v>
      </c>
      <c r="G536" s="24" t="s">
        <v>463</v>
      </c>
      <c r="H536" s="24" t="s">
        <v>303</v>
      </c>
      <c r="I536" s="88">
        <v>133</v>
      </c>
      <c r="J536" s="38">
        <v>4552</v>
      </c>
      <c r="K536" s="24" t="s">
        <v>674</v>
      </c>
      <c r="L536" s="33">
        <v>1.93</v>
      </c>
      <c r="M536" s="33">
        <v>1.47</v>
      </c>
      <c r="N536" s="33">
        <v>2.59</v>
      </c>
      <c r="O536" s="30">
        <v>1</v>
      </c>
      <c r="P536" s="30">
        <v>1</v>
      </c>
      <c r="Q536" s="30" t="s">
        <v>272</v>
      </c>
      <c r="R536" s="30">
        <v>0</v>
      </c>
      <c r="S536" s="30">
        <f>IF(OR(O536=0, P536=0, Q536=0, R536=0), 0, 1)</f>
        <v>0</v>
      </c>
      <c r="T536" s="30">
        <v>1</v>
      </c>
      <c r="U536" s="30">
        <f t="shared" si="8"/>
        <v>1</v>
      </c>
      <c r="V536" s="30">
        <v>0</v>
      </c>
      <c r="W536" s="30">
        <v>0</v>
      </c>
      <c r="X536" s="24">
        <v>17337464</v>
      </c>
      <c r="Y536" s="24" t="s">
        <v>336</v>
      </c>
      <c r="Z536" s="26" t="s">
        <v>463</v>
      </c>
      <c r="AA536" s="26" t="s">
        <v>675</v>
      </c>
      <c r="AB536" s="32" t="s">
        <v>676</v>
      </c>
      <c r="AC536" s="32" t="s">
        <v>677</v>
      </c>
    </row>
    <row r="537" spans="1:29" s="9" customFormat="1" x14ac:dyDescent="0.35">
      <c r="A537" s="24" t="s">
        <v>673</v>
      </c>
      <c r="B537" s="30">
        <v>2007</v>
      </c>
      <c r="C537" s="24" t="s">
        <v>344</v>
      </c>
      <c r="D537" s="24" t="s">
        <v>344</v>
      </c>
      <c r="E537" s="24" t="s">
        <v>156</v>
      </c>
      <c r="F537" s="30">
        <v>1</v>
      </c>
      <c r="G537" s="24" t="s">
        <v>463</v>
      </c>
      <c r="H537" s="24" t="s">
        <v>303</v>
      </c>
      <c r="I537" s="88">
        <v>163</v>
      </c>
      <c r="J537" s="38">
        <v>4552</v>
      </c>
      <c r="K537" s="24" t="s">
        <v>674</v>
      </c>
      <c r="L537" s="33">
        <v>1.61</v>
      </c>
      <c r="M537" s="33">
        <v>1.22</v>
      </c>
      <c r="N537" s="33">
        <v>2.1</v>
      </c>
      <c r="O537" s="30">
        <v>1</v>
      </c>
      <c r="P537" s="30">
        <v>1</v>
      </c>
      <c r="Q537" s="30" t="s">
        <v>272</v>
      </c>
      <c r="R537" s="30" t="s">
        <v>272</v>
      </c>
      <c r="S537" s="30">
        <v>1</v>
      </c>
      <c r="T537" s="30">
        <v>1</v>
      </c>
      <c r="U537" s="30">
        <f t="shared" si="8"/>
        <v>2</v>
      </c>
      <c r="V537" s="30">
        <v>0</v>
      </c>
      <c r="W537" s="30">
        <v>0</v>
      </c>
      <c r="X537" s="24">
        <v>17337464</v>
      </c>
      <c r="Y537" s="24" t="s">
        <v>336</v>
      </c>
      <c r="Z537" s="26" t="s">
        <v>463</v>
      </c>
      <c r="AA537" s="26" t="s">
        <v>675</v>
      </c>
      <c r="AB537" s="32" t="s">
        <v>676</v>
      </c>
      <c r="AC537" s="32" t="s">
        <v>677</v>
      </c>
    </row>
    <row r="538" spans="1:29" s="9" customFormat="1" x14ac:dyDescent="0.35">
      <c r="A538" s="24" t="s">
        <v>673</v>
      </c>
      <c r="B538" s="30">
        <v>2007</v>
      </c>
      <c r="C538" s="24" t="s">
        <v>488</v>
      </c>
      <c r="D538" s="24" t="s">
        <v>488</v>
      </c>
      <c r="E538" s="24" t="s">
        <v>156</v>
      </c>
      <c r="F538" s="30">
        <v>1</v>
      </c>
      <c r="G538" s="24" t="s">
        <v>463</v>
      </c>
      <c r="H538" s="24" t="s">
        <v>303</v>
      </c>
      <c r="I538" s="88">
        <v>235</v>
      </c>
      <c r="J538" s="38">
        <v>4552</v>
      </c>
      <c r="K538" s="24" t="s">
        <v>674</v>
      </c>
      <c r="L538" s="33">
        <v>0.95</v>
      </c>
      <c r="M538" s="33">
        <v>0.73</v>
      </c>
      <c r="N538" s="33">
        <v>1.22</v>
      </c>
      <c r="O538" s="30">
        <v>1</v>
      </c>
      <c r="P538" s="30" t="s">
        <v>272</v>
      </c>
      <c r="Q538" s="30" t="s">
        <v>272</v>
      </c>
      <c r="R538" s="30" t="s">
        <v>272</v>
      </c>
      <c r="S538" s="30">
        <v>1</v>
      </c>
      <c r="T538" s="30">
        <v>1</v>
      </c>
      <c r="U538" s="30">
        <f t="shared" si="8"/>
        <v>2</v>
      </c>
      <c r="V538" s="30">
        <v>0</v>
      </c>
      <c r="W538" s="30">
        <v>1</v>
      </c>
      <c r="X538" s="24">
        <v>17337464</v>
      </c>
      <c r="Y538" s="24" t="s">
        <v>336</v>
      </c>
      <c r="Z538" s="26" t="s">
        <v>463</v>
      </c>
      <c r="AA538" s="26" t="s">
        <v>832</v>
      </c>
      <c r="AB538" s="32" t="s">
        <v>676</v>
      </c>
      <c r="AC538" s="32" t="s">
        <v>677</v>
      </c>
    </row>
    <row r="539" spans="1:29" s="9" customFormat="1" x14ac:dyDescent="0.35">
      <c r="A539" s="25" t="s">
        <v>324</v>
      </c>
      <c r="B539" s="30">
        <v>2017</v>
      </c>
      <c r="C539" s="24" t="s">
        <v>325</v>
      </c>
      <c r="D539" s="24" t="s">
        <v>325</v>
      </c>
      <c r="E539" s="24" t="s">
        <v>326</v>
      </c>
      <c r="F539" s="30">
        <v>1</v>
      </c>
      <c r="G539" s="26" t="s">
        <v>327</v>
      </c>
      <c r="H539" s="26" t="s">
        <v>303</v>
      </c>
      <c r="I539" s="88">
        <v>22</v>
      </c>
      <c r="J539" s="38">
        <v>4299</v>
      </c>
      <c r="K539" s="24" t="s">
        <v>328</v>
      </c>
      <c r="L539" s="34">
        <v>1.1527075038694039</v>
      </c>
      <c r="M539" s="34">
        <v>0.72679369952820916</v>
      </c>
      <c r="N539" s="34">
        <v>1.8154012948318277</v>
      </c>
      <c r="O539" s="30">
        <v>1</v>
      </c>
      <c r="P539" s="30" t="s">
        <v>272</v>
      </c>
      <c r="Q539" s="30" t="s">
        <v>272</v>
      </c>
      <c r="R539" s="30" t="s">
        <v>272</v>
      </c>
      <c r="S539" s="30">
        <v>1</v>
      </c>
      <c r="T539" s="30">
        <v>1</v>
      </c>
      <c r="U539" s="30">
        <f t="shared" si="8"/>
        <v>2</v>
      </c>
      <c r="V539" s="30">
        <v>0</v>
      </c>
      <c r="W539" s="30">
        <v>1</v>
      </c>
      <c r="X539" s="24">
        <v>28441380</v>
      </c>
      <c r="Y539" s="26" t="s">
        <v>329</v>
      </c>
      <c r="Z539" s="26" t="s">
        <v>327</v>
      </c>
      <c r="AA539" s="26" t="s">
        <v>330</v>
      </c>
      <c r="AB539" s="32" t="s">
        <v>331</v>
      </c>
      <c r="AC539" s="32" t="s">
        <v>332</v>
      </c>
    </row>
    <row r="540" spans="1:29" s="9" customFormat="1" x14ac:dyDescent="0.35">
      <c r="A540" s="24" t="s">
        <v>324</v>
      </c>
      <c r="B540" s="30">
        <v>2017</v>
      </c>
      <c r="C540" s="24" t="s">
        <v>325</v>
      </c>
      <c r="D540" s="24" t="s">
        <v>325</v>
      </c>
      <c r="E540" s="24" t="s">
        <v>210</v>
      </c>
      <c r="F540" s="30">
        <v>1</v>
      </c>
      <c r="G540" s="24" t="s">
        <v>481</v>
      </c>
      <c r="H540" s="24" t="s">
        <v>303</v>
      </c>
      <c r="I540" s="88">
        <v>64</v>
      </c>
      <c r="J540" s="38">
        <v>3151</v>
      </c>
      <c r="K540" s="24" t="s">
        <v>482</v>
      </c>
      <c r="L540" s="33">
        <v>1.3227975864489401</v>
      </c>
      <c r="M540" s="33">
        <v>0.95967452237902295</v>
      </c>
      <c r="N540" s="33">
        <v>1.83962481839579</v>
      </c>
      <c r="O540" s="30">
        <v>1</v>
      </c>
      <c r="P540" s="30" t="s">
        <v>272</v>
      </c>
      <c r="Q540" s="30" t="s">
        <v>272</v>
      </c>
      <c r="R540" s="30" t="s">
        <v>272</v>
      </c>
      <c r="S540" s="30">
        <v>1</v>
      </c>
      <c r="T540" s="30">
        <v>1</v>
      </c>
      <c r="U540" s="30">
        <f t="shared" si="8"/>
        <v>2</v>
      </c>
      <c r="V540" s="30">
        <v>0</v>
      </c>
      <c r="W540" s="30">
        <v>1</v>
      </c>
      <c r="X540" s="24">
        <v>28441380</v>
      </c>
      <c r="Y540" s="24" t="s">
        <v>329</v>
      </c>
      <c r="Z540" s="26" t="s">
        <v>481</v>
      </c>
      <c r="AA540" s="26" t="s">
        <v>330</v>
      </c>
      <c r="AB540" s="32" t="s">
        <v>331</v>
      </c>
      <c r="AC540" s="32" t="s">
        <v>332</v>
      </c>
    </row>
    <row r="541" spans="1:29" s="9" customFormat="1" x14ac:dyDescent="0.35">
      <c r="A541" s="24" t="s">
        <v>468</v>
      </c>
      <c r="B541" s="30">
        <v>2023</v>
      </c>
      <c r="C541" s="24" t="s">
        <v>469</v>
      </c>
      <c r="D541" s="24" t="s">
        <v>469</v>
      </c>
      <c r="E541" s="24" t="s">
        <v>41</v>
      </c>
      <c r="F541" s="30">
        <v>1</v>
      </c>
      <c r="G541" s="24" t="s">
        <v>340</v>
      </c>
      <c r="H541" s="24" t="s">
        <v>270</v>
      </c>
      <c r="I541" s="88">
        <v>768</v>
      </c>
      <c r="J541" s="38">
        <v>3072</v>
      </c>
      <c r="K541" s="24" t="s">
        <v>470</v>
      </c>
      <c r="L541" s="33">
        <v>1.59</v>
      </c>
      <c r="M541" s="33">
        <v>1.34</v>
      </c>
      <c r="N541" s="33">
        <v>1.87</v>
      </c>
      <c r="O541" s="30">
        <v>1</v>
      </c>
      <c r="P541" s="30" t="s">
        <v>272</v>
      </c>
      <c r="Q541" s="30" t="s">
        <v>272</v>
      </c>
      <c r="R541" s="30" t="s">
        <v>272</v>
      </c>
      <c r="S541" s="30">
        <f>O541</f>
        <v>1</v>
      </c>
      <c r="T541" s="30" t="s">
        <v>470</v>
      </c>
      <c r="U541" s="30">
        <f t="shared" si="8"/>
        <v>1</v>
      </c>
      <c r="V541" s="30">
        <v>0</v>
      </c>
      <c r="W541" s="30">
        <v>1</v>
      </c>
      <c r="X541" s="24">
        <v>37029916</v>
      </c>
      <c r="Y541" s="24" t="s">
        <v>310</v>
      </c>
      <c r="Z541" s="26" t="s">
        <v>340</v>
      </c>
      <c r="AA541" s="26" t="s">
        <v>471</v>
      </c>
      <c r="AB541" s="32" t="s">
        <v>472</v>
      </c>
      <c r="AC541" s="32" t="s">
        <v>473</v>
      </c>
    </row>
    <row r="542" spans="1:29" s="9" customFormat="1" x14ac:dyDescent="0.35">
      <c r="A542" s="24" t="s">
        <v>373</v>
      </c>
      <c r="B542" s="30">
        <v>2018</v>
      </c>
      <c r="C542" s="24" t="s">
        <v>361</v>
      </c>
      <c r="D542" s="24" t="s">
        <v>361</v>
      </c>
      <c r="E542" s="24" t="s">
        <v>421</v>
      </c>
      <c r="F542" s="30">
        <v>1</v>
      </c>
      <c r="G542" s="24" t="s">
        <v>269</v>
      </c>
      <c r="H542" s="24" t="s">
        <v>270</v>
      </c>
      <c r="I542" s="88">
        <v>48</v>
      </c>
      <c r="J542" s="38">
        <v>2814</v>
      </c>
      <c r="K542" s="24" t="s">
        <v>422</v>
      </c>
      <c r="L542" s="33">
        <v>0.84</v>
      </c>
      <c r="M542" s="33">
        <v>0.61</v>
      </c>
      <c r="N542" s="33">
        <v>1.1399999999999999</v>
      </c>
      <c r="O542" s="30">
        <v>1</v>
      </c>
      <c r="P542" s="30" t="s">
        <v>272</v>
      </c>
      <c r="Q542" s="30" t="s">
        <v>272</v>
      </c>
      <c r="R542" s="30" t="s">
        <v>272</v>
      </c>
      <c r="S542" s="30">
        <v>1</v>
      </c>
      <c r="T542" s="30">
        <v>1</v>
      </c>
      <c r="U542" s="30">
        <f t="shared" si="8"/>
        <v>2</v>
      </c>
      <c r="V542" s="30">
        <v>0</v>
      </c>
      <c r="W542" s="30">
        <v>0</v>
      </c>
      <c r="X542" s="24">
        <v>29931120</v>
      </c>
      <c r="Y542" s="24" t="s">
        <v>310</v>
      </c>
      <c r="Z542" s="26" t="s">
        <v>269</v>
      </c>
      <c r="AA542" s="26" t="s">
        <v>375</v>
      </c>
      <c r="AB542" s="32" t="s">
        <v>376</v>
      </c>
      <c r="AC542" s="32" t="s">
        <v>377</v>
      </c>
    </row>
    <row r="543" spans="1:29" s="9" customFormat="1" x14ac:dyDescent="0.35">
      <c r="A543" s="24" t="s">
        <v>594</v>
      </c>
      <c r="B543" s="30">
        <v>2008</v>
      </c>
      <c r="C543" s="24" t="s">
        <v>551</v>
      </c>
      <c r="D543" s="24" t="s">
        <v>551</v>
      </c>
      <c r="E543" s="24" t="s">
        <v>111</v>
      </c>
      <c r="F543" s="30">
        <v>1</v>
      </c>
      <c r="G543" s="24" t="s">
        <v>269</v>
      </c>
      <c r="H543" s="24" t="s">
        <v>270</v>
      </c>
      <c r="I543" s="88">
        <v>101</v>
      </c>
      <c r="J543" s="38">
        <v>2800</v>
      </c>
      <c r="K543" s="24" t="s">
        <v>595</v>
      </c>
      <c r="L543" s="33">
        <v>1.6105100000000006</v>
      </c>
      <c r="M543" s="33">
        <v>1.2166529024000003</v>
      </c>
      <c r="N543" s="33">
        <v>2.1924480356999991</v>
      </c>
      <c r="O543" s="30">
        <v>1</v>
      </c>
      <c r="P543" s="30">
        <v>1</v>
      </c>
      <c r="Q543" s="30">
        <v>1</v>
      </c>
      <c r="R543" s="30">
        <v>0</v>
      </c>
      <c r="S543" s="30">
        <f>IF(OR(O543=0, P543=0, Q543=0, R543=0), 0, 1)</f>
        <v>0</v>
      </c>
      <c r="T543" s="30">
        <v>1</v>
      </c>
      <c r="U543" s="31">
        <f t="shared" si="8"/>
        <v>1</v>
      </c>
      <c r="V543" s="30">
        <v>1</v>
      </c>
      <c r="W543" s="30">
        <v>0</v>
      </c>
      <c r="X543" s="24">
        <v>18268119</v>
      </c>
      <c r="Y543" s="24" t="s">
        <v>336</v>
      </c>
      <c r="Z543" s="26" t="s">
        <v>269</v>
      </c>
      <c r="AA543" s="37" t="s">
        <v>596</v>
      </c>
      <c r="AB543" s="32" t="s">
        <v>597</v>
      </c>
      <c r="AC543" s="32" t="s">
        <v>598</v>
      </c>
    </row>
    <row r="544" spans="1:29" s="9" customFormat="1" x14ac:dyDescent="0.35">
      <c r="A544" s="24" t="s">
        <v>594</v>
      </c>
      <c r="B544" s="30">
        <v>2008</v>
      </c>
      <c r="C544" s="24" t="s">
        <v>344</v>
      </c>
      <c r="D544" s="24" t="s">
        <v>344</v>
      </c>
      <c r="E544" s="24" t="s">
        <v>111</v>
      </c>
      <c r="F544" s="30">
        <v>1</v>
      </c>
      <c r="G544" s="24" t="s">
        <v>269</v>
      </c>
      <c r="H544" s="24" t="s">
        <v>270</v>
      </c>
      <c r="I544" s="88">
        <v>105</v>
      </c>
      <c r="J544" s="38">
        <v>2800</v>
      </c>
      <c r="K544" s="24" t="s">
        <v>612</v>
      </c>
      <c r="L544" s="33">
        <v>1.2166529024000003</v>
      </c>
      <c r="M544" s="33">
        <v>0.90392079679999982</v>
      </c>
      <c r="N544" s="33">
        <v>1.5386239549000005</v>
      </c>
      <c r="O544" s="30">
        <v>1</v>
      </c>
      <c r="P544" s="30">
        <v>1</v>
      </c>
      <c r="Q544" s="30" t="s">
        <v>272</v>
      </c>
      <c r="R544" s="30" t="s">
        <v>272</v>
      </c>
      <c r="S544" s="30">
        <v>1</v>
      </c>
      <c r="T544" s="30">
        <v>1</v>
      </c>
      <c r="U544" s="31">
        <f t="shared" si="8"/>
        <v>2</v>
      </c>
      <c r="V544" s="30">
        <v>1</v>
      </c>
      <c r="W544" s="30">
        <v>0</v>
      </c>
      <c r="X544" s="24">
        <v>18268119</v>
      </c>
      <c r="Y544" s="24" t="s">
        <v>336</v>
      </c>
      <c r="Z544" s="26" t="s">
        <v>269</v>
      </c>
      <c r="AA544" s="37" t="s">
        <v>596</v>
      </c>
      <c r="AB544" s="32" t="s">
        <v>597</v>
      </c>
      <c r="AC544" s="32" t="s">
        <v>598</v>
      </c>
    </row>
    <row r="545" spans="1:29" s="9" customFormat="1" x14ac:dyDescent="0.35">
      <c r="A545" s="24" t="s">
        <v>468</v>
      </c>
      <c r="B545" s="30">
        <v>2023</v>
      </c>
      <c r="C545" s="24" t="s">
        <v>469</v>
      </c>
      <c r="D545" s="24" t="s">
        <v>469</v>
      </c>
      <c r="E545" s="24" t="s">
        <v>176</v>
      </c>
      <c r="F545" s="30">
        <v>1</v>
      </c>
      <c r="G545" s="24" t="s">
        <v>269</v>
      </c>
      <c r="H545" s="24" t="s">
        <v>270</v>
      </c>
      <c r="I545" s="88">
        <v>673</v>
      </c>
      <c r="J545" s="38">
        <v>2716</v>
      </c>
      <c r="K545" s="24" t="s">
        <v>470</v>
      </c>
      <c r="L545" s="33">
        <v>1.77</v>
      </c>
      <c r="M545" s="33">
        <v>1.58</v>
      </c>
      <c r="N545" s="33">
        <v>1.98</v>
      </c>
      <c r="O545" s="30">
        <v>1</v>
      </c>
      <c r="P545" s="30" t="s">
        <v>272</v>
      </c>
      <c r="Q545" s="30" t="s">
        <v>272</v>
      </c>
      <c r="R545" s="30" t="s">
        <v>272</v>
      </c>
      <c r="S545" s="30">
        <f>O545</f>
        <v>1</v>
      </c>
      <c r="T545" s="30" t="s">
        <v>470</v>
      </c>
      <c r="U545" s="30">
        <f t="shared" si="8"/>
        <v>1</v>
      </c>
      <c r="V545" s="30">
        <v>0</v>
      </c>
      <c r="W545" s="30">
        <v>1</v>
      </c>
      <c r="X545" s="24">
        <v>37029916</v>
      </c>
      <c r="Y545" s="24" t="s">
        <v>310</v>
      </c>
      <c r="Z545" s="26" t="s">
        <v>269</v>
      </c>
      <c r="AA545" s="26" t="s">
        <v>471</v>
      </c>
      <c r="AB545" s="32" t="s">
        <v>472</v>
      </c>
      <c r="AC545" s="32" t="s">
        <v>473</v>
      </c>
    </row>
    <row r="546" spans="1:29" s="9" customFormat="1" x14ac:dyDescent="0.35">
      <c r="A546" s="24" t="s">
        <v>468</v>
      </c>
      <c r="B546" s="30">
        <v>2023</v>
      </c>
      <c r="C546" s="24" t="s">
        <v>469</v>
      </c>
      <c r="D546" s="24" t="s">
        <v>469</v>
      </c>
      <c r="E546" s="24" t="s">
        <v>83</v>
      </c>
      <c r="F546" s="30">
        <v>1</v>
      </c>
      <c r="G546" s="24" t="s">
        <v>269</v>
      </c>
      <c r="H546" s="24" t="s">
        <v>270</v>
      </c>
      <c r="I546" s="88">
        <v>553</v>
      </c>
      <c r="J546" s="38">
        <v>2212</v>
      </c>
      <c r="K546" s="24" t="s">
        <v>470</v>
      </c>
      <c r="L546" s="33">
        <v>2.16</v>
      </c>
      <c r="M546" s="33">
        <v>1.89</v>
      </c>
      <c r="N546" s="33">
        <v>2.46</v>
      </c>
      <c r="O546" s="30">
        <v>1</v>
      </c>
      <c r="P546" s="30" t="s">
        <v>272</v>
      </c>
      <c r="Q546" s="30" t="s">
        <v>272</v>
      </c>
      <c r="R546" s="30" t="s">
        <v>272</v>
      </c>
      <c r="S546" s="30">
        <f>O546</f>
        <v>1</v>
      </c>
      <c r="T546" s="30" t="s">
        <v>470</v>
      </c>
      <c r="U546" s="30">
        <f t="shared" si="8"/>
        <v>1</v>
      </c>
      <c r="V546" s="30">
        <v>0</v>
      </c>
      <c r="W546" s="30">
        <v>1</v>
      </c>
      <c r="X546" s="24">
        <v>37029916</v>
      </c>
      <c r="Y546" s="24" t="s">
        <v>310</v>
      </c>
      <c r="Z546" s="26" t="s">
        <v>269</v>
      </c>
      <c r="AA546" s="26" t="s">
        <v>471</v>
      </c>
      <c r="AB546" s="32" t="s">
        <v>472</v>
      </c>
      <c r="AC546" s="32" t="s">
        <v>473</v>
      </c>
    </row>
    <row r="547" spans="1:29" s="9" customFormat="1" x14ac:dyDescent="0.35">
      <c r="A547" s="24" t="s">
        <v>1061</v>
      </c>
      <c r="B547" s="30">
        <v>2014</v>
      </c>
      <c r="C547" s="24" t="s">
        <v>325</v>
      </c>
      <c r="D547" s="24" t="s">
        <v>325</v>
      </c>
      <c r="E547" s="24" t="s">
        <v>52</v>
      </c>
      <c r="F547" s="30">
        <v>1</v>
      </c>
      <c r="G547" s="24" t="s">
        <v>340</v>
      </c>
      <c r="H547" s="24" t="s">
        <v>270</v>
      </c>
      <c r="I547" s="88">
        <v>541</v>
      </c>
      <c r="J547" s="38">
        <v>2210</v>
      </c>
      <c r="K547" s="24" t="s">
        <v>342</v>
      </c>
      <c r="L547" s="33">
        <v>1.1299999999999899</v>
      </c>
      <c r="M547" s="33">
        <v>1</v>
      </c>
      <c r="N547" s="33">
        <v>1.29</v>
      </c>
      <c r="O547" s="30">
        <v>1</v>
      </c>
      <c r="P547" s="30" t="s">
        <v>272</v>
      </c>
      <c r="Q547" s="30" t="s">
        <v>272</v>
      </c>
      <c r="R547" s="30" t="s">
        <v>272</v>
      </c>
      <c r="S547" s="30">
        <v>1</v>
      </c>
      <c r="T547" s="30">
        <v>1</v>
      </c>
      <c r="U547" s="30">
        <f t="shared" si="8"/>
        <v>2</v>
      </c>
      <c r="V547" s="30">
        <v>0</v>
      </c>
      <c r="W547" s="30">
        <v>0</v>
      </c>
      <c r="X547" s="24">
        <v>24781974</v>
      </c>
      <c r="Y547" s="24" t="s">
        <v>310</v>
      </c>
      <c r="Z547" s="26" t="s">
        <v>340</v>
      </c>
      <c r="AA547" s="26" t="s">
        <v>1062</v>
      </c>
      <c r="AB547" s="32" t="s">
        <v>1063</v>
      </c>
      <c r="AC547" s="32" t="s">
        <v>1064</v>
      </c>
    </row>
    <row r="548" spans="1:29" s="9" customFormat="1" x14ac:dyDescent="0.35">
      <c r="A548" s="24" t="s">
        <v>306</v>
      </c>
      <c r="B548" s="30">
        <v>2014</v>
      </c>
      <c r="C548" s="24" t="s">
        <v>307</v>
      </c>
      <c r="D548" s="24" t="s">
        <v>307</v>
      </c>
      <c r="E548" s="24" t="s">
        <v>308</v>
      </c>
      <c r="F548" s="30">
        <v>2</v>
      </c>
      <c r="G548" s="24" t="s">
        <v>309</v>
      </c>
      <c r="H548" s="24" t="s">
        <v>303</v>
      </c>
      <c r="I548" s="88">
        <v>19</v>
      </c>
      <c r="J548" s="38">
        <v>2054</v>
      </c>
      <c r="K548" s="24" t="str">
        <f>"max "&amp;(2008-1978)&amp;" years"</f>
        <v>max 30 years</v>
      </c>
      <c r="L548" s="33">
        <v>0.91</v>
      </c>
      <c r="M548" s="33">
        <v>0.34</v>
      </c>
      <c r="N548" s="33">
        <v>2.4700000000000002</v>
      </c>
      <c r="O548" s="30">
        <v>1</v>
      </c>
      <c r="P548" s="30" t="s">
        <v>272</v>
      </c>
      <c r="Q548" s="30" t="s">
        <v>272</v>
      </c>
      <c r="R548" s="30" t="s">
        <v>272</v>
      </c>
      <c r="S548" s="30">
        <v>1</v>
      </c>
      <c r="T548" s="30">
        <v>1</v>
      </c>
      <c r="U548" s="30">
        <f t="shared" si="8"/>
        <v>2</v>
      </c>
      <c r="V548" s="30">
        <v>0</v>
      </c>
      <c r="W548" s="30" t="s">
        <v>272</v>
      </c>
      <c r="X548" s="24">
        <v>25084690</v>
      </c>
      <c r="Y548" s="24" t="s">
        <v>310</v>
      </c>
      <c r="Z548" s="26" t="s">
        <v>309</v>
      </c>
      <c r="AA548" s="26" t="s">
        <v>311</v>
      </c>
      <c r="AB548" s="32" t="s">
        <v>312</v>
      </c>
      <c r="AC548" s="32" t="s">
        <v>313</v>
      </c>
    </row>
    <row r="549" spans="1:29" s="9" customFormat="1" x14ac:dyDescent="0.35">
      <c r="A549" s="24" t="s">
        <v>324</v>
      </c>
      <c r="B549" s="30">
        <v>2017</v>
      </c>
      <c r="C549" s="24" t="s">
        <v>393</v>
      </c>
      <c r="D549" s="24" t="s">
        <v>393</v>
      </c>
      <c r="E549" s="24" t="s">
        <v>178</v>
      </c>
      <c r="F549" s="30">
        <v>1</v>
      </c>
      <c r="G549" s="24" t="s">
        <v>394</v>
      </c>
      <c r="H549" s="24" t="s">
        <v>303</v>
      </c>
      <c r="I549" s="88">
        <v>41</v>
      </c>
      <c r="J549" s="38">
        <v>1944</v>
      </c>
      <c r="K549" s="24" t="s">
        <v>395</v>
      </c>
      <c r="L549" s="33">
        <v>1.9208788552067</v>
      </c>
      <c r="M549" s="33">
        <v>1.14153660020504</v>
      </c>
      <c r="N549" s="33">
        <v>3.2375505419024302</v>
      </c>
      <c r="O549" s="30">
        <v>1</v>
      </c>
      <c r="P549" s="30" t="s">
        <v>272</v>
      </c>
      <c r="Q549" s="30" t="s">
        <v>272</v>
      </c>
      <c r="R549" s="30" t="s">
        <v>272</v>
      </c>
      <c r="S549" s="30">
        <v>1</v>
      </c>
      <c r="T549" s="30">
        <v>1</v>
      </c>
      <c r="U549" s="30">
        <f t="shared" si="8"/>
        <v>2</v>
      </c>
      <c r="V549" s="30">
        <v>0</v>
      </c>
      <c r="W549" s="30">
        <v>1</v>
      </c>
      <c r="X549" s="24">
        <v>28441380</v>
      </c>
      <c r="Y549" s="24" t="s">
        <v>329</v>
      </c>
      <c r="Z549" s="26" t="s">
        <v>394</v>
      </c>
      <c r="AA549" s="26" t="s">
        <v>330</v>
      </c>
      <c r="AB549" s="32" t="s">
        <v>331</v>
      </c>
      <c r="AC549" s="32" t="s">
        <v>332</v>
      </c>
    </row>
    <row r="550" spans="1:29" s="9" customFormat="1" ht="44.15" customHeight="1" x14ac:dyDescent="0.35">
      <c r="A550" s="24" t="s">
        <v>815</v>
      </c>
      <c r="B550" s="30">
        <v>2004</v>
      </c>
      <c r="C550" s="24" t="s">
        <v>469</v>
      </c>
      <c r="D550" s="24" t="s">
        <v>469</v>
      </c>
      <c r="E550" s="24" t="s">
        <v>156</v>
      </c>
      <c r="F550" s="30">
        <v>1</v>
      </c>
      <c r="G550" s="24" t="s">
        <v>463</v>
      </c>
      <c r="H550" s="24" t="s">
        <v>303</v>
      </c>
      <c r="I550" s="88">
        <v>226</v>
      </c>
      <c r="J550" s="38">
        <v>1739</v>
      </c>
      <c r="K550" s="24" t="s">
        <v>816</v>
      </c>
      <c r="L550" s="33">
        <v>1.84</v>
      </c>
      <c r="M550" s="33">
        <v>1.47</v>
      </c>
      <c r="N550" s="33">
        <v>2.29</v>
      </c>
      <c r="O550" s="30">
        <v>1</v>
      </c>
      <c r="P550" s="30" t="s">
        <v>272</v>
      </c>
      <c r="Q550" s="30" t="s">
        <v>272</v>
      </c>
      <c r="R550" s="30" t="s">
        <v>272</v>
      </c>
      <c r="S550" s="30">
        <f>O550</f>
        <v>1</v>
      </c>
      <c r="T550" s="30" t="s">
        <v>470</v>
      </c>
      <c r="U550" s="30">
        <f t="shared" si="8"/>
        <v>1</v>
      </c>
      <c r="V550" s="30">
        <v>0</v>
      </c>
      <c r="W550" s="30">
        <v>1</v>
      </c>
      <c r="X550" s="24">
        <v>15523093</v>
      </c>
      <c r="Y550" s="24" t="s">
        <v>310</v>
      </c>
      <c r="Z550" s="26" t="s">
        <v>463</v>
      </c>
      <c r="AA550" s="26" t="s">
        <v>817</v>
      </c>
      <c r="AB550" s="32" t="s">
        <v>818</v>
      </c>
      <c r="AC550" s="32" t="s">
        <v>819</v>
      </c>
    </row>
    <row r="551" spans="1:29" s="9" customFormat="1" ht="44.15" customHeight="1" x14ac:dyDescent="0.35">
      <c r="A551" s="24" t="s">
        <v>655</v>
      </c>
      <c r="B551" s="30">
        <v>2022</v>
      </c>
      <c r="C551" s="24" t="s">
        <v>296</v>
      </c>
      <c r="D551" s="24" t="s">
        <v>296</v>
      </c>
      <c r="E551" s="24" t="s">
        <v>73</v>
      </c>
      <c r="F551" s="30">
        <v>1</v>
      </c>
      <c r="G551" s="24" t="s">
        <v>448</v>
      </c>
      <c r="H551" s="24" t="s">
        <v>279</v>
      </c>
      <c r="I551" s="88">
        <v>412</v>
      </c>
      <c r="J551" s="38">
        <v>1648</v>
      </c>
      <c r="K551" s="24" t="s">
        <v>610</v>
      </c>
      <c r="L551" s="30">
        <v>1.35</v>
      </c>
      <c r="M551" s="30">
        <v>0.98</v>
      </c>
      <c r="N551" s="30">
        <v>1.86</v>
      </c>
      <c r="O551" s="30">
        <v>1</v>
      </c>
      <c r="P551" s="30">
        <v>1</v>
      </c>
      <c r="Q551" s="30" t="s">
        <v>272</v>
      </c>
      <c r="R551" s="30" t="s">
        <v>272</v>
      </c>
      <c r="S551" s="30">
        <v>1</v>
      </c>
      <c r="T551" s="30">
        <v>1</v>
      </c>
      <c r="U551" s="30">
        <f t="shared" si="8"/>
        <v>2</v>
      </c>
      <c r="V551" s="30">
        <v>0</v>
      </c>
      <c r="W551" s="30">
        <v>1</v>
      </c>
      <c r="X551" s="24">
        <v>36230635</v>
      </c>
      <c r="Y551" s="24" t="s">
        <v>310</v>
      </c>
      <c r="Z551" s="26" t="s">
        <v>448</v>
      </c>
      <c r="AA551" s="26" t="s">
        <v>656</v>
      </c>
      <c r="AB551" s="32" t="s">
        <v>657</v>
      </c>
      <c r="AC551" s="32" t="s">
        <v>658</v>
      </c>
    </row>
    <row r="552" spans="1:29" s="9" customFormat="1" ht="44.15" customHeight="1" x14ac:dyDescent="0.35">
      <c r="A552" s="24" t="s">
        <v>468</v>
      </c>
      <c r="B552" s="30">
        <v>2023</v>
      </c>
      <c r="C552" s="24" t="s">
        <v>469</v>
      </c>
      <c r="D552" s="24" t="s">
        <v>469</v>
      </c>
      <c r="E552" s="24" t="s">
        <v>150</v>
      </c>
      <c r="F552" s="30">
        <v>1</v>
      </c>
      <c r="G552" s="24" t="s">
        <v>269</v>
      </c>
      <c r="H552" s="24" t="s">
        <v>270</v>
      </c>
      <c r="I552" s="88">
        <v>650</v>
      </c>
      <c r="J552" s="38">
        <v>1641</v>
      </c>
      <c r="K552" s="24" t="s">
        <v>470</v>
      </c>
      <c r="L552" s="33">
        <v>1.56</v>
      </c>
      <c r="M552" s="33">
        <v>1.36</v>
      </c>
      <c r="N552" s="33">
        <v>1.8</v>
      </c>
      <c r="O552" s="30">
        <v>1</v>
      </c>
      <c r="P552" s="30" t="s">
        <v>272</v>
      </c>
      <c r="Q552" s="30" t="s">
        <v>272</v>
      </c>
      <c r="R552" s="30" t="s">
        <v>272</v>
      </c>
      <c r="S552" s="30">
        <f>O552</f>
        <v>1</v>
      </c>
      <c r="T552" s="30" t="s">
        <v>470</v>
      </c>
      <c r="U552" s="30">
        <f t="shared" si="8"/>
        <v>1</v>
      </c>
      <c r="V552" s="30">
        <v>0</v>
      </c>
      <c r="W552" s="30">
        <v>1</v>
      </c>
      <c r="X552" s="24">
        <v>37029916</v>
      </c>
      <c r="Y552" s="24" t="s">
        <v>310</v>
      </c>
      <c r="Z552" s="26" t="s">
        <v>269</v>
      </c>
      <c r="AA552" s="26" t="s">
        <v>471</v>
      </c>
      <c r="AB552" s="32" t="s">
        <v>472</v>
      </c>
      <c r="AC552" s="32" t="s">
        <v>473</v>
      </c>
    </row>
    <row r="553" spans="1:29" s="9" customFormat="1" x14ac:dyDescent="0.35">
      <c r="A553" s="24" t="s">
        <v>461</v>
      </c>
      <c r="B553" s="30">
        <v>2015</v>
      </c>
      <c r="C553" s="24" t="s">
        <v>462</v>
      </c>
      <c r="D553" s="24" t="s">
        <v>462</v>
      </c>
      <c r="E553" s="24" t="s">
        <v>156</v>
      </c>
      <c r="F553" s="30">
        <v>1</v>
      </c>
      <c r="G553" s="24" t="s">
        <v>463</v>
      </c>
      <c r="H553" s="24" t="s">
        <v>303</v>
      </c>
      <c r="I553" s="88">
        <v>55</v>
      </c>
      <c r="J553" s="38">
        <v>1465</v>
      </c>
      <c r="K553" s="24" t="s">
        <v>464</v>
      </c>
      <c r="L553" s="33">
        <v>1</v>
      </c>
      <c r="M553" s="33">
        <v>0.62403214510000005</v>
      </c>
      <c r="N553" s="33">
        <v>1.5386239549</v>
      </c>
      <c r="O553" s="30">
        <v>1</v>
      </c>
      <c r="P553" s="30">
        <v>1</v>
      </c>
      <c r="Q553" s="30" t="s">
        <v>272</v>
      </c>
      <c r="R553" s="30" t="s">
        <v>272</v>
      </c>
      <c r="S553" s="30">
        <v>1</v>
      </c>
      <c r="T553" s="30">
        <v>1</v>
      </c>
      <c r="U553" s="30">
        <f t="shared" si="8"/>
        <v>2</v>
      </c>
      <c r="V553" s="30">
        <v>0</v>
      </c>
      <c r="W553" s="30" t="s">
        <v>272</v>
      </c>
      <c r="X553" s="24">
        <v>26634678</v>
      </c>
      <c r="Y553" s="24" t="s">
        <v>336</v>
      </c>
      <c r="Z553" s="26" t="s">
        <v>463</v>
      </c>
      <c r="AA553" s="26" t="s">
        <v>465</v>
      </c>
      <c r="AB553" s="32" t="s">
        <v>466</v>
      </c>
      <c r="AC553" s="32" t="s">
        <v>467</v>
      </c>
    </row>
    <row r="554" spans="1:29" s="9" customFormat="1" x14ac:dyDescent="0.35">
      <c r="A554" s="24" t="s">
        <v>333</v>
      </c>
      <c r="B554" s="30">
        <v>2016</v>
      </c>
      <c r="C554" s="24" t="s">
        <v>334</v>
      </c>
      <c r="D554" s="24" t="s">
        <v>334</v>
      </c>
      <c r="E554" s="24" t="s">
        <v>160</v>
      </c>
      <c r="F554" s="30">
        <v>1</v>
      </c>
      <c r="G554" s="24" t="s">
        <v>297</v>
      </c>
      <c r="H554" s="24" t="s">
        <v>297</v>
      </c>
      <c r="I554" s="88">
        <v>28</v>
      </c>
      <c r="J554" s="38">
        <v>1171</v>
      </c>
      <c r="K554" s="24" t="s">
        <v>335</v>
      </c>
      <c r="L554" s="33">
        <v>1</v>
      </c>
      <c r="M554" s="33">
        <v>0.62403214510000016</v>
      </c>
      <c r="N554" s="33">
        <v>1.5386239549000005</v>
      </c>
      <c r="O554" s="30">
        <v>1</v>
      </c>
      <c r="P554" s="30" t="s">
        <v>272</v>
      </c>
      <c r="Q554" s="30" t="s">
        <v>272</v>
      </c>
      <c r="R554" s="30" t="s">
        <v>272</v>
      </c>
      <c r="S554" s="30">
        <v>1</v>
      </c>
      <c r="T554" s="30">
        <v>1</v>
      </c>
      <c r="U554" s="31">
        <f t="shared" si="8"/>
        <v>2</v>
      </c>
      <c r="V554" s="30">
        <v>0</v>
      </c>
      <c r="W554" s="30">
        <v>1</v>
      </c>
      <c r="X554" s="24">
        <v>26707237</v>
      </c>
      <c r="Y554" s="24" t="s">
        <v>336</v>
      </c>
      <c r="Z554" s="26" t="s">
        <v>297</v>
      </c>
      <c r="AA554" s="26" t="s">
        <v>337</v>
      </c>
      <c r="AB554" s="32" t="s">
        <v>338</v>
      </c>
      <c r="AC554" s="32" t="s">
        <v>339</v>
      </c>
    </row>
    <row r="555" spans="1:29" s="9" customFormat="1" x14ac:dyDescent="0.35">
      <c r="A555" s="24" t="s">
        <v>468</v>
      </c>
      <c r="B555" s="30">
        <v>2023</v>
      </c>
      <c r="C555" s="24" t="s">
        <v>469</v>
      </c>
      <c r="D555" s="24" t="s">
        <v>469</v>
      </c>
      <c r="E555" s="24" t="s">
        <v>35</v>
      </c>
      <c r="F555" s="30">
        <v>1</v>
      </c>
      <c r="G555" s="24" t="s">
        <v>269</v>
      </c>
      <c r="H555" s="24" t="s">
        <v>270</v>
      </c>
      <c r="I555" s="88">
        <v>275</v>
      </c>
      <c r="J555" s="38">
        <v>1100</v>
      </c>
      <c r="K555" s="24" t="s">
        <v>470</v>
      </c>
      <c r="L555" s="33">
        <v>1.38</v>
      </c>
      <c r="M555" s="33">
        <v>1.1299999999999899</v>
      </c>
      <c r="N555" s="33">
        <v>1.7</v>
      </c>
      <c r="O555" s="30">
        <v>1</v>
      </c>
      <c r="P555" s="30" t="s">
        <v>272</v>
      </c>
      <c r="Q555" s="30" t="s">
        <v>272</v>
      </c>
      <c r="R555" s="30" t="s">
        <v>272</v>
      </c>
      <c r="S555" s="30">
        <f>O555</f>
        <v>1</v>
      </c>
      <c r="T555" s="30" t="s">
        <v>470</v>
      </c>
      <c r="U555" s="30">
        <f t="shared" si="8"/>
        <v>1</v>
      </c>
      <c r="V555" s="30">
        <v>0</v>
      </c>
      <c r="W555" s="30">
        <v>1</v>
      </c>
      <c r="X555" s="24">
        <v>37029916</v>
      </c>
      <c r="Y555" s="24" t="s">
        <v>310</v>
      </c>
      <c r="Z555" s="26" t="s">
        <v>269</v>
      </c>
      <c r="AA555" s="26" t="s">
        <v>471</v>
      </c>
      <c r="AB555" s="32" t="s">
        <v>472</v>
      </c>
      <c r="AC555" s="32" t="s">
        <v>473</v>
      </c>
    </row>
    <row r="556" spans="1:29" s="9" customFormat="1" x14ac:dyDescent="0.35">
      <c r="A556" s="24" t="s">
        <v>373</v>
      </c>
      <c r="B556" s="30">
        <v>2018</v>
      </c>
      <c r="C556" s="24" t="s">
        <v>361</v>
      </c>
      <c r="D556" s="24" t="s">
        <v>361</v>
      </c>
      <c r="E556" s="24" t="s">
        <v>52</v>
      </c>
      <c r="F556" s="30">
        <v>1</v>
      </c>
      <c r="G556" s="24" t="s">
        <v>340</v>
      </c>
      <c r="H556" s="24" t="s">
        <v>270</v>
      </c>
      <c r="I556" s="88">
        <v>134</v>
      </c>
      <c r="J556" s="38">
        <v>540</v>
      </c>
      <c r="K556" s="24" t="s">
        <v>678</v>
      </c>
      <c r="L556" s="33">
        <v>0.9</v>
      </c>
      <c r="M556" s="33">
        <v>0.68</v>
      </c>
      <c r="N556" s="33">
        <v>1.19</v>
      </c>
      <c r="O556" s="30">
        <v>1</v>
      </c>
      <c r="P556" s="30" t="s">
        <v>272</v>
      </c>
      <c r="Q556" s="30" t="s">
        <v>272</v>
      </c>
      <c r="R556" s="30" t="s">
        <v>272</v>
      </c>
      <c r="S556" s="30">
        <v>1</v>
      </c>
      <c r="T556" s="30">
        <v>1</v>
      </c>
      <c r="U556" s="30">
        <f t="shared" si="8"/>
        <v>2</v>
      </c>
      <c r="V556" s="30">
        <v>0</v>
      </c>
      <c r="W556" s="30">
        <v>0</v>
      </c>
      <c r="X556" s="24">
        <v>29931120</v>
      </c>
      <c r="Y556" s="24" t="s">
        <v>310</v>
      </c>
      <c r="Z556" s="26" t="s">
        <v>340</v>
      </c>
      <c r="AA556" s="26" t="s">
        <v>375</v>
      </c>
      <c r="AB556" s="32" t="s">
        <v>376</v>
      </c>
      <c r="AC556" s="32" t="s">
        <v>377</v>
      </c>
    </row>
    <row r="557" spans="1:29" s="9" customFormat="1" x14ac:dyDescent="0.35">
      <c r="A557" s="24" t="s">
        <v>468</v>
      </c>
      <c r="B557" s="30">
        <v>2023</v>
      </c>
      <c r="C557" s="24" t="s">
        <v>469</v>
      </c>
      <c r="D557" s="24" t="s">
        <v>469</v>
      </c>
      <c r="E557" s="24" t="s">
        <v>186</v>
      </c>
      <c r="F557" s="30">
        <v>1</v>
      </c>
      <c r="G557" s="24" t="s">
        <v>269</v>
      </c>
      <c r="H557" s="24" t="s">
        <v>270</v>
      </c>
      <c r="I557" s="88">
        <v>56</v>
      </c>
      <c r="J557" s="38">
        <v>224</v>
      </c>
      <c r="K557" s="24" t="s">
        <v>470</v>
      </c>
      <c r="L557" s="33">
        <v>2.08</v>
      </c>
      <c r="M557" s="33">
        <v>1.07</v>
      </c>
      <c r="N557" s="33">
        <v>4.05</v>
      </c>
      <c r="O557" s="30">
        <v>1</v>
      </c>
      <c r="P557" s="30" t="s">
        <v>272</v>
      </c>
      <c r="Q557" s="30" t="s">
        <v>272</v>
      </c>
      <c r="R557" s="30" t="s">
        <v>272</v>
      </c>
      <c r="S557" s="30">
        <f>O557</f>
        <v>1</v>
      </c>
      <c r="T557" s="30" t="s">
        <v>470</v>
      </c>
      <c r="U557" s="30">
        <f t="shared" si="8"/>
        <v>1</v>
      </c>
      <c r="V557" s="30">
        <v>0</v>
      </c>
      <c r="W557" s="30">
        <v>1</v>
      </c>
      <c r="X557" s="24">
        <v>37029916</v>
      </c>
      <c r="Y557" s="24" t="s">
        <v>310</v>
      </c>
      <c r="Z557" s="26" t="s">
        <v>269</v>
      </c>
      <c r="AA557" s="26" t="s">
        <v>471</v>
      </c>
      <c r="AB557" s="32" t="s">
        <v>472</v>
      </c>
      <c r="AC557" s="32" t="s">
        <v>473</v>
      </c>
    </row>
    <row r="558" spans="1:29" s="9" customFormat="1" x14ac:dyDescent="0.35">
      <c r="A558" s="69" t="s">
        <v>386</v>
      </c>
      <c r="B558" s="30">
        <v>2010</v>
      </c>
      <c r="C558" s="24" t="s">
        <v>387</v>
      </c>
      <c r="D558" s="24" t="s">
        <v>387</v>
      </c>
      <c r="E558" s="24" t="s">
        <v>421</v>
      </c>
      <c r="F558" s="30">
        <v>1</v>
      </c>
      <c r="G558" s="24" t="s">
        <v>269</v>
      </c>
      <c r="H558" s="24" t="s">
        <v>270</v>
      </c>
      <c r="I558" s="38">
        <v>83</v>
      </c>
      <c r="J558" s="38">
        <v>166</v>
      </c>
      <c r="K558" s="24" t="s">
        <v>538</v>
      </c>
      <c r="L558" s="33">
        <v>1.75</v>
      </c>
      <c r="M558" s="33">
        <v>1.02</v>
      </c>
      <c r="N558" s="33">
        <v>3</v>
      </c>
      <c r="O558" s="30">
        <v>1</v>
      </c>
      <c r="P558" s="30" t="s">
        <v>272</v>
      </c>
      <c r="Q558" s="30" t="s">
        <v>272</v>
      </c>
      <c r="R558" s="30">
        <v>1</v>
      </c>
      <c r="S558" s="30">
        <v>1</v>
      </c>
      <c r="T558" s="30">
        <v>1</v>
      </c>
      <c r="U558" s="31">
        <f t="shared" si="8"/>
        <v>2</v>
      </c>
      <c r="V558" s="30">
        <v>0</v>
      </c>
      <c r="W558" s="30">
        <v>1</v>
      </c>
      <c r="X558" s="24">
        <v>20458087</v>
      </c>
      <c r="Y558" s="24" t="s">
        <v>310</v>
      </c>
      <c r="Z558" s="26" t="s">
        <v>269</v>
      </c>
      <c r="AA558" s="37" t="s">
        <v>389</v>
      </c>
      <c r="AB558" s="32" t="s">
        <v>390</v>
      </c>
      <c r="AC558" s="32" t="s">
        <v>391</v>
      </c>
    </row>
    <row r="559" spans="1:29" x14ac:dyDescent="0.35">
      <c r="A559" s="70" t="s">
        <v>386</v>
      </c>
      <c r="B559" s="71">
        <v>2010</v>
      </c>
      <c r="C559" s="27" t="s">
        <v>387</v>
      </c>
      <c r="D559" s="27" t="s">
        <v>387</v>
      </c>
      <c r="E559" s="27" t="s">
        <v>229</v>
      </c>
      <c r="F559" s="71">
        <v>1</v>
      </c>
      <c r="G559" s="27" t="s">
        <v>269</v>
      </c>
      <c r="H559" s="27" t="s">
        <v>270</v>
      </c>
      <c r="I559" s="73">
        <v>40</v>
      </c>
      <c r="J559" s="73">
        <v>80</v>
      </c>
      <c r="K559" s="27" t="s">
        <v>388</v>
      </c>
      <c r="L559" s="75">
        <v>1.22</v>
      </c>
      <c r="M559" s="75">
        <v>0.64</v>
      </c>
      <c r="N559" s="75">
        <v>2.33</v>
      </c>
      <c r="O559" s="71">
        <v>1</v>
      </c>
      <c r="P559" s="71" t="s">
        <v>272</v>
      </c>
      <c r="Q559" s="71" t="s">
        <v>272</v>
      </c>
      <c r="R559" s="71">
        <v>1</v>
      </c>
      <c r="S559" s="71">
        <v>1</v>
      </c>
      <c r="T559" s="71">
        <v>1</v>
      </c>
      <c r="U559" s="84">
        <f t="shared" si="8"/>
        <v>2</v>
      </c>
      <c r="V559" s="71">
        <v>0</v>
      </c>
      <c r="W559" s="71">
        <v>1</v>
      </c>
      <c r="X559" s="27">
        <v>20458087</v>
      </c>
      <c r="Y559" s="27" t="s">
        <v>310</v>
      </c>
      <c r="Z559" s="28" t="s">
        <v>269</v>
      </c>
      <c r="AA559" s="56" t="s">
        <v>389</v>
      </c>
      <c r="AB559" s="76" t="s">
        <v>390</v>
      </c>
      <c r="AC559" s="76" t="s">
        <v>391</v>
      </c>
    </row>
    <row r="569" spans="13:18" x14ac:dyDescent="0.35">
      <c r="M569" s="77"/>
      <c r="N569" s="7"/>
      <c r="O569" s="7"/>
      <c r="P569" s="7"/>
      <c r="Q569" s="7"/>
      <c r="R569" s="77"/>
    </row>
    <row r="570" spans="13:18" x14ac:dyDescent="0.35">
      <c r="M570" s="77"/>
      <c r="N570" s="7"/>
      <c r="O570" s="7"/>
      <c r="P570" s="7"/>
      <c r="Q570" s="7"/>
      <c r="R570" s="77"/>
    </row>
    <row r="571" spans="13:18" x14ac:dyDescent="0.35">
      <c r="M571" s="77"/>
      <c r="N571" s="7"/>
      <c r="O571" s="7"/>
      <c r="P571" s="7"/>
      <c r="Q571" s="7"/>
      <c r="R571" s="77"/>
    </row>
    <row r="572" spans="13:18" x14ac:dyDescent="0.35">
      <c r="M572" s="77"/>
      <c r="N572" s="7"/>
      <c r="O572" s="7"/>
      <c r="P572" s="7"/>
      <c r="Q572" s="7"/>
      <c r="R572" s="77"/>
    </row>
    <row r="573" spans="13:18" x14ac:dyDescent="0.35">
      <c r="M573" s="77"/>
      <c r="N573" s="7"/>
      <c r="O573" s="7"/>
      <c r="P573" s="7"/>
      <c r="Q573" s="7"/>
      <c r="R573" s="77"/>
    </row>
    <row r="574" spans="13:18" x14ac:dyDescent="0.35">
      <c r="M574" s="77"/>
      <c r="N574" s="7"/>
      <c r="O574" s="7"/>
      <c r="P574" s="7"/>
      <c r="Q574" s="7"/>
      <c r="R574" s="77"/>
    </row>
    <row r="575" spans="13:18" x14ac:dyDescent="0.35">
      <c r="M575" s="77"/>
      <c r="N575" s="7"/>
      <c r="O575" s="7"/>
      <c r="P575" s="7"/>
      <c r="Q575" s="7"/>
      <c r="R575" s="77"/>
    </row>
    <row r="576" spans="13:18" x14ac:dyDescent="0.35">
      <c r="M576" s="77"/>
      <c r="N576" s="7"/>
      <c r="O576" s="7"/>
      <c r="P576" s="7"/>
      <c r="Q576" s="7"/>
      <c r="R576" s="77"/>
    </row>
    <row r="577" spans="13:18" x14ac:dyDescent="0.35">
      <c r="M577" s="77"/>
      <c r="N577" s="7"/>
      <c r="O577" s="7"/>
      <c r="P577" s="7"/>
      <c r="Q577" s="7"/>
      <c r="R577" s="77"/>
    </row>
    <row r="578" spans="13:18" x14ac:dyDescent="0.35">
      <c r="M578" s="77"/>
      <c r="N578" s="7"/>
      <c r="O578" s="7"/>
      <c r="P578" s="7"/>
      <c r="Q578" s="7"/>
      <c r="R578" s="77"/>
    </row>
    <row r="579" spans="13:18" x14ac:dyDescent="0.35">
      <c r="M579" s="77"/>
      <c r="N579" s="7"/>
      <c r="O579" s="7"/>
      <c r="P579" s="7"/>
      <c r="Q579" s="7"/>
      <c r="R579" s="77"/>
    </row>
    <row r="580" spans="13:18" x14ac:dyDescent="0.35">
      <c r="M580" s="77"/>
      <c r="N580" s="7"/>
      <c r="O580" s="7"/>
      <c r="P580" s="7"/>
      <c r="Q580" s="7"/>
      <c r="R580" s="77"/>
    </row>
    <row r="581" spans="13:18" x14ac:dyDescent="0.35">
      <c r="M581" s="77"/>
      <c r="N581" s="7"/>
      <c r="O581" s="7"/>
      <c r="P581" s="7"/>
      <c r="Q581" s="7"/>
      <c r="R581" s="77"/>
    </row>
    <row r="582" spans="13:18" x14ac:dyDescent="0.35">
      <c r="M582" s="77"/>
      <c r="N582" s="7"/>
      <c r="O582" s="7"/>
      <c r="P582" s="7"/>
      <c r="Q582" s="7"/>
      <c r="R582" s="77"/>
    </row>
    <row r="583" spans="13:18" x14ac:dyDescent="0.35">
      <c r="M583" s="77"/>
      <c r="N583" s="7"/>
      <c r="O583" s="7"/>
      <c r="P583" s="7"/>
      <c r="Q583" s="7"/>
      <c r="R583" s="77"/>
    </row>
    <row r="584" spans="13:18" x14ac:dyDescent="0.35">
      <c r="M584" s="77"/>
      <c r="N584" s="7"/>
      <c r="O584" s="7"/>
      <c r="P584" s="7"/>
      <c r="Q584" s="7"/>
      <c r="R584" s="77"/>
    </row>
  </sheetData>
  <autoFilter ref="A2:AC559" xr:uid="{C686EFDF-B31A-4168-B909-919BE928BD5D}">
    <sortState xmlns:xlrd2="http://schemas.microsoft.com/office/spreadsheetml/2017/richdata2" ref="A3:AC559">
      <sortCondition descending="1" ref="J2:J559"/>
    </sortState>
  </autoFilter>
  <mergeCells count="4">
    <mergeCell ref="O1:U1"/>
    <mergeCell ref="V1:W1"/>
    <mergeCell ref="X1:AC1"/>
    <mergeCell ref="A1:N1"/>
  </mergeCells>
  <phoneticPr fontId="22" type="noConversion"/>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8730C6-DE7D-4094-BE31-53E7C2DE1A1C}">
  <sheetPr>
    <tabColor rgb="FFF3F8B2"/>
  </sheetPr>
  <dimension ref="A1:V392"/>
  <sheetViews>
    <sheetView zoomScaleNormal="100" workbookViewId="0">
      <pane ySplit="2" topLeftCell="A3" activePane="bottomLeft" state="frozen"/>
      <selection pane="bottomLeft" activeCell="A9" sqref="A9"/>
    </sheetView>
  </sheetViews>
  <sheetFormatPr defaultColWidth="9.1796875" defaultRowHeight="14.5" x14ac:dyDescent="0.35"/>
  <cols>
    <col min="1" max="1" width="19.54296875" style="8" bestFit="1" customWidth="1"/>
    <col min="2" max="2" width="12.453125" style="4" customWidth="1"/>
    <col min="3" max="3" width="34.1796875" style="8" bestFit="1" customWidth="1"/>
    <col min="4" max="4" width="33.26953125" style="8" bestFit="1" customWidth="1"/>
    <col min="5" max="6" width="21.81640625" style="8" customWidth="1"/>
    <col min="7" max="7" width="15.54296875" style="7" customWidth="1"/>
    <col min="8" max="8" width="16.81640625" style="77" customWidth="1"/>
    <col min="9" max="9" width="13.1796875" style="7" customWidth="1"/>
    <col min="10" max="11" width="14.7265625" style="7" customWidth="1"/>
    <col min="12" max="12" width="15.54296875" style="7" customWidth="1"/>
    <col min="13" max="13" width="16.81640625" style="77" customWidth="1"/>
    <col min="14" max="14" width="13.1796875" style="7" customWidth="1"/>
    <col min="15" max="16" width="14.7265625" style="7" customWidth="1"/>
    <col min="17" max="17" width="13.54296875" style="8" bestFit="1" customWidth="1"/>
    <col min="18" max="18" width="187.7265625" style="7" bestFit="1" customWidth="1"/>
    <col min="19" max="19" width="55.54296875" style="7" bestFit="1" customWidth="1"/>
    <col min="20" max="16384" width="9.1796875" style="7"/>
  </cols>
  <sheetData>
    <row r="1" spans="1:19" x14ac:dyDescent="0.35">
      <c r="A1" s="142" t="s">
        <v>237</v>
      </c>
      <c r="B1" s="142" t="s">
        <v>238</v>
      </c>
      <c r="C1" s="142" t="s">
        <v>239</v>
      </c>
      <c r="D1" s="142" t="s">
        <v>240</v>
      </c>
      <c r="E1" s="142" t="s">
        <v>241</v>
      </c>
      <c r="F1" s="142" t="s">
        <v>243</v>
      </c>
      <c r="G1" s="144" t="s">
        <v>1528</v>
      </c>
      <c r="H1" s="145"/>
      <c r="I1" s="145"/>
      <c r="J1" s="145"/>
      <c r="K1" s="146"/>
      <c r="L1" s="147" t="s">
        <v>1529</v>
      </c>
      <c r="M1" s="148"/>
      <c r="N1" s="148"/>
      <c r="O1" s="148"/>
      <c r="P1" s="148"/>
      <c r="Q1" s="149" t="s">
        <v>260</v>
      </c>
      <c r="R1" s="149" t="s">
        <v>264</v>
      </c>
      <c r="S1" s="149" t="s">
        <v>265</v>
      </c>
    </row>
    <row r="2" spans="1:19" s="10" customFormat="1" ht="54" customHeight="1" x14ac:dyDescent="0.35">
      <c r="A2" s="143"/>
      <c r="B2" s="143"/>
      <c r="C2" s="143"/>
      <c r="D2" s="143"/>
      <c r="E2" s="143"/>
      <c r="F2" s="143"/>
      <c r="G2" s="90" t="s">
        <v>245</v>
      </c>
      <c r="H2" s="92" t="s">
        <v>246</v>
      </c>
      <c r="I2" s="91" t="s">
        <v>248</v>
      </c>
      <c r="J2" s="91" t="s">
        <v>249</v>
      </c>
      <c r="K2" s="91" t="s">
        <v>250</v>
      </c>
      <c r="L2" s="93" t="s">
        <v>245</v>
      </c>
      <c r="M2" s="93" t="s">
        <v>246</v>
      </c>
      <c r="N2" s="94" t="s">
        <v>248</v>
      </c>
      <c r="O2" s="94" t="s">
        <v>249</v>
      </c>
      <c r="P2" s="94" t="s">
        <v>250</v>
      </c>
      <c r="Q2" s="150"/>
      <c r="R2" s="150"/>
      <c r="S2" s="150"/>
    </row>
    <row r="3" spans="1:19" s="9" customFormat="1" ht="15.5" customHeight="1" x14ac:dyDescent="0.35">
      <c r="A3" s="24" t="s">
        <v>267</v>
      </c>
      <c r="B3" s="30">
        <v>2019</v>
      </c>
      <c r="C3" s="24" t="s">
        <v>268</v>
      </c>
      <c r="D3" s="24" t="s">
        <v>268</v>
      </c>
      <c r="E3" s="24" t="s">
        <v>194</v>
      </c>
      <c r="F3" s="24" t="s">
        <v>269</v>
      </c>
      <c r="G3" s="87" t="s">
        <v>1525</v>
      </c>
      <c r="H3" s="87" t="s">
        <v>1525</v>
      </c>
      <c r="I3" s="79" t="s">
        <v>1525</v>
      </c>
      <c r="J3" s="79" t="s">
        <v>1525</v>
      </c>
      <c r="K3" s="79" t="s">
        <v>1525</v>
      </c>
      <c r="L3" s="88">
        <v>4</v>
      </c>
      <c r="M3" s="88">
        <v>47782</v>
      </c>
      <c r="N3" s="80">
        <v>1.07</v>
      </c>
      <c r="O3" s="80">
        <v>0.36</v>
      </c>
      <c r="P3" s="80">
        <v>3.17</v>
      </c>
      <c r="Q3" s="24">
        <v>31113819</v>
      </c>
      <c r="R3" s="32" t="s">
        <v>275</v>
      </c>
      <c r="S3" s="32" t="s">
        <v>276</v>
      </c>
    </row>
    <row r="4" spans="1:19" s="9" customFormat="1" x14ac:dyDescent="0.35">
      <c r="A4" s="24" t="s">
        <v>267</v>
      </c>
      <c r="B4" s="30">
        <v>2019</v>
      </c>
      <c r="C4" s="24" t="s">
        <v>268</v>
      </c>
      <c r="D4" s="24" t="s">
        <v>268</v>
      </c>
      <c r="E4" s="24" t="s">
        <v>166</v>
      </c>
      <c r="F4" s="24" t="s">
        <v>269</v>
      </c>
      <c r="G4" s="87" t="s">
        <v>1525</v>
      </c>
      <c r="H4" s="87" t="s">
        <v>1525</v>
      </c>
      <c r="I4" s="80" t="s">
        <v>1525</v>
      </c>
      <c r="J4" s="80" t="s">
        <v>1525</v>
      </c>
      <c r="K4" s="80" t="s">
        <v>1525</v>
      </c>
      <c r="L4" s="88">
        <v>6</v>
      </c>
      <c r="M4" s="88">
        <v>13299</v>
      </c>
      <c r="N4" s="80">
        <v>1.27</v>
      </c>
      <c r="O4" s="80">
        <v>0.26</v>
      </c>
      <c r="P4" s="80">
        <v>6.15</v>
      </c>
      <c r="Q4" s="24">
        <v>31113819</v>
      </c>
      <c r="R4" s="32" t="s">
        <v>275</v>
      </c>
      <c r="S4" s="32" t="s">
        <v>276</v>
      </c>
    </row>
    <row r="5" spans="1:19" s="9" customFormat="1" x14ac:dyDescent="0.35">
      <c r="A5" s="24" t="s">
        <v>267</v>
      </c>
      <c r="B5" s="30">
        <v>2019</v>
      </c>
      <c r="C5" s="24" t="s">
        <v>268</v>
      </c>
      <c r="D5" s="24" t="s">
        <v>268</v>
      </c>
      <c r="E5" s="24" t="s">
        <v>30</v>
      </c>
      <c r="F5" s="24" t="s">
        <v>269</v>
      </c>
      <c r="G5" s="87" t="s">
        <v>1525</v>
      </c>
      <c r="H5" s="87" t="s">
        <v>1525</v>
      </c>
      <c r="I5" s="79" t="s">
        <v>1525</v>
      </c>
      <c r="J5" s="79" t="s">
        <v>1525</v>
      </c>
      <c r="K5" s="79" t="s">
        <v>1525</v>
      </c>
      <c r="L5" s="88">
        <v>8</v>
      </c>
      <c r="M5" s="88">
        <v>42874</v>
      </c>
      <c r="N5" s="80">
        <v>0.83</v>
      </c>
      <c r="O5" s="80">
        <v>0.35</v>
      </c>
      <c r="P5" s="80">
        <v>1.98</v>
      </c>
      <c r="Q5" s="24">
        <v>31113819</v>
      </c>
      <c r="R5" s="32" t="s">
        <v>275</v>
      </c>
      <c r="S5" s="32" t="s">
        <v>276</v>
      </c>
    </row>
    <row r="6" spans="1:19" s="9" customFormat="1" x14ac:dyDescent="0.35">
      <c r="A6" s="24" t="s">
        <v>282</v>
      </c>
      <c r="B6" s="30">
        <v>2016</v>
      </c>
      <c r="C6" s="24" t="s">
        <v>283</v>
      </c>
      <c r="D6" s="24" t="s">
        <v>283</v>
      </c>
      <c r="E6" s="24" t="s">
        <v>229</v>
      </c>
      <c r="F6" s="24" t="s">
        <v>269</v>
      </c>
      <c r="G6" s="87" t="s">
        <v>1525</v>
      </c>
      <c r="H6" s="87" t="s">
        <v>1525</v>
      </c>
      <c r="I6" s="80" t="s">
        <v>1525</v>
      </c>
      <c r="J6" s="80" t="s">
        <v>1525</v>
      </c>
      <c r="K6" s="80" t="s">
        <v>1525</v>
      </c>
      <c r="L6" s="88">
        <v>8</v>
      </c>
      <c r="M6" s="88">
        <v>39781</v>
      </c>
      <c r="N6" s="80">
        <v>2.2200000000000002</v>
      </c>
      <c r="O6" s="80">
        <v>1.37</v>
      </c>
      <c r="P6" s="80">
        <v>3.59</v>
      </c>
      <c r="Q6" s="24">
        <v>27742674</v>
      </c>
      <c r="R6" s="32" t="s">
        <v>286</v>
      </c>
      <c r="S6" s="32" t="s">
        <v>287</v>
      </c>
    </row>
    <row r="7" spans="1:19" s="9" customFormat="1" x14ac:dyDescent="0.35">
      <c r="A7" s="24" t="s">
        <v>267</v>
      </c>
      <c r="B7" s="30">
        <v>2019</v>
      </c>
      <c r="C7" s="24" t="s">
        <v>268</v>
      </c>
      <c r="D7" s="24" t="s">
        <v>268</v>
      </c>
      <c r="E7" s="24" t="s">
        <v>229</v>
      </c>
      <c r="F7" s="24" t="s">
        <v>269</v>
      </c>
      <c r="G7" s="87" t="s">
        <v>1525</v>
      </c>
      <c r="H7" s="87" t="s">
        <v>1525</v>
      </c>
      <c r="I7" s="80" t="s">
        <v>1525</v>
      </c>
      <c r="J7" s="80" t="s">
        <v>1525</v>
      </c>
      <c r="K7" s="80" t="s">
        <v>1525</v>
      </c>
      <c r="L7" s="88">
        <v>10</v>
      </c>
      <c r="M7" s="88">
        <v>38974</v>
      </c>
      <c r="N7" s="80">
        <v>1.61</v>
      </c>
      <c r="O7" s="80">
        <v>0.81</v>
      </c>
      <c r="P7" s="80">
        <v>3.22</v>
      </c>
      <c r="Q7" s="24">
        <v>31113819</v>
      </c>
      <c r="R7" s="32" t="s">
        <v>275</v>
      </c>
      <c r="S7" s="32" t="s">
        <v>276</v>
      </c>
    </row>
    <row r="8" spans="1:19" s="9" customFormat="1" x14ac:dyDescent="0.35">
      <c r="A8" s="24" t="s">
        <v>282</v>
      </c>
      <c r="B8" s="30">
        <v>2016</v>
      </c>
      <c r="C8" s="24" t="s">
        <v>283</v>
      </c>
      <c r="D8" s="24" t="s">
        <v>283</v>
      </c>
      <c r="E8" s="24" t="s">
        <v>166</v>
      </c>
      <c r="F8" s="24" t="s">
        <v>269</v>
      </c>
      <c r="G8" s="87" t="s">
        <v>1525</v>
      </c>
      <c r="H8" s="87" t="s">
        <v>1525</v>
      </c>
      <c r="I8" s="80" t="s">
        <v>1525</v>
      </c>
      <c r="J8" s="80" t="s">
        <v>1525</v>
      </c>
      <c r="K8" s="85" t="s">
        <v>1525</v>
      </c>
      <c r="L8" s="88">
        <v>14</v>
      </c>
      <c r="M8" s="88">
        <v>14224</v>
      </c>
      <c r="N8" s="80">
        <v>0.7</v>
      </c>
      <c r="O8" s="80">
        <v>0.32</v>
      </c>
      <c r="P8" s="85">
        <v>1.53</v>
      </c>
      <c r="Q8" s="24">
        <v>27742674</v>
      </c>
      <c r="R8" s="32" t="s">
        <v>286</v>
      </c>
      <c r="S8" s="32" t="s">
        <v>287</v>
      </c>
    </row>
    <row r="9" spans="1:19" s="9" customFormat="1" x14ac:dyDescent="0.35">
      <c r="A9" s="24" t="s">
        <v>282</v>
      </c>
      <c r="B9" s="30">
        <v>2016</v>
      </c>
      <c r="C9" s="24" t="s">
        <v>283</v>
      </c>
      <c r="D9" s="24" t="s">
        <v>283</v>
      </c>
      <c r="E9" s="24" t="s">
        <v>35</v>
      </c>
      <c r="F9" s="24" t="s">
        <v>269</v>
      </c>
      <c r="G9" s="87" t="s">
        <v>1525</v>
      </c>
      <c r="H9" s="87" t="s">
        <v>1525</v>
      </c>
      <c r="I9" s="79" t="s">
        <v>1525</v>
      </c>
      <c r="J9" s="79" t="s">
        <v>1525</v>
      </c>
      <c r="K9" s="79" t="s">
        <v>1525</v>
      </c>
      <c r="L9" s="88">
        <v>14</v>
      </c>
      <c r="M9" s="88">
        <v>56790</v>
      </c>
      <c r="N9" s="80">
        <v>0.73</v>
      </c>
      <c r="O9" s="80">
        <v>0.42</v>
      </c>
      <c r="P9" s="80">
        <v>1.29</v>
      </c>
      <c r="Q9" s="24">
        <v>27742674</v>
      </c>
      <c r="R9" s="32" t="s">
        <v>286</v>
      </c>
      <c r="S9" s="32" t="s">
        <v>287</v>
      </c>
    </row>
    <row r="10" spans="1:19" s="9" customFormat="1" x14ac:dyDescent="0.35">
      <c r="A10" s="24" t="s">
        <v>333</v>
      </c>
      <c r="B10" s="30">
        <v>2016</v>
      </c>
      <c r="C10" s="24" t="s">
        <v>334</v>
      </c>
      <c r="D10" s="24" t="s">
        <v>334</v>
      </c>
      <c r="E10" s="24" t="s">
        <v>160</v>
      </c>
      <c r="F10" s="24" t="s">
        <v>297</v>
      </c>
      <c r="G10" s="87">
        <v>11</v>
      </c>
      <c r="H10" s="87">
        <v>506</v>
      </c>
      <c r="I10" s="102">
        <v>0.59049000000000018</v>
      </c>
      <c r="J10" s="102">
        <v>0.22190066239999998</v>
      </c>
      <c r="K10" s="102">
        <v>1.4693280768000003</v>
      </c>
      <c r="L10" s="88">
        <v>17</v>
      </c>
      <c r="M10" s="88">
        <v>665</v>
      </c>
      <c r="N10" s="102">
        <v>1.1592740742999998</v>
      </c>
      <c r="O10" s="102">
        <v>0.73390402239999986</v>
      </c>
      <c r="P10" s="102">
        <v>1.8424351792999989</v>
      </c>
      <c r="Q10" s="24">
        <v>26707237</v>
      </c>
      <c r="R10" s="32" t="s">
        <v>338</v>
      </c>
      <c r="S10" s="32" t="s">
        <v>339</v>
      </c>
    </row>
    <row r="11" spans="1:19" s="9" customFormat="1" x14ac:dyDescent="0.35">
      <c r="A11" s="24" t="s">
        <v>367</v>
      </c>
      <c r="B11" s="30">
        <v>2022</v>
      </c>
      <c r="C11" s="24" t="s">
        <v>296</v>
      </c>
      <c r="D11" s="24" t="s">
        <v>296</v>
      </c>
      <c r="E11" s="26" t="s">
        <v>21</v>
      </c>
      <c r="F11" s="26" t="s">
        <v>380</v>
      </c>
      <c r="G11" s="87">
        <v>4</v>
      </c>
      <c r="H11" s="87">
        <v>15232</v>
      </c>
      <c r="I11" s="102">
        <v>1.83</v>
      </c>
      <c r="J11" s="102">
        <v>0.36</v>
      </c>
      <c r="K11" s="102">
        <v>9.31</v>
      </c>
      <c r="L11" s="88">
        <v>17</v>
      </c>
      <c r="M11" s="88">
        <v>16897</v>
      </c>
      <c r="N11" s="102">
        <v>1.8</v>
      </c>
      <c r="O11" s="102">
        <v>1</v>
      </c>
      <c r="P11" s="102">
        <v>3.26</v>
      </c>
      <c r="Q11" s="24">
        <v>34915752</v>
      </c>
      <c r="R11" s="32" t="s">
        <v>370</v>
      </c>
      <c r="S11" s="32" t="s">
        <v>371</v>
      </c>
    </row>
    <row r="12" spans="1:19" s="9" customFormat="1" x14ac:dyDescent="0.35">
      <c r="A12" s="24" t="s">
        <v>428</v>
      </c>
      <c r="B12" s="30">
        <v>2010</v>
      </c>
      <c r="C12" s="24" t="s">
        <v>415</v>
      </c>
      <c r="D12" s="24" t="s">
        <v>415</v>
      </c>
      <c r="E12" s="24" t="s">
        <v>15</v>
      </c>
      <c r="F12" s="24" t="s">
        <v>269</v>
      </c>
      <c r="G12" s="87">
        <v>47</v>
      </c>
      <c r="H12" s="87">
        <v>28319</v>
      </c>
      <c r="I12" s="80">
        <v>1.1040808032</v>
      </c>
      <c r="J12" s="80">
        <v>0.69568836930000022</v>
      </c>
      <c r="K12" s="80">
        <v>1.7623416832000005</v>
      </c>
      <c r="L12" s="88">
        <v>21</v>
      </c>
      <c r="M12" s="88">
        <v>39628</v>
      </c>
      <c r="N12" s="80">
        <v>0.90392079679999982</v>
      </c>
      <c r="O12" s="80">
        <v>0.55840594490000006</v>
      </c>
      <c r="P12" s="80">
        <v>1.4693280768000003</v>
      </c>
      <c r="Q12" s="24">
        <v>20730623</v>
      </c>
      <c r="R12" s="32" t="s">
        <v>431</v>
      </c>
      <c r="S12" s="32" t="s">
        <v>432</v>
      </c>
    </row>
    <row r="13" spans="1:19" s="9" customFormat="1" x14ac:dyDescent="0.35">
      <c r="A13" s="24" t="s">
        <v>282</v>
      </c>
      <c r="B13" s="30">
        <v>2017</v>
      </c>
      <c r="C13" s="24" t="s">
        <v>268</v>
      </c>
      <c r="D13" s="24" t="s">
        <v>268</v>
      </c>
      <c r="E13" s="24" t="s">
        <v>54</v>
      </c>
      <c r="F13" s="24" t="s">
        <v>269</v>
      </c>
      <c r="G13" s="87" t="s">
        <v>1525</v>
      </c>
      <c r="H13" s="87" t="s">
        <v>1525</v>
      </c>
      <c r="I13" s="79" t="s">
        <v>1525</v>
      </c>
      <c r="J13" s="79" t="s">
        <v>1525</v>
      </c>
      <c r="K13" s="79" t="s">
        <v>1525</v>
      </c>
      <c r="L13" s="88">
        <v>21</v>
      </c>
      <c r="M13" s="88">
        <v>103811</v>
      </c>
      <c r="N13" s="80">
        <v>1.39</v>
      </c>
      <c r="O13" s="80">
        <v>0.93</v>
      </c>
      <c r="P13" s="80">
        <v>2.08</v>
      </c>
      <c r="Q13" s="24">
        <v>28314823</v>
      </c>
      <c r="R13" s="32" t="s">
        <v>322</v>
      </c>
      <c r="S13" s="32" t="s">
        <v>323</v>
      </c>
    </row>
    <row r="14" spans="1:19" s="9" customFormat="1" x14ac:dyDescent="0.35">
      <c r="A14" s="24" t="s">
        <v>367</v>
      </c>
      <c r="B14" s="30">
        <v>2022</v>
      </c>
      <c r="C14" s="24" t="s">
        <v>296</v>
      </c>
      <c r="D14" s="24" t="s">
        <v>296</v>
      </c>
      <c r="E14" s="26" t="s">
        <v>206</v>
      </c>
      <c r="F14" s="24" t="s">
        <v>380</v>
      </c>
      <c r="G14" s="87">
        <v>7</v>
      </c>
      <c r="H14" s="87">
        <v>13423</v>
      </c>
      <c r="I14" s="102">
        <v>0.21</v>
      </c>
      <c r="J14" s="102">
        <v>0.04</v>
      </c>
      <c r="K14" s="102">
        <v>1.03</v>
      </c>
      <c r="L14" s="88">
        <v>22</v>
      </c>
      <c r="M14" s="88">
        <v>15604</v>
      </c>
      <c r="N14" s="102">
        <v>2.2999999999999998</v>
      </c>
      <c r="O14" s="102">
        <v>1.34</v>
      </c>
      <c r="P14" s="102">
        <v>3.97</v>
      </c>
      <c r="Q14" s="24">
        <v>34915752</v>
      </c>
      <c r="R14" s="32" t="s">
        <v>370</v>
      </c>
      <c r="S14" s="32" t="s">
        <v>371</v>
      </c>
    </row>
    <row r="15" spans="1:19" s="9" customFormat="1" x14ac:dyDescent="0.35">
      <c r="A15" s="24" t="s">
        <v>428</v>
      </c>
      <c r="B15" s="30">
        <v>2010</v>
      </c>
      <c r="C15" s="24" t="s">
        <v>455</v>
      </c>
      <c r="D15" s="24" t="s">
        <v>455</v>
      </c>
      <c r="E15" s="24" t="s">
        <v>15</v>
      </c>
      <c r="F15" s="24" t="s">
        <v>269</v>
      </c>
      <c r="G15" s="87">
        <v>94</v>
      </c>
      <c r="H15" s="87">
        <v>28319</v>
      </c>
      <c r="I15" s="80">
        <v>1</v>
      </c>
      <c r="J15" s="80">
        <v>0.73390402239999986</v>
      </c>
      <c r="K15" s="80">
        <v>1.4025517307000002</v>
      </c>
      <c r="L15" s="88">
        <v>26</v>
      </c>
      <c r="M15" s="88">
        <v>39628</v>
      </c>
      <c r="N15" s="80">
        <v>0.69568836930000022</v>
      </c>
      <c r="O15" s="80">
        <v>0.41821194239999987</v>
      </c>
      <c r="P15" s="80">
        <v>1.1040808032</v>
      </c>
      <c r="Q15" s="24">
        <v>20730623</v>
      </c>
      <c r="R15" s="32" t="s">
        <v>431</v>
      </c>
      <c r="S15" s="32" t="s">
        <v>432</v>
      </c>
    </row>
    <row r="16" spans="1:19" s="9" customFormat="1" x14ac:dyDescent="0.35">
      <c r="A16" s="24" t="s">
        <v>518</v>
      </c>
      <c r="B16" s="30">
        <v>2014</v>
      </c>
      <c r="C16" s="24" t="s">
        <v>283</v>
      </c>
      <c r="D16" s="24" t="s">
        <v>283</v>
      </c>
      <c r="E16" s="26" t="s">
        <v>67</v>
      </c>
      <c r="F16" s="26" t="s">
        <v>302</v>
      </c>
      <c r="G16" s="87">
        <v>53</v>
      </c>
      <c r="H16" s="87">
        <v>26636</v>
      </c>
      <c r="I16" s="102">
        <v>1.57</v>
      </c>
      <c r="J16" s="102">
        <v>1.1200000000000001</v>
      </c>
      <c r="K16" s="102">
        <v>2.1800000000000002</v>
      </c>
      <c r="L16" s="88">
        <v>26</v>
      </c>
      <c r="M16" s="88">
        <v>28089</v>
      </c>
      <c r="N16" s="102">
        <v>1.03</v>
      </c>
      <c r="O16" s="102">
        <v>0.66</v>
      </c>
      <c r="P16" s="102">
        <v>1.63</v>
      </c>
      <c r="Q16" s="26">
        <v>24997743</v>
      </c>
      <c r="R16" s="32" t="s">
        <v>521</v>
      </c>
      <c r="S16" s="32" t="s">
        <v>522</v>
      </c>
    </row>
    <row r="17" spans="1:19" s="9" customFormat="1" x14ac:dyDescent="0.35">
      <c r="A17" s="24" t="s">
        <v>428</v>
      </c>
      <c r="B17" s="30">
        <v>2010</v>
      </c>
      <c r="C17" s="24" t="s">
        <v>491</v>
      </c>
      <c r="D17" s="24" t="s">
        <v>491</v>
      </c>
      <c r="E17" s="24" t="s">
        <v>15</v>
      </c>
      <c r="F17" s="24" t="s">
        <v>269</v>
      </c>
      <c r="G17" s="87">
        <v>78</v>
      </c>
      <c r="H17" s="87">
        <v>28319</v>
      </c>
      <c r="I17" s="80">
        <v>1</v>
      </c>
      <c r="J17" s="80">
        <v>0.69568836930000022</v>
      </c>
      <c r="K17" s="80">
        <v>1.4693280768000003</v>
      </c>
      <c r="L17" s="88">
        <v>28</v>
      </c>
      <c r="M17" s="88">
        <v>39628</v>
      </c>
      <c r="N17" s="80">
        <v>1.1040808032</v>
      </c>
      <c r="O17" s="80">
        <v>0.77378093749999999</v>
      </c>
      <c r="P17" s="80">
        <v>1.6105100000000006</v>
      </c>
      <c r="Q17" s="24">
        <v>20730623</v>
      </c>
      <c r="R17" s="32" t="s">
        <v>431</v>
      </c>
      <c r="S17" s="32" t="s">
        <v>432</v>
      </c>
    </row>
    <row r="18" spans="1:19" s="9" customFormat="1" x14ac:dyDescent="0.35">
      <c r="A18" s="24" t="s">
        <v>428</v>
      </c>
      <c r="B18" s="30">
        <v>2010</v>
      </c>
      <c r="C18" s="24" t="s">
        <v>307</v>
      </c>
      <c r="D18" s="24" t="s">
        <v>307</v>
      </c>
      <c r="E18" s="24" t="s">
        <v>15</v>
      </c>
      <c r="F18" s="24" t="s">
        <v>269</v>
      </c>
      <c r="G18" s="87">
        <v>21</v>
      </c>
      <c r="H18" s="87" t="s">
        <v>1521</v>
      </c>
      <c r="I18" s="80">
        <v>0.69568836930000022</v>
      </c>
      <c r="J18" s="80">
        <v>0.37073984319999986</v>
      </c>
      <c r="K18" s="80">
        <v>1.3382255776000005</v>
      </c>
      <c r="L18" s="88">
        <v>30</v>
      </c>
      <c r="M18" s="88" t="s">
        <v>1521</v>
      </c>
      <c r="N18" s="80">
        <v>0.69568836930000022</v>
      </c>
      <c r="O18" s="80">
        <v>0.44370531249999989</v>
      </c>
      <c r="P18" s="80">
        <v>1.7623416832000005</v>
      </c>
      <c r="Q18" s="24">
        <v>20730623</v>
      </c>
      <c r="R18" s="32" t="s">
        <v>431</v>
      </c>
      <c r="S18" s="32" t="s">
        <v>432</v>
      </c>
    </row>
    <row r="19" spans="1:19" s="9" customFormat="1" x14ac:dyDescent="0.35">
      <c r="A19" s="24" t="s">
        <v>367</v>
      </c>
      <c r="B19" s="30">
        <v>2022</v>
      </c>
      <c r="C19" s="24" t="s">
        <v>296</v>
      </c>
      <c r="D19" s="24" t="s">
        <v>296</v>
      </c>
      <c r="E19" s="26" t="s">
        <v>170</v>
      </c>
      <c r="F19" s="26" t="s">
        <v>380</v>
      </c>
      <c r="G19" s="87">
        <v>8</v>
      </c>
      <c r="H19" s="87">
        <v>22297</v>
      </c>
      <c r="I19" s="102">
        <v>0.76</v>
      </c>
      <c r="J19" s="102">
        <v>0.22</v>
      </c>
      <c r="K19" s="102">
        <v>2.68</v>
      </c>
      <c r="L19" s="88">
        <v>32</v>
      </c>
      <c r="M19" s="88">
        <v>23763</v>
      </c>
      <c r="N19" s="102">
        <v>1.36</v>
      </c>
      <c r="O19" s="102">
        <v>0.82</v>
      </c>
      <c r="P19" s="102">
        <v>2.2400000000000002</v>
      </c>
      <c r="Q19" s="24">
        <v>34915752</v>
      </c>
      <c r="R19" s="32" t="s">
        <v>370</v>
      </c>
      <c r="S19" s="32" t="s">
        <v>371</v>
      </c>
    </row>
    <row r="20" spans="1:19" s="9" customFormat="1" x14ac:dyDescent="0.35">
      <c r="A20" s="24" t="s">
        <v>630</v>
      </c>
      <c r="B20" s="30">
        <v>2005</v>
      </c>
      <c r="C20" s="24" t="s">
        <v>344</v>
      </c>
      <c r="D20" s="24" t="s">
        <v>344</v>
      </c>
      <c r="E20" s="24" t="s">
        <v>46</v>
      </c>
      <c r="F20" s="24" t="s">
        <v>394</v>
      </c>
      <c r="G20" s="87">
        <v>81</v>
      </c>
      <c r="H20" s="87">
        <v>3918</v>
      </c>
      <c r="I20" s="102">
        <v>1.2</v>
      </c>
      <c r="J20" s="102">
        <v>0.82</v>
      </c>
      <c r="K20" s="105">
        <v>1.76</v>
      </c>
      <c r="L20" s="88">
        <v>32</v>
      </c>
      <c r="M20" s="88">
        <v>1872</v>
      </c>
      <c r="N20" s="102">
        <v>1.37</v>
      </c>
      <c r="O20" s="102">
        <v>0.86</v>
      </c>
      <c r="P20" s="105">
        <v>2.2000000000000002</v>
      </c>
      <c r="Q20" s="24">
        <v>15947880</v>
      </c>
      <c r="R20" s="32" t="s">
        <v>633</v>
      </c>
      <c r="S20" s="32" t="s">
        <v>634</v>
      </c>
    </row>
    <row r="21" spans="1:19" s="9" customFormat="1" x14ac:dyDescent="0.35">
      <c r="A21" s="24" t="s">
        <v>282</v>
      </c>
      <c r="B21" s="30">
        <v>2016</v>
      </c>
      <c r="C21" s="24" t="s">
        <v>283</v>
      </c>
      <c r="D21" s="24" t="s">
        <v>283</v>
      </c>
      <c r="E21" s="24" t="s">
        <v>83</v>
      </c>
      <c r="F21" s="24" t="s">
        <v>269</v>
      </c>
      <c r="G21" s="87" t="s">
        <v>1525</v>
      </c>
      <c r="H21" s="87" t="s">
        <v>1525</v>
      </c>
      <c r="I21" s="79" t="s">
        <v>1525</v>
      </c>
      <c r="J21" s="79" t="s">
        <v>1525</v>
      </c>
      <c r="K21" s="86" t="s">
        <v>1525</v>
      </c>
      <c r="L21" s="88">
        <v>32</v>
      </c>
      <c r="M21" s="88">
        <v>28533</v>
      </c>
      <c r="N21" s="80">
        <v>1.56</v>
      </c>
      <c r="O21" s="80">
        <v>1.1499999999999899</v>
      </c>
      <c r="P21" s="106">
        <v>2.13</v>
      </c>
      <c r="Q21" s="24">
        <v>27742674</v>
      </c>
      <c r="R21" s="32" t="s">
        <v>286</v>
      </c>
      <c r="S21" s="32" t="s">
        <v>287</v>
      </c>
    </row>
    <row r="22" spans="1:19" s="9" customFormat="1" x14ac:dyDescent="0.35">
      <c r="A22" s="24" t="s">
        <v>476</v>
      </c>
      <c r="B22" s="30">
        <v>2011</v>
      </c>
      <c r="C22" s="24" t="s">
        <v>387</v>
      </c>
      <c r="D22" s="24" t="s">
        <v>387</v>
      </c>
      <c r="E22" s="24" t="s">
        <v>122</v>
      </c>
      <c r="F22" s="24" t="s">
        <v>297</v>
      </c>
      <c r="G22" s="87">
        <v>28</v>
      </c>
      <c r="H22" s="87">
        <v>14895</v>
      </c>
      <c r="I22" s="102">
        <v>0.94</v>
      </c>
      <c r="J22" s="102">
        <v>0.54</v>
      </c>
      <c r="K22" s="102">
        <v>1.65</v>
      </c>
      <c r="L22" s="88">
        <v>35</v>
      </c>
      <c r="M22" s="88">
        <v>22803</v>
      </c>
      <c r="N22" s="102">
        <v>1.04</v>
      </c>
      <c r="O22" s="102">
        <v>0.75</v>
      </c>
      <c r="P22" s="102">
        <v>1.46</v>
      </c>
      <c r="Q22" s="24">
        <v>21105029</v>
      </c>
      <c r="R22" s="32" t="s">
        <v>479</v>
      </c>
      <c r="S22" s="32" t="s">
        <v>480</v>
      </c>
    </row>
    <row r="23" spans="1:19" s="9" customFormat="1" x14ac:dyDescent="0.35">
      <c r="A23" s="24" t="s">
        <v>295</v>
      </c>
      <c r="B23" s="30">
        <v>2016</v>
      </c>
      <c r="C23" s="24" t="s">
        <v>296</v>
      </c>
      <c r="D23" s="24" t="s">
        <v>296</v>
      </c>
      <c r="E23" s="26" t="s">
        <v>122</v>
      </c>
      <c r="F23" s="26" t="s">
        <v>297</v>
      </c>
      <c r="G23" s="87">
        <v>12</v>
      </c>
      <c r="H23" s="87">
        <v>15687</v>
      </c>
      <c r="I23" s="102">
        <v>0.64</v>
      </c>
      <c r="J23" s="102">
        <v>0.26</v>
      </c>
      <c r="K23" s="102">
        <v>1.58</v>
      </c>
      <c r="L23" s="88">
        <v>35</v>
      </c>
      <c r="M23" s="88">
        <v>22335</v>
      </c>
      <c r="N23" s="102">
        <v>1.24</v>
      </c>
      <c r="O23" s="102">
        <v>0.91</v>
      </c>
      <c r="P23" s="102">
        <v>1.7</v>
      </c>
      <c r="Q23" s="24">
        <v>26756356</v>
      </c>
      <c r="R23" s="32" t="s">
        <v>300</v>
      </c>
      <c r="S23" s="32" t="s">
        <v>301</v>
      </c>
    </row>
    <row r="24" spans="1:19" s="9" customFormat="1" x14ac:dyDescent="0.35">
      <c r="A24" s="24" t="s">
        <v>295</v>
      </c>
      <c r="B24" s="30">
        <v>2016</v>
      </c>
      <c r="C24" s="24" t="s">
        <v>296</v>
      </c>
      <c r="D24" s="24" t="s">
        <v>296</v>
      </c>
      <c r="E24" s="24" t="s">
        <v>30</v>
      </c>
      <c r="F24" s="26" t="s">
        <v>269</v>
      </c>
      <c r="G24" s="87" t="s">
        <v>1525</v>
      </c>
      <c r="H24" s="87" t="s">
        <v>1525</v>
      </c>
      <c r="I24" s="79" t="s">
        <v>1525</v>
      </c>
      <c r="J24" s="79" t="s">
        <v>1525</v>
      </c>
      <c r="K24" s="79" t="s">
        <v>1525</v>
      </c>
      <c r="L24" s="88">
        <v>35</v>
      </c>
      <c r="M24" s="88">
        <v>38140</v>
      </c>
      <c r="N24" s="107">
        <v>1.3</v>
      </c>
      <c r="O24" s="107">
        <v>0.96</v>
      </c>
      <c r="P24" s="107">
        <v>1.76</v>
      </c>
      <c r="Q24" s="24">
        <v>26756356</v>
      </c>
      <c r="R24" s="32" t="s">
        <v>300</v>
      </c>
      <c r="S24" s="32" t="s">
        <v>301</v>
      </c>
    </row>
    <row r="25" spans="1:19" s="9" customFormat="1" x14ac:dyDescent="0.35">
      <c r="A25" s="24" t="s">
        <v>703</v>
      </c>
      <c r="B25" s="30">
        <v>2010</v>
      </c>
      <c r="C25" s="24" t="s">
        <v>491</v>
      </c>
      <c r="D25" s="24" t="s">
        <v>491</v>
      </c>
      <c r="E25" s="24" t="s">
        <v>442</v>
      </c>
      <c r="F25" s="24" t="s">
        <v>380</v>
      </c>
      <c r="G25" s="87">
        <v>101</v>
      </c>
      <c r="H25" s="87">
        <v>46837</v>
      </c>
      <c r="I25" s="80">
        <v>1.18</v>
      </c>
      <c r="J25" s="80">
        <v>0.83</v>
      </c>
      <c r="K25" s="80">
        <v>1.68</v>
      </c>
      <c r="L25" s="88">
        <v>38</v>
      </c>
      <c r="M25" s="88">
        <v>52625</v>
      </c>
      <c r="N25" s="80">
        <v>1.1599999999999999</v>
      </c>
      <c r="O25" s="80">
        <v>0.71</v>
      </c>
      <c r="P25" s="80">
        <v>1.9</v>
      </c>
      <c r="Q25" s="24">
        <v>20470974</v>
      </c>
      <c r="R25" s="32" t="s">
        <v>706</v>
      </c>
      <c r="S25" s="32" t="s">
        <v>707</v>
      </c>
    </row>
    <row r="26" spans="1:19" s="9" customFormat="1" x14ac:dyDescent="0.35">
      <c r="A26" s="24" t="s">
        <v>282</v>
      </c>
      <c r="B26" s="30">
        <v>2016</v>
      </c>
      <c r="C26" s="24" t="s">
        <v>283</v>
      </c>
      <c r="D26" s="24" t="s">
        <v>283</v>
      </c>
      <c r="E26" s="24" t="s">
        <v>30</v>
      </c>
      <c r="F26" s="24" t="s">
        <v>269</v>
      </c>
      <c r="G26" s="87" t="s">
        <v>1525</v>
      </c>
      <c r="H26" s="87" t="s">
        <v>1525</v>
      </c>
      <c r="I26" s="79" t="s">
        <v>1525</v>
      </c>
      <c r="J26" s="79" t="s">
        <v>1525</v>
      </c>
      <c r="K26" s="86" t="s">
        <v>1525</v>
      </c>
      <c r="L26" s="88">
        <v>39</v>
      </c>
      <c r="M26" s="88">
        <v>51105</v>
      </c>
      <c r="N26" s="80">
        <v>0.93</v>
      </c>
      <c r="O26" s="80">
        <v>0.63</v>
      </c>
      <c r="P26" s="106">
        <v>1.39</v>
      </c>
      <c r="Q26" s="24">
        <v>27742674</v>
      </c>
      <c r="R26" s="32" t="s">
        <v>286</v>
      </c>
      <c r="S26" s="32" t="s">
        <v>287</v>
      </c>
    </row>
    <row r="27" spans="1:19" s="9" customFormat="1" x14ac:dyDescent="0.35">
      <c r="A27" s="24" t="s">
        <v>386</v>
      </c>
      <c r="B27" s="30">
        <v>2010</v>
      </c>
      <c r="C27" s="24" t="s">
        <v>387</v>
      </c>
      <c r="D27" s="24" t="s">
        <v>387</v>
      </c>
      <c r="E27" s="24" t="s">
        <v>229</v>
      </c>
      <c r="F27" s="24" t="s">
        <v>269</v>
      </c>
      <c r="G27" s="87" t="s">
        <v>1525</v>
      </c>
      <c r="H27" s="87" t="s">
        <v>1525</v>
      </c>
      <c r="I27" s="80" t="s">
        <v>1525</v>
      </c>
      <c r="J27" s="80" t="s">
        <v>1525</v>
      </c>
      <c r="K27" s="106" t="s">
        <v>1525</v>
      </c>
      <c r="L27" s="88">
        <v>40</v>
      </c>
      <c r="M27" s="88">
        <v>80</v>
      </c>
      <c r="N27" s="80">
        <v>1.1599999999999999</v>
      </c>
      <c r="O27" s="80">
        <v>0.49</v>
      </c>
      <c r="P27" s="106">
        <v>2.74</v>
      </c>
      <c r="Q27" s="24">
        <v>20458087</v>
      </c>
      <c r="R27" s="32" t="s">
        <v>390</v>
      </c>
      <c r="S27" s="32" t="s">
        <v>391</v>
      </c>
    </row>
    <row r="28" spans="1:19" s="9" customFormat="1" x14ac:dyDescent="0.35">
      <c r="A28" s="24" t="s">
        <v>577</v>
      </c>
      <c r="B28" s="30">
        <v>2017</v>
      </c>
      <c r="C28" s="24" t="s">
        <v>551</v>
      </c>
      <c r="D28" s="24" t="s">
        <v>551</v>
      </c>
      <c r="E28" s="24" t="s">
        <v>1725</v>
      </c>
      <c r="F28" s="24" t="s">
        <v>269</v>
      </c>
      <c r="G28" s="87">
        <v>564</v>
      </c>
      <c r="H28" s="87">
        <v>224226</v>
      </c>
      <c r="I28" s="80">
        <v>1.4693280768000003</v>
      </c>
      <c r="J28" s="80">
        <v>1.3382255776000005</v>
      </c>
      <c r="K28" s="106">
        <v>1.6105100000000006</v>
      </c>
      <c r="L28" s="88">
        <v>40</v>
      </c>
      <c r="M28" s="88">
        <v>167939</v>
      </c>
      <c r="N28" s="80">
        <v>1.2166529024000003</v>
      </c>
      <c r="O28" s="80">
        <v>0.95099004989999991</v>
      </c>
      <c r="P28" s="80">
        <v>1.6105100000000006</v>
      </c>
      <c r="Q28" s="24">
        <v>28196067</v>
      </c>
      <c r="R28" s="32" t="s">
        <v>580</v>
      </c>
      <c r="S28" s="32" t="s">
        <v>581</v>
      </c>
    </row>
    <row r="29" spans="1:19" s="9" customFormat="1" x14ac:dyDescent="0.35">
      <c r="A29" s="24" t="s">
        <v>630</v>
      </c>
      <c r="B29" s="30">
        <v>2005</v>
      </c>
      <c r="C29" s="24" t="s">
        <v>551</v>
      </c>
      <c r="D29" s="24" t="s">
        <v>551</v>
      </c>
      <c r="E29" s="24" t="s">
        <v>46</v>
      </c>
      <c r="F29" s="24" t="s">
        <v>394</v>
      </c>
      <c r="G29" s="87">
        <v>145</v>
      </c>
      <c r="H29" s="87">
        <v>3918</v>
      </c>
      <c r="I29" s="102">
        <v>1.35</v>
      </c>
      <c r="J29" s="102">
        <v>1.03</v>
      </c>
      <c r="K29" s="102">
        <v>1.75</v>
      </c>
      <c r="L29" s="88">
        <v>42</v>
      </c>
      <c r="M29" s="88">
        <v>1872</v>
      </c>
      <c r="N29" s="102">
        <v>1.47</v>
      </c>
      <c r="O29" s="102">
        <v>0.97</v>
      </c>
      <c r="P29" s="102">
        <v>2.2200000000000002</v>
      </c>
      <c r="Q29" s="24">
        <v>15947880</v>
      </c>
      <c r="R29" s="32" t="s">
        <v>633</v>
      </c>
      <c r="S29" s="32" t="s">
        <v>634</v>
      </c>
    </row>
    <row r="30" spans="1:19" s="9" customFormat="1" x14ac:dyDescent="0.35">
      <c r="A30" s="24" t="s">
        <v>367</v>
      </c>
      <c r="B30" s="30">
        <v>2022</v>
      </c>
      <c r="C30" s="24" t="s">
        <v>296</v>
      </c>
      <c r="D30" s="24" t="s">
        <v>296</v>
      </c>
      <c r="E30" s="24" t="s">
        <v>105</v>
      </c>
      <c r="F30" s="24" t="s">
        <v>448</v>
      </c>
      <c r="G30" s="87" t="s">
        <v>1525</v>
      </c>
      <c r="H30" s="87" t="s">
        <v>1525</v>
      </c>
      <c r="I30" s="79" t="s">
        <v>1525</v>
      </c>
      <c r="J30" s="79" t="s">
        <v>1525</v>
      </c>
      <c r="K30" s="79" t="s">
        <v>1525</v>
      </c>
      <c r="L30" s="88">
        <v>42</v>
      </c>
      <c r="M30" s="88">
        <v>5446</v>
      </c>
      <c r="N30" s="80">
        <v>1.48</v>
      </c>
      <c r="O30" s="80">
        <v>0.96</v>
      </c>
      <c r="P30" s="80">
        <v>2.25999999999999</v>
      </c>
      <c r="Q30" s="24">
        <v>34915752</v>
      </c>
      <c r="R30" s="32" t="s">
        <v>370</v>
      </c>
      <c r="S30" s="32" t="s">
        <v>371</v>
      </c>
    </row>
    <row r="31" spans="1:19" s="9" customFormat="1" x14ac:dyDescent="0.35">
      <c r="A31" s="24" t="s">
        <v>404</v>
      </c>
      <c r="B31" s="30">
        <v>2013</v>
      </c>
      <c r="C31" s="24" t="s">
        <v>307</v>
      </c>
      <c r="D31" s="24" t="s">
        <v>307</v>
      </c>
      <c r="E31" s="24" t="s">
        <v>35</v>
      </c>
      <c r="F31" s="24" t="s">
        <v>269</v>
      </c>
      <c r="G31" s="87" t="s">
        <v>1525</v>
      </c>
      <c r="H31" s="87" t="s">
        <v>1525</v>
      </c>
      <c r="I31" s="79" t="s">
        <v>1525</v>
      </c>
      <c r="J31" s="79" t="s">
        <v>1525</v>
      </c>
      <c r="K31" s="79" t="s">
        <v>1525</v>
      </c>
      <c r="L31" s="88">
        <v>46</v>
      </c>
      <c r="M31" s="88">
        <v>56944</v>
      </c>
      <c r="N31" s="80">
        <v>0.89</v>
      </c>
      <c r="O31" s="80">
        <v>0.64</v>
      </c>
      <c r="P31" s="80">
        <v>1.24</v>
      </c>
      <c r="Q31" s="24">
        <v>23744044</v>
      </c>
      <c r="R31" s="32" t="s">
        <v>406</v>
      </c>
      <c r="S31" s="32" t="s">
        <v>407</v>
      </c>
    </row>
    <row r="32" spans="1:19" s="9" customFormat="1" x14ac:dyDescent="0.35">
      <c r="A32" s="24" t="s">
        <v>577</v>
      </c>
      <c r="B32" s="30">
        <v>2017</v>
      </c>
      <c r="C32" s="24" t="s">
        <v>344</v>
      </c>
      <c r="D32" s="24" t="s">
        <v>344</v>
      </c>
      <c r="E32" s="24" t="s">
        <v>1725</v>
      </c>
      <c r="F32" s="24" t="s">
        <v>269</v>
      </c>
      <c r="G32" s="87">
        <v>338</v>
      </c>
      <c r="H32" s="87">
        <v>224226</v>
      </c>
      <c r="I32" s="80">
        <v>1.4025517307000002</v>
      </c>
      <c r="J32" s="80">
        <v>1.2166529024000003</v>
      </c>
      <c r="K32" s="80">
        <v>1.5386239549000005</v>
      </c>
      <c r="L32" s="88">
        <v>47</v>
      </c>
      <c r="M32" s="88">
        <v>167939</v>
      </c>
      <c r="N32" s="80">
        <v>1.1040808032</v>
      </c>
      <c r="O32" s="80">
        <v>0.8587340256999999</v>
      </c>
      <c r="P32" s="80">
        <v>1.4025517307000002</v>
      </c>
      <c r="Q32" s="24">
        <v>28196067</v>
      </c>
      <c r="R32" s="32" t="s">
        <v>580</v>
      </c>
      <c r="S32" s="32" t="s">
        <v>581</v>
      </c>
    </row>
    <row r="33" spans="1:19" s="9" customFormat="1" x14ac:dyDescent="0.35">
      <c r="A33" s="24" t="s">
        <v>414</v>
      </c>
      <c r="B33" s="30">
        <v>2022</v>
      </c>
      <c r="C33" s="24" t="s">
        <v>415</v>
      </c>
      <c r="D33" s="24" t="s">
        <v>415</v>
      </c>
      <c r="E33" s="24" t="s">
        <v>416</v>
      </c>
      <c r="F33" s="26" t="s">
        <v>269</v>
      </c>
      <c r="G33" s="87" t="s">
        <v>1525</v>
      </c>
      <c r="H33" s="87" t="s">
        <v>1525</v>
      </c>
      <c r="I33" s="80" t="s">
        <v>1525</v>
      </c>
      <c r="J33" s="80" t="s">
        <v>1525</v>
      </c>
      <c r="K33" s="80" t="s">
        <v>1525</v>
      </c>
      <c r="L33" s="88">
        <v>47</v>
      </c>
      <c r="M33" s="88">
        <v>114064</v>
      </c>
      <c r="N33" s="80">
        <v>1.33</v>
      </c>
      <c r="O33" s="80">
        <v>1.06</v>
      </c>
      <c r="P33" s="80">
        <v>1.67</v>
      </c>
      <c r="Q33" s="24">
        <v>35840735</v>
      </c>
      <c r="R33" s="32" t="s">
        <v>419</v>
      </c>
      <c r="S33" s="32" t="s">
        <v>420</v>
      </c>
    </row>
    <row r="34" spans="1:19" s="9" customFormat="1" x14ac:dyDescent="0.35">
      <c r="A34" s="24" t="s">
        <v>295</v>
      </c>
      <c r="B34" s="30">
        <v>2016</v>
      </c>
      <c r="C34" s="24" t="s">
        <v>296</v>
      </c>
      <c r="D34" s="24" t="s">
        <v>296</v>
      </c>
      <c r="E34" s="24" t="s">
        <v>166</v>
      </c>
      <c r="F34" s="24" t="s">
        <v>269</v>
      </c>
      <c r="G34" s="87" t="s">
        <v>1525</v>
      </c>
      <c r="H34" s="87" t="s">
        <v>1525</v>
      </c>
      <c r="I34" s="80" t="s">
        <v>1525</v>
      </c>
      <c r="J34" s="80" t="s">
        <v>1525</v>
      </c>
      <c r="K34" s="80" t="s">
        <v>1525</v>
      </c>
      <c r="L34" s="88">
        <v>48</v>
      </c>
      <c r="M34" s="88">
        <v>13306</v>
      </c>
      <c r="N34" s="107">
        <v>0.72</v>
      </c>
      <c r="O34" s="107">
        <v>0.48</v>
      </c>
      <c r="P34" s="107">
        <v>1.07</v>
      </c>
      <c r="Q34" s="24">
        <v>26756356</v>
      </c>
      <c r="R34" s="32" t="s">
        <v>300</v>
      </c>
      <c r="S34" s="32" t="s">
        <v>301</v>
      </c>
    </row>
    <row r="35" spans="1:19" s="9" customFormat="1" x14ac:dyDescent="0.35">
      <c r="A35" s="24" t="s">
        <v>476</v>
      </c>
      <c r="B35" s="30">
        <v>2011</v>
      </c>
      <c r="C35" s="24" t="s">
        <v>387</v>
      </c>
      <c r="D35" s="24" t="s">
        <v>387</v>
      </c>
      <c r="E35" s="24" t="s">
        <v>164</v>
      </c>
      <c r="F35" s="24" t="s">
        <v>269</v>
      </c>
      <c r="G35" s="87">
        <v>87</v>
      </c>
      <c r="H35" s="87">
        <v>29957</v>
      </c>
      <c r="I35" s="102">
        <v>1.1399999999999999</v>
      </c>
      <c r="J35" s="102">
        <v>0.82</v>
      </c>
      <c r="K35" s="102">
        <v>1.57</v>
      </c>
      <c r="L35" s="88">
        <v>48</v>
      </c>
      <c r="M35" s="88">
        <v>22083</v>
      </c>
      <c r="N35" s="102">
        <v>1.1000000000000001</v>
      </c>
      <c r="O35" s="102">
        <v>0.8</v>
      </c>
      <c r="P35" s="102">
        <v>1.51</v>
      </c>
      <c r="Q35" s="24">
        <v>21105029</v>
      </c>
      <c r="R35" s="32" t="s">
        <v>479</v>
      </c>
      <c r="S35" s="32" t="s">
        <v>480</v>
      </c>
    </row>
    <row r="36" spans="1:19" s="9" customFormat="1" x14ac:dyDescent="0.35">
      <c r="A36" s="24" t="s">
        <v>806</v>
      </c>
      <c r="B36" s="30">
        <v>2020</v>
      </c>
      <c r="C36" s="24" t="s">
        <v>551</v>
      </c>
      <c r="D36" s="24" t="s">
        <v>551</v>
      </c>
      <c r="E36" s="24" t="s">
        <v>62</v>
      </c>
      <c r="F36" s="24" t="s">
        <v>303</v>
      </c>
      <c r="G36" s="87">
        <v>171</v>
      </c>
      <c r="H36" s="87">
        <v>142241</v>
      </c>
      <c r="I36" s="102">
        <v>1.29</v>
      </c>
      <c r="J36" s="102">
        <v>1.08</v>
      </c>
      <c r="K36" s="102">
        <v>1.55</v>
      </c>
      <c r="L36" s="88">
        <v>49</v>
      </c>
      <c r="M36" s="88">
        <v>333919</v>
      </c>
      <c r="N36" s="102">
        <v>1.7</v>
      </c>
      <c r="O36" s="102">
        <v>1.21</v>
      </c>
      <c r="P36" s="102">
        <v>2.4</v>
      </c>
      <c r="Q36" s="24">
        <v>31050823</v>
      </c>
      <c r="R36" s="32" t="s">
        <v>809</v>
      </c>
      <c r="S36" s="32" t="s">
        <v>810</v>
      </c>
    </row>
    <row r="37" spans="1:19" s="9" customFormat="1" x14ac:dyDescent="0.35">
      <c r="A37" s="24" t="s">
        <v>518</v>
      </c>
      <c r="B37" s="30">
        <v>2014</v>
      </c>
      <c r="C37" s="24" t="s">
        <v>268</v>
      </c>
      <c r="D37" s="24" t="s">
        <v>268</v>
      </c>
      <c r="E37" s="24" t="s">
        <v>67</v>
      </c>
      <c r="F37" s="26" t="s">
        <v>302</v>
      </c>
      <c r="G37" s="87">
        <v>27</v>
      </c>
      <c r="H37" s="87">
        <v>26636</v>
      </c>
      <c r="I37" s="102">
        <v>1.07</v>
      </c>
      <c r="J37" s="102">
        <v>0.64</v>
      </c>
      <c r="K37" s="102">
        <v>1.81</v>
      </c>
      <c r="L37" s="88">
        <v>50</v>
      </c>
      <c r="M37" s="88">
        <v>28089</v>
      </c>
      <c r="N37" s="102">
        <v>1.49</v>
      </c>
      <c r="O37" s="102">
        <v>1.06</v>
      </c>
      <c r="P37" s="102">
        <v>2.09</v>
      </c>
      <c r="Q37" s="24">
        <v>24997743</v>
      </c>
      <c r="R37" s="32" t="s">
        <v>521</v>
      </c>
      <c r="S37" s="32" t="s">
        <v>522</v>
      </c>
    </row>
    <row r="38" spans="1:19" s="9" customFormat="1" x14ac:dyDescent="0.35">
      <c r="A38" s="24" t="s">
        <v>295</v>
      </c>
      <c r="B38" s="30">
        <v>2016</v>
      </c>
      <c r="C38" s="24" t="s">
        <v>296</v>
      </c>
      <c r="D38" s="24" t="s">
        <v>296</v>
      </c>
      <c r="E38" s="26" t="s">
        <v>156</v>
      </c>
      <c r="F38" s="26" t="s">
        <v>269</v>
      </c>
      <c r="G38" s="87">
        <v>23</v>
      </c>
      <c r="H38" s="87">
        <v>2269</v>
      </c>
      <c r="I38" s="102">
        <v>0.84</v>
      </c>
      <c r="J38" s="102">
        <v>0.34</v>
      </c>
      <c r="K38" s="102">
        <v>2.12</v>
      </c>
      <c r="L38" s="88">
        <v>52</v>
      </c>
      <c r="M38" s="88">
        <v>2389</v>
      </c>
      <c r="N38" s="102">
        <v>0.61</v>
      </c>
      <c r="O38" s="102">
        <v>0.39</v>
      </c>
      <c r="P38" s="102">
        <v>0.94</v>
      </c>
      <c r="Q38" s="24">
        <v>26756356</v>
      </c>
      <c r="R38" s="32" t="s">
        <v>300</v>
      </c>
      <c r="S38" s="32" t="s">
        <v>301</v>
      </c>
    </row>
    <row r="39" spans="1:19" s="9" customFormat="1" x14ac:dyDescent="0.35">
      <c r="A39" s="24" t="s">
        <v>267</v>
      </c>
      <c r="B39" s="30">
        <v>2019</v>
      </c>
      <c r="C39" s="24" t="s">
        <v>268</v>
      </c>
      <c r="D39" s="24" t="s">
        <v>268</v>
      </c>
      <c r="E39" s="24" t="s">
        <v>150</v>
      </c>
      <c r="F39" s="24" t="s">
        <v>269</v>
      </c>
      <c r="G39" s="87" t="s">
        <v>1525</v>
      </c>
      <c r="H39" s="87" t="s">
        <v>1525</v>
      </c>
      <c r="I39" s="80" t="s">
        <v>1525</v>
      </c>
      <c r="J39" s="80" t="s">
        <v>1525</v>
      </c>
      <c r="K39" s="80" t="s">
        <v>1525</v>
      </c>
      <c r="L39" s="88">
        <v>52</v>
      </c>
      <c r="M39" s="88">
        <v>95609</v>
      </c>
      <c r="N39" s="80">
        <v>1.56</v>
      </c>
      <c r="O39" s="80">
        <v>1.24</v>
      </c>
      <c r="P39" s="80">
        <v>1.96</v>
      </c>
      <c r="Q39" s="24">
        <v>31113819</v>
      </c>
      <c r="R39" s="32" t="s">
        <v>275</v>
      </c>
      <c r="S39" s="32" t="s">
        <v>276</v>
      </c>
    </row>
    <row r="40" spans="1:19" s="9" customFormat="1" x14ac:dyDescent="0.35">
      <c r="A40" s="24" t="s">
        <v>295</v>
      </c>
      <c r="B40" s="30">
        <v>2016</v>
      </c>
      <c r="C40" s="24" t="s">
        <v>296</v>
      </c>
      <c r="D40" s="24" t="s">
        <v>296</v>
      </c>
      <c r="E40" s="26" t="s">
        <v>15</v>
      </c>
      <c r="F40" s="26" t="s">
        <v>269</v>
      </c>
      <c r="G40" s="87">
        <v>33</v>
      </c>
      <c r="H40" s="87">
        <v>38383</v>
      </c>
      <c r="I40" s="102">
        <v>0.96</v>
      </c>
      <c r="J40" s="102">
        <v>0.62</v>
      </c>
      <c r="K40" s="102">
        <v>1.49</v>
      </c>
      <c r="L40" s="88">
        <v>55</v>
      </c>
      <c r="M40" s="88">
        <v>27458</v>
      </c>
      <c r="N40" s="102">
        <v>1.0900000000000001</v>
      </c>
      <c r="O40" s="102">
        <v>0.84</v>
      </c>
      <c r="P40" s="102">
        <v>1.42</v>
      </c>
      <c r="Q40" s="24">
        <v>26756356</v>
      </c>
      <c r="R40" s="32" t="s">
        <v>300</v>
      </c>
      <c r="S40" s="32" t="s">
        <v>301</v>
      </c>
    </row>
    <row r="41" spans="1:19" s="9" customFormat="1" x14ac:dyDescent="0.35">
      <c r="A41" s="24" t="s">
        <v>367</v>
      </c>
      <c r="B41" s="30">
        <v>2022</v>
      </c>
      <c r="C41" s="24" t="s">
        <v>296</v>
      </c>
      <c r="D41" s="24" t="s">
        <v>296</v>
      </c>
      <c r="E41" s="26" t="s">
        <v>182</v>
      </c>
      <c r="F41" s="26" t="s">
        <v>380</v>
      </c>
      <c r="G41" s="87">
        <v>7</v>
      </c>
      <c r="H41" s="87">
        <v>19686</v>
      </c>
      <c r="I41" s="102">
        <v>1.04</v>
      </c>
      <c r="J41" s="102">
        <v>0.28999999999999998</v>
      </c>
      <c r="K41" s="102">
        <v>3.7</v>
      </c>
      <c r="L41" s="88">
        <v>60</v>
      </c>
      <c r="M41" s="88">
        <v>29892</v>
      </c>
      <c r="N41" s="102">
        <v>0.88</v>
      </c>
      <c r="O41" s="102">
        <v>0.6</v>
      </c>
      <c r="P41" s="102">
        <v>1.28</v>
      </c>
      <c r="Q41" s="24">
        <v>34915752</v>
      </c>
      <c r="R41" s="32" t="s">
        <v>370</v>
      </c>
      <c r="S41" s="32" t="s">
        <v>371</v>
      </c>
    </row>
    <row r="42" spans="1:19" s="9" customFormat="1" x14ac:dyDescent="0.35">
      <c r="A42" s="24" t="s">
        <v>314</v>
      </c>
      <c r="B42" s="30">
        <v>2005</v>
      </c>
      <c r="C42" s="24" t="s">
        <v>296</v>
      </c>
      <c r="D42" s="24" t="s">
        <v>296</v>
      </c>
      <c r="E42" s="24" t="s">
        <v>221</v>
      </c>
      <c r="F42" s="24" t="s">
        <v>315</v>
      </c>
      <c r="G42" s="87" t="s">
        <v>1525</v>
      </c>
      <c r="H42" s="87" t="s">
        <v>1525</v>
      </c>
      <c r="I42" s="80" t="s">
        <v>1525</v>
      </c>
      <c r="J42" s="80" t="s">
        <v>1525</v>
      </c>
      <c r="K42" s="80" t="s">
        <v>1525</v>
      </c>
      <c r="L42" s="88">
        <v>61</v>
      </c>
      <c r="M42" s="88">
        <v>78484</v>
      </c>
      <c r="N42" s="80">
        <v>1.18</v>
      </c>
      <c r="O42" s="80">
        <v>0.84</v>
      </c>
      <c r="P42" s="80">
        <v>1.66</v>
      </c>
      <c r="Q42" s="24">
        <v>16234822</v>
      </c>
      <c r="R42" s="32" t="s">
        <v>318</v>
      </c>
      <c r="S42" s="32" t="s">
        <v>319</v>
      </c>
    </row>
    <row r="43" spans="1:19" s="9" customFormat="1" x14ac:dyDescent="0.35">
      <c r="A43" s="24" t="s">
        <v>428</v>
      </c>
      <c r="B43" s="30">
        <v>2010</v>
      </c>
      <c r="C43" s="24" t="s">
        <v>714</v>
      </c>
      <c r="D43" s="24" t="s">
        <v>714</v>
      </c>
      <c r="E43" s="24" t="s">
        <v>15</v>
      </c>
      <c r="F43" s="24" t="s">
        <v>269</v>
      </c>
      <c r="G43" s="87">
        <v>131</v>
      </c>
      <c r="H43" s="87">
        <v>28319</v>
      </c>
      <c r="I43" s="80">
        <v>1.1040808032</v>
      </c>
      <c r="J43" s="80">
        <v>0.81537269759999997</v>
      </c>
      <c r="K43" s="80">
        <v>1.4693280768000003</v>
      </c>
      <c r="L43" s="88">
        <v>63</v>
      </c>
      <c r="M43" s="88">
        <v>39628</v>
      </c>
      <c r="N43" s="80">
        <v>0.90392079679999982</v>
      </c>
      <c r="O43" s="80">
        <v>0.69568836930000022</v>
      </c>
      <c r="P43" s="80">
        <v>1.2166529024000003</v>
      </c>
      <c r="Q43" s="24">
        <v>20730623</v>
      </c>
      <c r="R43" s="32" t="s">
        <v>431</v>
      </c>
      <c r="S43" s="32" t="s">
        <v>432</v>
      </c>
    </row>
    <row r="44" spans="1:19" s="9" customFormat="1" x14ac:dyDescent="0.35">
      <c r="A44" s="24" t="s">
        <v>314</v>
      </c>
      <c r="B44" s="30">
        <v>2005</v>
      </c>
      <c r="C44" s="24" t="s">
        <v>714</v>
      </c>
      <c r="D44" s="24" t="s">
        <v>714</v>
      </c>
      <c r="E44" s="24" t="s">
        <v>221</v>
      </c>
      <c r="F44" s="24" t="s">
        <v>315</v>
      </c>
      <c r="G44" s="87">
        <v>84</v>
      </c>
      <c r="H44" s="87">
        <v>67447</v>
      </c>
      <c r="I44" s="102">
        <v>1.07</v>
      </c>
      <c r="J44" s="102">
        <v>0.78</v>
      </c>
      <c r="K44" s="102">
        <v>1.45</v>
      </c>
      <c r="L44" s="88">
        <v>64</v>
      </c>
      <c r="M44" s="88">
        <v>78484</v>
      </c>
      <c r="N44" s="102">
        <v>1.64</v>
      </c>
      <c r="O44" s="102">
        <v>1.21</v>
      </c>
      <c r="P44" s="102">
        <v>2.2200000000000002</v>
      </c>
      <c r="Q44" s="24">
        <v>16234822</v>
      </c>
      <c r="R44" s="32" t="s">
        <v>318</v>
      </c>
      <c r="S44" s="32" t="s">
        <v>319</v>
      </c>
    </row>
    <row r="45" spans="1:19" s="9" customFormat="1" x14ac:dyDescent="0.35">
      <c r="A45" s="24" t="s">
        <v>483</v>
      </c>
      <c r="B45" s="30">
        <v>1994</v>
      </c>
      <c r="C45" s="24" t="s">
        <v>415</v>
      </c>
      <c r="D45" s="24" t="s">
        <v>415</v>
      </c>
      <c r="E45" s="24" t="s">
        <v>111</v>
      </c>
      <c r="F45" s="24" t="s">
        <v>269</v>
      </c>
      <c r="G45" s="87">
        <v>100</v>
      </c>
      <c r="H45" s="87">
        <v>68545</v>
      </c>
      <c r="I45" s="103">
        <v>1.27</v>
      </c>
      <c r="J45" s="103">
        <v>0.98</v>
      </c>
      <c r="K45" s="103">
        <v>1.65</v>
      </c>
      <c r="L45" s="88">
        <v>67</v>
      </c>
      <c r="M45" s="88">
        <v>81751</v>
      </c>
      <c r="N45" s="103">
        <v>1.02</v>
      </c>
      <c r="O45" s="103">
        <v>0.78</v>
      </c>
      <c r="P45" s="103">
        <v>1.34</v>
      </c>
      <c r="Q45" s="24">
        <v>7999970</v>
      </c>
      <c r="R45" s="32" t="s">
        <v>484</v>
      </c>
      <c r="S45" s="32" t="s">
        <v>485</v>
      </c>
    </row>
    <row r="46" spans="1:19" s="9" customFormat="1" x14ac:dyDescent="0.35">
      <c r="A46" s="24" t="s">
        <v>295</v>
      </c>
      <c r="B46" s="30">
        <v>2016</v>
      </c>
      <c r="C46" s="24" t="s">
        <v>296</v>
      </c>
      <c r="D46" s="24" t="s">
        <v>296</v>
      </c>
      <c r="E46" s="24" t="s">
        <v>83</v>
      </c>
      <c r="F46" s="26" t="s">
        <v>269</v>
      </c>
      <c r="G46" s="87" t="s">
        <v>1525</v>
      </c>
      <c r="H46" s="87" t="s">
        <v>1525</v>
      </c>
      <c r="I46" s="79" t="s">
        <v>1525</v>
      </c>
      <c r="J46" s="79" t="s">
        <v>1525</v>
      </c>
      <c r="K46" s="79" t="s">
        <v>1525</v>
      </c>
      <c r="L46" s="88">
        <v>67</v>
      </c>
      <c r="M46" s="88">
        <v>37957</v>
      </c>
      <c r="N46" s="80">
        <v>1.03</v>
      </c>
      <c r="O46" s="80">
        <v>0.8</v>
      </c>
      <c r="P46" s="80">
        <v>1.33</v>
      </c>
      <c r="Q46" s="24">
        <v>26756356</v>
      </c>
      <c r="R46" s="32" t="s">
        <v>300</v>
      </c>
      <c r="S46" s="32" t="s">
        <v>301</v>
      </c>
    </row>
    <row r="47" spans="1:19" s="9" customFormat="1" x14ac:dyDescent="0.35">
      <c r="A47" s="24" t="s">
        <v>295</v>
      </c>
      <c r="B47" s="30">
        <v>2016</v>
      </c>
      <c r="C47" s="24" t="s">
        <v>296</v>
      </c>
      <c r="D47" s="24" t="s">
        <v>296</v>
      </c>
      <c r="E47" s="26" t="s">
        <v>223</v>
      </c>
      <c r="F47" s="26" t="s">
        <v>269</v>
      </c>
      <c r="G47" s="87">
        <v>23</v>
      </c>
      <c r="H47" s="87">
        <v>31497</v>
      </c>
      <c r="I47" s="102">
        <v>1.22</v>
      </c>
      <c r="J47" s="102">
        <v>0.79</v>
      </c>
      <c r="K47" s="102">
        <v>1.9</v>
      </c>
      <c r="L47" s="88">
        <v>69</v>
      </c>
      <c r="M47" s="88">
        <v>31310</v>
      </c>
      <c r="N47" s="102">
        <v>0.78</v>
      </c>
      <c r="O47" s="102">
        <v>0.61</v>
      </c>
      <c r="P47" s="102">
        <v>1.01</v>
      </c>
      <c r="Q47" s="24">
        <v>26756356</v>
      </c>
      <c r="R47" s="32" t="s">
        <v>300</v>
      </c>
      <c r="S47" s="32" t="s">
        <v>301</v>
      </c>
    </row>
    <row r="48" spans="1:19" s="9" customFormat="1" x14ac:dyDescent="0.35">
      <c r="A48" s="24" t="s">
        <v>267</v>
      </c>
      <c r="B48" s="30">
        <v>2019</v>
      </c>
      <c r="C48" s="24" t="s">
        <v>268</v>
      </c>
      <c r="D48" s="24" t="s">
        <v>268</v>
      </c>
      <c r="E48" s="24" t="s">
        <v>83</v>
      </c>
      <c r="F48" s="24" t="s">
        <v>269</v>
      </c>
      <c r="G48" s="87" t="s">
        <v>1525</v>
      </c>
      <c r="H48" s="87" t="s">
        <v>1525</v>
      </c>
      <c r="I48" s="79" t="s">
        <v>1525</v>
      </c>
      <c r="J48" s="79" t="s">
        <v>1525</v>
      </c>
      <c r="K48" s="79" t="s">
        <v>1525</v>
      </c>
      <c r="L48" s="88">
        <v>69</v>
      </c>
      <c r="M48" s="88">
        <v>37977</v>
      </c>
      <c r="N48" s="80">
        <v>1.31</v>
      </c>
      <c r="O48" s="80">
        <v>1</v>
      </c>
      <c r="P48" s="80">
        <v>1.72</v>
      </c>
      <c r="Q48" s="24">
        <v>31113819</v>
      </c>
      <c r="R48" s="32" t="s">
        <v>275</v>
      </c>
      <c r="S48" s="32" t="s">
        <v>276</v>
      </c>
    </row>
    <row r="49" spans="1:19" s="9" customFormat="1" x14ac:dyDescent="0.35">
      <c r="A49" s="24" t="s">
        <v>295</v>
      </c>
      <c r="B49" s="30">
        <v>2016</v>
      </c>
      <c r="C49" s="24" t="s">
        <v>296</v>
      </c>
      <c r="D49" s="24" t="s">
        <v>296</v>
      </c>
      <c r="E49" s="26" t="s">
        <v>52</v>
      </c>
      <c r="F49" s="26" t="s">
        <v>340</v>
      </c>
      <c r="G49" s="87">
        <v>23</v>
      </c>
      <c r="H49" s="87">
        <v>4100</v>
      </c>
      <c r="I49" s="102">
        <v>1.04</v>
      </c>
      <c r="J49" s="102">
        <v>0.56999999999999995</v>
      </c>
      <c r="K49" s="102">
        <v>1.9</v>
      </c>
      <c r="L49" s="88">
        <v>73</v>
      </c>
      <c r="M49" s="88">
        <v>4268</v>
      </c>
      <c r="N49" s="102">
        <v>0.87</v>
      </c>
      <c r="O49" s="102">
        <v>0.64</v>
      </c>
      <c r="P49" s="102">
        <v>1.19</v>
      </c>
      <c r="Q49" s="24">
        <v>26756356</v>
      </c>
      <c r="R49" s="32" t="s">
        <v>300</v>
      </c>
      <c r="S49" s="32" t="s">
        <v>301</v>
      </c>
    </row>
    <row r="50" spans="1:19" s="9" customFormat="1" x14ac:dyDescent="0.35">
      <c r="A50" s="24" t="s">
        <v>282</v>
      </c>
      <c r="B50" s="30">
        <v>2016</v>
      </c>
      <c r="C50" s="24" t="s">
        <v>283</v>
      </c>
      <c r="D50" s="24" t="s">
        <v>283</v>
      </c>
      <c r="E50" s="24" t="s">
        <v>227</v>
      </c>
      <c r="F50" s="24" t="s">
        <v>269</v>
      </c>
      <c r="G50" s="87" t="s">
        <v>1525</v>
      </c>
      <c r="H50" s="87" t="s">
        <v>1525</v>
      </c>
      <c r="I50" s="80" t="s">
        <v>1525</v>
      </c>
      <c r="J50" s="80" t="s">
        <v>1525</v>
      </c>
      <c r="K50" s="80" t="s">
        <v>1525</v>
      </c>
      <c r="L50" s="88">
        <v>73</v>
      </c>
      <c r="M50" s="88">
        <v>160768</v>
      </c>
      <c r="N50" s="80">
        <v>1.2</v>
      </c>
      <c r="O50" s="80">
        <v>0.98</v>
      </c>
      <c r="P50" s="80">
        <v>1.48</v>
      </c>
      <c r="Q50" s="24">
        <v>27742674</v>
      </c>
      <c r="R50" s="32" t="s">
        <v>286</v>
      </c>
      <c r="S50" s="32" t="s">
        <v>287</v>
      </c>
    </row>
    <row r="51" spans="1:19" s="9" customFormat="1" x14ac:dyDescent="0.35">
      <c r="A51" s="24" t="s">
        <v>367</v>
      </c>
      <c r="B51" s="30">
        <v>2022</v>
      </c>
      <c r="C51" s="24" t="s">
        <v>296</v>
      </c>
      <c r="D51" s="24" t="s">
        <v>296</v>
      </c>
      <c r="E51" s="26" t="s">
        <v>565</v>
      </c>
      <c r="F51" s="26" t="s">
        <v>380</v>
      </c>
      <c r="G51" s="87">
        <v>30</v>
      </c>
      <c r="H51" s="87">
        <v>25997</v>
      </c>
      <c r="I51" s="102">
        <v>1.55</v>
      </c>
      <c r="J51" s="102">
        <v>0.85</v>
      </c>
      <c r="K51" s="102">
        <v>2.84</v>
      </c>
      <c r="L51" s="88">
        <v>75</v>
      </c>
      <c r="M51" s="88">
        <v>28479</v>
      </c>
      <c r="N51" s="102">
        <v>0.86</v>
      </c>
      <c r="O51" s="102">
        <v>0.59</v>
      </c>
      <c r="P51" s="102">
        <v>1.24</v>
      </c>
      <c r="Q51" s="24">
        <v>34915752</v>
      </c>
      <c r="R51" s="32" t="s">
        <v>370</v>
      </c>
      <c r="S51" s="32" t="s">
        <v>371</v>
      </c>
    </row>
    <row r="52" spans="1:19" s="9" customFormat="1" x14ac:dyDescent="0.35">
      <c r="A52" s="24" t="s">
        <v>367</v>
      </c>
      <c r="B52" s="30">
        <v>2022</v>
      </c>
      <c r="C52" s="24" t="s">
        <v>296</v>
      </c>
      <c r="D52" s="24" t="s">
        <v>296</v>
      </c>
      <c r="E52" s="26" t="s">
        <v>188</v>
      </c>
      <c r="F52" s="26" t="s">
        <v>341</v>
      </c>
      <c r="G52" s="87">
        <v>23</v>
      </c>
      <c r="H52" s="87">
        <v>27283</v>
      </c>
      <c r="I52" s="102">
        <v>0.73</v>
      </c>
      <c r="J52" s="102">
        <v>0.36</v>
      </c>
      <c r="K52" s="102">
        <v>1.47</v>
      </c>
      <c r="L52" s="88">
        <v>76</v>
      </c>
      <c r="M52" s="88">
        <v>34018</v>
      </c>
      <c r="N52" s="102">
        <v>1.21</v>
      </c>
      <c r="O52" s="102">
        <v>0.88</v>
      </c>
      <c r="P52" s="102">
        <v>1.68</v>
      </c>
      <c r="Q52" s="24">
        <v>34915752</v>
      </c>
      <c r="R52" s="32" t="s">
        <v>370</v>
      </c>
      <c r="S52" s="32" t="s">
        <v>371</v>
      </c>
    </row>
    <row r="53" spans="1:19" s="9" customFormat="1" x14ac:dyDescent="0.35">
      <c r="A53" s="24" t="s">
        <v>428</v>
      </c>
      <c r="B53" s="30">
        <v>2010</v>
      </c>
      <c r="C53" s="24" t="s">
        <v>334</v>
      </c>
      <c r="D53" s="24" t="s">
        <v>334</v>
      </c>
      <c r="E53" s="24" t="s">
        <v>15</v>
      </c>
      <c r="F53" s="24" t="s">
        <v>269</v>
      </c>
      <c r="G53" s="87">
        <v>125</v>
      </c>
      <c r="H53" s="87">
        <v>28319</v>
      </c>
      <c r="I53" s="80">
        <v>1.0510100500999999</v>
      </c>
      <c r="J53" s="80">
        <v>0.77378093749999999</v>
      </c>
      <c r="K53" s="80">
        <v>1.3382255776000005</v>
      </c>
      <c r="L53" s="88">
        <v>79</v>
      </c>
      <c r="M53" s="88">
        <v>39628</v>
      </c>
      <c r="N53" s="80">
        <v>1.1592740742999998</v>
      </c>
      <c r="O53" s="80">
        <v>0.95099004989999991</v>
      </c>
      <c r="P53" s="80">
        <v>1.4693280768000003</v>
      </c>
      <c r="Q53" s="24">
        <v>20730623</v>
      </c>
      <c r="R53" s="32" t="s">
        <v>431</v>
      </c>
      <c r="S53" s="32" t="s">
        <v>432</v>
      </c>
    </row>
    <row r="54" spans="1:19" s="9" customFormat="1" x14ac:dyDescent="0.35">
      <c r="A54" s="24" t="s">
        <v>282</v>
      </c>
      <c r="B54" s="30">
        <v>2016</v>
      </c>
      <c r="C54" s="24" t="s">
        <v>283</v>
      </c>
      <c r="D54" s="26" t="s">
        <v>283</v>
      </c>
      <c r="E54" s="26" t="s">
        <v>150</v>
      </c>
      <c r="F54" s="24" t="s">
        <v>269</v>
      </c>
      <c r="G54" s="87" t="s">
        <v>1525</v>
      </c>
      <c r="H54" s="87" t="s">
        <v>1525</v>
      </c>
      <c r="I54" s="80" t="s">
        <v>1525</v>
      </c>
      <c r="J54" s="80" t="s">
        <v>1525</v>
      </c>
      <c r="K54" s="80" t="s">
        <v>1525</v>
      </c>
      <c r="L54" s="88">
        <v>81</v>
      </c>
      <c r="M54" s="88">
        <v>102223</v>
      </c>
      <c r="N54" s="80">
        <v>1.29</v>
      </c>
      <c r="O54" s="80">
        <v>1.02</v>
      </c>
      <c r="P54" s="80">
        <v>1.63</v>
      </c>
      <c r="Q54" s="24">
        <v>27742674</v>
      </c>
      <c r="R54" s="32" t="s">
        <v>286</v>
      </c>
      <c r="S54" s="32" t="s">
        <v>287</v>
      </c>
    </row>
    <row r="55" spans="1:19" s="9" customFormat="1" x14ac:dyDescent="0.35">
      <c r="A55" s="24" t="s">
        <v>640</v>
      </c>
      <c r="B55" s="30">
        <v>2023</v>
      </c>
      <c r="C55" s="24" t="s">
        <v>268</v>
      </c>
      <c r="D55" s="24" t="s">
        <v>268</v>
      </c>
      <c r="E55" s="24" t="s">
        <v>212</v>
      </c>
      <c r="F55" s="26" t="s">
        <v>394</v>
      </c>
      <c r="G55" s="87">
        <v>43</v>
      </c>
      <c r="H55" s="87">
        <v>196372</v>
      </c>
      <c r="I55" s="102">
        <v>1.55152530573088</v>
      </c>
      <c r="J55" s="102">
        <v>1.0760543263793401</v>
      </c>
      <c r="K55" s="102">
        <v>2.2370903729582401</v>
      </c>
      <c r="L55" s="88">
        <v>81</v>
      </c>
      <c r="M55" s="88">
        <v>231639</v>
      </c>
      <c r="N55" s="102">
        <v>1.43456411913058</v>
      </c>
      <c r="O55" s="102">
        <v>1.15294897277354</v>
      </c>
      <c r="P55" s="102">
        <v>1.7849655626529799</v>
      </c>
      <c r="Q55" s="24">
        <v>37311415</v>
      </c>
      <c r="R55" s="32" t="s">
        <v>643</v>
      </c>
      <c r="S55" s="32" t="s">
        <v>644</v>
      </c>
    </row>
    <row r="56" spans="1:19" s="9" customFormat="1" x14ac:dyDescent="0.35">
      <c r="A56" s="24" t="s">
        <v>709</v>
      </c>
      <c r="B56" s="30">
        <v>2017</v>
      </c>
      <c r="C56" s="24" t="s">
        <v>462</v>
      </c>
      <c r="D56" s="24" t="s">
        <v>462</v>
      </c>
      <c r="E56" s="24" t="s">
        <v>62</v>
      </c>
      <c r="F56" s="24" t="s">
        <v>303</v>
      </c>
      <c r="G56" s="87">
        <v>56</v>
      </c>
      <c r="H56" s="87">
        <v>38597</v>
      </c>
      <c r="I56" s="102">
        <v>1.04</v>
      </c>
      <c r="J56" s="102">
        <v>0.68</v>
      </c>
      <c r="K56" s="102">
        <v>1.59</v>
      </c>
      <c r="L56" s="88">
        <v>85</v>
      </c>
      <c r="M56" s="88">
        <v>134696</v>
      </c>
      <c r="N56" s="102">
        <v>1.34</v>
      </c>
      <c r="O56" s="102">
        <v>1.01</v>
      </c>
      <c r="P56" s="102">
        <v>1.77</v>
      </c>
      <c r="Q56" s="24">
        <v>28183827</v>
      </c>
      <c r="R56" s="32" t="s">
        <v>712</v>
      </c>
      <c r="S56" s="32" t="s">
        <v>713</v>
      </c>
    </row>
    <row r="57" spans="1:19" s="9" customFormat="1" x14ac:dyDescent="0.35">
      <c r="A57" s="24" t="s">
        <v>267</v>
      </c>
      <c r="B57" s="30">
        <v>2019</v>
      </c>
      <c r="C57" s="24" t="s">
        <v>268</v>
      </c>
      <c r="D57" s="24" t="s">
        <v>268</v>
      </c>
      <c r="E57" s="24" t="s">
        <v>227</v>
      </c>
      <c r="F57" s="24" t="s">
        <v>269</v>
      </c>
      <c r="G57" s="87" t="s">
        <v>1525</v>
      </c>
      <c r="H57" s="87" t="s">
        <v>1525</v>
      </c>
      <c r="I57" s="80" t="s">
        <v>1525</v>
      </c>
      <c r="J57" s="80" t="s">
        <v>1525</v>
      </c>
      <c r="K57" s="80" t="s">
        <v>1525</v>
      </c>
      <c r="L57" s="88">
        <v>87</v>
      </c>
      <c r="M57" s="88">
        <v>159801</v>
      </c>
      <c r="N57" s="80">
        <v>1.26</v>
      </c>
      <c r="O57" s="80">
        <v>1.06</v>
      </c>
      <c r="P57" s="80">
        <v>1.51</v>
      </c>
      <c r="Q57" s="24">
        <v>31113819</v>
      </c>
      <c r="R57" s="32" t="s">
        <v>275</v>
      </c>
      <c r="S57" s="32" t="s">
        <v>276</v>
      </c>
    </row>
    <row r="58" spans="1:19" s="9" customFormat="1" x14ac:dyDescent="0.35">
      <c r="A58" s="24" t="s">
        <v>367</v>
      </c>
      <c r="B58" s="30">
        <v>2022</v>
      </c>
      <c r="C58" s="24" t="s">
        <v>296</v>
      </c>
      <c r="D58" s="24" t="s">
        <v>296</v>
      </c>
      <c r="E58" s="26" t="s">
        <v>134</v>
      </c>
      <c r="F58" s="26" t="s">
        <v>380</v>
      </c>
      <c r="G58" s="87">
        <v>14</v>
      </c>
      <c r="H58" s="87">
        <v>21379</v>
      </c>
      <c r="I58" s="102">
        <v>2.3199999999999998</v>
      </c>
      <c r="J58" s="102">
        <v>1.08</v>
      </c>
      <c r="K58" s="102">
        <v>4.9800000000000004</v>
      </c>
      <c r="L58" s="88">
        <v>88</v>
      </c>
      <c r="M58" s="88">
        <v>22959</v>
      </c>
      <c r="N58" s="102">
        <v>1.07</v>
      </c>
      <c r="O58" s="102">
        <v>0.77</v>
      </c>
      <c r="P58" s="102">
        <v>1.5</v>
      </c>
      <c r="Q58" s="24">
        <v>34915752</v>
      </c>
      <c r="R58" s="32" t="s">
        <v>370</v>
      </c>
      <c r="S58" s="32" t="s">
        <v>371</v>
      </c>
    </row>
    <row r="59" spans="1:19" s="9" customFormat="1" x14ac:dyDescent="0.35">
      <c r="A59" s="24" t="s">
        <v>518</v>
      </c>
      <c r="B59" s="30">
        <v>2014</v>
      </c>
      <c r="C59" s="24" t="s">
        <v>491</v>
      </c>
      <c r="D59" s="24" t="s">
        <v>491</v>
      </c>
      <c r="E59" s="24" t="s">
        <v>67</v>
      </c>
      <c r="F59" s="26" t="s">
        <v>302</v>
      </c>
      <c r="G59" s="87">
        <v>107</v>
      </c>
      <c r="H59" s="87">
        <v>26636</v>
      </c>
      <c r="I59" s="102">
        <v>1.51</v>
      </c>
      <c r="J59" s="102">
        <v>1.18</v>
      </c>
      <c r="K59" s="102">
        <v>1.95</v>
      </c>
      <c r="L59" s="88">
        <v>88</v>
      </c>
      <c r="M59" s="88">
        <v>28089</v>
      </c>
      <c r="N59" s="102">
        <v>1.1100000000000001</v>
      </c>
      <c r="O59" s="102">
        <v>0.81</v>
      </c>
      <c r="P59" s="102">
        <v>1.53</v>
      </c>
      <c r="Q59" s="26">
        <v>24997743</v>
      </c>
      <c r="R59" s="32" t="s">
        <v>521</v>
      </c>
      <c r="S59" s="32" t="s">
        <v>522</v>
      </c>
    </row>
    <row r="60" spans="1:19" s="9" customFormat="1" x14ac:dyDescent="0.35">
      <c r="A60" s="24" t="s">
        <v>911</v>
      </c>
      <c r="B60" s="30">
        <v>2020</v>
      </c>
      <c r="C60" s="24" t="s">
        <v>780</v>
      </c>
      <c r="D60" s="24" t="s">
        <v>780</v>
      </c>
      <c r="E60" s="24" t="s">
        <v>87</v>
      </c>
      <c r="F60" s="26" t="s">
        <v>912</v>
      </c>
      <c r="G60" s="87">
        <v>201</v>
      </c>
      <c r="H60" s="87">
        <v>40320</v>
      </c>
      <c r="I60" s="102">
        <v>0.95099004990000002</v>
      </c>
      <c r="J60" s="102">
        <v>0.77378093749999999</v>
      </c>
      <c r="K60" s="102">
        <v>1.2166529023999999</v>
      </c>
      <c r="L60" s="88">
        <v>93</v>
      </c>
      <c r="M60" s="88">
        <v>55470</v>
      </c>
      <c r="N60" s="102">
        <v>0.90392079680000004</v>
      </c>
      <c r="O60" s="102">
        <v>0.6956883693</v>
      </c>
      <c r="P60" s="102">
        <v>1.2166529023999999</v>
      </c>
      <c r="Q60" s="24">
        <v>32319230</v>
      </c>
      <c r="R60" s="32" t="s">
        <v>915</v>
      </c>
      <c r="S60" s="32" t="s">
        <v>916</v>
      </c>
    </row>
    <row r="61" spans="1:19" s="9" customFormat="1" x14ac:dyDescent="0.35">
      <c r="A61" s="24" t="s">
        <v>518</v>
      </c>
      <c r="B61" s="30">
        <v>2008</v>
      </c>
      <c r="C61" s="24" t="s">
        <v>455</v>
      </c>
      <c r="D61" s="24" t="s">
        <v>455</v>
      </c>
      <c r="E61" s="24" t="s">
        <v>107</v>
      </c>
      <c r="F61" s="24" t="s">
        <v>448</v>
      </c>
      <c r="G61" s="87" t="s">
        <v>1525</v>
      </c>
      <c r="H61" s="87" t="s">
        <v>1525</v>
      </c>
      <c r="I61" s="79" t="s">
        <v>1525</v>
      </c>
      <c r="J61" s="79" t="s">
        <v>1525</v>
      </c>
      <c r="K61" s="79" t="s">
        <v>1525</v>
      </c>
      <c r="L61" s="88">
        <v>93</v>
      </c>
      <c r="M61" s="88">
        <v>170481</v>
      </c>
      <c r="N61" s="80">
        <v>1.54</v>
      </c>
      <c r="O61" s="80">
        <v>1.1000000000000001</v>
      </c>
      <c r="P61" s="80">
        <v>2.1</v>
      </c>
      <c r="Q61" s="24">
        <v>18612154</v>
      </c>
      <c r="R61" s="32" t="s">
        <v>569</v>
      </c>
      <c r="S61" s="32" t="s">
        <v>570</v>
      </c>
    </row>
    <row r="62" spans="1:19" s="9" customFormat="1" x14ac:dyDescent="0.35">
      <c r="A62" s="24" t="s">
        <v>582</v>
      </c>
      <c r="B62" s="30">
        <v>2007</v>
      </c>
      <c r="C62" s="24" t="s">
        <v>307</v>
      </c>
      <c r="D62" s="24" t="s">
        <v>307</v>
      </c>
      <c r="E62" s="24" t="s">
        <v>41</v>
      </c>
      <c r="F62" s="24" t="s">
        <v>340</v>
      </c>
      <c r="G62" s="87" t="s">
        <v>1525</v>
      </c>
      <c r="H62" s="87" t="s">
        <v>1525</v>
      </c>
      <c r="I62" s="80" t="s">
        <v>1525</v>
      </c>
      <c r="J62" s="80" t="s">
        <v>1525</v>
      </c>
      <c r="K62" s="80" t="s">
        <v>1525</v>
      </c>
      <c r="L62" s="88">
        <v>98</v>
      </c>
      <c r="M62" s="88">
        <v>89788</v>
      </c>
      <c r="N62" s="80">
        <v>1.57</v>
      </c>
      <c r="O62" s="80">
        <v>1.06</v>
      </c>
      <c r="P62" s="80">
        <v>2.33</v>
      </c>
      <c r="Q62" s="24">
        <v>17879428</v>
      </c>
      <c r="R62" s="32" t="s">
        <v>584</v>
      </c>
      <c r="S62" s="32" t="s">
        <v>585</v>
      </c>
    </row>
    <row r="63" spans="1:19" s="9" customFormat="1" x14ac:dyDescent="0.35">
      <c r="A63" s="24" t="s">
        <v>874</v>
      </c>
      <c r="B63" s="30">
        <v>2022</v>
      </c>
      <c r="C63" s="24" t="s">
        <v>474</v>
      </c>
      <c r="D63" s="24" t="s">
        <v>474</v>
      </c>
      <c r="E63" s="24" t="s">
        <v>176</v>
      </c>
      <c r="F63" s="24" t="s">
        <v>269</v>
      </c>
      <c r="G63" s="87">
        <v>170</v>
      </c>
      <c r="H63" s="87">
        <v>70645</v>
      </c>
      <c r="I63" s="102">
        <v>0.94</v>
      </c>
      <c r="J63" s="102">
        <v>0.71</v>
      </c>
      <c r="K63" s="102">
        <v>1.24</v>
      </c>
      <c r="L63" s="88">
        <v>99</v>
      </c>
      <c r="M63" s="88">
        <v>69625</v>
      </c>
      <c r="N63" s="102">
        <v>1.01</v>
      </c>
      <c r="O63" s="102">
        <v>0.73</v>
      </c>
      <c r="P63" s="102">
        <v>1.39</v>
      </c>
      <c r="Q63" s="24">
        <v>36105407</v>
      </c>
      <c r="R63" s="32" t="s">
        <v>877</v>
      </c>
      <c r="S63" s="32" t="s">
        <v>878</v>
      </c>
    </row>
    <row r="64" spans="1:19" s="9" customFormat="1" x14ac:dyDescent="0.35">
      <c r="A64" s="24" t="s">
        <v>518</v>
      </c>
      <c r="B64" s="30">
        <v>2014</v>
      </c>
      <c r="C64" s="24" t="s">
        <v>387</v>
      </c>
      <c r="D64" s="24" t="s">
        <v>387</v>
      </c>
      <c r="E64" s="24" t="s">
        <v>67</v>
      </c>
      <c r="F64" s="26" t="s">
        <v>302</v>
      </c>
      <c r="G64" s="87">
        <v>118</v>
      </c>
      <c r="H64" s="87">
        <v>26636</v>
      </c>
      <c r="I64" s="102">
        <v>1.46</v>
      </c>
      <c r="J64" s="102">
        <v>1.1000000000000001</v>
      </c>
      <c r="K64" s="102">
        <v>1.94</v>
      </c>
      <c r="L64" s="88">
        <v>100</v>
      </c>
      <c r="M64" s="88">
        <v>28089</v>
      </c>
      <c r="N64" s="102">
        <v>1.07</v>
      </c>
      <c r="O64" s="102">
        <v>0.84</v>
      </c>
      <c r="P64" s="102">
        <v>1.36</v>
      </c>
      <c r="Q64" s="26">
        <v>24997743</v>
      </c>
      <c r="R64" s="32" t="s">
        <v>521</v>
      </c>
      <c r="S64" s="32" t="s">
        <v>522</v>
      </c>
    </row>
    <row r="65" spans="1:19" s="9" customFormat="1" x14ac:dyDescent="0.35">
      <c r="A65" s="24" t="s">
        <v>295</v>
      </c>
      <c r="B65" s="30">
        <v>2016</v>
      </c>
      <c r="C65" s="24" t="s">
        <v>296</v>
      </c>
      <c r="D65" s="24" t="s">
        <v>296</v>
      </c>
      <c r="E65" s="24" t="s">
        <v>229</v>
      </c>
      <c r="F65" s="26" t="s">
        <v>269</v>
      </c>
      <c r="G65" s="87" t="s">
        <v>1525</v>
      </c>
      <c r="H65" s="87" t="s">
        <v>1525</v>
      </c>
      <c r="I65" s="80" t="s">
        <v>1525</v>
      </c>
      <c r="J65" s="80" t="s">
        <v>1525</v>
      </c>
      <c r="K65" s="80" t="s">
        <v>1525</v>
      </c>
      <c r="L65" s="88">
        <v>101</v>
      </c>
      <c r="M65" s="88">
        <v>38946</v>
      </c>
      <c r="N65" s="107">
        <v>0.89</v>
      </c>
      <c r="O65" s="107">
        <v>0.72</v>
      </c>
      <c r="P65" s="107">
        <v>1.1000000000000001</v>
      </c>
      <c r="Q65" s="24">
        <v>26756356</v>
      </c>
      <c r="R65" s="32" t="s">
        <v>300</v>
      </c>
      <c r="S65" s="32" t="s">
        <v>301</v>
      </c>
    </row>
    <row r="66" spans="1:19" s="9" customFormat="1" x14ac:dyDescent="0.35">
      <c r="A66" s="24" t="s">
        <v>613</v>
      </c>
      <c r="B66" s="30">
        <v>2023</v>
      </c>
      <c r="C66" s="24" t="s">
        <v>296</v>
      </c>
      <c r="D66" s="24" t="s">
        <v>296</v>
      </c>
      <c r="E66" s="24" t="s">
        <v>103</v>
      </c>
      <c r="F66" s="24" t="s">
        <v>448</v>
      </c>
      <c r="G66" s="87">
        <v>16</v>
      </c>
      <c r="H66" s="87">
        <v>7883</v>
      </c>
      <c r="I66" s="102">
        <v>2.2599999999999998</v>
      </c>
      <c r="J66" s="102">
        <v>0.88</v>
      </c>
      <c r="K66" s="102">
        <v>5.82</v>
      </c>
      <c r="L66" s="88">
        <v>102</v>
      </c>
      <c r="M66" s="88">
        <v>11769</v>
      </c>
      <c r="N66" s="102">
        <v>1.1499999999999999</v>
      </c>
      <c r="O66" s="102">
        <v>0.86</v>
      </c>
      <c r="P66" s="102">
        <v>1.54</v>
      </c>
      <c r="Q66" s="24">
        <v>37310814</v>
      </c>
      <c r="R66" s="32" t="s">
        <v>616</v>
      </c>
      <c r="S66" s="32" t="s">
        <v>617</v>
      </c>
    </row>
    <row r="67" spans="1:19" s="9" customFormat="1" x14ac:dyDescent="0.35">
      <c r="A67" s="24" t="s">
        <v>476</v>
      </c>
      <c r="B67" s="30">
        <v>2011</v>
      </c>
      <c r="C67" s="24" t="s">
        <v>387</v>
      </c>
      <c r="D67" s="24" t="s">
        <v>387</v>
      </c>
      <c r="E67" s="24" t="s">
        <v>54</v>
      </c>
      <c r="F67" s="24" t="s">
        <v>269</v>
      </c>
      <c r="G67" s="87" t="s">
        <v>1525</v>
      </c>
      <c r="H67" s="87" t="s">
        <v>1525</v>
      </c>
      <c r="I67" s="79" t="s">
        <v>1525</v>
      </c>
      <c r="J67" s="79" t="s">
        <v>1525</v>
      </c>
      <c r="K67" s="79" t="s">
        <v>1525</v>
      </c>
      <c r="L67" s="88">
        <v>103</v>
      </c>
      <c r="M67" s="88">
        <v>96380</v>
      </c>
      <c r="N67" s="80">
        <v>1.01</v>
      </c>
      <c r="O67" s="80">
        <v>0.82</v>
      </c>
      <c r="P67" s="80">
        <v>1.25</v>
      </c>
      <c r="Q67" s="24">
        <v>21105029</v>
      </c>
      <c r="R67" s="32" t="s">
        <v>479</v>
      </c>
      <c r="S67" s="32" t="s">
        <v>480</v>
      </c>
    </row>
    <row r="68" spans="1:19" s="9" customFormat="1" x14ac:dyDescent="0.35">
      <c r="A68" s="24" t="s">
        <v>697</v>
      </c>
      <c r="B68" s="30">
        <v>2013</v>
      </c>
      <c r="C68" s="24" t="s">
        <v>441</v>
      </c>
      <c r="D68" s="24" t="s">
        <v>441</v>
      </c>
      <c r="E68" s="24" t="s">
        <v>698</v>
      </c>
      <c r="F68" s="24" t="s">
        <v>481</v>
      </c>
      <c r="G68" s="87">
        <v>30</v>
      </c>
      <c r="H68" s="87">
        <v>36477</v>
      </c>
      <c r="I68" s="102">
        <v>0.87</v>
      </c>
      <c r="J68" s="102">
        <v>0.49</v>
      </c>
      <c r="K68" s="102">
        <v>1.54</v>
      </c>
      <c r="L68" s="88">
        <v>108</v>
      </c>
      <c r="M68" s="88">
        <v>37765</v>
      </c>
      <c r="N68" s="102">
        <v>1.35</v>
      </c>
      <c r="O68" s="102">
        <v>1.04</v>
      </c>
      <c r="P68" s="102">
        <v>1.74</v>
      </c>
      <c r="Q68" s="24">
        <v>23778522</v>
      </c>
      <c r="R68" s="32" t="s">
        <v>701</v>
      </c>
      <c r="S68" s="32" t="s">
        <v>702</v>
      </c>
    </row>
    <row r="69" spans="1:19" s="9" customFormat="1" x14ac:dyDescent="0.35">
      <c r="A69" s="24" t="s">
        <v>367</v>
      </c>
      <c r="B69" s="30">
        <v>2022</v>
      </c>
      <c r="C69" s="24" t="s">
        <v>296</v>
      </c>
      <c r="D69" s="24" t="s">
        <v>296</v>
      </c>
      <c r="E69" s="26" t="s">
        <v>94</v>
      </c>
      <c r="F69" s="26" t="s">
        <v>380</v>
      </c>
      <c r="G69" s="87">
        <v>25</v>
      </c>
      <c r="H69" s="87">
        <v>20156</v>
      </c>
      <c r="I69" s="102">
        <v>0.56000000000000005</v>
      </c>
      <c r="J69" s="102">
        <v>0.26</v>
      </c>
      <c r="K69" s="102">
        <v>1.2</v>
      </c>
      <c r="L69" s="88">
        <v>110</v>
      </c>
      <c r="M69" s="88">
        <v>21667</v>
      </c>
      <c r="N69" s="102">
        <v>1.27</v>
      </c>
      <c r="O69" s="102">
        <v>0.95</v>
      </c>
      <c r="P69" s="102">
        <v>1.7</v>
      </c>
      <c r="Q69" s="24">
        <v>34915752</v>
      </c>
      <c r="R69" s="32" t="s">
        <v>370</v>
      </c>
      <c r="S69" s="32" t="s">
        <v>371</v>
      </c>
    </row>
    <row r="70" spans="1:19" s="9" customFormat="1" x14ac:dyDescent="0.35">
      <c r="A70" s="24" t="s">
        <v>620</v>
      </c>
      <c r="B70" s="30">
        <v>2022</v>
      </c>
      <c r="C70" s="24" t="s">
        <v>621</v>
      </c>
      <c r="D70" s="24" t="s">
        <v>491</v>
      </c>
      <c r="E70" s="24" t="s">
        <v>416</v>
      </c>
      <c r="F70" s="24" t="s">
        <v>269</v>
      </c>
      <c r="G70" s="87" t="s">
        <v>1525</v>
      </c>
      <c r="H70" s="87" t="s">
        <v>1525</v>
      </c>
      <c r="I70" s="80" t="s">
        <v>1525</v>
      </c>
      <c r="J70" s="80" t="s">
        <v>1525</v>
      </c>
      <c r="K70" s="80" t="s">
        <v>1525</v>
      </c>
      <c r="L70" s="88">
        <v>110</v>
      </c>
      <c r="M70" s="88">
        <v>110623</v>
      </c>
      <c r="N70" s="80">
        <v>1.45</v>
      </c>
      <c r="O70" s="80">
        <v>1.19</v>
      </c>
      <c r="P70" s="80">
        <v>1.75</v>
      </c>
      <c r="Q70" s="24">
        <v>35715363</v>
      </c>
      <c r="R70" s="32" t="s">
        <v>624</v>
      </c>
      <c r="S70" s="32" t="s">
        <v>625</v>
      </c>
    </row>
    <row r="71" spans="1:19" s="9" customFormat="1" x14ac:dyDescent="0.35">
      <c r="A71" s="24" t="s">
        <v>640</v>
      </c>
      <c r="B71" s="30">
        <v>2023</v>
      </c>
      <c r="C71" s="24" t="s">
        <v>551</v>
      </c>
      <c r="D71" s="24" t="s">
        <v>551</v>
      </c>
      <c r="E71" s="24" t="s">
        <v>212</v>
      </c>
      <c r="F71" s="26" t="s">
        <v>394</v>
      </c>
      <c r="G71" s="87">
        <v>615</v>
      </c>
      <c r="H71" s="87">
        <v>196052</v>
      </c>
      <c r="I71" s="102">
        <v>1.49643608207444</v>
      </c>
      <c r="J71" s="102">
        <v>1.35882714004315</v>
      </c>
      <c r="K71" s="102">
        <v>1.6479807340786401</v>
      </c>
      <c r="L71" s="88">
        <v>115</v>
      </c>
      <c r="M71" s="88">
        <v>231539</v>
      </c>
      <c r="N71" s="102">
        <v>1.7</v>
      </c>
      <c r="O71" s="102">
        <v>1.21</v>
      </c>
      <c r="P71" s="102">
        <v>2.4</v>
      </c>
      <c r="Q71" s="24">
        <v>37311415</v>
      </c>
      <c r="R71" s="32" t="s">
        <v>643</v>
      </c>
      <c r="S71" s="32" t="s">
        <v>644</v>
      </c>
    </row>
    <row r="72" spans="1:19" s="9" customFormat="1" x14ac:dyDescent="0.35">
      <c r="A72" s="24" t="s">
        <v>295</v>
      </c>
      <c r="B72" s="30">
        <v>2016</v>
      </c>
      <c r="C72" s="24" t="s">
        <v>296</v>
      </c>
      <c r="D72" s="24" t="s">
        <v>296</v>
      </c>
      <c r="E72" s="26" t="s">
        <v>215</v>
      </c>
      <c r="F72" s="26" t="s">
        <v>269</v>
      </c>
      <c r="G72" s="87">
        <v>19</v>
      </c>
      <c r="H72" s="87">
        <v>13317</v>
      </c>
      <c r="I72" s="102">
        <v>1.29</v>
      </c>
      <c r="J72" s="102">
        <v>0.79</v>
      </c>
      <c r="K72" s="102">
        <v>2.11</v>
      </c>
      <c r="L72" s="88">
        <v>119</v>
      </c>
      <c r="M72" s="88">
        <v>49395</v>
      </c>
      <c r="N72" s="102">
        <v>1.1100000000000001</v>
      </c>
      <c r="O72" s="102">
        <v>0.94</v>
      </c>
      <c r="P72" s="102">
        <v>1.32</v>
      </c>
      <c r="Q72" s="24">
        <v>26756356</v>
      </c>
      <c r="R72" s="32" t="s">
        <v>300</v>
      </c>
      <c r="S72" s="32" t="s">
        <v>301</v>
      </c>
    </row>
    <row r="73" spans="1:19" s="9" customFormat="1" x14ac:dyDescent="0.35">
      <c r="A73" s="24" t="s">
        <v>571</v>
      </c>
      <c r="B73" s="30">
        <v>2010</v>
      </c>
      <c r="C73" s="24" t="s">
        <v>387</v>
      </c>
      <c r="D73" s="24" t="s">
        <v>387</v>
      </c>
      <c r="E73" s="24" t="s">
        <v>30</v>
      </c>
      <c r="F73" s="24" t="s">
        <v>269</v>
      </c>
      <c r="G73" s="87" t="s">
        <v>1525</v>
      </c>
      <c r="H73" s="87" t="s">
        <v>1525</v>
      </c>
      <c r="I73" s="79" t="s">
        <v>1525</v>
      </c>
      <c r="J73" s="79" t="s">
        <v>1525</v>
      </c>
      <c r="K73" s="79" t="s">
        <v>1525</v>
      </c>
      <c r="L73" s="88">
        <v>124</v>
      </c>
      <c r="M73" s="88">
        <v>46903</v>
      </c>
      <c r="N73" s="80">
        <v>1.1599999999999899</v>
      </c>
      <c r="O73" s="80">
        <v>0.96</v>
      </c>
      <c r="P73" s="80">
        <v>1.4</v>
      </c>
      <c r="Q73" s="24">
        <v>20383573</v>
      </c>
      <c r="R73" s="32" t="s">
        <v>574</v>
      </c>
      <c r="S73" s="32" t="s">
        <v>575</v>
      </c>
    </row>
    <row r="74" spans="1:19" s="9" customFormat="1" x14ac:dyDescent="0.35">
      <c r="A74" s="24" t="s">
        <v>663</v>
      </c>
      <c r="B74" s="30">
        <v>2003</v>
      </c>
      <c r="C74" s="24" t="s">
        <v>441</v>
      </c>
      <c r="D74" s="24" t="s">
        <v>441</v>
      </c>
      <c r="E74" s="24" t="s">
        <v>150</v>
      </c>
      <c r="F74" s="24" t="s">
        <v>269</v>
      </c>
      <c r="G74" s="87" t="s">
        <v>1525</v>
      </c>
      <c r="H74" s="87" t="s">
        <v>1525</v>
      </c>
      <c r="I74" s="80" t="s">
        <v>1525</v>
      </c>
      <c r="J74" s="80" t="s">
        <v>1525</v>
      </c>
      <c r="K74" s="80" t="s">
        <v>1525</v>
      </c>
      <c r="L74" s="88">
        <v>125</v>
      </c>
      <c r="M74" s="88">
        <v>121700</v>
      </c>
      <c r="N74" s="80">
        <v>1.45</v>
      </c>
      <c r="O74" s="80">
        <v>0.97</v>
      </c>
      <c r="P74" s="80">
        <v>2.1800000000000002</v>
      </c>
      <c r="Q74" s="24">
        <v>14609164</v>
      </c>
      <c r="R74" s="32" t="s">
        <v>665</v>
      </c>
      <c r="S74" s="32" t="s">
        <v>666</v>
      </c>
    </row>
    <row r="75" spans="1:19" s="9" customFormat="1" x14ac:dyDescent="0.35">
      <c r="A75" s="24" t="s">
        <v>645</v>
      </c>
      <c r="B75" s="30">
        <v>2024</v>
      </c>
      <c r="C75" s="108" t="s">
        <v>551</v>
      </c>
      <c r="D75" s="109" t="s">
        <v>551</v>
      </c>
      <c r="E75" s="24" t="s">
        <v>168</v>
      </c>
      <c r="F75" s="24" t="s">
        <v>500</v>
      </c>
      <c r="G75" s="87">
        <v>1067</v>
      </c>
      <c r="H75" s="87">
        <v>2129149</v>
      </c>
      <c r="I75" s="110">
        <v>1.6</v>
      </c>
      <c r="J75" s="110">
        <v>1.47</v>
      </c>
      <c r="K75" s="110">
        <v>1.75</v>
      </c>
      <c r="L75" s="88">
        <v>126</v>
      </c>
      <c r="M75" s="88">
        <v>2013200</v>
      </c>
      <c r="N75" s="110">
        <v>1.64</v>
      </c>
      <c r="O75" s="110">
        <v>1.37</v>
      </c>
      <c r="P75" s="110">
        <v>1.97</v>
      </c>
      <c r="Q75" s="24">
        <v>39253735</v>
      </c>
      <c r="R75" s="32" t="s">
        <v>648</v>
      </c>
      <c r="S75" s="32" t="s">
        <v>649</v>
      </c>
    </row>
    <row r="76" spans="1:19" s="9" customFormat="1" x14ac:dyDescent="0.35">
      <c r="A76" s="24" t="s">
        <v>1076</v>
      </c>
      <c r="B76" s="30">
        <v>2004</v>
      </c>
      <c r="C76" s="24" t="s">
        <v>551</v>
      </c>
      <c r="D76" s="24" t="s">
        <v>551</v>
      </c>
      <c r="E76" s="24" t="s">
        <v>144</v>
      </c>
      <c r="F76" s="24" t="s">
        <v>481</v>
      </c>
      <c r="G76" s="87">
        <v>448</v>
      </c>
      <c r="H76" s="87">
        <v>963653</v>
      </c>
      <c r="I76" s="103">
        <v>1.63</v>
      </c>
      <c r="J76" s="103">
        <v>1.44</v>
      </c>
      <c r="K76" s="103">
        <v>1.83</v>
      </c>
      <c r="L76" s="88">
        <v>127</v>
      </c>
      <c r="M76" s="88">
        <v>1037964</v>
      </c>
      <c r="N76" s="103">
        <v>1.38</v>
      </c>
      <c r="O76" s="103">
        <v>1.1299999999999999</v>
      </c>
      <c r="P76" s="103">
        <v>1.68</v>
      </c>
      <c r="Q76" s="24">
        <v>15456997</v>
      </c>
      <c r="R76" s="32" t="s">
        <v>1079</v>
      </c>
      <c r="S76" s="32" t="s">
        <v>1080</v>
      </c>
    </row>
    <row r="77" spans="1:19" s="9" customFormat="1" x14ac:dyDescent="0.35">
      <c r="A77" s="24" t="s">
        <v>976</v>
      </c>
      <c r="B77" s="30">
        <v>2007</v>
      </c>
      <c r="C77" s="24" t="s">
        <v>621</v>
      </c>
      <c r="D77" s="24" t="s">
        <v>491</v>
      </c>
      <c r="E77" s="24" t="s">
        <v>124</v>
      </c>
      <c r="F77" s="24" t="s">
        <v>269</v>
      </c>
      <c r="G77" s="87">
        <v>220</v>
      </c>
      <c r="H77" s="87">
        <v>75162</v>
      </c>
      <c r="I77" s="80">
        <v>1.3382255776000005</v>
      </c>
      <c r="J77" s="80">
        <v>1.1040808032</v>
      </c>
      <c r="K77" s="80">
        <v>1.5386239549000005</v>
      </c>
      <c r="L77" s="88">
        <v>127</v>
      </c>
      <c r="M77" s="88">
        <v>85964</v>
      </c>
      <c r="N77" s="80">
        <v>1.4025517307000002</v>
      </c>
      <c r="O77" s="80">
        <v>1.2166529024000003</v>
      </c>
      <c r="P77" s="80">
        <v>1.5386239549000005</v>
      </c>
      <c r="Q77" s="24">
        <v>17656615</v>
      </c>
      <c r="R77" s="32" t="s">
        <v>979</v>
      </c>
      <c r="S77" s="32" t="s">
        <v>980</v>
      </c>
    </row>
    <row r="78" spans="1:19" s="9" customFormat="1" x14ac:dyDescent="0.35">
      <c r="A78" s="24" t="s">
        <v>295</v>
      </c>
      <c r="B78" s="30">
        <v>2016</v>
      </c>
      <c r="C78" s="24" t="s">
        <v>296</v>
      </c>
      <c r="D78" s="24" t="s">
        <v>296</v>
      </c>
      <c r="E78" s="26" t="s">
        <v>50</v>
      </c>
      <c r="F78" s="26" t="s">
        <v>269</v>
      </c>
      <c r="G78" s="87">
        <v>87</v>
      </c>
      <c r="H78" s="87">
        <v>72589</v>
      </c>
      <c r="I78" s="102">
        <v>1.3</v>
      </c>
      <c r="J78" s="102">
        <v>0.99</v>
      </c>
      <c r="K78" s="102">
        <v>1.71</v>
      </c>
      <c r="L78" s="88">
        <v>129</v>
      </c>
      <c r="M78" s="88">
        <v>80997</v>
      </c>
      <c r="N78" s="102">
        <v>0.98</v>
      </c>
      <c r="O78" s="102">
        <v>0.81</v>
      </c>
      <c r="P78" s="102">
        <v>1.18</v>
      </c>
      <c r="Q78" s="24">
        <v>26756356</v>
      </c>
      <c r="R78" s="32" t="s">
        <v>300</v>
      </c>
      <c r="S78" s="32" t="s">
        <v>301</v>
      </c>
    </row>
    <row r="79" spans="1:19" s="9" customFormat="1" x14ac:dyDescent="0.35">
      <c r="A79" s="24" t="s">
        <v>865</v>
      </c>
      <c r="B79" s="30">
        <v>2008</v>
      </c>
      <c r="C79" s="24" t="s">
        <v>415</v>
      </c>
      <c r="D79" s="24" t="s">
        <v>415</v>
      </c>
      <c r="E79" s="24" t="s">
        <v>62</v>
      </c>
      <c r="F79" s="24" t="s">
        <v>303</v>
      </c>
      <c r="G79" s="87">
        <v>139</v>
      </c>
      <c r="H79" s="87">
        <v>141425</v>
      </c>
      <c r="I79" s="102">
        <v>1.25</v>
      </c>
      <c r="J79" s="102">
        <v>0.95</v>
      </c>
      <c r="K79" s="102">
        <v>1.66</v>
      </c>
      <c r="L79" s="88">
        <v>129</v>
      </c>
      <c r="M79" s="88">
        <v>230558</v>
      </c>
      <c r="N79" s="102">
        <v>0.99</v>
      </c>
      <c r="O79" s="102">
        <v>0.78</v>
      </c>
      <c r="P79" s="102">
        <v>1.25</v>
      </c>
      <c r="Q79" s="24">
        <v>18835833</v>
      </c>
      <c r="R79" s="32" t="s">
        <v>868</v>
      </c>
      <c r="S79" s="32" t="s">
        <v>869</v>
      </c>
    </row>
    <row r="80" spans="1:19" s="9" customFormat="1" x14ac:dyDescent="0.35">
      <c r="A80" s="24" t="s">
        <v>668</v>
      </c>
      <c r="B80" s="30">
        <v>2016</v>
      </c>
      <c r="C80" s="24" t="s">
        <v>621</v>
      </c>
      <c r="D80" s="24" t="s">
        <v>491</v>
      </c>
      <c r="E80" s="24" t="s">
        <v>204</v>
      </c>
      <c r="F80" s="24" t="s">
        <v>362</v>
      </c>
      <c r="G80" s="87" t="s">
        <v>1525</v>
      </c>
      <c r="H80" s="87" t="s">
        <v>1525</v>
      </c>
      <c r="I80" s="80" t="s">
        <v>1525</v>
      </c>
      <c r="J80" s="80" t="s">
        <v>1525</v>
      </c>
      <c r="K80" s="80" t="s">
        <v>1525</v>
      </c>
      <c r="L80" s="88">
        <v>131</v>
      </c>
      <c r="M80" s="88">
        <v>68253</v>
      </c>
      <c r="N80" s="80">
        <v>1.26</v>
      </c>
      <c r="O80" s="80">
        <v>0.97</v>
      </c>
      <c r="P80" s="80">
        <v>1.63</v>
      </c>
      <c r="Q80" s="24">
        <v>27177094</v>
      </c>
      <c r="R80" s="32" t="s">
        <v>671</v>
      </c>
      <c r="S80" s="32" t="s">
        <v>672</v>
      </c>
    </row>
    <row r="81" spans="1:19" s="9" customFormat="1" x14ac:dyDescent="0.35">
      <c r="A81" s="24" t="s">
        <v>976</v>
      </c>
      <c r="B81" s="30">
        <v>2016</v>
      </c>
      <c r="C81" s="24" t="s">
        <v>283</v>
      </c>
      <c r="D81" s="24" t="s">
        <v>283</v>
      </c>
      <c r="E81" s="24" t="s">
        <v>124</v>
      </c>
      <c r="F81" s="24" t="s">
        <v>269</v>
      </c>
      <c r="G81" s="87">
        <v>339</v>
      </c>
      <c r="H81" s="87">
        <v>78074</v>
      </c>
      <c r="I81" s="102">
        <v>1.26</v>
      </c>
      <c r="J81" s="102">
        <v>1.1200000000000001</v>
      </c>
      <c r="K81" s="102">
        <v>1.42</v>
      </c>
      <c r="L81" s="88">
        <v>143</v>
      </c>
      <c r="M81" s="88">
        <v>90402</v>
      </c>
      <c r="N81" s="102">
        <v>1.06</v>
      </c>
      <c r="O81" s="102">
        <v>0.9</v>
      </c>
      <c r="P81" s="102">
        <v>1.25</v>
      </c>
      <c r="Q81" s="24">
        <v>26404865</v>
      </c>
      <c r="R81" s="32" t="s">
        <v>1027</v>
      </c>
      <c r="S81" s="32" t="s">
        <v>1028</v>
      </c>
    </row>
    <row r="82" spans="1:19" s="9" customFormat="1" x14ac:dyDescent="0.35">
      <c r="A82" s="24" t="s">
        <v>936</v>
      </c>
      <c r="B82" s="30">
        <v>2024</v>
      </c>
      <c r="C82" s="24" t="s">
        <v>393</v>
      </c>
      <c r="D82" s="24" t="s">
        <v>393</v>
      </c>
      <c r="E82" s="24" t="s">
        <v>734</v>
      </c>
      <c r="F82" s="24" t="s">
        <v>448</v>
      </c>
      <c r="G82" s="87">
        <v>164</v>
      </c>
      <c r="H82" s="87">
        <v>27482.076000000001</v>
      </c>
      <c r="I82" s="102">
        <v>1.26</v>
      </c>
      <c r="J82" s="102">
        <v>0.97</v>
      </c>
      <c r="K82" s="102">
        <v>1.65</v>
      </c>
      <c r="L82" s="88">
        <v>144</v>
      </c>
      <c r="M82" s="88">
        <v>30718.923999999999</v>
      </c>
      <c r="N82" s="102">
        <v>1.25</v>
      </c>
      <c r="O82" s="102">
        <v>0.96</v>
      </c>
      <c r="P82" s="102">
        <v>1.63</v>
      </c>
      <c r="Q82" s="24">
        <v>39196559</v>
      </c>
      <c r="R82" s="32" t="s">
        <v>939</v>
      </c>
      <c r="S82" s="32" t="s">
        <v>940</v>
      </c>
    </row>
    <row r="83" spans="1:19" s="9" customFormat="1" x14ac:dyDescent="0.35">
      <c r="A83" s="24" t="s">
        <v>428</v>
      </c>
      <c r="B83" s="30">
        <v>2010</v>
      </c>
      <c r="C83" s="24" t="s">
        <v>393</v>
      </c>
      <c r="D83" s="24" t="s">
        <v>393</v>
      </c>
      <c r="E83" s="24" t="s">
        <v>15</v>
      </c>
      <c r="F83" s="24" t="s">
        <v>269</v>
      </c>
      <c r="G83" s="87">
        <v>332</v>
      </c>
      <c r="H83" s="87">
        <v>28319</v>
      </c>
      <c r="I83" s="103">
        <v>1.29</v>
      </c>
      <c r="J83" s="103">
        <v>1.1100000000000001</v>
      </c>
      <c r="K83" s="103">
        <v>1.49</v>
      </c>
      <c r="L83" s="88">
        <v>147</v>
      </c>
      <c r="M83" s="88">
        <v>39628</v>
      </c>
      <c r="N83" s="103">
        <v>1.01</v>
      </c>
      <c r="O83" s="103">
        <v>0.83</v>
      </c>
      <c r="P83" s="103">
        <v>1.22</v>
      </c>
      <c r="Q83" s="24">
        <v>20730623</v>
      </c>
      <c r="R83" s="32" t="s">
        <v>431</v>
      </c>
      <c r="S83" s="32" t="s">
        <v>432</v>
      </c>
    </row>
    <row r="84" spans="1:19" s="9" customFormat="1" x14ac:dyDescent="0.35">
      <c r="A84" s="24" t="s">
        <v>773</v>
      </c>
      <c r="B84" s="30">
        <v>2011</v>
      </c>
      <c r="C84" s="24" t="s">
        <v>441</v>
      </c>
      <c r="D84" s="24" t="s">
        <v>441</v>
      </c>
      <c r="E84" s="24" t="s">
        <v>62</v>
      </c>
      <c r="F84" s="24" t="s">
        <v>303</v>
      </c>
      <c r="G84" s="87">
        <v>55</v>
      </c>
      <c r="H84" s="87">
        <v>144819</v>
      </c>
      <c r="I84" s="80">
        <v>1.1499999999999999</v>
      </c>
      <c r="J84" s="80">
        <v>0.79</v>
      </c>
      <c r="K84" s="80">
        <v>1.66</v>
      </c>
      <c r="L84" s="88">
        <v>148</v>
      </c>
      <c r="M84" s="88">
        <v>235689</v>
      </c>
      <c r="N84" s="80">
        <v>1.1399999999999999</v>
      </c>
      <c r="O84" s="80">
        <v>0.95</v>
      </c>
      <c r="P84" s="80">
        <v>1.36</v>
      </c>
      <c r="Q84" s="24">
        <v>21685234</v>
      </c>
      <c r="R84" s="32" t="s">
        <v>776</v>
      </c>
      <c r="S84" s="32" t="s">
        <v>777</v>
      </c>
    </row>
    <row r="85" spans="1:19" s="9" customFormat="1" x14ac:dyDescent="0.35">
      <c r="A85" s="24" t="s">
        <v>919</v>
      </c>
      <c r="B85" s="30">
        <v>2014</v>
      </c>
      <c r="C85" s="24" t="s">
        <v>780</v>
      </c>
      <c r="D85" s="24" t="s">
        <v>780</v>
      </c>
      <c r="E85" s="24" t="s">
        <v>62</v>
      </c>
      <c r="F85" s="24" t="s">
        <v>303</v>
      </c>
      <c r="G85" s="87">
        <v>147</v>
      </c>
      <c r="H85" s="87">
        <v>46428</v>
      </c>
      <c r="I85" s="102">
        <v>1.0507524937871899</v>
      </c>
      <c r="J85" s="102">
        <v>0.83407935431828095</v>
      </c>
      <c r="K85" s="102">
        <v>1.32753217783977</v>
      </c>
      <c r="L85" s="88">
        <v>149</v>
      </c>
      <c r="M85" s="88">
        <v>141305</v>
      </c>
      <c r="N85" s="102">
        <v>0.97518718710819796</v>
      </c>
      <c r="O85" s="102">
        <v>0.81183836026637701</v>
      </c>
      <c r="P85" s="102">
        <v>1.1842937687499699</v>
      </c>
      <c r="Q85" s="24">
        <v>24771290</v>
      </c>
      <c r="R85" s="32" t="s">
        <v>924</v>
      </c>
      <c r="S85" s="32" t="s">
        <v>925</v>
      </c>
    </row>
    <row r="86" spans="1:19" s="9" customFormat="1" x14ac:dyDescent="0.35">
      <c r="A86" s="24" t="s">
        <v>865</v>
      </c>
      <c r="B86" s="30">
        <v>2008</v>
      </c>
      <c r="C86" s="24" t="s">
        <v>885</v>
      </c>
      <c r="D86" s="24" t="s">
        <v>714</v>
      </c>
      <c r="E86" s="24" t="s">
        <v>62</v>
      </c>
      <c r="F86" s="24" t="s">
        <v>303</v>
      </c>
      <c r="G86" s="87">
        <v>124</v>
      </c>
      <c r="H86" s="87">
        <v>141425</v>
      </c>
      <c r="I86" s="103">
        <v>0.95</v>
      </c>
      <c r="J86" s="103">
        <v>0.71</v>
      </c>
      <c r="K86" s="103">
        <v>1.27</v>
      </c>
      <c r="L86" s="88">
        <v>151</v>
      </c>
      <c r="M86" s="88">
        <v>230558</v>
      </c>
      <c r="N86" s="103">
        <v>1.1100000000000001</v>
      </c>
      <c r="O86" s="103">
        <v>0.9</v>
      </c>
      <c r="P86" s="103">
        <v>1.37</v>
      </c>
      <c r="Q86" s="24">
        <v>18835833</v>
      </c>
      <c r="R86" s="32" t="s">
        <v>868</v>
      </c>
      <c r="S86" s="32" t="s">
        <v>869</v>
      </c>
    </row>
    <row r="87" spans="1:19" s="9" customFormat="1" x14ac:dyDescent="0.35">
      <c r="A87" s="24" t="s">
        <v>1137</v>
      </c>
      <c r="B87" s="30">
        <v>2013</v>
      </c>
      <c r="C87" s="24" t="s">
        <v>415</v>
      </c>
      <c r="D87" s="24" t="s">
        <v>415</v>
      </c>
      <c r="E87" s="24" t="s">
        <v>154</v>
      </c>
      <c r="F87" s="24" t="s">
        <v>269</v>
      </c>
      <c r="G87" s="87">
        <v>323</v>
      </c>
      <c r="H87" s="87">
        <v>291471</v>
      </c>
      <c r="I87" s="80">
        <v>1.08</v>
      </c>
      <c r="J87" s="80">
        <v>0.95</v>
      </c>
      <c r="K87" s="80">
        <v>1.24</v>
      </c>
      <c r="L87" s="88">
        <v>153</v>
      </c>
      <c r="M87" s="88">
        <v>193578</v>
      </c>
      <c r="N87" s="80">
        <v>1.1200000000000001</v>
      </c>
      <c r="O87" s="80">
        <v>0.97</v>
      </c>
      <c r="P87" s="80">
        <v>1.29</v>
      </c>
      <c r="Q87" s="24">
        <v>23543160</v>
      </c>
      <c r="R87" s="32" t="s">
        <v>1140</v>
      </c>
      <c r="S87" s="32" t="s">
        <v>1141</v>
      </c>
    </row>
    <row r="88" spans="1:19" s="9" customFormat="1" x14ac:dyDescent="0.35">
      <c r="A88" s="24" t="s">
        <v>786</v>
      </c>
      <c r="B88" s="30">
        <v>2003</v>
      </c>
      <c r="C88" s="24" t="s">
        <v>334</v>
      </c>
      <c r="D88" s="24" t="s">
        <v>334</v>
      </c>
      <c r="E88" s="24" t="s">
        <v>215</v>
      </c>
      <c r="F88" s="24" t="s">
        <v>269</v>
      </c>
      <c r="G88" s="87">
        <v>48</v>
      </c>
      <c r="H88" s="87">
        <v>14543</v>
      </c>
      <c r="I88" s="102">
        <v>2.17</v>
      </c>
      <c r="J88" s="102">
        <v>1.02</v>
      </c>
      <c r="K88" s="102">
        <v>4.5999999999999996</v>
      </c>
      <c r="L88" s="88">
        <v>159</v>
      </c>
      <c r="M88" s="88">
        <v>54045</v>
      </c>
      <c r="N88" s="102">
        <v>1.21</v>
      </c>
      <c r="O88" s="102">
        <v>0.87</v>
      </c>
      <c r="P88" s="102">
        <v>1.69</v>
      </c>
      <c r="Q88" s="24">
        <v>14682442</v>
      </c>
      <c r="R88" s="32" t="s">
        <v>789</v>
      </c>
      <c r="S88" s="32" t="s">
        <v>790</v>
      </c>
    </row>
    <row r="89" spans="1:19" s="9" customFormat="1" x14ac:dyDescent="0.35">
      <c r="A89" s="24" t="s">
        <v>476</v>
      </c>
      <c r="B89" s="30">
        <v>2011</v>
      </c>
      <c r="C89" s="24" t="s">
        <v>387</v>
      </c>
      <c r="D89" s="24" t="s">
        <v>387</v>
      </c>
      <c r="E89" s="24" t="s">
        <v>50</v>
      </c>
      <c r="F89" s="24" t="s">
        <v>269</v>
      </c>
      <c r="G89" s="87">
        <v>208</v>
      </c>
      <c r="H89" s="87">
        <v>65256</v>
      </c>
      <c r="I89" s="102">
        <v>1.3</v>
      </c>
      <c r="J89" s="102">
        <v>1.0900000000000001</v>
      </c>
      <c r="K89" s="102">
        <v>1.56</v>
      </c>
      <c r="L89" s="88">
        <v>161</v>
      </c>
      <c r="M89" s="88">
        <v>73000</v>
      </c>
      <c r="N89" s="102">
        <v>1.18</v>
      </c>
      <c r="O89" s="102">
        <v>1</v>
      </c>
      <c r="P89" s="102">
        <v>1.39</v>
      </c>
      <c r="Q89" s="24">
        <v>21105029</v>
      </c>
      <c r="R89" s="32" t="s">
        <v>479</v>
      </c>
      <c r="S89" s="32" t="s">
        <v>480</v>
      </c>
    </row>
    <row r="90" spans="1:19" s="9" customFormat="1" x14ac:dyDescent="0.35">
      <c r="A90" s="24" t="s">
        <v>476</v>
      </c>
      <c r="B90" s="30">
        <v>2011</v>
      </c>
      <c r="C90" s="24" t="s">
        <v>387</v>
      </c>
      <c r="D90" s="24" t="s">
        <v>387</v>
      </c>
      <c r="E90" s="24" t="s">
        <v>83</v>
      </c>
      <c r="F90" s="24" t="s">
        <v>269</v>
      </c>
      <c r="G90" s="87" t="s">
        <v>1525</v>
      </c>
      <c r="H90" s="87" t="s">
        <v>1525</v>
      </c>
      <c r="I90" s="79" t="s">
        <v>1525</v>
      </c>
      <c r="J90" s="79" t="s">
        <v>1525</v>
      </c>
      <c r="K90" s="79" t="s">
        <v>1525</v>
      </c>
      <c r="L90" s="88">
        <v>171</v>
      </c>
      <c r="M90" s="88">
        <v>34540</v>
      </c>
      <c r="N90" s="80">
        <v>0.97</v>
      </c>
      <c r="O90" s="80">
        <v>0.82</v>
      </c>
      <c r="P90" s="80">
        <v>1.1499999999999999</v>
      </c>
      <c r="Q90" s="24">
        <v>21105029</v>
      </c>
      <c r="R90" s="32" t="s">
        <v>479</v>
      </c>
      <c r="S90" s="32" t="s">
        <v>480</v>
      </c>
    </row>
    <row r="91" spans="1:19" s="9" customFormat="1" x14ac:dyDescent="0.35">
      <c r="A91" s="24" t="s">
        <v>518</v>
      </c>
      <c r="B91" s="30">
        <v>2008</v>
      </c>
      <c r="C91" s="24" t="s">
        <v>714</v>
      </c>
      <c r="D91" s="24" t="s">
        <v>714</v>
      </c>
      <c r="E91" s="24" t="s">
        <v>107</v>
      </c>
      <c r="F91" s="24" t="s">
        <v>448</v>
      </c>
      <c r="G91" s="87" t="s">
        <v>1525</v>
      </c>
      <c r="H91" s="87" t="s">
        <v>1525</v>
      </c>
      <c r="I91" s="79" t="s">
        <v>1525</v>
      </c>
      <c r="J91" s="79" t="s">
        <v>1525</v>
      </c>
      <c r="K91" s="79" t="s">
        <v>1525</v>
      </c>
      <c r="L91" s="88">
        <v>171</v>
      </c>
      <c r="M91" s="88">
        <v>170481</v>
      </c>
      <c r="N91" s="107">
        <v>1.05</v>
      </c>
      <c r="O91" s="107">
        <v>0.82</v>
      </c>
      <c r="P91" s="107">
        <v>1.4</v>
      </c>
      <c r="Q91" s="24">
        <v>18612154</v>
      </c>
      <c r="R91" s="32" t="s">
        <v>569</v>
      </c>
      <c r="S91" s="32" t="s">
        <v>570</v>
      </c>
    </row>
    <row r="92" spans="1:19" s="9" customFormat="1" x14ac:dyDescent="0.35">
      <c r="A92" s="24" t="s">
        <v>476</v>
      </c>
      <c r="B92" s="30">
        <v>2011</v>
      </c>
      <c r="C92" s="24" t="s">
        <v>387</v>
      </c>
      <c r="D92" s="24" t="s">
        <v>387</v>
      </c>
      <c r="E92" s="24" t="s">
        <v>150</v>
      </c>
      <c r="F92" s="24" t="s">
        <v>269</v>
      </c>
      <c r="G92" s="87" t="s">
        <v>1525</v>
      </c>
      <c r="H92" s="87" t="s">
        <v>1525</v>
      </c>
      <c r="I92" s="80" t="s">
        <v>1525</v>
      </c>
      <c r="J92" s="80" t="s">
        <v>1525</v>
      </c>
      <c r="K92" s="80" t="s">
        <v>1525</v>
      </c>
      <c r="L92" s="88">
        <v>173</v>
      </c>
      <c r="M92" s="88">
        <v>66895</v>
      </c>
      <c r="N92" s="80">
        <v>1.17</v>
      </c>
      <c r="O92" s="80">
        <v>1.01</v>
      </c>
      <c r="P92" s="80">
        <v>1.37</v>
      </c>
      <c r="Q92" s="24">
        <v>21105029</v>
      </c>
      <c r="R92" s="32" t="s">
        <v>479</v>
      </c>
      <c r="S92" s="32" t="s">
        <v>480</v>
      </c>
    </row>
    <row r="93" spans="1:19" s="9" customFormat="1" x14ac:dyDescent="0.35">
      <c r="A93" s="24" t="s">
        <v>806</v>
      </c>
      <c r="B93" s="30">
        <v>2020</v>
      </c>
      <c r="C93" s="24" t="s">
        <v>344</v>
      </c>
      <c r="D93" s="24" t="s">
        <v>344</v>
      </c>
      <c r="E93" s="24" t="s">
        <v>62</v>
      </c>
      <c r="F93" s="24" t="s">
        <v>303</v>
      </c>
      <c r="G93" s="87">
        <v>184</v>
      </c>
      <c r="H93" s="87">
        <v>142241</v>
      </c>
      <c r="I93" s="102">
        <v>1.06</v>
      </c>
      <c r="J93" s="102">
        <v>0.87</v>
      </c>
      <c r="K93" s="102">
        <v>1.29</v>
      </c>
      <c r="L93" s="88">
        <v>189</v>
      </c>
      <c r="M93" s="88">
        <v>333919</v>
      </c>
      <c r="N93" s="102">
        <v>1.25</v>
      </c>
      <c r="O93" s="102">
        <v>0.95</v>
      </c>
      <c r="P93" s="102">
        <v>1.64</v>
      </c>
      <c r="Q93" s="24">
        <v>31050823</v>
      </c>
      <c r="R93" s="32" t="s">
        <v>809</v>
      </c>
      <c r="S93" s="32" t="s">
        <v>810</v>
      </c>
    </row>
    <row r="94" spans="1:19" s="9" customFormat="1" x14ac:dyDescent="0.35">
      <c r="A94" s="24" t="s">
        <v>645</v>
      </c>
      <c r="B94" s="30">
        <v>2024</v>
      </c>
      <c r="C94" s="108" t="s">
        <v>344</v>
      </c>
      <c r="D94" s="109" t="s">
        <v>344</v>
      </c>
      <c r="E94" s="24" t="s">
        <v>168</v>
      </c>
      <c r="F94" s="24" t="s">
        <v>500</v>
      </c>
      <c r="G94" s="87">
        <v>1271</v>
      </c>
      <c r="H94" s="87">
        <v>2129149</v>
      </c>
      <c r="I94" s="110">
        <v>1.33</v>
      </c>
      <c r="J94" s="110">
        <v>1.22</v>
      </c>
      <c r="K94" s="110">
        <v>1.45</v>
      </c>
      <c r="L94" s="88">
        <v>194</v>
      </c>
      <c r="M94" s="88">
        <v>2013200</v>
      </c>
      <c r="N94" s="110">
        <v>1.21</v>
      </c>
      <c r="O94" s="110">
        <v>1.02</v>
      </c>
      <c r="P94" s="110">
        <v>1.44</v>
      </c>
      <c r="Q94" s="24">
        <v>39253735</v>
      </c>
      <c r="R94" s="32" t="s">
        <v>648</v>
      </c>
      <c r="S94" s="32" t="s">
        <v>649</v>
      </c>
    </row>
    <row r="95" spans="1:19" s="9" customFormat="1" x14ac:dyDescent="0.35">
      <c r="A95" s="24" t="s">
        <v>668</v>
      </c>
      <c r="B95" s="30">
        <v>2016</v>
      </c>
      <c r="C95" s="24" t="s">
        <v>387</v>
      </c>
      <c r="D95" s="24" t="s">
        <v>387</v>
      </c>
      <c r="E95" s="24" t="s">
        <v>204</v>
      </c>
      <c r="F95" s="24" t="s">
        <v>362</v>
      </c>
      <c r="G95" s="87" t="s">
        <v>1525</v>
      </c>
      <c r="H95" s="87" t="s">
        <v>1525</v>
      </c>
      <c r="I95" s="80" t="s">
        <v>1525</v>
      </c>
      <c r="J95" s="80" t="s">
        <v>1525</v>
      </c>
      <c r="K95" s="80" t="s">
        <v>1525</v>
      </c>
      <c r="L95" s="88">
        <v>195</v>
      </c>
      <c r="M95" s="88">
        <v>68253</v>
      </c>
      <c r="N95" s="80">
        <v>0.92</v>
      </c>
      <c r="O95" s="80">
        <v>0.74</v>
      </c>
      <c r="P95" s="80">
        <v>1.1399999999999899</v>
      </c>
      <c r="Q95" s="24">
        <v>27177094</v>
      </c>
      <c r="R95" s="32" t="s">
        <v>671</v>
      </c>
      <c r="S95" s="32" t="s">
        <v>672</v>
      </c>
    </row>
    <row r="96" spans="1:19" s="9" customFormat="1" x14ac:dyDescent="0.35">
      <c r="A96" s="24" t="s">
        <v>414</v>
      </c>
      <c r="B96" s="30">
        <v>2022</v>
      </c>
      <c r="C96" s="24" t="s">
        <v>415</v>
      </c>
      <c r="D96" s="24" t="s">
        <v>415</v>
      </c>
      <c r="E96" s="24" t="s">
        <v>54</v>
      </c>
      <c r="F96" s="24" t="s">
        <v>269</v>
      </c>
      <c r="G96" s="87" t="s">
        <v>1525</v>
      </c>
      <c r="H96" s="87" t="s">
        <v>1525</v>
      </c>
      <c r="I96" s="79" t="s">
        <v>1525</v>
      </c>
      <c r="J96" s="79" t="s">
        <v>1525</v>
      </c>
      <c r="K96" s="79" t="s">
        <v>1525</v>
      </c>
      <c r="L96" s="88">
        <v>196</v>
      </c>
      <c r="M96" s="88">
        <v>109940</v>
      </c>
      <c r="N96" s="80">
        <v>0.97</v>
      </c>
      <c r="O96" s="80">
        <v>0.84</v>
      </c>
      <c r="P96" s="80">
        <v>1.1299999999999899</v>
      </c>
      <c r="Q96" s="24">
        <v>35840735</v>
      </c>
      <c r="R96" s="32" t="s">
        <v>419</v>
      </c>
      <c r="S96" s="32" t="s">
        <v>420</v>
      </c>
    </row>
    <row r="97" spans="1:19" s="9" customFormat="1" x14ac:dyDescent="0.35">
      <c r="A97" s="24" t="s">
        <v>1013</v>
      </c>
      <c r="B97" s="30">
        <v>2007</v>
      </c>
      <c r="C97" s="24" t="s">
        <v>387</v>
      </c>
      <c r="D97" s="24" t="s">
        <v>387</v>
      </c>
      <c r="E97" s="24" t="s">
        <v>156</v>
      </c>
      <c r="F97" s="24" t="s">
        <v>463</v>
      </c>
      <c r="G97" s="87">
        <v>220</v>
      </c>
      <c r="H97" s="87">
        <v>2336</v>
      </c>
      <c r="I97" s="80">
        <v>1.2762815625000001</v>
      </c>
      <c r="J97" s="80">
        <v>0.95099004989999991</v>
      </c>
      <c r="K97" s="80">
        <v>1.7623416832000005</v>
      </c>
      <c r="L97" s="88">
        <v>203</v>
      </c>
      <c r="M97" s="88">
        <v>2438</v>
      </c>
      <c r="N97" s="80">
        <v>1.2166529024000003</v>
      </c>
      <c r="O97" s="80">
        <v>1</v>
      </c>
      <c r="P97" s="80">
        <v>1.4693280768000003</v>
      </c>
      <c r="Q97" s="24">
        <v>17585056</v>
      </c>
      <c r="R97" s="32" t="s">
        <v>1015</v>
      </c>
      <c r="S97" s="32" t="s">
        <v>1016</v>
      </c>
    </row>
    <row r="98" spans="1:19" s="9" customFormat="1" x14ac:dyDescent="0.35">
      <c r="A98" s="24" t="s">
        <v>779</v>
      </c>
      <c r="B98" s="30">
        <v>2007</v>
      </c>
      <c r="C98" s="24" t="s">
        <v>780</v>
      </c>
      <c r="D98" s="24" t="s">
        <v>780</v>
      </c>
      <c r="E98" s="24" t="s">
        <v>140</v>
      </c>
      <c r="F98" s="24" t="s">
        <v>394</v>
      </c>
      <c r="G98" s="87" t="s">
        <v>1525</v>
      </c>
      <c r="H98" s="87" t="s">
        <v>1525</v>
      </c>
      <c r="I98" s="80" t="s">
        <v>1525</v>
      </c>
      <c r="J98" s="80" t="s">
        <v>1525</v>
      </c>
      <c r="K98" s="80" t="s">
        <v>1525</v>
      </c>
      <c r="L98" s="88">
        <v>206</v>
      </c>
      <c r="M98" s="88">
        <v>1222630</v>
      </c>
      <c r="N98" s="80">
        <v>1.0099504938362001</v>
      </c>
      <c r="O98" s="80">
        <v>0.84261497731763502</v>
      </c>
      <c r="P98" s="80">
        <v>1.21655250605964</v>
      </c>
      <c r="Q98" s="24">
        <v>17986716</v>
      </c>
      <c r="R98" s="32" t="s">
        <v>784</v>
      </c>
      <c r="S98" s="32" t="s">
        <v>785</v>
      </c>
    </row>
    <row r="99" spans="1:19" s="9" customFormat="1" x14ac:dyDescent="0.35">
      <c r="A99" s="24" t="s">
        <v>797</v>
      </c>
      <c r="B99" s="30">
        <v>2018</v>
      </c>
      <c r="C99" s="24" t="s">
        <v>491</v>
      </c>
      <c r="D99" s="24" t="s">
        <v>491</v>
      </c>
      <c r="E99" s="24" t="s">
        <v>158</v>
      </c>
      <c r="F99" s="24" t="s">
        <v>481</v>
      </c>
      <c r="G99" s="87" t="s">
        <v>1525</v>
      </c>
      <c r="H99" s="87" t="s">
        <v>1525</v>
      </c>
      <c r="I99" s="79" t="s">
        <v>1525</v>
      </c>
      <c r="J99" s="79" t="s">
        <v>1525</v>
      </c>
      <c r="K99" s="79" t="s">
        <v>1525</v>
      </c>
      <c r="L99" s="88">
        <v>211</v>
      </c>
      <c r="M99" s="88">
        <v>104666</v>
      </c>
      <c r="N99" s="80">
        <v>1.33</v>
      </c>
      <c r="O99" s="80">
        <v>1.1499999999999899</v>
      </c>
      <c r="P99" s="80">
        <v>1.54</v>
      </c>
      <c r="Q99" s="24">
        <v>30202086</v>
      </c>
      <c r="R99" s="32" t="s">
        <v>800</v>
      </c>
      <c r="S99" s="32" t="s">
        <v>801</v>
      </c>
    </row>
    <row r="100" spans="1:19" s="9" customFormat="1" x14ac:dyDescent="0.35">
      <c r="A100" s="24" t="s">
        <v>582</v>
      </c>
      <c r="B100" s="30">
        <v>2018</v>
      </c>
      <c r="C100" s="24" t="s">
        <v>474</v>
      </c>
      <c r="D100" s="24" t="s">
        <v>474</v>
      </c>
      <c r="E100" s="24" t="s">
        <v>227</v>
      </c>
      <c r="F100" s="24" t="s">
        <v>269</v>
      </c>
      <c r="G100" s="87" t="s">
        <v>1525</v>
      </c>
      <c r="H100" s="87" t="s">
        <v>1525</v>
      </c>
      <c r="I100" s="80" t="s">
        <v>1525</v>
      </c>
      <c r="J100" s="80" t="s">
        <v>1525</v>
      </c>
      <c r="K100" s="80" t="s">
        <v>1525</v>
      </c>
      <c r="L100" s="88">
        <v>217</v>
      </c>
      <c r="M100" s="88">
        <v>161119</v>
      </c>
      <c r="N100" s="80">
        <v>1.1100000000000001</v>
      </c>
      <c r="O100" s="80">
        <v>0.95</v>
      </c>
      <c r="P100" s="80">
        <v>1.3</v>
      </c>
      <c r="Q100" s="24">
        <v>29655085</v>
      </c>
      <c r="R100" s="32" t="s">
        <v>804</v>
      </c>
      <c r="S100" s="32" t="s">
        <v>805</v>
      </c>
    </row>
    <row r="101" spans="1:19" s="9" customFormat="1" x14ac:dyDescent="0.35">
      <c r="A101" s="24" t="s">
        <v>843</v>
      </c>
      <c r="B101" s="30">
        <v>2021</v>
      </c>
      <c r="C101" s="24" t="s">
        <v>283</v>
      </c>
      <c r="D101" s="24" t="s">
        <v>283</v>
      </c>
      <c r="E101" s="24" t="s">
        <v>204</v>
      </c>
      <c r="F101" s="24" t="s">
        <v>362</v>
      </c>
      <c r="G101" s="87" t="s">
        <v>1525</v>
      </c>
      <c r="H101" s="87" t="s">
        <v>1525</v>
      </c>
      <c r="I101" s="80" t="s">
        <v>1525</v>
      </c>
      <c r="J101" s="80" t="s">
        <v>1525</v>
      </c>
      <c r="K101" s="80" t="s">
        <v>1525</v>
      </c>
      <c r="L101" s="88">
        <v>241</v>
      </c>
      <c r="M101" s="88">
        <v>69296</v>
      </c>
      <c r="N101" s="80">
        <v>1.29</v>
      </c>
      <c r="O101" s="80">
        <v>1.07</v>
      </c>
      <c r="P101" s="80">
        <v>1.57</v>
      </c>
      <c r="Q101" s="24">
        <v>33849965</v>
      </c>
      <c r="R101" s="32" t="s">
        <v>846</v>
      </c>
      <c r="S101" s="32" t="s">
        <v>847</v>
      </c>
    </row>
    <row r="102" spans="1:19" s="9" customFormat="1" x14ac:dyDescent="0.35">
      <c r="A102" s="24" t="s">
        <v>640</v>
      </c>
      <c r="B102" s="30">
        <v>2023</v>
      </c>
      <c r="C102" s="24" t="s">
        <v>296</v>
      </c>
      <c r="D102" s="24" t="s">
        <v>296</v>
      </c>
      <c r="E102" s="24" t="s">
        <v>212</v>
      </c>
      <c r="F102" s="26" t="s">
        <v>394</v>
      </c>
      <c r="G102" s="87">
        <v>110</v>
      </c>
      <c r="H102" s="87">
        <v>196273</v>
      </c>
      <c r="I102" s="102">
        <v>1.0468066480101601</v>
      </c>
      <c r="J102" s="102">
        <v>0.83629189435477003</v>
      </c>
      <c r="K102" s="102">
        <v>1.3103130207470499</v>
      </c>
      <c r="L102" s="88">
        <v>254</v>
      </c>
      <c r="M102" s="88">
        <v>231241</v>
      </c>
      <c r="N102" s="102">
        <v>1.21917575851089</v>
      </c>
      <c r="O102" s="102">
        <v>1.08262308039453</v>
      </c>
      <c r="P102" s="102">
        <v>1.3729520061580001</v>
      </c>
      <c r="Q102" s="24">
        <v>37311415</v>
      </c>
      <c r="R102" s="32" t="s">
        <v>643</v>
      </c>
      <c r="S102" s="32" t="s">
        <v>644</v>
      </c>
    </row>
    <row r="103" spans="1:19" s="9" customFormat="1" x14ac:dyDescent="0.35">
      <c r="A103" s="24" t="s">
        <v>1322</v>
      </c>
      <c r="B103" s="30">
        <v>2023</v>
      </c>
      <c r="C103" s="24" t="s">
        <v>296</v>
      </c>
      <c r="D103" s="24" t="s">
        <v>296</v>
      </c>
      <c r="E103" s="24" t="s">
        <v>194</v>
      </c>
      <c r="F103" s="24" t="s">
        <v>269</v>
      </c>
      <c r="G103" s="87" t="s">
        <v>1525</v>
      </c>
      <c r="H103" s="87" t="s">
        <v>1525</v>
      </c>
      <c r="I103" s="79" t="s">
        <v>1525</v>
      </c>
      <c r="J103" s="79" t="s">
        <v>1525</v>
      </c>
      <c r="K103" s="79" t="s">
        <v>1525</v>
      </c>
      <c r="L103" s="88">
        <v>254</v>
      </c>
      <c r="M103" s="88">
        <v>47739</v>
      </c>
      <c r="N103" s="80">
        <v>1.25</v>
      </c>
      <c r="O103" s="80">
        <v>1.1399999999999899</v>
      </c>
      <c r="P103" s="80">
        <v>1.37</v>
      </c>
      <c r="Q103" s="24">
        <v>37346380</v>
      </c>
      <c r="R103" s="32" t="s">
        <v>1325</v>
      </c>
      <c r="S103" s="32" t="s">
        <v>1326</v>
      </c>
    </row>
    <row r="104" spans="1:19" s="9" customFormat="1" x14ac:dyDescent="0.35">
      <c r="A104" s="24" t="s">
        <v>414</v>
      </c>
      <c r="B104" s="30">
        <v>2022</v>
      </c>
      <c r="C104" s="24" t="s">
        <v>415</v>
      </c>
      <c r="D104" s="24" t="s">
        <v>415</v>
      </c>
      <c r="E104" s="26" t="s">
        <v>50</v>
      </c>
      <c r="F104" s="26" t="s">
        <v>269</v>
      </c>
      <c r="G104" s="87">
        <v>297</v>
      </c>
      <c r="H104" s="87">
        <v>70832</v>
      </c>
      <c r="I104" s="102">
        <v>1.1499999999999999</v>
      </c>
      <c r="J104" s="102">
        <v>0.98</v>
      </c>
      <c r="K104" s="102">
        <v>1.36</v>
      </c>
      <c r="L104" s="88">
        <v>266</v>
      </c>
      <c r="M104" s="88">
        <v>79874</v>
      </c>
      <c r="N104" s="102">
        <v>1.1200000000000001</v>
      </c>
      <c r="O104" s="102">
        <v>0.98</v>
      </c>
      <c r="P104" s="102">
        <v>1.28</v>
      </c>
      <c r="Q104" s="24">
        <v>35840735</v>
      </c>
      <c r="R104" s="32" t="s">
        <v>419</v>
      </c>
      <c r="S104" s="32" t="s">
        <v>420</v>
      </c>
    </row>
    <row r="105" spans="1:19" s="9" customFormat="1" x14ac:dyDescent="0.35">
      <c r="A105" s="24" t="s">
        <v>779</v>
      </c>
      <c r="B105" s="30">
        <v>2007</v>
      </c>
      <c r="C105" s="24" t="s">
        <v>307</v>
      </c>
      <c r="D105" s="24" t="s">
        <v>307</v>
      </c>
      <c r="E105" s="24" t="s">
        <v>140</v>
      </c>
      <c r="F105" s="24" t="s">
        <v>394</v>
      </c>
      <c r="G105" s="87" t="s">
        <v>1525</v>
      </c>
      <c r="H105" s="87" t="s">
        <v>1525</v>
      </c>
      <c r="I105" s="80" t="s">
        <v>1525</v>
      </c>
      <c r="J105" s="80" t="s">
        <v>1525</v>
      </c>
      <c r="K105" s="80" t="s">
        <v>1525</v>
      </c>
      <c r="L105" s="88">
        <v>269</v>
      </c>
      <c r="M105" s="88">
        <v>1222630</v>
      </c>
      <c r="N105" s="80">
        <v>0.91</v>
      </c>
      <c r="O105" s="80">
        <v>0.77</v>
      </c>
      <c r="P105" s="80">
        <v>1.06</v>
      </c>
      <c r="Q105" s="24">
        <v>17986716</v>
      </c>
      <c r="R105" s="32" t="s">
        <v>784</v>
      </c>
      <c r="S105" s="32" t="s">
        <v>785</v>
      </c>
    </row>
    <row r="106" spans="1:19" s="9" customFormat="1" x14ac:dyDescent="0.35">
      <c r="A106" s="24" t="s">
        <v>539</v>
      </c>
      <c r="B106" s="30">
        <v>2015</v>
      </c>
      <c r="C106" s="24" t="s">
        <v>307</v>
      </c>
      <c r="D106" s="24" t="s">
        <v>307</v>
      </c>
      <c r="E106" s="24" t="s">
        <v>227</v>
      </c>
      <c r="F106" s="24" t="s">
        <v>269</v>
      </c>
      <c r="G106" s="87" t="s">
        <v>1525</v>
      </c>
      <c r="H106" s="87" t="s">
        <v>1525</v>
      </c>
      <c r="I106" s="80" t="s">
        <v>1525</v>
      </c>
      <c r="J106" s="80" t="s">
        <v>1525</v>
      </c>
      <c r="K106" s="80" t="s">
        <v>1525</v>
      </c>
      <c r="L106" s="88">
        <v>269</v>
      </c>
      <c r="M106" s="88">
        <v>144701</v>
      </c>
      <c r="N106" s="80">
        <v>0.99137334236917296</v>
      </c>
      <c r="O106" s="80">
        <v>0.87807810404724296</v>
      </c>
      <c r="P106" s="80">
        <v>1.11111056950316</v>
      </c>
      <c r="Q106" s="24">
        <v>25587642</v>
      </c>
      <c r="R106" s="32" t="s">
        <v>544</v>
      </c>
      <c r="S106" s="32" t="s">
        <v>545</v>
      </c>
    </row>
    <row r="107" spans="1:19" s="9" customFormat="1" x14ac:dyDescent="0.35">
      <c r="A107" s="24" t="s">
        <v>295</v>
      </c>
      <c r="B107" s="30">
        <v>2016</v>
      </c>
      <c r="C107" s="24" t="s">
        <v>296</v>
      </c>
      <c r="D107" s="24" t="s">
        <v>296</v>
      </c>
      <c r="E107" s="24" t="s">
        <v>54</v>
      </c>
      <c r="F107" s="26" t="s">
        <v>269</v>
      </c>
      <c r="G107" s="87" t="s">
        <v>1525</v>
      </c>
      <c r="H107" s="87" t="s">
        <v>1525</v>
      </c>
      <c r="I107" s="79" t="s">
        <v>1525</v>
      </c>
      <c r="J107" s="79" t="s">
        <v>1525</v>
      </c>
      <c r="K107" s="79" t="s">
        <v>1525</v>
      </c>
      <c r="L107" s="88">
        <v>277</v>
      </c>
      <c r="M107" s="88">
        <v>104442</v>
      </c>
      <c r="N107" s="107">
        <v>1.06</v>
      </c>
      <c r="O107" s="107">
        <v>0.95</v>
      </c>
      <c r="P107" s="107">
        <v>1.19</v>
      </c>
      <c r="Q107" s="24">
        <v>26756356</v>
      </c>
      <c r="R107" s="32" t="s">
        <v>300</v>
      </c>
      <c r="S107" s="32" t="s">
        <v>301</v>
      </c>
    </row>
    <row r="108" spans="1:19" s="9" customFormat="1" x14ac:dyDescent="0.35">
      <c r="A108" s="24" t="s">
        <v>539</v>
      </c>
      <c r="B108" s="30">
        <v>2015</v>
      </c>
      <c r="C108" s="24" t="s">
        <v>415</v>
      </c>
      <c r="D108" s="24" t="s">
        <v>415</v>
      </c>
      <c r="E108" s="24" t="s">
        <v>227</v>
      </c>
      <c r="F108" s="24" t="s">
        <v>269</v>
      </c>
      <c r="G108" s="87" t="s">
        <v>1525</v>
      </c>
      <c r="H108" s="87" t="s">
        <v>1525</v>
      </c>
      <c r="I108" s="80" t="s">
        <v>1525</v>
      </c>
      <c r="J108" s="80" t="s">
        <v>1525</v>
      </c>
      <c r="K108" s="80" t="s">
        <v>1525</v>
      </c>
      <c r="L108" s="88">
        <v>282</v>
      </c>
      <c r="M108" s="88">
        <v>144701</v>
      </c>
      <c r="N108" s="80">
        <v>1</v>
      </c>
      <c r="O108" s="80">
        <v>0.89565392742035199</v>
      </c>
      <c r="P108" s="80">
        <v>1.1195819969398499</v>
      </c>
      <c r="Q108" s="24">
        <v>25587642</v>
      </c>
      <c r="R108" s="32" t="s">
        <v>544</v>
      </c>
      <c r="S108" s="32" t="s">
        <v>545</v>
      </c>
    </row>
    <row r="109" spans="1:19" s="9" customFormat="1" x14ac:dyDescent="0.35">
      <c r="A109" s="24" t="s">
        <v>582</v>
      </c>
      <c r="B109" s="30">
        <v>2012</v>
      </c>
      <c r="C109" s="24" t="s">
        <v>296</v>
      </c>
      <c r="D109" s="24" t="s">
        <v>296</v>
      </c>
      <c r="E109" s="24" t="s">
        <v>227</v>
      </c>
      <c r="F109" s="24" t="s">
        <v>269</v>
      </c>
      <c r="G109" s="87" t="s">
        <v>1525</v>
      </c>
      <c r="H109" s="87" t="s">
        <v>1525</v>
      </c>
      <c r="I109" s="80" t="s">
        <v>1525</v>
      </c>
      <c r="J109" s="80" t="s">
        <v>1525</v>
      </c>
      <c r="K109" s="80" t="s">
        <v>1525</v>
      </c>
      <c r="L109" s="88">
        <v>294</v>
      </c>
      <c r="M109" s="88">
        <v>144319</v>
      </c>
      <c r="N109" s="80">
        <v>1.05</v>
      </c>
      <c r="O109" s="80">
        <v>0.94</v>
      </c>
      <c r="P109" s="80">
        <v>1.1599999999999999</v>
      </c>
      <c r="Q109" s="24">
        <v>22212611</v>
      </c>
      <c r="R109" s="32" t="s">
        <v>1391</v>
      </c>
      <c r="S109" s="32" t="s">
        <v>1392</v>
      </c>
    </row>
    <row r="110" spans="1:19" s="9" customFormat="1" x14ac:dyDescent="0.35">
      <c r="A110" s="24" t="s">
        <v>1104</v>
      </c>
      <c r="B110" s="30">
        <v>2013</v>
      </c>
      <c r="C110" s="24" t="s">
        <v>455</v>
      </c>
      <c r="D110" s="24" t="s">
        <v>455</v>
      </c>
      <c r="E110" s="24" t="s">
        <v>62</v>
      </c>
      <c r="F110" s="24" t="s">
        <v>303</v>
      </c>
      <c r="G110" s="87">
        <v>359</v>
      </c>
      <c r="H110" s="87">
        <v>129401</v>
      </c>
      <c r="I110" s="102">
        <v>0.94</v>
      </c>
      <c r="J110" s="102">
        <v>0.79</v>
      </c>
      <c r="K110" s="102">
        <v>1.1100000000000001</v>
      </c>
      <c r="L110" s="88">
        <v>301</v>
      </c>
      <c r="M110" s="88">
        <v>191676</v>
      </c>
      <c r="N110" s="102">
        <v>1.05</v>
      </c>
      <c r="O110" s="102">
        <v>0.91</v>
      </c>
      <c r="P110" s="102">
        <v>1.23</v>
      </c>
      <c r="Q110" s="24">
        <v>23288400</v>
      </c>
      <c r="R110" s="32" t="s">
        <v>1107</v>
      </c>
      <c r="S110" s="32" t="s">
        <v>1108</v>
      </c>
    </row>
    <row r="111" spans="1:19" s="9" customFormat="1" x14ac:dyDescent="0.35">
      <c r="A111" s="24" t="s">
        <v>367</v>
      </c>
      <c r="B111" s="30">
        <v>2022</v>
      </c>
      <c r="C111" s="24" t="s">
        <v>296</v>
      </c>
      <c r="D111" s="24" t="s">
        <v>296</v>
      </c>
      <c r="E111" s="24" t="s">
        <v>204</v>
      </c>
      <c r="F111" s="26" t="s">
        <v>362</v>
      </c>
      <c r="G111" s="87" t="s">
        <v>1525</v>
      </c>
      <c r="H111" s="87" t="s">
        <v>1525</v>
      </c>
      <c r="I111" s="80" t="s">
        <v>1525</v>
      </c>
      <c r="J111" s="80" t="s">
        <v>1525</v>
      </c>
      <c r="K111" s="80" t="s">
        <v>1525</v>
      </c>
      <c r="L111" s="88">
        <v>306</v>
      </c>
      <c r="M111" s="88">
        <v>73329</v>
      </c>
      <c r="N111" s="80">
        <v>0.9</v>
      </c>
      <c r="O111" s="80">
        <v>0.76</v>
      </c>
      <c r="P111" s="80">
        <v>1.07</v>
      </c>
      <c r="Q111" s="24">
        <v>34915752</v>
      </c>
      <c r="R111" s="32" t="s">
        <v>370</v>
      </c>
      <c r="S111" s="32" t="s">
        <v>371</v>
      </c>
    </row>
    <row r="112" spans="1:19" s="9" customFormat="1" x14ac:dyDescent="0.35">
      <c r="A112" s="24" t="s">
        <v>518</v>
      </c>
      <c r="B112" s="30">
        <v>2014</v>
      </c>
      <c r="C112" s="26" t="s">
        <v>393</v>
      </c>
      <c r="D112" s="26" t="s">
        <v>393</v>
      </c>
      <c r="E112" s="26" t="s">
        <v>67</v>
      </c>
      <c r="F112" s="24" t="s">
        <v>302</v>
      </c>
      <c r="G112" s="87">
        <v>303</v>
      </c>
      <c r="H112" s="87">
        <v>26636</v>
      </c>
      <c r="I112" s="103">
        <v>0.95</v>
      </c>
      <c r="J112" s="103">
        <v>0.81</v>
      </c>
      <c r="K112" s="103">
        <v>1.1100000000000001</v>
      </c>
      <c r="L112" s="88">
        <v>306</v>
      </c>
      <c r="M112" s="88">
        <v>28089</v>
      </c>
      <c r="N112" s="103">
        <v>1.19</v>
      </c>
      <c r="O112" s="103">
        <v>1.04</v>
      </c>
      <c r="P112" s="103">
        <v>1.37</v>
      </c>
      <c r="Q112" s="26">
        <v>24997743</v>
      </c>
      <c r="R112" s="32" t="s">
        <v>521</v>
      </c>
      <c r="S112" s="32" t="s">
        <v>522</v>
      </c>
    </row>
    <row r="113" spans="1:19" s="9" customFormat="1" x14ac:dyDescent="0.35">
      <c r="A113" s="24" t="s">
        <v>797</v>
      </c>
      <c r="B113" s="30">
        <v>2018</v>
      </c>
      <c r="C113" s="24" t="s">
        <v>387</v>
      </c>
      <c r="D113" s="24" t="s">
        <v>387</v>
      </c>
      <c r="E113" s="24" t="s">
        <v>158</v>
      </c>
      <c r="F113" s="24" t="s">
        <v>481</v>
      </c>
      <c r="G113" s="87" t="s">
        <v>1525</v>
      </c>
      <c r="H113" s="87" t="s">
        <v>1525</v>
      </c>
      <c r="I113" s="79" t="s">
        <v>1525</v>
      </c>
      <c r="J113" s="79" t="s">
        <v>1525</v>
      </c>
      <c r="K113" s="79" t="s">
        <v>1525</v>
      </c>
      <c r="L113" s="88">
        <v>324</v>
      </c>
      <c r="M113" s="88">
        <v>128568</v>
      </c>
      <c r="N113" s="80">
        <v>1.1100000000000001</v>
      </c>
      <c r="O113" s="80">
        <v>0.96</v>
      </c>
      <c r="P113" s="80">
        <v>1.27</v>
      </c>
      <c r="Q113" s="24">
        <v>30202086</v>
      </c>
      <c r="R113" s="32" t="s">
        <v>800</v>
      </c>
      <c r="S113" s="32" t="s">
        <v>801</v>
      </c>
    </row>
    <row r="114" spans="1:19" s="9" customFormat="1" x14ac:dyDescent="0.35">
      <c r="A114" s="24" t="s">
        <v>744</v>
      </c>
      <c r="B114" s="30">
        <v>2018</v>
      </c>
      <c r="C114" s="24" t="s">
        <v>474</v>
      </c>
      <c r="D114" s="24" t="s">
        <v>474</v>
      </c>
      <c r="E114" s="24" t="s">
        <v>150</v>
      </c>
      <c r="F114" s="24" t="s">
        <v>269</v>
      </c>
      <c r="G114" s="87" t="s">
        <v>1525</v>
      </c>
      <c r="H114" s="87" t="s">
        <v>1525</v>
      </c>
      <c r="I114" s="80" t="s">
        <v>1525</v>
      </c>
      <c r="J114" s="80" t="s">
        <v>1525</v>
      </c>
      <c r="K114" s="80" t="s">
        <v>1525</v>
      </c>
      <c r="L114" s="88">
        <v>326</v>
      </c>
      <c r="M114" s="88">
        <v>121696</v>
      </c>
      <c r="N114" s="80">
        <v>1.02</v>
      </c>
      <c r="O114" s="80">
        <v>0.99</v>
      </c>
      <c r="P114" s="80">
        <v>1.04</v>
      </c>
      <c r="Q114" s="24">
        <v>29943102</v>
      </c>
      <c r="R114" s="32" t="s">
        <v>746</v>
      </c>
      <c r="S114" s="32" t="s">
        <v>747</v>
      </c>
    </row>
    <row r="115" spans="1:19" s="9" customFormat="1" x14ac:dyDescent="0.35">
      <c r="A115" s="24" t="s">
        <v>295</v>
      </c>
      <c r="B115" s="30">
        <v>2016</v>
      </c>
      <c r="C115" s="24" t="s">
        <v>296</v>
      </c>
      <c r="D115" s="24" t="s">
        <v>296</v>
      </c>
      <c r="E115" s="26" t="s">
        <v>154</v>
      </c>
      <c r="F115" s="26" t="s">
        <v>269</v>
      </c>
      <c r="G115" s="87">
        <v>260</v>
      </c>
      <c r="H115" s="87">
        <v>304592</v>
      </c>
      <c r="I115" s="102">
        <v>1.27</v>
      </c>
      <c r="J115" s="102">
        <v>1.1000000000000001</v>
      </c>
      <c r="K115" s="102">
        <v>1.46</v>
      </c>
      <c r="L115" s="88">
        <v>327</v>
      </c>
      <c r="M115" s="88">
        <v>195251</v>
      </c>
      <c r="N115" s="102">
        <v>1.0900000000000001</v>
      </c>
      <c r="O115" s="102">
        <v>0.99</v>
      </c>
      <c r="P115" s="102">
        <v>1.2</v>
      </c>
      <c r="Q115" s="24">
        <v>26756356</v>
      </c>
      <c r="R115" s="32" t="s">
        <v>300</v>
      </c>
      <c r="S115" s="32" t="s">
        <v>301</v>
      </c>
    </row>
    <row r="116" spans="1:19" s="9" customFormat="1" x14ac:dyDescent="0.35">
      <c r="A116" s="24" t="s">
        <v>640</v>
      </c>
      <c r="B116" s="30">
        <v>2023</v>
      </c>
      <c r="C116" s="24" t="s">
        <v>283</v>
      </c>
      <c r="D116" s="24" t="s">
        <v>283</v>
      </c>
      <c r="E116" s="24" t="s">
        <v>212</v>
      </c>
      <c r="F116" s="26" t="s">
        <v>394</v>
      </c>
      <c r="G116" s="87">
        <v>482</v>
      </c>
      <c r="H116" s="87">
        <v>196158</v>
      </c>
      <c r="I116" s="102">
        <v>1.57368658074838</v>
      </c>
      <c r="J116" s="102">
        <v>1.4104509703172301</v>
      </c>
      <c r="K116" s="102">
        <v>1.75581392515228</v>
      </c>
      <c r="L116" s="88">
        <v>328</v>
      </c>
      <c r="M116" s="88">
        <v>231500</v>
      </c>
      <c r="N116" s="102">
        <v>1.2078590083156699</v>
      </c>
      <c r="O116" s="102">
        <v>1.0853104298199201</v>
      </c>
      <c r="P116" s="102">
        <v>1.3442452443872299</v>
      </c>
      <c r="Q116" s="24">
        <v>37311415</v>
      </c>
      <c r="R116" s="32" t="s">
        <v>643</v>
      </c>
      <c r="S116" s="32" t="s">
        <v>644</v>
      </c>
    </row>
    <row r="117" spans="1:19" s="9" customFormat="1" x14ac:dyDescent="0.35">
      <c r="A117" s="24" t="s">
        <v>414</v>
      </c>
      <c r="B117" s="30">
        <v>2022</v>
      </c>
      <c r="C117" s="24" t="s">
        <v>415</v>
      </c>
      <c r="D117" s="24" t="s">
        <v>415</v>
      </c>
      <c r="E117" s="24" t="s">
        <v>966</v>
      </c>
      <c r="F117" s="24" t="s">
        <v>269</v>
      </c>
      <c r="G117" s="87" t="s">
        <v>1525</v>
      </c>
      <c r="H117" s="87" t="s">
        <v>1525</v>
      </c>
      <c r="I117" s="80" t="s">
        <v>1525</v>
      </c>
      <c r="J117" s="80" t="s">
        <v>1525</v>
      </c>
      <c r="K117" s="80" t="s">
        <v>1525</v>
      </c>
      <c r="L117" s="88">
        <v>330</v>
      </c>
      <c r="M117" s="88">
        <v>116784</v>
      </c>
      <c r="N117" s="80">
        <v>1.0900000000000001</v>
      </c>
      <c r="O117" s="80">
        <v>0.97</v>
      </c>
      <c r="P117" s="80">
        <v>1.23</v>
      </c>
      <c r="Q117" s="24">
        <v>35840735</v>
      </c>
      <c r="R117" s="32" t="s">
        <v>419</v>
      </c>
      <c r="S117" s="32" t="s">
        <v>420</v>
      </c>
    </row>
    <row r="118" spans="1:19" s="9" customFormat="1" x14ac:dyDescent="0.35">
      <c r="A118" s="24" t="s">
        <v>1239</v>
      </c>
      <c r="B118" s="30">
        <v>2008</v>
      </c>
      <c r="C118" s="24" t="s">
        <v>621</v>
      </c>
      <c r="D118" s="24" t="s">
        <v>491</v>
      </c>
      <c r="E118" s="24" t="s">
        <v>154</v>
      </c>
      <c r="F118" s="24" t="s">
        <v>269</v>
      </c>
      <c r="G118" s="87">
        <v>1022</v>
      </c>
      <c r="H118" s="87">
        <v>185758</v>
      </c>
      <c r="I118" s="102">
        <v>1.32</v>
      </c>
      <c r="J118" s="102">
        <v>1.23</v>
      </c>
      <c r="K118" s="102">
        <v>1.42</v>
      </c>
      <c r="L118" s="88">
        <v>344</v>
      </c>
      <c r="M118" s="88">
        <v>134860</v>
      </c>
      <c r="N118" s="102">
        <v>1.36</v>
      </c>
      <c r="O118" s="102">
        <v>1.24</v>
      </c>
      <c r="P118" s="102">
        <v>1.49</v>
      </c>
      <c r="Q118" s="24">
        <v>18544571</v>
      </c>
      <c r="R118" s="32" t="s">
        <v>1241</v>
      </c>
      <c r="S118" s="32" t="s">
        <v>1242</v>
      </c>
    </row>
    <row r="119" spans="1:19" s="9" customFormat="1" x14ac:dyDescent="0.35">
      <c r="A119" s="24" t="s">
        <v>1260</v>
      </c>
      <c r="B119" s="30">
        <v>2025</v>
      </c>
      <c r="C119" s="24" t="s">
        <v>551</v>
      </c>
      <c r="D119" s="24" t="s">
        <v>551</v>
      </c>
      <c r="E119" s="24" t="s">
        <v>162</v>
      </c>
      <c r="F119" s="24" t="s">
        <v>481</v>
      </c>
      <c r="G119" s="87">
        <v>1165</v>
      </c>
      <c r="H119" s="87">
        <v>829081</v>
      </c>
      <c r="I119" s="80">
        <v>1.34</v>
      </c>
      <c r="J119" s="80">
        <v>1.22</v>
      </c>
      <c r="K119" s="80">
        <v>1.48</v>
      </c>
      <c r="L119" s="88">
        <v>357</v>
      </c>
      <c r="M119" s="88">
        <v>894611</v>
      </c>
      <c r="N119" s="80">
        <v>1.28</v>
      </c>
      <c r="O119" s="80">
        <v>1.1299999999999999</v>
      </c>
      <c r="P119" s="80">
        <v>1.44</v>
      </c>
      <c r="Q119" s="24">
        <v>40091197</v>
      </c>
      <c r="R119" s="32" t="s">
        <v>1263</v>
      </c>
      <c r="S119" s="32" t="s">
        <v>1264</v>
      </c>
    </row>
    <row r="120" spans="1:19" s="9" customFormat="1" x14ac:dyDescent="0.35">
      <c r="A120" s="24" t="s">
        <v>1119</v>
      </c>
      <c r="B120" s="30">
        <v>2001</v>
      </c>
      <c r="C120" s="24" t="s">
        <v>393</v>
      </c>
      <c r="D120" s="24" t="s">
        <v>393</v>
      </c>
      <c r="E120" s="24" t="s">
        <v>698</v>
      </c>
      <c r="F120" s="24" t="s">
        <v>481</v>
      </c>
      <c r="G120" s="87">
        <v>354</v>
      </c>
      <c r="H120" s="87">
        <v>36975</v>
      </c>
      <c r="I120" s="102">
        <v>1.07</v>
      </c>
      <c r="J120" s="102">
        <v>0.88</v>
      </c>
      <c r="K120" s="102">
        <v>1.29</v>
      </c>
      <c r="L120" s="88">
        <v>358</v>
      </c>
      <c r="M120" s="88">
        <v>38244</v>
      </c>
      <c r="N120" s="102">
        <v>0.99</v>
      </c>
      <c r="O120" s="102">
        <v>0.83</v>
      </c>
      <c r="P120" s="102">
        <v>1.17</v>
      </c>
      <c r="Q120" s="24">
        <v>11161410</v>
      </c>
      <c r="R120" s="32" t="s">
        <v>1121</v>
      </c>
      <c r="S120" s="32" t="s">
        <v>1122</v>
      </c>
    </row>
    <row r="121" spans="1:19" s="9" customFormat="1" x14ac:dyDescent="0.35">
      <c r="A121" s="24" t="s">
        <v>987</v>
      </c>
      <c r="B121" s="30">
        <v>2008</v>
      </c>
      <c r="C121" s="24" t="s">
        <v>441</v>
      </c>
      <c r="D121" s="24" t="s">
        <v>441</v>
      </c>
      <c r="E121" s="24" t="s">
        <v>140</v>
      </c>
      <c r="F121" s="24" t="s">
        <v>394</v>
      </c>
      <c r="G121" s="87" t="s">
        <v>1525</v>
      </c>
      <c r="H121" s="87" t="s">
        <v>1525</v>
      </c>
      <c r="I121" s="80" t="s">
        <v>1525</v>
      </c>
      <c r="J121" s="80" t="s">
        <v>1525</v>
      </c>
      <c r="K121" s="80" t="s">
        <v>1525</v>
      </c>
      <c r="L121" s="88">
        <v>390</v>
      </c>
      <c r="M121" s="88">
        <v>1249670</v>
      </c>
      <c r="N121" s="80">
        <v>1.21</v>
      </c>
      <c r="O121" s="80">
        <v>1.06</v>
      </c>
      <c r="P121" s="80">
        <v>1.39</v>
      </c>
      <c r="Q121" s="24">
        <v>18560401</v>
      </c>
      <c r="R121" s="32" t="s">
        <v>990</v>
      </c>
      <c r="S121" s="32" t="s">
        <v>991</v>
      </c>
    </row>
    <row r="122" spans="1:19" s="9" customFormat="1" x14ac:dyDescent="0.35">
      <c r="A122" s="24" t="s">
        <v>620</v>
      </c>
      <c r="B122" s="30">
        <v>2022</v>
      </c>
      <c r="C122" s="24" t="s">
        <v>621</v>
      </c>
      <c r="D122" s="24" t="s">
        <v>491</v>
      </c>
      <c r="E122" s="24" t="s">
        <v>150</v>
      </c>
      <c r="F122" s="24" t="s">
        <v>269</v>
      </c>
      <c r="G122" s="87" t="s">
        <v>1525</v>
      </c>
      <c r="H122" s="87" t="s">
        <v>1525</v>
      </c>
      <c r="I122" s="80" t="s">
        <v>1525</v>
      </c>
      <c r="J122" s="80" t="s">
        <v>1525</v>
      </c>
      <c r="K122" s="80" t="s">
        <v>1525</v>
      </c>
      <c r="L122" s="88">
        <v>394</v>
      </c>
      <c r="M122" s="88">
        <v>113932</v>
      </c>
      <c r="N122" s="80">
        <v>1.41</v>
      </c>
      <c r="O122" s="80">
        <v>1.25</v>
      </c>
      <c r="P122" s="80">
        <v>1.59</v>
      </c>
      <c r="Q122" s="24">
        <v>35715363</v>
      </c>
      <c r="R122" s="32" t="s">
        <v>624</v>
      </c>
      <c r="S122" s="32" t="s">
        <v>625</v>
      </c>
    </row>
    <row r="123" spans="1:19" s="9" customFormat="1" x14ac:dyDescent="0.35">
      <c r="A123" s="24" t="s">
        <v>998</v>
      </c>
      <c r="B123" s="30">
        <v>2014</v>
      </c>
      <c r="C123" s="24" t="s">
        <v>491</v>
      </c>
      <c r="D123" s="24" t="s">
        <v>491</v>
      </c>
      <c r="E123" s="24" t="s">
        <v>227</v>
      </c>
      <c r="F123" s="24" t="s">
        <v>269</v>
      </c>
      <c r="G123" s="87" t="s">
        <v>1525</v>
      </c>
      <c r="H123" s="87" t="s">
        <v>1525</v>
      </c>
      <c r="I123" s="80" t="s">
        <v>1525</v>
      </c>
      <c r="J123" s="80" t="s">
        <v>1525</v>
      </c>
      <c r="K123" s="80" t="s">
        <v>1525</v>
      </c>
      <c r="L123" s="88">
        <v>407</v>
      </c>
      <c r="M123" s="88">
        <v>156774</v>
      </c>
      <c r="N123" s="80">
        <v>1.22</v>
      </c>
      <c r="O123" s="80">
        <v>1.1100000000000001</v>
      </c>
      <c r="P123" s="80">
        <v>1.33</v>
      </c>
      <c r="Q123" s="24">
        <v>24637660</v>
      </c>
      <c r="R123" s="32" t="s">
        <v>1001</v>
      </c>
      <c r="S123" s="32" t="s">
        <v>1002</v>
      </c>
    </row>
    <row r="124" spans="1:19" s="9" customFormat="1" x14ac:dyDescent="0.35">
      <c r="A124" s="24" t="s">
        <v>655</v>
      </c>
      <c r="B124" s="30">
        <v>2022</v>
      </c>
      <c r="C124" s="24" t="s">
        <v>296</v>
      </c>
      <c r="D124" s="24" t="s">
        <v>296</v>
      </c>
      <c r="E124" s="24" t="s">
        <v>73</v>
      </c>
      <c r="F124" s="24" t="s">
        <v>448</v>
      </c>
      <c r="G124" s="87" t="s">
        <v>1525</v>
      </c>
      <c r="H124" s="87" t="s">
        <v>1525</v>
      </c>
      <c r="I124" s="80" t="s">
        <v>1525</v>
      </c>
      <c r="J124" s="80" t="s">
        <v>1525</v>
      </c>
      <c r="K124" s="80" t="s">
        <v>1525</v>
      </c>
      <c r="L124" s="88">
        <v>412</v>
      </c>
      <c r="M124" s="88">
        <v>1648</v>
      </c>
      <c r="N124" s="80">
        <v>1.35</v>
      </c>
      <c r="O124" s="80">
        <v>0.98</v>
      </c>
      <c r="P124" s="80">
        <v>1.86</v>
      </c>
      <c r="Q124" s="24">
        <v>36230635</v>
      </c>
      <c r="R124" s="32" t="s">
        <v>657</v>
      </c>
      <c r="S124" s="32" t="s">
        <v>658</v>
      </c>
    </row>
    <row r="125" spans="1:19" s="9" customFormat="1" x14ac:dyDescent="0.35">
      <c r="A125" s="24" t="s">
        <v>539</v>
      </c>
      <c r="B125" s="30">
        <v>2015</v>
      </c>
      <c r="C125" s="24" t="s">
        <v>455</v>
      </c>
      <c r="D125" s="24" t="s">
        <v>455</v>
      </c>
      <c r="E125" s="24" t="s">
        <v>227</v>
      </c>
      <c r="F125" s="24" t="s">
        <v>269</v>
      </c>
      <c r="G125" s="87" t="s">
        <v>1525</v>
      </c>
      <c r="H125" s="87" t="s">
        <v>1525</v>
      </c>
      <c r="I125" s="80" t="s">
        <v>1525</v>
      </c>
      <c r="J125" s="80" t="s">
        <v>1525</v>
      </c>
      <c r="K125" s="80" t="s">
        <v>1525</v>
      </c>
      <c r="L125" s="88">
        <v>447</v>
      </c>
      <c r="M125" s="88">
        <v>144701</v>
      </c>
      <c r="N125" s="80">
        <v>1.06006096550572</v>
      </c>
      <c r="O125" s="80">
        <v>0.97408380447373799</v>
      </c>
      <c r="P125" s="80">
        <v>1.0685960938208501</v>
      </c>
      <c r="Q125" s="24">
        <v>25587642</v>
      </c>
      <c r="R125" s="32" t="s">
        <v>544</v>
      </c>
      <c r="S125" s="32" t="s">
        <v>545</v>
      </c>
    </row>
    <row r="126" spans="1:19" s="9" customFormat="1" x14ac:dyDescent="0.35">
      <c r="A126" s="24" t="s">
        <v>1260</v>
      </c>
      <c r="B126" s="30">
        <v>2025</v>
      </c>
      <c r="C126" s="24" t="s">
        <v>344</v>
      </c>
      <c r="D126" s="24" t="s">
        <v>344</v>
      </c>
      <c r="E126" s="24" t="s">
        <v>162</v>
      </c>
      <c r="F126" s="24" t="s">
        <v>481</v>
      </c>
      <c r="G126" s="87">
        <v>1160</v>
      </c>
      <c r="H126" s="87">
        <v>829081</v>
      </c>
      <c r="I126" s="80">
        <v>1.36</v>
      </c>
      <c r="J126" s="80">
        <v>1.22</v>
      </c>
      <c r="K126" s="80">
        <v>1.5</v>
      </c>
      <c r="L126" s="88">
        <v>455</v>
      </c>
      <c r="M126" s="88">
        <v>894611</v>
      </c>
      <c r="N126" s="80">
        <v>1.18</v>
      </c>
      <c r="O126" s="80">
        <v>1.05</v>
      </c>
      <c r="P126" s="80">
        <v>1.32</v>
      </c>
      <c r="Q126" s="24">
        <v>40091197</v>
      </c>
      <c r="R126" s="32" t="s">
        <v>1263</v>
      </c>
      <c r="S126" s="32" t="s">
        <v>1264</v>
      </c>
    </row>
    <row r="127" spans="1:19" s="9" customFormat="1" x14ac:dyDescent="0.35">
      <c r="A127" s="24" t="s">
        <v>904</v>
      </c>
      <c r="B127" s="30">
        <v>2022</v>
      </c>
      <c r="C127" s="24" t="s">
        <v>488</v>
      </c>
      <c r="D127" s="24" t="s">
        <v>488</v>
      </c>
      <c r="E127" s="24" t="s">
        <v>73</v>
      </c>
      <c r="F127" s="24" t="s">
        <v>448</v>
      </c>
      <c r="G127" s="87">
        <v>584</v>
      </c>
      <c r="H127" s="87">
        <v>45569</v>
      </c>
      <c r="I127" s="102">
        <v>1.0900000000000001</v>
      </c>
      <c r="J127" s="102">
        <v>0.95</v>
      </c>
      <c r="K127" s="102">
        <v>1.25</v>
      </c>
      <c r="L127" s="88">
        <v>457</v>
      </c>
      <c r="M127" s="88">
        <v>88561</v>
      </c>
      <c r="N127" s="102">
        <v>1.08</v>
      </c>
      <c r="O127" s="102">
        <v>0.93</v>
      </c>
      <c r="P127" s="102">
        <v>1.26</v>
      </c>
      <c r="Q127" s="24">
        <v>35120118</v>
      </c>
      <c r="R127" s="32" t="s">
        <v>1181</v>
      </c>
      <c r="S127" s="32" t="s">
        <v>1182</v>
      </c>
    </row>
    <row r="128" spans="1:19" s="9" customFormat="1" x14ac:dyDescent="0.35">
      <c r="A128" s="24" t="s">
        <v>1218</v>
      </c>
      <c r="B128" s="30">
        <v>2010</v>
      </c>
      <c r="C128" s="24" t="s">
        <v>714</v>
      </c>
      <c r="D128" s="24" t="s">
        <v>714</v>
      </c>
      <c r="E128" s="24" t="s">
        <v>176</v>
      </c>
      <c r="F128" s="24" t="s">
        <v>269</v>
      </c>
      <c r="G128" s="87">
        <v>730</v>
      </c>
      <c r="H128" s="87">
        <v>72077</v>
      </c>
      <c r="I128" s="102">
        <v>1.1499999999999999</v>
      </c>
      <c r="J128" s="102">
        <v>1.03</v>
      </c>
      <c r="K128" s="102">
        <v>1.28</v>
      </c>
      <c r="L128" s="88">
        <v>514</v>
      </c>
      <c r="M128" s="88">
        <v>70905</v>
      </c>
      <c r="N128" s="102">
        <v>1.1399999999999999</v>
      </c>
      <c r="O128" s="102">
        <v>1.02</v>
      </c>
      <c r="P128" s="102">
        <v>1.28</v>
      </c>
      <c r="Q128" s="24">
        <v>20494998</v>
      </c>
      <c r="R128" s="32" t="s">
        <v>1221</v>
      </c>
      <c r="S128" s="32" t="s">
        <v>1222</v>
      </c>
    </row>
    <row r="129" spans="1:19" s="9" customFormat="1" x14ac:dyDescent="0.35">
      <c r="A129" s="24" t="s">
        <v>1038</v>
      </c>
      <c r="B129" s="30">
        <v>2002</v>
      </c>
      <c r="C129" s="24" t="s">
        <v>393</v>
      </c>
      <c r="D129" s="24" t="s">
        <v>393</v>
      </c>
      <c r="E129" s="24" t="s">
        <v>41</v>
      </c>
      <c r="F129" s="24" t="s">
        <v>340</v>
      </c>
      <c r="G129" s="87" t="s">
        <v>1525</v>
      </c>
      <c r="H129" s="87" t="s">
        <v>1525</v>
      </c>
      <c r="I129" s="80" t="s">
        <v>1525</v>
      </c>
      <c r="J129" s="80" t="s">
        <v>1525</v>
      </c>
      <c r="K129" s="80" t="s">
        <v>1525</v>
      </c>
      <c r="L129" s="88">
        <v>527</v>
      </c>
      <c r="M129" s="88">
        <v>89835</v>
      </c>
      <c r="N129" s="80">
        <v>1.01</v>
      </c>
      <c r="O129" s="80">
        <v>0.98</v>
      </c>
      <c r="P129" s="80">
        <v>1.04</v>
      </c>
      <c r="Q129" s="24">
        <v>12117878</v>
      </c>
      <c r="R129" s="32" t="s">
        <v>1041</v>
      </c>
      <c r="S129" s="32" t="s">
        <v>1042</v>
      </c>
    </row>
    <row r="130" spans="1:19" s="9" customFormat="1" x14ac:dyDescent="0.35">
      <c r="A130" s="24" t="s">
        <v>640</v>
      </c>
      <c r="B130" s="30">
        <v>2023</v>
      </c>
      <c r="C130" s="24" t="s">
        <v>491</v>
      </c>
      <c r="D130" s="24" t="s">
        <v>491</v>
      </c>
      <c r="E130" s="24" t="s">
        <v>212</v>
      </c>
      <c r="F130" s="26" t="s">
        <v>394</v>
      </c>
      <c r="G130" s="87">
        <v>935</v>
      </c>
      <c r="H130" s="87">
        <v>195798</v>
      </c>
      <c r="I130" s="102">
        <v>1.3155446905963699</v>
      </c>
      <c r="J130" s="102">
        <v>1.21686302985034</v>
      </c>
      <c r="K130" s="102">
        <v>1.4222289530557599</v>
      </c>
      <c r="L130" s="88">
        <v>527</v>
      </c>
      <c r="M130" s="88">
        <v>231320</v>
      </c>
      <c r="N130" s="102">
        <v>1.42754629875197</v>
      </c>
      <c r="O130" s="102">
        <v>1.3120947364934901</v>
      </c>
      <c r="P130" s="102">
        <v>1.5531564744529001</v>
      </c>
      <c r="Q130" s="24">
        <v>37311415</v>
      </c>
      <c r="R130" s="32" t="s">
        <v>643</v>
      </c>
      <c r="S130" s="32" t="s">
        <v>644</v>
      </c>
    </row>
    <row r="131" spans="1:19" s="9" customFormat="1" x14ac:dyDescent="0.35">
      <c r="A131" s="24" t="s">
        <v>295</v>
      </c>
      <c r="B131" s="30">
        <v>2016</v>
      </c>
      <c r="C131" s="24" t="s">
        <v>296</v>
      </c>
      <c r="D131" s="24" t="s">
        <v>296</v>
      </c>
      <c r="E131" s="26" t="s">
        <v>62</v>
      </c>
      <c r="F131" s="26" t="s">
        <v>303</v>
      </c>
      <c r="G131" s="87">
        <v>67</v>
      </c>
      <c r="H131" s="87">
        <v>146430</v>
      </c>
      <c r="I131" s="102">
        <v>0.76</v>
      </c>
      <c r="J131" s="102">
        <v>0.53</v>
      </c>
      <c r="K131" s="102">
        <v>1.1000000000000001</v>
      </c>
      <c r="L131" s="88">
        <v>540</v>
      </c>
      <c r="M131" s="88">
        <v>341073</v>
      </c>
      <c r="N131" s="102">
        <v>1.04</v>
      </c>
      <c r="O131" s="102">
        <v>0.94</v>
      </c>
      <c r="P131" s="102">
        <v>1.1399999999999999</v>
      </c>
      <c r="Q131" s="24">
        <v>26756356</v>
      </c>
      <c r="R131" s="32" t="s">
        <v>300</v>
      </c>
      <c r="S131" s="32" t="s">
        <v>301</v>
      </c>
    </row>
    <row r="132" spans="1:19" s="9" customFormat="1" x14ac:dyDescent="0.35">
      <c r="A132" s="24" t="s">
        <v>645</v>
      </c>
      <c r="B132" s="30">
        <v>2024</v>
      </c>
      <c r="C132" s="108" t="s">
        <v>268</v>
      </c>
      <c r="D132" s="109" t="s">
        <v>268</v>
      </c>
      <c r="E132" s="24" t="s">
        <v>168</v>
      </c>
      <c r="F132" s="24" t="s">
        <v>500</v>
      </c>
      <c r="G132" s="87">
        <v>346</v>
      </c>
      <c r="H132" s="87">
        <v>2129149</v>
      </c>
      <c r="I132" s="110">
        <v>1.23</v>
      </c>
      <c r="J132" s="110">
        <v>1.05</v>
      </c>
      <c r="K132" s="110">
        <v>1.45</v>
      </c>
      <c r="L132" s="88">
        <v>571</v>
      </c>
      <c r="M132" s="88">
        <v>2013200</v>
      </c>
      <c r="N132" s="110">
        <v>1.26</v>
      </c>
      <c r="O132" s="110">
        <v>1.1399999999999999</v>
      </c>
      <c r="P132" s="110">
        <v>1.39</v>
      </c>
      <c r="Q132" s="24">
        <v>39253735</v>
      </c>
      <c r="R132" s="32" t="s">
        <v>648</v>
      </c>
      <c r="S132" s="32" t="s">
        <v>649</v>
      </c>
    </row>
    <row r="133" spans="1:19" s="9" customFormat="1" x14ac:dyDescent="0.35">
      <c r="A133" s="24" t="s">
        <v>1081</v>
      </c>
      <c r="B133" s="30">
        <v>2014</v>
      </c>
      <c r="C133" s="24" t="s">
        <v>334</v>
      </c>
      <c r="D133" s="24" t="s">
        <v>334</v>
      </c>
      <c r="E133" s="24" t="s">
        <v>60</v>
      </c>
      <c r="F133" s="24" t="s">
        <v>1082</v>
      </c>
      <c r="G133" s="87" t="s">
        <v>1525</v>
      </c>
      <c r="H133" s="87" t="s">
        <v>1525</v>
      </c>
      <c r="I133" s="80" t="s">
        <v>1525</v>
      </c>
      <c r="J133" s="80" t="s">
        <v>1525</v>
      </c>
      <c r="K133" s="80" t="s">
        <v>1525</v>
      </c>
      <c r="L133" s="88">
        <v>580</v>
      </c>
      <c r="M133" s="88">
        <v>92050</v>
      </c>
      <c r="N133" s="80">
        <v>0.85</v>
      </c>
      <c r="O133" s="80">
        <v>0.7</v>
      </c>
      <c r="P133" s="80">
        <v>1.03</v>
      </c>
      <c r="Q133" s="24">
        <v>24986641</v>
      </c>
      <c r="R133" s="32" t="s">
        <v>1084</v>
      </c>
      <c r="S133" s="32" t="s">
        <v>1085</v>
      </c>
    </row>
    <row r="134" spans="1:19" s="9" customFormat="1" x14ac:dyDescent="0.35">
      <c r="A134" s="24" t="s">
        <v>1086</v>
      </c>
      <c r="B134" s="30">
        <v>2023</v>
      </c>
      <c r="C134" s="24" t="s">
        <v>512</v>
      </c>
      <c r="D134" s="24" t="s">
        <v>512</v>
      </c>
      <c r="E134" s="24" t="s">
        <v>140</v>
      </c>
      <c r="F134" s="24" t="s">
        <v>394</v>
      </c>
      <c r="G134" s="87" t="s">
        <v>1525</v>
      </c>
      <c r="H134" s="87" t="s">
        <v>1525</v>
      </c>
      <c r="I134" s="80" t="s">
        <v>1525</v>
      </c>
      <c r="J134" s="80" t="s">
        <v>1525</v>
      </c>
      <c r="K134" s="80" t="s">
        <v>1525</v>
      </c>
      <c r="L134" s="88">
        <v>589</v>
      </c>
      <c r="M134" s="88">
        <v>1255529</v>
      </c>
      <c r="N134" s="80">
        <v>0.65</v>
      </c>
      <c r="O134" s="80">
        <v>0.57999999999999896</v>
      </c>
      <c r="P134" s="80">
        <v>0.73</v>
      </c>
      <c r="Q134" s="24">
        <v>37437897</v>
      </c>
      <c r="R134" s="32" t="s">
        <v>1089</v>
      </c>
      <c r="S134" s="32" t="s">
        <v>1090</v>
      </c>
    </row>
    <row r="135" spans="1:19" s="9" customFormat="1" x14ac:dyDescent="0.35">
      <c r="A135" s="24" t="s">
        <v>640</v>
      </c>
      <c r="B135" s="30">
        <v>2023</v>
      </c>
      <c r="C135" s="24" t="s">
        <v>387</v>
      </c>
      <c r="D135" s="24" t="s">
        <v>387</v>
      </c>
      <c r="E135" s="24" t="s">
        <v>212</v>
      </c>
      <c r="F135" s="26" t="s">
        <v>394</v>
      </c>
      <c r="G135" s="87">
        <v>694</v>
      </c>
      <c r="H135" s="87">
        <v>196200</v>
      </c>
      <c r="I135" s="102">
        <v>1.1992195559091801</v>
      </c>
      <c r="J135" s="102">
        <v>1.0949695586447901</v>
      </c>
      <c r="K135" s="102">
        <v>1.31339499981618</v>
      </c>
      <c r="L135" s="88">
        <v>608</v>
      </c>
      <c r="M135" s="88">
        <v>231530</v>
      </c>
      <c r="N135" s="102">
        <v>1.1477983395209601</v>
      </c>
      <c r="O135" s="102">
        <v>1.06115073760726</v>
      </c>
      <c r="P135" s="102">
        <v>1.2415210973491899</v>
      </c>
      <c r="Q135" s="24">
        <v>37311415</v>
      </c>
      <c r="R135" s="32" t="s">
        <v>643</v>
      </c>
      <c r="S135" s="32" t="s">
        <v>644</v>
      </c>
    </row>
    <row r="136" spans="1:19" s="9" customFormat="1" x14ac:dyDescent="0.35">
      <c r="A136" s="24" t="s">
        <v>668</v>
      </c>
      <c r="B136" s="30">
        <v>2016</v>
      </c>
      <c r="C136" s="24" t="s">
        <v>307</v>
      </c>
      <c r="D136" s="24" t="s">
        <v>307</v>
      </c>
      <c r="E136" s="24" t="s">
        <v>204</v>
      </c>
      <c r="F136" s="24" t="s">
        <v>362</v>
      </c>
      <c r="G136" s="87" t="s">
        <v>1525</v>
      </c>
      <c r="H136" s="87" t="s">
        <v>1525</v>
      </c>
      <c r="I136" s="80" t="s">
        <v>1525</v>
      </c>
      <c r="J136" s="80" t="s">
        <v>1525</v>
      </c>
      <c r="K136" s="80" t="s">
        <v>1525</v>
      </c>
      <c r="L136" s="88">
        <v>611</v>
      </c>
      <c r="M136" s="88">
        <v>68253</v>
      </c>
      <c r="N136" s="80">
        <v>0.91</v>
      </c>
      <c r="O136" s="80">
        <v>0.8</v>
      </c>
      <c r="P136" s="80">
        <v>1.03</v>
      </c>
      <c r="Q136" s="24">
        <v>27177094</v>
      </c>
      <c r="R136" s="32" t="s">
        <v>671</v>
      </c>
      <c r="S136" s="32" t="s">
        <v>672</v>
      </c>
    </row>
    <row r="137" spans="1:19" s="9" customFormat="1" x14ac:dyDescent="0.35">
      <c r="A137" s="24" t="s">
        <v>414</v>
      </c>
      <c r="B137" s="30">
        <v>2022</v>
      </c>
      <c r="C137" s="24" t="s">
        <v>415</v>
      </c>
      <c r="D137" s="24" t="s">
        <v>415</v>
      </c>
      <c r="E137" s="26" t="s">
        <v>113</v>
      </c>
      <c r="F137" s="24" t="s">
        <v>269</v>
      </c>
      <c r="G137" s="87">
        <v>793</v>
      </c>
      <c r="H137" s="87">
        <v>4593</v>
      </c>
      <c r="I137" s="102">
        <v>1.01</v>
      </c>
      <c r="J137" s="102">
        <v>0.91</v>
      </c>
      <c r="K137" s="102">
        <v>1.1200000000000001</v>
      </c>
      <c r="L137" s="88">
        <v>645</v>
      </c>
      <c r="M137" s="88">
        <v>3757</v>
      </c>
      <c r="N137" s="102">
        <v>1.1499999999999999</v>
      </c>
      <c r="O137" s="102">
        <v>1.06</v>
      </c>
      <c r="P137" s="102">
        <v>1.26</v>
      </c>
      <c r="Q137" s="24">
        <v>35840735</v>
      </c>
      <c r="R137" s="32" t="s">
        <v>419</v>
      </c>
      <c r="S137" s="32" t="s">
        <v>420</v>
      </c>
    </row>
    <row r="138" spans="1:19" s="9" customFormat="1" x14ac:dyDescent="0.35">
      <c r="A138" s="24" t="s">
        <v>987</v>
      </c>
      <c r="B138" s="30">
        <v>2008</v>
      </c>
      <c r="C138" s="24" t="s">
        <v>474</v>
      </c>
      <c r="D138" s="24" t="s">
        <v>474</v>
      </c>
      <c r="E138" s="24" t="s">
        <v>140</v>
      </c>
      <c r="F138" s="24" t="s">
        <v>394</v>
      </c>
      <c r="G138" s="87" t="s">
        <v>1525</v>
      </c>
      <c r="H138" s="87" t="s">
        <v>1525</v>
      </c>
      <c r="I138" s="80" t="s">
        <v>1525</v>
      </c>
      <c r="J138" s="80" t="s">
        <v>1525</v>
      </c>
      <c r="K138" s="80" t="s">
        <v>1525</v>
      </c>
      <c r="L138" s="88">
        <v>646</v>
      </c>
      <c r="M138" s="88">
        <v>1249670</v>
      </c>
      <c r="N138" s="80">
        <v>1.03</v>
      </c>
      <c r="O138" s="80">
        <v>0.93</v>
      </c>
      <c r="P138" s="80">
        <v>1.1499999999999899</v>
      </c>
      <c r="Q138" s="24">
        <v>18560401</v>
      </c>
      <c r="R138" s="32" t="s">
        <v>990</v>
      </c>
      <c r="S138" s="32" t="s">
        <v>991</v>
      </c>
    </row>
    <row r="139" spans="1:19" s="9" customFormat="1" x14ac:dyDescent="0.35">
      <c r="A139" s="24" t="s">
        <v>1223</v>
      </c>
      <c r="B139" s="30">
        <v>2021</v>
      </c>
      <c r="C139" s="24" t="s">
        <v>387</v>
      </c>
      <c r="D139" s="24" t="s">
        <v>387</v>
      </c>
      <c r="E139" s="24" t="s">
        <v>124</v>
      </c>
      <c r="F139" s="24" t="s">
        <v>269</v>
      </c>
      <c r="G139" s="87">
        <v>656</v>
      </c>
      <c r="H139" s="87">
        <v>73615.991999999998</v>
      </c>
      <c r="I139" s="80">
        <v>1.1592740742999998</v>
      </c>
      <c r="J139" s="80">
        <v>1.0510100500999999</v>
      </c>
      <c r="K139" s="80">
        <v>1.2762815625000001</v>
      </c>
      <c r="L139" s="88">
        <v>672</v>
      </c>
      <c r="M139" s="88">
        <v>81847.316000000006</v>
      </c>
      <c r="N139" s="80">
        <v>1.0510100500999999</v>
      </c>
      <c r="O139" s="80">
        <v>0.95099004989999991</v>
      </c>
      <c r="P139" s="80">
        <v>1.1040808032</v>
      </c>
      <c r="Q139" s="24">
        <v>33998145</v>
      </c>
      <c r="R139" s="32" t="s">
        <v>1226</v>
      </c>
      <c r="S139" s="32" t="s">
        <v>1227</v>
      </c>
    </row>
    <row r="140" spans="1:19" s="9" customFormat="1" x14ac:dyDescent="0.35">
      <c r="A140" s="24" t="s">
        <v>550</v>
      </c>
      <c r="B140" s="30">
        <v>2018</v>
      </c>
      <c r="C140" s="24" t="s">
        <v>387</v>
      </c>
      <c r="D140" s="24" t="s">
        <v>387</v>
      </c>
      <c r="E140" s="24" t="s">
        <v>1274</v>
      </c>
      <c r="F140" s="24" t="s">
        <v>380</v>
      </c>
      <c r="G140" s="87">
        <v>885</v>
      </c>
      <c r="H140" s="87">
        <v>160488</v>
      </c>
      <c r="I140" s="102">
        <v>0.85873402570000001</v>
      </c>
      <c r="J140" s="102">
        <v>0.73390402239999997</v>
      </c>
      <c r="K140" s="102">
        <v>1.0510100500999999</v>
      </c>
      <c r="L140" s="88">
        <v>708</v>
      </c>
      <c r="M140" s="88">
        <v>185311</v>
      </c>
      <c r="N140" s="102">
        <v>1.1040808032</v>
      </c>
      <c r="O140" s="102">
        <v>1</v>
      </c>
      <c r="P140" s="102">
        <v>1.2762815624999999</v>
      </c>
      <c r="Q140" s="24">
        <v>29225297</v>
      </c>
      <c r="R140" s="32" t="s">
        <v>1277</v>
      </c>
      <c r="S140" s="32" t="s">
        <v>1278</v>
      </c>
    </row>
    <row r="141" spans="1:19" s="9" customFormat="1" x14ac:dyDescent="0.35">
      <c r="A141" s="24" t="s">
        <v>1187</v>
      </c>
      <c r="B141" s="30">
        <v>2024</v>
      </c>
      <c r="C141" s="24" t="s">
        <v>268</v>
      </c>
      <c r="D141" s="24" t="s">
        <v>268</v>
      </c>
      <c r="E141" s="24" t="s">
        <v>1188</v>
      </c>
      <c r="F141" s="24" t="s">
        <v>1189</v>
      </c>
      <c r="G141" s="87">
        <v>398</v>
      </c>
      <c r="H141" s="87">
        <v>449906</v>
      </c>
      <c r="I141" s="102">
        <v>0.96</v>
      </c>
      <c r="J141" s="102">
        <v>0.81</v>
      </c>
      <c r="K141" s="102">
        <v>1.1399999999999999</v>
      </c>
      <c r="L141" s="88">
        <v>711</v>
      </c>
      <c r="M141" s="88">
        <v>455624</v>
      </c>
      <c r="N141" s="102">
        <v>1.26</v>
      </c>
      <c r="O141" s="102">
        <v>1.1100000000000001</v>
      </c>
      <c r="P141" s="102">
        <v>1.42</v>
      </c>
      <c r="Q141" s="24">
        <v>37966009</v>
      </c>
      <c r="R141" s="32" t="s">
        <v>1192</v>
      </c>
      <c r="S141" s="32" t="s">
        <v>1193</v>
      </c>
    </row>
    <row r="142" spans="1:19" s="9" customFormat="1" x14ac:dyDescent="0.35">
      <c r="A142" s="24" t="s">
        <v>1287</v>
      </c>
      <c r="B142" s="30">
        <v>2015</v>
      </c>
      <c r="C142" s="24" t="s">
        <v>393</v>
      </c>
      <c r="D142" s="24" t="s">
        <v>393</v>
      </c>
      <c r="E142" s="26" t="s">
        <v>25</v>
      </c>
      <c r="F142" s="26" t="s">
        <v>297</v>
      </c>
      <c r="G142" s="87">
        <v>1204</v>
      </c>
      <c r="H142" s="87">
        <v>40734</v>
      </c>
      <c r="I142" s="102">
        <v>1.1881596630650799</v>
      </c>
      <c r="J142" s="102">
        <v>1.1065693214107399</v>
      </c>
      <c r="K142" s="102">
        <v>1.2850739465476499</v>
      </c>
      <c r="L142" s="88">
        <v>714</v>
      </c>
      <c r="M142" s="88">
        <v>38724</v>
      </c>
      <c r="N142" s="102">
        <v>1.0587896123154501</v>
      </c>
      <c r="O142" s="102">
        <v>0.98038828578674997</v>
      </c>
      <c r="P142" s="102">
        <v>1.13707489213363</v>
      </c>
      <c r="Q142" s="24">
        <v>25810218</v>
      </c>
      <c r="R142" s="32" t="s">
        <v>1290</v>
      </c>
      <c r="S142" s="32" t="s">
        <v>1291</v>
      </c>
    </row>
    <row r="143" spans="1:19" s="9" customFormat="1" x14ac:dyDescent="0.35">
      <c r="A143" s="24" t="s">
        <v>779</v>
      </c>
      <c r="B143" s="30">
        <v>2007</v>
      </c>
      <c r="C143" s="24" t="s">
        <v>491</v>
      </c>
      <c r="D143" s="24" t="s">
        <v>491</v>
      </c>
      <c r="E143" s="24" t="s">
        <v>140</v>
      </c>
      <c r="F143" s="24" t="s">
        <v>394</v>
      </c>
      <c r="G143" s="87" t="s">
        <v>1525</v>
      </c>
      <c r="H143" s="87" t="s">
        <v>1525</v>
      </c>
      <c r="I143" s="80" t="s">
        <v>1525</v>
      </c>
      <c r="J143" s="80" t="s">
        <v>1525</v>
      </c>
      <c r="K143" s="80" t="s">
        <v>1525</v>
      </c>
      <c r="L143" s="88">
        <v>723</v>
      </c>
      <c r="M143" s="88">
        <v>1222630</v>
      </c>
      <c r="N143" s="80">
        <v>1.24</v>
      </c>
      <c r="O143" s="80">
        <v>1.1299999999999899</v>
      </c>
      <c r="P143" s="80">
        <v>1.36</v>
      </c>
      <c r="Q143" s="24">
        <v>17986716</v>
      </c>
      <c r="R143" s="32" t="s">
        <v>784</v>
      </c>
      <c r="S143" s="32" t="s">
        <v>785</v>
      </c>
    </row>
    <row r="144" spans="1:19" s="9" customFormat="1" x14ac:dyDescent="0.35">
      <c r="A144" s="24" t="s">
        <v>645</v>
      </c>
      <c r="B144" s="30">
        <v>2024</v>
      </c>
      <c r="C144" s="108" t="s">
        <v>283</v>
      </c>
      <c r="D144" s="109" t="s">
        <v>283</v>
      </c>
      <c r="E144" s="24" t="s">
        <v>168</v>
      </c>
      <c r="F144" s="24" t="s">
        <v>500</v>
      </c>
      <c r="G144" s="87">
        <v>2496</v>
      </c>
      <c r="H144" s="87">
        <v>2129149</v>
      </c>
      <c r="I144" s="110">
        <v>1.5</v>
      </c>
      <c r="J144" s="110">
        <v>1.42</v>
      </c>
      <c r="K144" s="110">
        <v>1.59</v>
      </c>
      <c r="L144" s="88">
        <v>788</v>
      </c>
      <c r="M144" s="88">
        <v>2013200</v>
      </c>
      <c r="N144" s="110">
        <v>1.2</v>
      </c>
      <c r="O144" s="110">
        <v>1.1000000000000001</v>
      </c>
      <c r="P144" s="110">
        <v>1.31</v>
      </c>
      <c r="Q144" s="24">
        <v>39253735</v>
      </c>
      <c r="R144" s="32" t="s">
        <v>648</v>
      </c>
      <c r="S144" s="32" t="s">
        <v>649</v>
      </c>
    </row>
    <row r="145" spans="1:19" s="9" customFormat="1" x14ac:dyDescent="0.35">
      <c r="A145" s="24" t="s">
        <v>433</v>
      </c>
      <c r="B145" s="30">
        <v>2023</v>
      </c>
      <c r="C145" s="24" t="s">
        <v>296</v>
      </c>
      <c r="D145" s="24" t="s">
        <v>296</v>
      </c>
      <c r="E145" s="24" t="s">
        <v>58</v>
      </c>
      <c r="F145" s="24" t="s">
        <v>434</v>
      </c>
      <c r="G145" s="87" t="s">
        <v>1525</v>
      </c>
      <c r="H145" s="87" t="s">
        <v>1525</v>
      </c>
      <c r="I145" s="79" t="s">
        <v>1525</v>
      </c>
      <c r="J145" s="79" t="s">
        <v>1525</v>
      </c>
      <c r="K145" s="79" t="s">
        <v>1525</v>
      </c>
      <c r="L145" s="88">
        <v>854</v>
      </c>
      <c r="M145" s="88">
        <v>443403</v>
      </c>
      <c r="N145" s="80">
        <v>1.1599999999999999</v>
      </c>
      <c r="O145" s="80">
        <v>1.0900000000000001</v>
      </c>
      <c r="P145" s="80">
        <v>1.24</v>
      </c>
      <c r="Q145" s="24">
        <v>36173097</v>
      </c>
      <c r="R145" s="32" t="s">
        <v>437</v>
      </c>
      <c r="S145" s="32" t="s">
        <v>438</v>
      </c>
    </row>
    <row r="146" spans="1:19" s="9" customFormat="1" x14ac:dyDescent="0.35">
      <c r="A146" s="24" t="s">
        <v>599</v>
      </c>
      <c r="B146" s="30">
        <v>2023</v>
      </c>
      <c r="C146" s="24" t="s">
        <v>268</v>
      </c>
      <c r="D146" s="24" t="s">
        <v>268</v>
      </c>
      <c r="E146" s="24" t="s">
        <v>162</v>
      </c>
      <c r="F146" s="24" t="s">
        <v>481</v>
      </c>
      <c r="G146" s="87">
        <v>245</v>
      </c>
      <c r="H146" s="87">
        <v>829081</v>
      </c>
      <c r="I146" s="80">
        <v>1.08</v>
      </c>
      <c r="J146" s="80">
        <v>0.87</v>
      </c>
      <c r="K146" s="80">
        <v>1.34</v>
      </c>
      <c r="L146" s="88">
        <v>854</v>
      </c>
      <c r="M146" s="88">
        <v>894611</v>
      </c>
      <c r="N146" s="80">
        <v>1.44</v>
      </c>
      <c r="O146" s="80">
        <v>1.34</v>
      </c>
      <c r="P146" s="80">
        <v>1.54</v>
      </c>
      <c r="Q146" s="24">
        <v>37713274</v>
      </c>
      <c r="R146" s="32" t="s">
        <v>602</v>
      </c>
      <c r="S146" s="32" t="s">
        <v>603</v>
      </c>
    </row>
    <row r="147" spans="1:19" s="9" customFormat="1" x14ac:dyDescent="0.35">
      <c r="A147" s="24" t="s">
        <v>367</v>
      </c>
      <c r="B147" s="30">
        <v>2017</v>
      </c>
      <c r="C147" s="24" t="s">
        <v>296</v>
      </c>
      <c r="D147" s="24" t="s">
        <v>296</v>
      </c>
      <c r="E147" s="24" t="s">
        <v>101</v>
      </c>
      <c r="F147" s="24" t="s">
        <v>448</v>
      </c>
      <c r="G147" s="87">
        <v>629</v>
      </c>
      <c r="H147" s="87">
        <v>87968</v>
      </c>
      <c r="I147" s="102">
        <v>1.45</v>
      </c>
      <c r="J147" s="102">
        <v>1.22</v>
      </c>
      <c r="K147" s="102">
        <v>1.72</v>
      </c>
      <c r="L147" s="88">
        <v>917</v>
      </c>
      <c r="M147" s="88">
        <v>53189</v>
      </c>
      <c r="N147" s="102">
        <v>1.44</v>
      </c>
      <c r="O147" s="102">
        <v>1.26</v>
      </c>
      <c r="P147" s="102">
        <v>1.64</v>
      </c>
      <c r="Q147" s="24">
        <v>27662845</v>
      </c>
      <c r="R147" s="32" t="s">
        <v>681</v>
      </c>
      <c r="S147" s="32" t="s">
        <v>682</v>
      </c>
    </row>
    <row r="148" spans="1:19" s="9" customFormat="1" x14ac:dyDescent="0.35">
      <c r="A148" s="24" t="s">
        <v>1302</v>
      </c>
      <c r="B148" s="30">
        <v>2016</v>
      </c>
      <c r="C148" s="24" t="s">
        <v>393</v>
      </c>
      <c r="D148" s="24" t="s">
        <v>393</v>
      </c>
      <c r="E148" s="24" t="s">
        <v>43</v>
      </c>
      <c r="F148" s="24" t="s">
        <v>481</v>
      </c>
      <c r="G148" s="87">
        <v>1101</v>
      </c>
      <c r="H148" s="87">
        <v>70033</v>
      </c>
      <c r="I148" s="102">
        <v>1.1399999999999999</v>
      </c>
      <c r="J148" s="102">
        <v>1.02</v>
      </c>
      <c r="K148" s="102">
        <v>1.26</v>
      </c>
      <c r="L148" s="88">
        <v>943</v>
      </c>
      <c r="M148" s="88">
        <v>73444</v>
      </c>
      <c r="N148" s="102">
        <v>1.06</v>
      </c>
      <c r="O148" s="102">
        <v>0.95</v>
      </c>
      <c r="P148" s="102">
        <v>1.19</v>
      </c>
      <c r="Q148" s="24">
        <v>26808598</v>
      </c>
      <c r="R148" s="32" t="s">
        <v>1305</v>
      </c>
      <c r="S148" s="32" t="s">
        <v>1306</v>
      </c>
    </row>
    <row r="149" spans="1:19" s="9" customFormat="1" x14ac:dyDescent="0.35">
      <c r="A149" s="24" t="s">
        <v>1091</v>
      </c>
      <c r="B149" s="30">
        <v>2019</v>
      </c>
      <c r="C149" s="24" t="s">
        <v>283</v>
      </c>
      <c r="D149" s="24" t="s">
        <v>283</v>
      </c>
      <c r="E149" s="24" t="s">
        <v>37</v>
      </c>
      <c r="F149" s="24" t="s">
        <v>362</v>
      </c>
      <c r="G149" s="87">
        <v>1620</v>
      </c>
      <c r="H149" s="87">
        <f>503991*(1-0.592)</f>
        <v>205628.32800000001</v>
      </c>
      <c r="I149" s="103">
        <v>0.91</v>
      </c>
      <c r="J149" s="103">
        <v>0.84</v>
      </c>
      <c r="K149" s="103">
        <v>0.98</v>
      </c>
      <c r="L149" s="88">
        <v>948</v>
      </c>
      <c r="M149" s="88">
        <v>298362.67199999996</v>
      </c>
      <c r="N149" s="103">
        <v>1.02</v>
      </c>
      <c r="O149" s="103">
        <v>0.93</v>
      </c>
      <c r="P149" s="103">
        <v>1.1200000000000001</v>
      </c>
      <c r="Q149" s="24">
        <v>30692555</v>
      </c>
      <c r="R149" s="32" t="s">
        <v>1465</v>
      </c>
      <c r="S149" s="32" t="s">
        <v>1466</v>
      </c>
    </row>
    <row r="150" spans="1:19" s="9" customFormat="1" x14ac:dyDescent="0.35">
      <c r="A150" s="24" t="s">
        <v>1156</v>
      </c>
      <c r="B150" s="30">
        <v>2021</v>
      </c>
      <c r="C150" s="24" t="s">
        <v>960</v>
      </c>
      <c r="D150" s="24" t="s">
        <v>393</v>
      </c>
      <c r="E150" s="24" t="s">
        <v>50</v>
      </c>
      <c r="F150" s="24" t="s">
        <v>269</v>
      </c>
      <c r="G150" s="87" t="s">
        <v>1525</v>
      </c>
      <c r="H150" s="87" t="s">
        <v>1525</v>
      </c>
      <c r="I150" s="80" t="s">
        <v>1525</v>
      </c>
      <c r="J150" s="80" t="s">
        <v>1525</v>
      </c>
      <c r="K150" s="80" t="s">
        <v>1525</v>
      </c>
      <c r="L150" s="88">
        <v>964</v>
      </c>
      <c r="M150" s="88">
        <v>43795</v>
      </c>
      <c r="N150" s="80">
        <v>1.1299999999999899</v>
      </c>
      <c r="O150" s="80">
        <v>1.03</v>
      </c>
      <c r="P150" s="80">
        <v>1.25</v>
      </c>
      <c r="Q150" s="24">
        <v>33185805</v>
      </c>
      <c r="R150" s="32" t="s">
        <v>1158</v>
      </c>
      <c r="S150" s="32" t="s">
        <v>1159</v>
      </c>
    </row>
    <row r="151" spans="1:19" s="9" customFormat="1" x14ac:dyDescent="0.35">
      <c r="A151" s="24" t="s">
        <v>1147</v>
      </c>
      <c r="B151" s="30">
        <v>2019</v>
      </c>
      <c r="C151" s="24" t="s">
        <v>387</v>
      </c>
      <c r="D151" s="24" t="s">
        <v>387</v>
      </c>
      <c r="E151" s="24" t="s">
        <v>227</v>
      </c>
      <c r="F151" s="24" t="s">
        <v>269</v>
      </c>
      <c r="G151" s="87" t="s">
        <v>1525</v>
      </c>
      <c r="H151" s="87" t="s">
        <v>1525</v>
      </c>
      <c r="I151" s="80" t="s">
        <v>1525</v>
      </c>
      <c r="J151" s="80" t="s">
        <v>1525</v>
      </c>
      <c r="K151" s="80" t="s">
        <v>1525</v>
      </c>
      <c r="L151" s="88">
        <v>1040</v>
      </c>
      <c r="M151" s="88">
        <v>154860</v>
      </c>
      <c r="N151" s="80">
        <v>1.08</v>
      </c>
      <c r="O151" s="80">
        <v>1.02</v>
      </c>
      <c r="P151" s="80">
        <v>1.1399999999999899</v>
      </c>
      <c r="Q151" s="24">
        <v>30449532</v>
      </c>
      <c r="R151" s="32" t="s">
        <v>1177</v>
      </c>
      <c r="S151" s="32" t="s">
        <v>1178</v>
      </c>
    </row>
    <row r="152" spans="1:19" s="9" customFormat="1" x14ac:dyDescent="0.35">
      <c r="A152" s="24" t="s">
        <v>1152</v>
      </c>
      <c r="B152" s="30">
        <v>2017</v>
      </c>
      <c r="C152" s="24" t="s">
        <v>393</v>
      </c>
      <c r="D152" s="24" t="s">
        <v>393</v>
      </c>
      <c r="E152" s="26" t="s">
        <v>150</v>
      </c>
      <c r="F152" s="26" t="s">
        <v>269</v>
      </c>
      <c r="G152" s="87" t="s">
        <v>1525</v>
      </c>
      <c r="H152" s="87" t="s">
        <v>1525</v>
      </c>
      <c r="I152" s="80" t="s">
        <v>1525</v>
      </c>
      <c r="J152" s="80" t="s">
        <v>1525</v>
      </c>
      <c r="K152" s="80" t="s">
        <v>1525</v>
      </c>
      <c r="L152" s="88">
        <v>1054</v>
      </c>
      <c r="M152" s="88">
        <v>121701</v>
      </c>
      <c r="N152" s="80">
        <v>1.0780741728272869</v>
      </c>
      <c r="O152" s="80">
        <v>1</v>
      </c>
      <c r="P152" s="80">
        <v>1.1454497672404487</v>
      </c>
      <c r="Q152" s="24">
        <v>31276608</v>
      </c>
      <c r="R152" s="32" t="s">
        <v>1154</v>
      </c>
      <c r="S152" s="32" t="s">
        <v>1155</v>
      </c>
    </row>
    <row r="153" spans="1:19" s="9" customFormat="1" x14ac:dyDescent="0.35">
      <c r="A153" s="24" t="s">
        <v>1360</v>
      </c>
      <c r="B153" s="30">
        <v>2022</v>
      </c>
      <c r="C153" s="24" t="s">
        <v>387</v>
      </c>
      <c r="D153" s="24" t="s">
        <v>387</v>
      </c>
      <c r="E153" s="24" t="s">
        <v>154</v>
      </c>
      <c r="F153" s="24" t="s">
        <v>269</v>
      </c>
      <c r="G153" s="87">
        <v>2020</v>
      </c>
      <c r="H153" s="87">
        <v>162735</v>
      </c>
      <c r="I153" s="80">
        <v>1.1299999999999999</v>
      </c>
      <c r="J153" s="80">
        <v>1.07</v>
      </c>
      <c r="K153" s="80">
        <v>1.19</v>
      </c>
      <c r="L153" s="88">
        <v>1072</v>
      </c>
      <c r="M153" s="88">
        <v>106745</v>
      </c>
      <c r="N153" s="80">
        <v>1.04</v>
      </c>
      <c r="O153" s="80">
        <v>0.99</v>
      </c>
      <c r="P153" s="80">
        <v>1.1000000000000001</v>
      </c>
      <c r="Q153" s="24">
        <v>36255251</v>
      </c>
      <c r="R153" s="32" t="s">
        <v>1363</v>
      </c>
      <c r="S153" s="32" t="s">
        <v>1364</v>
      </c>
    </row>
    <row r="154" spans="1:19" s="9" customFormat="1" x14ac:dyDescent="0.35">
      <c r="A154" s="24" t="s">
        <v>1076</v>
      </c>
      <c r="B154" s="30">
        <v>2005</v>
      </c>
      <c r="C154" s="24" t="s">
        <v>268</v>
      </c>
      <c r="D154" s="24" t="s">
        <v>268</v>
      </c>
      <c r="E154" s="24" t="s">
        <v>144</v>
      </c>
      <c r="F154" s="24" t="s">
        <v>481</v>
      </c>
      <c r="G154" s="87">
        <v>628</v>
      </c>
      <c r="H154" s="87">
        <v>962901</v>
      </c>
      <c r="I154" s="102">
        <v>1.08</v>
      </c>
      <c r="J154" s="102">
        <v>0.97</v>
      </c>
      <c r="K154" s="102">
        <v>1.2</v>
      </c>
      <c r="L154" s="88">
        <v>1087</v>
      </c>
      <c r="M154" s="88">
        <v>1037077</v>
      </c>
      <c r="N154" s="102">
        <v>1.34</v>
      </c>
      <c r="O154" s="102">
        <v>1.25</v>
      </c>
      <c r="P154" s="102">
        <v>1.44</v>
      </c>
      <c r="Q154" s="24">
        <v>16132807</v>
      </c>
      <c r="R154" s="32" t="s">
        <v>1284</v>
      </c>
      <c r="S154" s="32" t="s">
        <v>1285</v>
      </c>
    </row>
    <row r="155" spans="1:19" s="9" customFormat="1" x14ac:dyDescent="0.35">
      <c r="A155" s="24" t="s">
        <v>1397</v>
      </c>
      <c r="B155" s="30">
        <v>2024</v>
      </c>
      <c r="C155" s="24" t="s">
        <v>488</v>
      </c>
      <c r="D155" s="24" t="s">
        <v>488</v>
      </c>
      <c r="E155" s="24" t="s">
        <v>148</v>
      </c>
      <c r="F155" s="24" t="s">
        <v>448</v>
      </c>
      <c r="G155" s="87">
        <v>3176</v>
      </c>
      <c r="H155" s="87">
        <v>185858</v>
      </c>
      <c r="I155" s="102">
        <v>1.0900000000000001</v>
      </c>
      <c r="J155" s="102">
        <v>1.03</v>
      </c>
      <c r="K155" s="102">
        <v>1.1499999999999999</v>
      </c>
      <c r="L155" s="88">
        <v>1101</v>
      </c>
      <c r="M155" s="88">
        <v>155341</v>
      </c>
      <c r="N155" s="102">
        <v>1.05</v>
      </c>
      <c r="O155" s="102">
        <v>0.96</v>
      </c>
      <c r="P155" s="102">
        <v>1.1499999999999999</v>
      </c>
      <c r="Q155" s="24">
        <v>40703687</v>
      </c>
      <c r="R155" s="32" t="s">
        <v>1399</v>
      </c>
      <c r="S155" s="32" t="s">
        <v>1400</v>
      </c>
    </row>
    <row r="156" spans="1:19" s="9" customFormat="1" x14ac:dyDescent="0.35">
      <c r="A156" s="24" t="s">
        <v>1209</v>
      </c>
      <c r="B156" s="30">
        <v>2011</v>
      </c>
      <c r="C156" s="24" t="s">
        <v>393</v>
      </c>
      <c r="D156" s="24" t="s">
        <v>393</v>
      </c>
      <c r="E156" s="24" t="s">
        <v>156</v>
      </c>
      <c r="F156" s="24" t="s">
        <v>463</v>
      </c>
      <c r="G156" s="87">
        <v>1211</v>
      </c>
      <c r="H156" s="87">
        <f>289+282+280+265+249</f>
        <v>1365</v>
      </c>
      <c r="I156" s="80">
        <v>1.25</v>
      </c>
      <c r="J156" s="80">
        <v>1.05</v>
      </c>
      <c r="K156" s="80">
        <v>1.46</v>
      </c>
      <c r="L156" s="88">
        <v>1106</v>
      </c>
      <c r="M156" s="88">
        <v>1832</v>
      </c>
      <c r="N156" s="79">
        <v>0.98</v>
      </c>
      <c r="O156" s="80">
        <v>0.88</v>
      </c>
      <c r="P156" s="80">
        <v>1.1000000000000001</v>
      </c>
      <c r="Q156" s="24">
        <v>21984660</v>
      </c>
      <c r="R156" s="32" t="s">
        <v>1212</v>
      </c>
      <c r="S156" s="32" t="s">
        <v>1213</v>
      </c>
    </row>
    <row r="157" spans="1:19" s="9" customFormat="1" x14ac:dyDescent="0.35">
      <c r="A157" s="24" t="s">
        <v>826</v>
      </c>
      <c r="B157" s="30">
        <v>2025</v>
      </c>
      <c r="C157" s="24" t="s">
        <v>488</v>
      </c>
      <c r="D157" s="24" t="s">
        <v>488</v>
      </c>
      <c r="E157" s="24" t="s">
        <v>37</v>
      </c>
      <c r="F157" s="24" t="s">
        <v>362</v>
      </c>
      <c r="G157" s="87">
        <v>2223</v>
      </c>
      <c r="H157" s="87">
        <v>209062</v>
      </c>
      <c r="I157" s="80">
        <v>0.83353124757666686</v>
      </c>
      <c r="J157" s="80">
        <v>0.7757415818497756</v>
      </c>
      <c r="K157" s="80">
        <v>0.90784618155093888</v>
      </c>
      <c r="L157" s="88">
        <v>1122</v>
      </c>
      <c r="M157" s="88">
        <v>300586</v>
      </c>
      <c r="N157" s="79">
        <v>0.82862278442557158</v>
      </c>
      <c r="O157" s="80">
        <v>0.74688831547484047</v>
      </c>
      <c r="P157" s="80">
        <v>0.91302388222422604</v>
      </c>
      <c r="Q157" s="24">
        <v>39737804</v>
      </c>
      <c r="R157" s="32" t="s">
        <v>830</v>
      </c>
      <c r="S157" s="32" t="s">
        <v>831</v>
      </c>
    </row>
    <row r="158" spans="1:19" s="9" customFormat="1" x14ac:dyDescent="0.35">
      <c r="A158" s="24" t="s">
        <v>582</v>
      </c>
      <c r="B158" s="30">
        <v>2012</v>
      </c>
      <c r="C158" s="24" t="s">
        <v>714</v>
      </c>
      <c r="D158" s="24" t="s">
        <v>714</v>
      </c>
      <c r="E158" s="24" t="s">
        <v>227</v>
      </c>
      <c r="F158" s="24" t="s">
        <v>269</v>
      </c>
      <c r="G158" s="87" t="s">
        <v>1525</v>
      </c>
      <c r="H158" s="87" t="s">
        <v>1525</v>
      </c>
      <c r="I158" s="80" t="s">
        <v>1525</v>
      </c>
      <c r="J158" s="80" t="s">
        <v>1525</v>
      </c>
      <c r="K158" s="80" t="s">
        <v>1525</v>
      </c>
      <c r="L158" s="88">
        <v>1123</v>
      </c>
      <c r="M158" s="88">
        <v>158975</v>
      </c>
      <c r="N158" s="80">
        <v>1.01</v>
      </c>
      <c r="O158" s="80">
        <v>0.96</v>
      </c>
      <c r="P158" s="80">
        <v>1.07</v>
      </c>
      <c r="Q158" s="24">
        <v>21816698</v>
      </c>
      <c r="R158" s="32" t="s">
        <v>1201</v>
      </c>
      <c r="S158" s="32" t="s">
        <v>1202</v>
      </c>
    </row>
    <row r="159" spans="1:19" s="9" customFormat="1" x14ac:dyDescent="0.35">
      <c r="A159" s="24" t="s">
        <v>645</v>
      </c>
      <c r="B159" s="30">
        <v>2024</v>
      </c>
      <c r="C159" s="108" t="s">
        <v>415</v>
      </c>
      <c r="D159" s="109" t="s">
        <v>415</v>
      </c>
      <c r="E159" s="24" t="s">
        <v>168</v>
      </c>
      <c r="F159" s="24" t="s">
        <v>500</v>
      </c>
      <c r="G159" s="87">
        <v>2573</v>
      </c>
      <c r="H159" s="87">
        <v>2129149</v>
      </c>
      <c r="I159" s="110">
        <v>1.1399999999999999</v>
      </c>
      <c r="J159" s="110">
        <v>1.07</v>
      </c>
      <c r="K159" s="110">
        <v>1.22</v>
      </c>
      <c r="L159" s="88">
        <v>1147</v>
      </c>
      <c r="M159" s="88">
        <v>2013200</v>
      </c>
      <c r="N159" s="110">
        <v>1.1200000000000001</v>
      </c>
      <c r="O159" s="110">
        <v>1.04</v>
      </c>
      <c r="P159" s="110">
        <v>1.21</v>
      </c>
      <c r="Q159" s="24">
        <v>39253735</v>
      </c>
      <c r="R159" s="32" t="s">
        <v>648</v>
      </c>
      <c r="S159" s="32" t="s">
        <v>649</v>
      </c>
    </row>
    <row r="160" spans="1:19" s="9" customFormat="1" x14ac:dyDescent="0.35">
      <c r="A160" s="24" t="s">
        <v>539</v>
      </c>
      <c r="B160" s="30">
        <v>2015</v>
      </c>
      <c r="C160" s="24" t="s">
        <v>334</v>
      </c>
      <c r="D160" s="24" t="s">
        <v>334</v>
      </c>
      <c r="E160" s="24" t="s">
        <v>227</v>
      </c>
      <c r="F160" s="24" t="s">
        <v>269</v>
      </c>
      <c r="G160" s="87" t="s">
        <v>1525</v>
      </c>
      <c r="H160" s="87" t="s">
        <v>1525</v>
      </c>
      <c r="I160" s="80" t="s">
        <v>1525</v>
      </c>
      <c r="J160" s="80" t="s">
        <v>1525</v>
      </c>
      <c r="K160" s="80" t="s">
        <v>1525</v>
      </c>
      <c r="L160" s="88">
        <v>1169</v>
      </c>
      <c r="M160" s="88">
        <v>144701</v>
      </c>
      <c r="N160" s="80">
        <v>0.99137334236917296</v>
      </c>
      <c r="O160" s="80">
        <v>0.93064191722495504</v>
      </c>
      <c r="P160" s="80">
        <v>1.0515148275033399</v>
      </c>
      <c r="Q160" s="24">
        <v>25587642</v>
      </c>
      <c r="R160" s="32" t="s">
        <v>544</v>
      </c>
      <c r="S160" s="32" t="s">
        <v>545</v>
      </c>
    </row>
    <row r="161" spans="1:19" s="9" customFormat="1" x14ac:dyDescent="0.35">
      <c r="A161" s="24" t="s">
        <v>1250</v>
      </c>
      <c r="B161" s="30">
        <v>2024</v>
      </c>
      <c r="C161" s="24" t="s">
        <v>307</v>
      </c>
      <c r="D161" s="24" t="s">
        <v>307</v>
      </c>
      <c r="E161" s="24" t="s">
        <v>552</v>
      </c>
      <c r="F161" s="24" t="s">
        <v>380</v>
      </c>
      <c r="G161" s="87">
        <v>265</v>
      </c>
      <c r="H161" s="87">
        <v>34481</v>
      </c>
      <c r="I161" s="80">
        <v>0.99</v>
      </c>
      <c r="J161" s="80">
        <v>0.79</v>
      </c>
      <c r="K161" s="80">
        <v>1.24</v>
      </c>
      <c r="L161" s="88">
        <v>1192</v>
      </c>
      <c r="M161" s="88">
        <v>166440</v>
      </c>
      <c r="N161" s="80">
        <v>0.91</v>
      </c>
      <c r="O161" s="80">
        <v>0.83</v>
      </c>
      <c r="P161" s="80">
        <v>1.01</v>
      </c>
      <c r="Q161" s="24">
        <v>38310695</v>
      </c>
      <c r="R161" s="32" t="s">
        <v>1253</v>
      </c>
      <c r="S161" s="32" t="s">
        <v>1254</v>
      </c>
    </row>
    <row r="162" spans="1:19" s="9" customFormat="1" x14ac:dyDescent="0.35">
      <c r="A162" s="24" t="s">
        <v>645</v>
      </c>
      <c r="B162" s="30">
        <v>2024</v>
      </c>
      <c r="C162" s="108" t="s">
        <v>488</v>
      </c>
      <c r="D162" s="109" t="s">
        <v>488</v>
      </c>
      <c r="E162" s="24" t="s">
        <v>168</v>
      </c>
      <c r="F162" s="24" t="s">
        <v>500</v>
      </c>
      <c r="G162" s="87">
        <v>2697</v>
      </c>
      <c r="H162" s="87">
        <v>2129149</v>
      </c>
      <c r="I162" s="110">
        <v>0.88</v>
      </c>
      <c r="J162" s="110">
        <v>0.83</v>
      </c>
      <c r="K162" s="110">
        <v>0.94</v>
      </c>
      <c r="L162" s="88">
        <v>1195</v>
      </c>
      <c r="M162" s="88">
        <v>2013200</v>
      </c>
      <c r="N162" s="110">
        <v>0.98</v>
      </c>
      <c r="O162" s="110">
        <v>0.91</v>
      </c>
      <c r="P162" s="110">
        <v>1.06</v>
      </c>
      <c r="Q162" s="24">
        <v>39253735</v>
      </c>
      <c r="R162" s="32" t="s">
        <v>648</v>
      </c>
      <c r="S162" s="32" t="s">
        <v>649</v>
      </c>
    </row>
    <row r="163" spans="1:19" s="9" customFormat="1" x14ac:dyDescent="0.35">
      <c r="A163" s="24" t="s">
        <v>941</v>
      </c>
      <c r="B163" s="30">
        <v>2012</v>
      </c>
      <c r="C163" s="24" t="s">
        <v>393</v>
      </c>
      <c r="D163" s="24" t="s">
        <v>393</v>
      </c>
      <c r="E163" s="24" t="s">
        <v>154</v>
      </c>
      <c r="F163" s="24" t="s">
        <v>269</v>
      </c>
      <c r="G163" s="87">
        <v>2832</v>
      </c>
      <c r="H163" s="87">
        <v>168294</v>
      </c>
      <c r="I163" s="80">
        <v>1.1399999999999999</v>
      </c>
      <c r="J163" s="80">
        <v>1.08</v>
      </c>
      <c r="K163" s="80">
        <v>1.2</v>
      </c>
      <c r="L163" s="88">
        <v>1244</v>
      </c>
      <c r="M163" s="88">
        <v>105385</v>
      </c>
      <c r="N163" s="80">
        <v>1.05</v>
      </c>
      <c r="O163" s="80">
        <v>0.99</v>
      </c>
      <c r="P163" s="80">
        <v>1.1100000000000001</v>
      </c>
      <c r="Q163" s="24">
        <v>23186750</v>
      </c>
      <c r="R163" s="32" t="s">
        <v>1387</v>
      </c>
      <c r="S163" s="32" t="s">
        <v>1388</v>
      </c>
    </row>
    <row r="164" spans="1:19" s="9" customFormat="1" x14ac:dyDescent="0.35">
      <c r="A164" s="24" t="s">
        <v>1347</v>
      </c>
      <c r="B164" s="30">
        <v>2018</v>
      </c>
      <c r="C164" s="24" t="s">
        <v>334</v>
      </c>
      <c r="D164" s="24" t="s">
        <v>334</v>
      </c>
      <c r="E164" s="26" t="s">
        <v>87</v>
      </c>
      <c r="F164" s="26" t="s">
        <v>912</v>
      </c>
      <c r="G164" s="87">
        <v>1679</v>
      </c>
      <c r="H164" s="87">
        <v>152012</v>
      </c>
      <c r="I164" s="102">
        <v>1.1499999999999999</v>
      </c>
      <c r="J164" s="102">
        <v>1.08</v>
      </c>
      <c r="K164" s="102">
        <v>1.22</v>
      </c>
      <c r="L164" s="88">
        <v>1310</v>
      </c>
      <c r="M164" s="88">
        <v>139590</v>
      </c>
      <c r="N164" s="102">
        <v>1</v>
      </c>
      <c r="O164" s="102">
        <v>0.93</v>
      </c>
      <c r="P164" s="102">
        <v>1.07</v>
      </c>
      <c r="Q164" s="24">
        <v>28983909</v>
      </c>
      <c r="R164" s="32" t="s">
        <v>1350</v>
      </c>
      <c r="S164" s="32" t="s">
        <v>1351</v>
      </c>
    </row>
    <row r="165" spans="1:19" s="9" customFormat="1" x14ac:dyDescent="0.35">
      <c r="A165" s="24" t="s">
        <v>599</v>
      </c>
      <c r="B165" s="30">
        <v>2023</v>
      </c>
      <c r="C165" s="24" t="s">
        <v>283</v>
      </c>
      <c r="D165" s="24" t="s">
        <v>283</v>
      </c>
      <c r="E165" s="24" t="s">
        <v>162</v>
      </c>
      <c r="F165" s="24" t="s">
        <v>481</v>
      </c>
      <c r="G165" s="87">
        <v>1688</v>
      </c>
      <c r="H165" s="87">
        <v>829081</v>
      </c>
      <c r="I165" s="80">
        <v>1.28</v>
      </c>
      <c r="J165" s="80">
        <v>1.18</v>
      </c>
      <c r="K165" s="80">
        <v>1.39</v>
      </c>
      <c r="L165" s="88">
        <v>1316</v>
      </c>
      <c r="M165" s="88">
        <v>894611</v>
      </c>
      <c r="N165" s="80">
        <v>1.07</v>
      </c>
      <c r="O165" s="80">
        <v>1.01</v>
      </c>
      <c r="P165" s="80">
        <v>1.1499999999999999</v>
      </c>
      <c r="Q165" s="24">
        <v>37713274</v>
      </c>
      <c r="R165" s="32" t="s">
        <v>602</v>
      </c>
      <c r="S165" s="32" t="s">
        <v>603</v>
      </c>
    </row>
    <row r="166" spans="1:19" s="9" customFormat="1" x14ac:dyDescent="0.35">
      <c r="A166" s="24" t="s">
        <v>1229</v>
      </c>
      <c r="B166" s="30">
        <v>2009</v>
      </c>
      <c r="C166" s="24" t="s">
        <v>387</v>
      </c>
      <c r="D166" s="24" t="s">
        <v>387</v>
      </c>
      <c r="E166" s="24" t="s">
        <v>140</v>
      </c>
      <c r="F166" s="24" t="s">
        <v>394</v>
      </c>
      <c r="G166" s="87" t="s">
        <v>1525</v>
      </c>
      <c r="H166" s="87" t="s">
        <v>1525</v>
      </c>
      <c r="I166" s="80" t="s">
        <v>1525</v>
      </c>
      <c r="J166" s="80" t="s">
        <v>1525</v>
      </c>
      <c r="K166" s="80" t="s">
        <v>1525</v>
      </c>
      <c r="L166" s="88">
        <v>1338</v>
      </c>
      <c r="M166" s="88">
        <v>1290000</v>
      </c>
      <c r="N166" s="80">
        <v>1.0900000000000001</v>
      </c>
      <c r="O166" s="80">
        <v>1.03</v>
      </c>
      <c r="P166" s="80">
        <v>1.1599999999999899</v>
      </c>
      <c r="Q166" s="24">
        <v>19165860</v>
      </c>
      <c r="R166" s="32" t="s">
        <v>1232</v>
      </c>
      <c r="S166" s="32" t="s">
        <v>1233</v>
      </c>
    </row>
    <row r="167" spans="1:19" s="9" customFormat="1" x14ac:dyDescent="0.35">
      <c r="A167" s="24" t="s">
        <v>1086</v>
      </c>
      <c r="B167" s="30">
        <v>2023</v>
      </c>
      <c r="C167" s="24" t="s">
        <v>551</v>
      </c>
      <c r="D167" s="24" t="s">
        <v>551</v>
      </c>
      <c r="E167" s="24" t="s">
        <v>140</v>
      </c>
      <c r="F167" s="24" t="s">
        <v>394</v>
      </c>
      <c r="G167" s="87" t="s">
        <v>1525</v>
      </c>
      <c r="H167" s="87" t="s">
        <v>1525</v>
      </c>
      <c r="I167" s="80" t="s">
        <v>1525</v>
      </c>
      <c r="J167" s="80" t="s">
        <v>1525</v>
      </c>
      <c r="K167" s="80" t="s">
        <v>1525</v>
      </c>
      <c r="L167" s="88">
        <v>1386</v>
      </c>
      <c r="M167" s="88">
        <v>1255529</v>
      </c>
      <c r="N167" s="80">
        <v>1.48</v>
      </c>
      <c r="O167" s="80">
        <v>1.4</v>
      </c>
      <c r="P167" s="80">
        <v>1.57</v>
      </c>
      <c r="Q167" s="24">
        <v>37437897</v>
      </c>
      <c r="R167" s="32" t="s">
        <v>1089</v>
      </c>
      <c r="S167" s="32" t="s">
        <v>1090</v>
      </c>
    </row>
    <row r="168" spans="1:19" s="9" customFormat="1" x14ac:dyDescent="0.35">
      <c r="A168" s="24" t="s">
        <v>640</v>
      </c>
      <c r="B168" s="30">
        <v>2023</v>
      </c>
      <c r="C168" s="24" t="s">
        <v>334</v>
      </c>
      <c r="D168" s="24" t="s">
        <v>334</v>
      </c>
      <c r="E168" s="24" t="s">
        <v>212</v>
      </c>
      <c r="F168" s="26" t="s">
        <v>394</v>
      </c>
      <c r="G168" s="87">
        <v>1429</v>
      </c>
      <c r="H168" s="87">
        <v>194625</v>
      </c>
      <c r="I168" s="102">
        <v>1.1000455605692601</v>
      </c>
      <c r="J168" s="102">
        <v>1.0327595616806899</v>
      </c>
      <c r="K168" s="102">
        <v>1.17171535391923</v>
      </c>
      <c r="L168" s="111">
        <v>1418</v>
      </c>
      <c r="M168" s="88">
        <v>229256</v>
      </c>
      <c r="N168" s="102">
        <v>0.98399244044894896</v>
      </c>
      <c r="O168" s="102">
        <v>0.93552233279017005</v>
      </c>
      <c r="P168" s="102">
        <v>1.0349738204249299</v>
      </c>
      <c r="Q168" s="24">
        <v>37311415</v>
      </c>
      <c r="R168" s="32" t="s">
        <v>643</v>
      </c>
      <c r="S168" s="32" t="s">
        <v>644</v>
      </c>
    </row>
    <row r="169" spans="1:19" s="9" customFormat="1" x14ac:dyDescent="0.35">
      <c r="A169" s="24" t="s">
        <v>1255</v>
      </c>
      <c r="B169" s="30">
        <v>2013</v>
      </c>
      <c r="C169" s="24" t="s">
        <v>415</v>
      </c>
      <c r="D169" s="24" t="s">
        <v>415</v>
      </c>
      <c r="E169" s="24" t="s">
        <v>140</v>
      </c>
      <c r="F169" s="24" t="s">
        <v>394</v>
      </c>
      <c r="G169" s="87" t="s">
        <v>1525</v>
      </c>
      <c r="H169" s="87" t="s">
        <v>1525</v>
      </c>
      <c r="I169" s="80" t="s">
        <v>1525</v>
      </c>
      <c r="J169" s="80" t="s">
        <v>1525</v>
      </c>
      <c r="K169" s="80" t="s">
        <v>1525</v>
      </c>
      <c r="L169" s="88">
        <v>1503</v>
      </c>
      <c r="M169" s="88">
        <v>1300000</v>
      </c>
      <c r="N169" s="80">
        <v>1.08</v>
      </c>
      <c r="O169" s="80">
        <v>1.01</v>
      </c>
      <c r="P169" s="80">
        <v>1.1499999999999899</v>
      </c>
      <c r="Q169" s="24">
        <v>23640394</v>
      </c>
      <c r="R169" s="32" t="s">
        <v>1258</v>
      </c>
      <c r="S169" s="32" t="s">
        <v>1259</v>
      </c>
    </row>
    <row r="170" spans="1:19" s="9" customFormat="1" x14ac:dyDescent="0.35">
      <c r="A170" s="24" t="s">
        <v>1260</v>
      </c>
      <c r="B170" s="30">
        <v>2025</v>
      </c>
      <c r="C170" s="24" t="s">
        <v>488</v>
      </c>
      <c r="D170" s="24" t="s">
        <v>488</v>
      </c>
      <c r="E170" s="24" t="s">
        <v>162</v>
      </c>
      <c r="F170" s="24" t="s">
        <v>481</v>
      </c>
      <c r="G170" s="87">
        <v>2041</v>
      </c>
      <c r="H170" s="87">
        <v>829081</v>
      </c>
      <c r="I170" s="80">
        <v>0.98</v>
      </c>
      <c r="J170" s="80">
        <v>0.9</v>
      </c>
      <c r="K170" s="80">
        <v>1.06</v>
      </c>
      <c r="L170" s="88">
        <v>1620</v>
      </c>
      <c r="M170" s="88">
        <v>894611</v>
      </c>
      <c r="N170" s="80">
        <v>1.06</v>
      </c>
      <c r="O170" s="80">
        <v>1</v>
      </c>
      <c r="P170" s="80">
        <v>1.1299999999999999</v>
      </c>
      <c r="Q170" s="24">
        <v>40091197</v>
      </c>
      <c r="R170" s="32" t="s">
        <v>1263</v>
      </c>
      <c r="S170" s="32" t="s">
        <v>1264</v>
      </c>
    </row>
    <row r="171" spans="1:19" s="9" customFormat="1" x14ac:dyDescent="0.35">
      <c r="A171" s="24" t="s">
        <v>779</v>
      </c>
      <c r="B171" s="30">
        <v>2007</v>
      </c>
      <c r="C171" s="24" t="s">
        <v>334</v>
      </c>
      <c r="D171" s="24" t="s">
        <v>334</v>
      </c>
      <c r="E171" s="24" t="s">
        <v>140</v>
      </c>
      <c r="F171" s="24" t="s">
        <v>394</v>
      </c>
      <c r="G171" s="87" t="s">
        <v>1525</v>
      </c>
      <c r="H171" s="87" t="s">
        <v>1525</v>
      </c>
      <c r="I171" s="80" t="s">
        <v>1525</v>
      </c>
      <c r="J171" s="80" t="s">
        <v>1525</v>
      </c>
      <c r="K171" s="80" t="s">
        <v>1525</v>
      </c>
      <c r="L171" s="88">
        <v>1635</v>
      </c>
      <c r="M171" s="88">
        <v>1222630</v>
      </c>
      <c r="N171" s="80">
        <v>0.97</v>
      </c>
      <c r="O171" s="80">
        <v>0.91</v>
      </c>
      <c r="P171" s="80">
        <v>1.03</v>
      </c>
      <c r="Q171" s="24">
        <v>17986716</v>
      </c>
      <c r="R171" s="32" t="s">
        <v>784</v>
      </c>
      <c r="S171" s="32" t="s">
        <v>785</v>
      </c>
    </row>
    <row r="172" spans="1:19" s="9" customFormat="1" x14ac:dyDescent="0.35">
      <c r="A172" s="24" t="s">
        <v>645</v>
      </c>
      <c r="B172" s="30">
        <v>2024</v>
      </c>
      <c r="C172" s="108" t="s">
        <v>621</v>
      </c>
      <c r="D172" s="109" t="s">
        <v>491</v>
      </c>
      <c r="E172" s="24" t="s">
        <v>168</v>
      </c>
      <c r="F172" s="24" t="s">
        <v>500</v>
      </c>
      <c r="G172" s="87">
        <v>4554</v>
      </c>
      <c r="H172" s="87">
        <v>2129149</v>
      </c>
      <c r="I172" s="110">
        <v>1.44</v>
      </c>
      <c r="J172" s="110">
        <v>1.38</v>
      </c>
      <c r="K172" s="110">
        <v>1.5</v>
      </c>
      <c r="L172" s="88">
        <v>1639</v>
      </c>
      <c r="M172" s="88">
        <v>2013200</v>
      </c>
      <c r="N172" s="110">
        <v>1.46</v>
      </c>
      <c r="O172" s="110">
        <v>1.38</v>
      </c>
      <c r="P172" s="110">
        <v>1.54</v>
      </c>
      <c r="Q172" s="24">
        <v>39253735</v>
      </c>
      <c r="R172" s="32" t="s">
        <v>648</v>
      </c>
      <c r="S172" s="32" t="s">
        <v>649</v>
      </c>
    </row>
    <row r="173" spans="1:19" s="9" customFormat="1" x14ac:dyDescent="0.35">
      <c r="A173" s="24" t="s">
        <v>1376</v>
      </c>
      <c r="B173" s="30">
        <v>2023</v>
      </c>
      <c r="C173" s="24" t="s">
        <v>714</v>
      </c>
      <c r="D173" s="24" t="s">
        <v>714</v>
      </c>
      <c r="E173" s="24" t="s">
        <v>124</v>
      </c>
      <c r="F173" s="24" t="s">
        <v>269</v>
      </c>
      <c r="G173" s="87">
        <v>1815</v>
      </c>
      <c r="H173" s="87">
        <f>85441+1815</f>
        <v>87256</v>
      </c>
      <c r="I173" s="102">
        <v>1.02</v>
      </c>
      <c r="J173" s="102">
        <v>0.96</v>
      </c>
      <c r="K173" s="102">
        <v>1.0900000000000001</v>
      </c>
      <c r="L173" s="88">
        <v>1657</v>
      </c>
      <c r="M173" s="88">
        <v>105198</v>
      </c>
      <c r="N173" s="102">
        <v>1</v>
      </c>
      <c r="O173" s="102">
        <v>0.94</v>
      </c>
      <c r="P173" s="102">
        <v>1.07</v>
      </c>
      <c r="Q173" s="24">
        <v>37555836</v>
      </c>
      <c r="R173" s="32" t="s">
        <v>1379</v>
      </c>
      <c r="S173" s="32" t="s">
        <v>1380</v>
      </c>
    </row>
    <row r="174" spans="1:19" s="9" customFormat="1" x14ac:dyDescent="0.35">
      <c r="A174" s="24" t="s">
        <v>1255</v>
      </c>
      <c r="B174" s="30">
        <v>2013</v>
      </c>
      <c r="C174" s="24" t="s">
        <v>455</v>
      </c>
      <c r="D174" s="24" t="s">
        <v>455</v>
      </c>
      <c r="E174" s="24" t="s">
        <v>140</v>
      </c>
      <c r="F174" s="24" t="s">
        <v>394</v>
      </c>
      <c r="G174" s="87" t="s">
        <v>1525</v>
      </c>
      <c r="H174" s="87" t="s">
        <v>1525</v>
      </c>
      <c r="I174" s="80" t="s">
        <v>1525</v>
      </c>
      <c r="J174" s="80" t="s">
        <v>1525</v>
      </c>
      <c r="K174" s="80" t="s">
        <v>1525</v>
      </c>
      <c r="L174" s="88">
        <v>1705</v>
      </c>
      <c r="M174" s="88">
        <v>1300000</v>
      </c>
      <c r="N174" s="80">
        <v>1.1399999999999899</v>
      </c>
      <c r="O174" s="80">
        <v>1.08</v>
      </c>
      <c r="P174" s="80">
        <v>1.22</v>
      </c>
      <c r="Q174" s="24">
        <v>23640394</v>
      </c>
      <c r="R174" s="32" t="s">
        <v>1258</v>
      </c>
      <c r="S174" s="32" t="s">
        <v>1259</v>
      </c>
    </row>
    <row r="175" spans="1:19" s="9" customFormat="1" x14ac:dyDescent="0.35">
      <c r="A175" s="24" t="s">
        <v>1091</v>
      </c>
      <c r="B175" s="30">
        <v>2018</v>
      </c>
      <c r="C175" s="24" t="s">
        <v>393</v>
      </c>
      <c r="D175" s="24" t="s">
        <v>393</v>
      </c>
      <c r="E175" s="26" t="s">
        <v>37</v>
      </c>
      <c r="F175" s="26" t="s">
        <v>362</v>
      </c>
      <c r="G175" s="87">
        <v>1737</v>
      </c>
      <c r="H175" s="87">
        <v>207904</v>
      </c>
      <c r="I175" s="103">
        <v>1.23</v>
      </c>
      <c r="J175" s="103">
        <v>1.1399999999999999</v>
      </c>
      <c r="K175" s="103">
        <v>1.33</v>
      </c>
      <c r="L175" s="88">
        <v>1724</v>
      </c>
      <c r="M175" s="88">
        <v>301664</v>
      </c>
      <c r="N175" s="103">
        <v>1.1200000000000001</v>
      </c>
      <c r="O175" s="103">
        <v>1.04</v>
      </c>
      <c r="P175" s="103">
        <v>1.2</v>
      </c>
      <c r="Q175" s="24">
        <v>29872150</v>
      </c>
      <c r="R175" s="32" t="s">
        <v>1374</v>
      </c>
      <c r="S175" s="32" t="s">
        <v>1375</v>
      </c>
    </row>
    <row r="176" spans="1:19" s="9" customFormat="1" x14ac:dyDescent="0.35">
      <c r="A176" s="24" t="s">
        <v>936</v>
      </c>
      <c r="B176" s="30">
        <v>2024</v>
      </c>
      <c r="C176" s="24" t="s">
        <v>393</v>
      </c>
      <c r="D176" s="24" t="s">
        <v>393</v>
      </c>
      <c r="E176" s="24" t="s">
        <v>1384</v>
      </c>
      <c r="F176" s="24" t="s">
        <v>362</v>
      </c>
      <c r="G176" s="87">
        <v>2048</v>
      </c>
      <c r="H176" s="87">
        <f>18076+61267+(63045*0.442)</f>
        <v>107208.89</v>
      </c>
      <c r="I176" s="102">
        <v>1.1299999999999999</v>
      </c>
      <c r="J176" s="102">
        <v>1.06</v>
      </c>
      <c r="K176" s="102">
        <v>1.21</v>
      </c>
      <c r="L176" s="88">
        <v>1726</v>
      </c>
      <c r="M176" s="88">
        <v>109981.11</v>
      </c>
      <c r="N176" s="102">
        <v>1.06</v>
      </c>
      <c r="O176" s="102">
        <v>0.98</v>
      </c>
      <c r="P176" s="102">
        <v>1.1299999999999999</v>
      </c>
      <c r="Q176" s="24">
        <v>39196559</v>
      </c>
      <c r="R176" s="32" t="s">
        <v>939</v>
      </c>
      <c r="S176" s="32" t="s">
        <v>940</v>
      </c>
    </row>
    <row r="177" spans="1:19" s="9" customFormat="1" x14ac:dyDescent="0.35">
      <c r="A177" s="24" t="s">
        <v>645</v>
      </c>
      <c r="B177" s="30">
        <v>2024</v>
      </c>
      <c r="C177" s="108" t="s">
        <v>474</v>
      </c>
      <c r="D177" s="109" t="s">
        <v>474</v>
      </c>
      <c r="E177" s="24" t="s">
        <v>168</v>
      </c>
      <c r="F177" s="24" t="s">
        <v>500</v>
      </c>
      <c r="G177" s="87">
        <v>3834</v>
      </c>
      <c r="H177" s="87">
        <v>2129149</v>
      </c>
      <c r="I177" s="103">
        <v>1.03</v>
      </c>
      <c r="J177" s="103">
        <v>0.98</v>
      </c>
      <c r="K177" s="103">
        <v>1.0900000000000001</v>
      </c>
      <c r="L177" s="88">
        <v>1739</v>
      </c>
      <c r="M177" s="88">
        <v>2013200</v>
      </c>
      <c r="N177" s="103">
        <v>0.99</v>
      </c>
      <c r="O177" s="103">
        <v>0.93</v>
      </c>
      <c r="P177" s="103">
        <v>1.06</v>
      </c>
      <c r="Q177" s="24">
        <v>39253735</v>
      </c>
      <c r="R177" s="32" t="s">
        <v>648</v>
      </c>
      <c r="S177" s="32" t="s">
        <v>649</v>
      </c>
    </row>
    <row r="178" spans="1:19" s="9" customFormat="1" x14ac:dyDescent="0.35">
      <c r="A178" s="24" t="s">
        <v>645</v>
      </c>
      <c r="B178" s="30">
        <v>2024</v>
      </c>
      <c r="C178" s="108" t="s">
        <v>1421</v>
      </c>
      <c r="D178" s="109" t="s">
        <v>455</v>
      </c>
      <c r="E178" s="24" t="s">
        <v>168</v>
      </c>
      <c r="F178" s="24" t="s">
        <v>500</v>
      </c>
      <c r="G178" s="87">
        <v>4135</v>
      </c>
      <c r="H178" s="87">
        <v>2129149</v>
      </c>
      <c r="I178" s="103">
        <v>1.1200000000000001</v>
      </c>
      <c r="J178" s="103">
        <v>1.06</v>
      </c>
      <c r="K178" s="103">
        <v>1.17</v>
      </c>
      <c r="L178" s="88">
        <v>1758</v>
      </c>
      <c r="M178" s="88">
        <v>2013200</v>
      </c>
      <c r="N178" s="103">
        <v>1.1000000000000001</v>
      </c>
      <c r="O178" s="103">
        <v>1.03</v>
      </c>
      <c r="P178" s="103">
        <v>1.17</v>
      </c>
      <c r="Q178" s="24">
        <v>39253735</v>
      </c>
      <c r="R178" s="32" t="s">
        <v>648</v>
      </c>
      <c r="S178" s="32" t="s">
        <v>649</v>
      </c>
    </row>
    <row r="179" spans="1:19" s="9" customFormat="1" x14ac:dyDescent="0.35">
      <c r="A179" s="24" t="s">
        <v>797</v>
      </c>
      <c r="B179" s="30">
        <v>2018</v>
      </c>
      <c r="C179" s="24" t="s">
        <v>393</v>
      </c>
      <c r="D179" s="24" t="s">
        <v>393</v>
      </c>
      <c r="E179" s="24" t="s">
        <v>158</v>
      </c>
      <c r="F179" s="24" t="s">
        <v>481</v>
      </c>
      <c r="G179" s="87" t="s">
        <v>1525</v>
      </c>
      <c r="H179" s="87" t="s">
        <v>1525</v>
      </c>
      <c r="I179" s="79" t="s">
        <v>1525</v>
      </c>
      <c r="J179" s="79" t="s">
        <v>1525</v>
      </c>
      <c r="K179" s="79" t="s">
        <v>1525</v>
      </c>
      <c r="L179" s="88">
        <v>1805</v>
      </c>
      <c r="M179" s="88">
        <v>128568</v>
      </c>
      <c r="N179" s="80">
        <v>1.04</v>
      </c>
      <c r="O179" s="80">
        <v>0.98</v>
      </c>
      <c r="P179" s="80">
        <v>1.1100000000000001</v>
      </c>
      <c r="Q179" s="24">
        <v>30202086</v>
      </c>
      <c r="R179" s="32" t="s">
        <v>800</v>
      </c>
      <c r="S179" s="32" t="s">
        <v>801</v>
      </c>
    </row>
    <row r="180" spans="1:19" s="9" customFormat="1" x14ac:dyDescent="0.35">
      <c r="A180" s="24" t="s">
        <v>539</v>
      </c>
      <c r="B180" s="30">
        <v>2015</v>
      </c>
      <c r="C180" s="24" t="s">
        <v>393</v>
      </c>
      <c r="D180" s="24" t="s">
        <v>393</v>
      </c>
      <c r="E180" s="24" t="s">
        <v>227</v>
      </c>
      <c r="F180" s="24" t="s">
        <v>269</v>
      </c>
      <c r="G180" s="87" t="s">
        <v>1525</v>
      </c>
      <c r="H180" s="87" t="s">
        <v>1525</v>
      </c>
      <c r="I180" s="80" t="s">
        <v>1525</v>
      </c>
      <c r="J180" s="80" t="s">
        <v>1525</v>
      </c>
      <c r="K180" s="80" t="s">
        <v>1525</v>
      </c>
      <c r="L180" s="88">
        <v>1904</v>
      </c>
      <c r="M180" s="88">
        <v>144701</v>
      </c>
      <c r="N180" s="80">
        <v>1.1026287951417106</v>
      </c>
      <c r="O180" s="80">
        <v>1.0515148275033435</v>
      </c>
      <c r="P180" s="80">
        <v>1.14493522038034</v>
      </c>
      <c r="Q180" s="24">
        <v>25587642</v>
      </c>
      <c r="R180" s="32" t="s">
        <v>544</v>
      </c>
      <c r="S180" s="32" t="s">
        <v>545</v>
      </c>
    </row>
    <row r="181" spans="1:19" s="9" customFormat="1" x14ac:dyDescent="0.35">
      <c r="A181" s="24" t="s">
        <v>697</v>
      </c>
      <c r="B181" s="30">
        <v>2017</v>
      </c>
      <c r="C181" s="24" t="s">
        <v>474</v>
      </c>
      <c r="D181" s="24" t="s">
        <v>474</v>
      </c>
      <c r="E181" s="24" t="s">
        <v>162</v>
      </c>
      <c r="F181" s="24" t="s">
        <v>481</v>
      </c>
      <c r="G181" s="87">
        <v>2456</v>
      </c>
      <c r="H181" s="87">
        <v>895535</v>
      </c>
      <c r="I181" s="80">
        <v>1.03</v>
      </c>
      <c r="J181" s="80">
        <v>0.96</v>
      </c>
      <c r="K181" s="80">
        <v>1.1000000000000001</v>
      </c>
      <c r="L181" s="88">
        <v>1917</v>
      </c>
      <c r="M181" s="88">
        <v>959798</v>
      </c>
      <c r="N181" s="80">
        <v>0.97</v>
      </c>
      <c r="O181" s="80">
        <v>0.91</v>
      </c>
      <c r="P181" s="80">
        <v>1.03</v>
      </c>
      <c r="Q181" s="24">
        <v>28548875</v>
      </c>
      <c r="R181" s="32" t="s">
        <v>1371</v>
      </c>
      <c r="S181" s="32" t="s">
        <v>1372</v>
      </c>
    </row>
    <row r="182" spans="1:19" s="9" customFormat="1" x14ac:dyDescent="0.35">
      <c r="A182" s="24" t="s">
        <v>1404</v>
      </c>
      <c r="B182" s="30">
        <v>2021</v>
      </c>
      <c r="C182" s="24" t="s">
        <v>474</v>
      </c>
      <c r="D182" s="24" t="s">
        <v>474</v>
      </c>
      <c r="E182" s="24" t="s">
        <v>107</v>
      </c>
      <c r="F182" s="24" t="s">
        <v>448</v>
      </c>
      <c r="G182" s="87">
        <v>2553</v>
      </c>
      <c r="H182" s="87">
        <f>2460864+1464755</f>
        <v>3925619</v>
      </c>
      <c r="I182" s="102">
        <v>1.05</v>
      </c>
      <c r="J182" s="102">
        <v>0.99</v>
      </c>
      <c r="K182" s="102">
        <v>1.1200000000000001</v>
      </c>
      <c r="L182" s="88">
        <v>1918</v>
      </c>
      <c r="M182" s="88">
        <v>2908125</v>
      </c>
      <c r="N182" s="102">
        <v>1.1399999999999999</v>
      </c>
      <c r="O182" s="102">
        <v>1.07</v>
      </c>
      <c r="P182" s="102">
        <v>1.21</v>
      </c>
      <c r="Q182" s="24">
        <v>34201103</v>
      </c>
      <c r="R182" s="32" t="s">
        <v>1407</v>
      </c>
      <c r="S182" s="32" t="s">
        <v>1408</v>
      </c>
    </row>
    <row r="183" spans="1:19" s="9" customFormat="1" x14ac:dyDescent="0.35">
      <c r="A183" s="24" t="s">
        <v>645</v>
      </c>
      <c r="B183" s="30">
        <v>2024</v>
      </c>
      <c r="C183" s="108" t="s">
        <v>387</v>
      </c>
      <c r="D183" s="109" t="s">
        <v>387</v>
      </c>
      <c r="E183" s="24" t="s">
        <v>168</v>
      </c>
      <c r="F183" s="24" t="s">
        <v>500</v>
      </c>
      <c r="G183" s="87">
        <v>3467</v>
      </c>
      <c r="H183" s="87">
        <v>2129149</v>
      </c>
      <c r="I183" s="110">
        <v>1.1200000000000001</v>
      </c>
      <c r="J183" s="110">
        <v>1.06</v>
      </c>
      <c r="K183" s="110">
        <v>1.19</v>
      </c>
      <c r="L183" s="88">
        <v>2042</v>
      </c>
      <c r="M183" s="88">
        <v>2013200</v>
      </c>
      <c r="N183" s="110">
        <v>1.1000000000000001</v>
      </c>
      <c r="O183" s="110">
        <v>1.03</v>
      </c>
      <c r="P183" s="110">
        <v>1.1599999999999999</v>
      </c>
      <c r="Q183" s="24">
        <v>39253735</v>
      </c>
      <c r="R183" s="32" t="s">
        <v>648</v>
      </c>
      <c r="S183" s="32" t="s">
        <v>649</v>
      </c>
    </row>
    <row r="184" spans="1:19" s="9" customFormat="1" x14ac:dyDescent="0.35">
      <c r="A184" s="24" t="s">
        <v>645</v>
      </c>
      <c r="B184" s="30">
        <v>2024</v>
      </c>
      <c r="C184" s="108" t="s">
        <v>1415</v>
      </c>
      <c r="D184" s="109" t="s">
        <v>714</v>
      </c>
      <c r="E184" s="24" t="s">
        <v>168</v>
      </c>
      <c r="F184" s="24" t="s">
        <v>500</v>
      </c>
      <c r="G184" s="87">
        <v>3552</v>
      </c>
      <c r="H184" s="87">
        <v>2050206</v>
      </c>
      <c r="I184" s="103">
        <v>1.18</v>
      </c>
      <c r="J184" s="103">
        <v>1.1200000000000001</v>
      </c>
      <c r="K184" s="103">
        <v>1.24</v>
      </c>
      <c r="L184" s="88">
        <v>2132</v>
      </c>
      <c r="M184" s="88">
        <v>1991973</v>
      </c>
      <c r="N184" s="103">
        <v>1.1000000000000001</v>
      </c>
      <c r="O184" s="103">
        <v>1.04</v>
      </c>
      <c r="P184" s="103">
        <v>1.17</v>
      </c>
      <c r="Q184" s="24">
        <v>39253735</v>
      </c>
      <c r="R184" s="32" t="s">
        <v>648</v>
      </c>
      <c r="S184" s="32" t="s">
        <v>649</v>
      </c>
    </row>
    <row r="185" spans="1:19" s="9" customFormat="1" x14ac:dyDescent="0.35">
      <c r="A185" s="24" t="s">
        <v>655</v>
      </c>
      <c r="B185" s="30">
        <v>2022</v>
      </c>
      <c r="C185" s="24" t="s">
        <v>488</v>
      </c>
      <c r="D185" s="24" t="s">
        <v>488</v>
      </c>
      <c r="E185" s="24" t="s">
        <v>12</v>
      </c>
      <c r="F185" s="24" t="s">
        <v>279</v>
      </c>
      <c r="G185" s="87">
        <v>4160</v>
      </c>
      <c r="H185" s="87" t="s">
        <v>1521</v>
      </c>
      <c r="I185" s="102">
        <v>0.93</v>
      </c>
      <c r="J185" s="102">
        <v>0.87</v>
      </c>
      <c r="K185" s="102">
        <v>0.99</v>
      </c>
      <c r="L185" s="88">
        <v>2154</v>
      </c>
      <c r="M185" s="88" t="s">
        <v>1521</v>
      </c>
      <c r="N185" s="102">
        <v>0.87</v>
      </c>
      <c r="O185" s="102">
        <v>0.79</v>
      </c>
      <c r="P185" s="102">
        <v>0.95</v>
      </c>
      <c r="Q185" s="24">
        <v>35793701</v>
      </c>
      <c r="R185" s="32" t="s">
        <v>1438</v>
      </c>
      <c r="S185" s="32" t="s">
        <v>1439</v>
      </c>
    </row>
    <row r="186" spans="1:19" s="9" customFormat="1" x14ac:dyDescent="0.35">
      <c r="A186" s="24" t="s">
        <v>854</v>
      </c>
      <c r="B186" s="30">
        <v>2021</v>
      </c>
      <c r="C186" s="24" t="s">
        <v>296</v>
      </c>
      <c r="D186" s="24" t="s">
        <v>296</v>
      </c>
      <c r="E186" s="24" t="s">
        <v>192</v>
      </c>
      <c r="F186" s="24" t="s">
        <v>855</v>
      </c>
      <c r="G186" s="87">
        <v>524</v>
      </c>
      <c r="H186" s="87">
        <v>1794506</v>
      </c>
      <c r="I186" s="112">
        <v>1.08</v>
      </c>
      <c r="J186" s="112">
        <v>0.9731400988622334</v>
      </c>
      <c r="K186" s="112">
        <v>1.1985941195555712</v>
      </c>
      <c r="L186" s="88">
        <v>2164</v>
      </c>
      <c r="M186" s="88">
        <v>2193754</v>
      </c>
      <c r="N186" s="112">
        <v>1.08</v>
      </c>
      <c r="O186" s="112">
        <v>1.0457197810855934</v>
      </c>
      <c r="P186" s="112">
        <v>1.1154039744654396</v>
      </c>
      <c r="Q186" s="24">
        <v>33441148</v>
      </c>
      <c r="R186" s="32" t="s">
        <v>858</v>
      </c>
      <c r="S186" s="32" t="s">
        <v>859</v>
      </c>
    </row>
    <row r="187" spans="1:19" s="9" customFormat="1" x14ac:dyDescent="0.35">
      <c r="A187" s="24" t="s">
        <v>697</v>
      </c>
      <c r="B187" s="30">
        <v>2017</v>
      </c>
      <c r="C187" s="24" t="s">
        <v>441</v>
      </c>
      <c r="D187" s="24" t="s">
        <v>441</v>
      </c>
      <c r="E187" s="24" t="s">
        <v>162</v>
      </c>
      <c r="F187" s="24" t="s">
        <v>481</v>
      </c>
      <c r="G187" s="87">
        <v>883</v>
      </c>
      <c r="H187" s="87">
        <v>895535</v>
      </c>
      <c r="I187" s="80">
        <v>1.1299999999999999</v>
      </c>
      <c r="J187" s="80">
        <v>1.01</v>
      </c>
      <c r="K187" s="80">
        <v>1.27</v>
      </c>
      <c r="L187" s="88">
        <v>2452</v>
      </c>
      <c r="M187" s="88">
        <v>959798</v>
      </c>
      <c r="N187" s="80">
        <v>1.05</v>
      </c>
      <c r="O187" s="80">
        <v>1</v>
      </c>
      <c r="P187" s="80">
        <v>1.1100000000000001</v>
      </c>
      <c r="Q187" s="24">
        <v>28548875</v>
      </c>
      <c r="R187" s="32" t="s">
        <v>1371</v>
      </c>
      <c r="S187" s="32" t="s">
        <v>1372</v>
      </c>
    </row>
    <row r="188" spans="1:19" s="9" customFormat="1" x14ac:dyDescent="0.35">
      <c r="A188" s="24" t="s">
        <v>1422</v>
      </c>
      <c r="B188" s="30">
        <v>2025</v>
      </c>
      <c r="C188" s="24" t="s">
        <v>393</v>
      </c>
      <c r="D188" s="24" t="s">
        <v>393</v>
      </c>
      <c r="E188" s="24" t="s">
        <v>212</v>
      </c>
      <c r="F188" s="24" t="s">
        <v>394</v>
      </c>
      <c r="G188" s="87">
        <v>3421</v>
      </c>
      <c r="H188" s="87">
        <v>215325</v>
      </c>
      <c r="I188" s="80">
        <v>1.1671958608497404</v>
      </c>
      <c r="J188" s="80">
        <v>1.1253011782883466</v>
      </c>
      <c r="K188" s="80">
        <v>1.2196487099189735</v>
      </c>
      <c r="L188" s="88">
        <v>2556</v>
      </c>
      <c r="M188" s="88">
        <v>245459</v>
      </c>
      <c r="N188" s="80">
        <v>1.0834688056055459</v>
      </c>
      <c r="O188" s="80">
        <v>1.0312693467767948</v>
      </c>
      <c r="P188" s="80">
        <v>1.1357690903352473</v>
      </c>
      <c r="Q188" s="24">
        <v>39562688</v>
      </c>
      <c r="R188" s="32" t="s">
        <v>1425</v>
      </c>
      <c r="S188" s="32" t="s">
        <v>1426</v>
      </c>
    </row>
    <row r="189" spans="1:19" s="9" customFormat="1" x14ac:dyDescent="0.35">
      <c r="A189" s="24" t="s">
        <v>645</v>
      </c>
      <c r="B189" s="30">
        <v>2024</v>
      </c>
      <c r="C189" s="108" t="s">
        <v>441</v>
      </c>
      <c r="D189" s="109" t="s">
        <v>441</v>
      </c>
      <c r="E189" s="24" t="s">
        <v>168</v>
      </c>
      <c r="F189" s="24" t="s">
        <v>500</v>
      </c>
      <c r="G189" s="87">
        <v>1139</v>
      </c>
      <c r="H189" s="87">
        <v>2129149</v>
      </c>
      <c r="I189" s="110">
        <v>1.1299999999999999</v>
      </c>
      <c r="J189" s="110">
        <v>1.03</v>
      </c>
      <c r="K189" s="110">
        <v>1.24</v>
      </c>
      <c r="L189" s="88">
        <v>2560</v>
      </c>
      <c r="M189" s="88">
        <v>2013200</v>
      </c>
      <c r="N189" s="110">
        <v>1.1000000000000001</v>
      </c>
      <c r="O189" s="110">
        <v>1.05</v>
      </c>
      <c r="P189" s="110">
        <v>1.1599999999999999</v>
      </c>
      <c r="Q189" s="24">
        <v>39253735</v>
      </c>
      <c r="R189" s="32" t="s">
        <v>648</v>
      </c>
      <c r="S189" s="32" t="s">
        <v>649</v>
      </c>
    </row>
    <row r="190" spans="1:19" s="9" customFormat="1" x14ac:dyDescent="0.35">
      <c r="A190" s="24" t="s">
        <v>692</v>
      </c>
      <c r="B190" s="30">
        <v>2018</v>
      </c>
      <c r="C190" s="24" t="s">
        <v>296</v>
      </c>
      <c r="D190" s="24" t="s">
        <v>296</v>
      </c>
      <c r="E190" s="24" t="s">
        <v>107</v>
      </c>
      <c r="F190" s="24" t="s">
        <v>448</v>
      </c>
      <c r="G190" s="87">
        <v>729</v>
      </c>
      <c r="H190" s="87">
        <v>181709</v>
      </c>
      <c r="I190" s="102">
        <v>1.33</v>
      </c>
      <c r="J190" s="102">
        <v>1.18</v>
      </c>
      <c r="K190" s="102">
        <v>1.49</v>
      </c>
      <c r="L190" s="88">
        <v>2579</v>
      </c>
      <c r="M190" s="88">
        <v>169693</v>
      </c>
      <c r="N190" s="102">
        <v>1.18</v>
      </c>
      <c r="O190" s="102">
        <v>1.1100000000000001</v>
      </c>
      <c r="P190" s="102">
        <v>1.25</v>
      </c>
      <c r="Q190" s="24">
        <v>29937167</v>
      </c>
      <c r="R190" s="32" t="s">
        <v>695</v>
      </c>
      <c r="S190" s="32" t="s">
        <v>696</v>
      </c>
    </row>
    <row r="191" spans="1:19" s="9" customFormat="1" x14ac:dyDescent="0.35">
      <c r="A191" s="24" t="s">
        <v>1440</v>
      </c>
      <c r="B191" s="30">
        <v>2004</v>
      </c>
      <c r="C191" s="24" t="s">
        <v>621</v>
      </c>
      <c r="D191" s="24" t="s">
        <v>491</v>
      </c>
      <c r="E191" s="24" t="s">
        <v>144</v>
      </c>
      <c r="F191" s="24" t="s">
        <v>481</v>
      </c>
      <c r="G191" s="87">
        <v>3821</v>
      </c>
      <c r="H191" s="87">
        <v>963442</v>
      </c>
      <c r="I191" s="80">
        <v>1.2762815625000001</v>
      </c>
      <c r="J191" s="80">
        <v>1.2166529024000003</v>
      </c>
      <c r="K191" s="80">
        <v>1.3382255776000005</v>
      </c>
      <c r="L191" s="88">
        <v>2632</v>
      </c>
      <c r="M191" s="88">
        <v>1037788</v>
      </c>
      <c r="N191" s="80">
        <v>1.2762815625000001</v>
      </c>
      <c r="O191" s="80">
        <v>1.2166529024000003</v>
      </c>
      <c r="P191" s="80">
        <v>1.3382255776000005</v>
      </c>
      <c r="Q191" s="24">
        <v>15583369</v>
      </c>
      <c r="R191" s="32" t="s">
        <v>1442</v>
      </c>
      <c r="S191" s="32" t="s">
        <v>1443</v>
      </c>
    </row>
    <row r="192" spans="1:19" s="9" customFormat="1" x14ac:dyDescent="0.35">
      <c r="A192" s="24" t="s">
        <v>645</v>
      </c>
      <c r="B192" s="30">
        <v>2024</v>
      </c>
      <c r="C192" s="108" t="s">
        <v>296</v>
      </c>
      <c r="D192" s="109" t="s">
        <v>296</v>
      </c>
      <c r="E192" s="24" t="s">
        <v>168</v>
      </c>
      <c r="F192" s="24" t="s">
        <v>500</v>
      </c>
      <c r="G192" s="87">
        <v>1239</v>
      </c>
      <c r="H192" s="87">
        <v>2129149</v>
      </c>
      <c r="I192" s="110">
        <v>1.17</v>
      </c>
      <c r="J192" s="110">
        <v>1.07</v>
      </c>
      <c r="K192" s="110">
        <v>1.28</v>
      </c>
      <c r="L192" s="88">
        <v>2867</v>
      </c>
      <c r="M192" s="88">
        <v>2013200</v>
      </c>
      <c r="N192" s="110">
        <v>1.06</v>
      </c>
      <c r="O192" s="110">
        <v>1.02</v>
      </c>
      <c r="P192" s="110">
        <v>1.1100000000000001</v>
      </c>
      <c r="Q192" s="24">
        <v>39253735</v>
      </c>
      <c r="R192" s="32" t="s">
        <v>648</v>
      </c>
      <c r="S192" s="32" t="s">
        <v>649</v>
      </c>
    </row>
    <row r="193" spans="1:19" s="9" customFormat="1" x14ac:dyDescent="0.35">
      <c r="A193" s="24" t="s">
        <v>1076</v>
      </c>
      <c r="B193" s="30">
        <v>2007</v>
      </c>
      <c r="C193" s="24" t="s">
        <v>1431</v>
      </c>
      <c r="D193" s="24" t="s">
        <v>415</v>
      </c>
      <c r="E193" s="24" t="s">
        <v>144</v>
      </c>
      <c r="F193" s="24" t="s">
        <v>481</v>
      </c>
      <c r="G193" s="87">
        <v>3233</v>
      </c>
      <c r="H193" s="87">
        <v>963071</v>
      </c>
      <c r="I193" s="80">
        <v>1.1299999999999999</v>
      </c>
      <c r="J193" s="80">
        <v>1.07</v>
      </c>
      <c r="K193" s="80">
        <v>1.18</v>
      </c>
      <c r="L193" s="88">
        <v>2882</v>
      </c>
      <c r="M193" s="88">
        <v>1037540</v>
      </c>
      <c r="N193" s="102">
        <v>1.1100000000000001</v>
      </c>
      <c r="O193" s="102">
        <v>1.07</v>
      </c>
      <c r="P193" s="102">
        <v>1.1499999999999999</v>
      </c>
      <c r="Q193" s="24">
        <v>17041129</v>
      </c>
      <c r="R193" s="32" t="s">
        <v>1434</v>
      </c>
      <c r="S193" s="32" t="s">
        <v>1435</v>
      </c>
    </row>
    <row r="194" spans="1:19" s="9" customFormat="1" x14ac:dyDescent="0.35">
      <c r="A194" s="24" t="s">
        <v>1076</v>
      </c>
      <c r="B194" s="30">
        <v>2007</v>
      </c>
      <c r="C194" s="24" t="s">
        <v>1726</v>
      </c>
      <c r="D194" s="24" t="s">
        <v>455</v>
      </c>
      <c r="E194" s="24" t="s">
        <v>144</v>
      </c>
      <c r="F194" s="24" t="s">
        <v>481</v>
      </c>
      <c r="G194" s="87">
        <v>3647</v>
      </c>
      <c r="H194" s="87">
        <v>963071</v>
      </c>
      <c r="I194" s="103">
        <v>1.0900000000000001</v>
      </c>
      <c r="J194" s="103">
        <v>1.05</v>
      </c>
      <c r="K194" s="103">
        <v>1.1399999999999999</v>
      </c>
      <c r="L194" s="88">
        <v>2917</v>
      </c>
      <c r="M194" s="88">
        <v>1037540</v>
      </c>
      <c r="N194" s="103">
        <v>1.0900000000000001</v>
      </c>
      <c r="O194" s="103">
        <v>1.05</v>
      </c>
      <c r="P194" s="103">
        <v>1.1200000000000001</v>
      </c>
      <c r="Q194" s="24">
        <v>17041129</v>
      </c>
      <c r="R194" s="32" t="s">
        <v>1434</v>
      </c>
      <c r="S194" s="32" t="s">
        <v>1435</v>
      </c>
    </row>
    <row r="195" spans="1:19" s="9" customFormat="1" x14ac:dyDescent="0.35">
      <c r="A195" s="24" t="s">
        <v>599</v>
      </c>
      <c r="B195" s="30">
        <v>2023</v>
      </c>
      <c r="C195" s="24" t="s">
        <v>296</v>
      </c>
      <c r="D195" s="24" t="s">
        <v>296</v>
      </c>
      <c r="E195" s="24" t="s">
        <v>162</v>
      </c>
      <c r="F195" s="24" t="s">
        <v>481</v>
      </c>
      <c r="G195" s="87">
        <v>1112</v>
      </c>
      <c r="H195" s="87">
        <v>829081</v>
      </c>
      <c r="I195" s="80">
        <v>1.07</v>
      </c>
      <c r="J195" s="80">
        <v>0.96</v>
      </c>
      <c r="K195" s="80">
        <v>1.18</v>
      </c>
      <c r="L195" s="88">
        <v>3108</v>
      </c>
      <c r="M195" s="88">
        <v>894611</v>
      </c>
      <c r="N195" s="80">
        <v>1.0900000000000001</v>
      </c>
      <c r="O195" s="80">
        <v>1.05</v>
      </c>
      <c r="P195" s="80">
        <v>1.1399999999999999</v>
      </c>
      <c r="Q195" s="24">
        <v>37713274</v>
      </c>
      <c r="R195" s="32" t="s">
        <v>602</v>
      </c>
      <c r="S195" s="32" t="s">
        <v>603</v>
      </c>
    </row>
    <row r="196" spans="1:19" s="9" customFormat="1" x14ac:dyDescent="0.35">
      <c r="A196" s="24" t="s">
        <v>936</v>
      </c>
      <c r="B196" s="30">
        <v>2024</v>
      </c>
      <c r="C196" s="24" t="s">
        <v>393</v>
      </c>
      <c r="D196" s="24" t="s">
        <v>393</v>
      </c>
      <c r="E196" s="24" t="s">
        <v>1281</v>
      </c>
      <c r="F196" s="24" t="s">
        <v>380</v>
      </c>
      <c r="G196" s="87">
        <v>4507</v>
      </c>
      <c r="H196" s="87">
        <f>(42411*0.478)+(55007*0.474)+(37367*0.55)+(39484*0.537)+(49781*0.397)+(29569*0.457)+(20435*0.479)+(20538*0.504)</f>
        <v>141516.141</v>
      </c>
      <c r="I196" s="102">
        <v>1.18</v>
      </c>
      <c r="J196" s="102">
        <v>1.1200000000000001</v>
      </c>
      <c r="K196" s="102">
        <v>1.24</v>
      </c>
      <c r="L196" s="88">
        <v>3184</v>
      </c>
      <c r="M196" s="88">
        <v>153075.859</v>
      </c>
      <c r="N196" s="102">
        <v>1.0900000000000001</v>
      </c>
      <c r="O196" s="102">
        <v>1.03</v>
      </c>
      <c r="P196" s="102">
        <v>1.1499999999999999</v>
      </c>
      <c r="Q196" s="24">
        <v>39196559</v>
      </c>
      <c r="R196" s="32" t="s">
        <v>939</v>
      </c>
      <c r="S196" s="32" t="s">
        <v>940</v>
      </c>
    </row>
    <row r="197" spans="1:19" s="9" customFormat="1" x14ac:dyDescent="0.35">
      <c r="A197" s="24" t="s">
        <v>645</v>
      </c>
      <c r="B197" s="30">
        <v>2008</v>
      </c>
      <c r="C197" s="24" t="s">
        <v>268</v>
      </c>
      <c r="D197" s="24" t="s">
        <v>268</v>
      </c>
      <c r="E197" s="24" t="s">
        <v>107</v>
      </c>
      <c r="F197" s="24" t="s">
        <v>448</v>
      </c>
      <c r="G197" s="87">
        <v>1062</v>
      </c>
      <c r="H197" s="87">
        <v>770556</v>
      </c>
      <c r="I197" s="102">
        <v>1.19</v>
      </c>
      <c r="J197" s="102">
        <v>1.08</v>
      </c>
      <c r="K197" s="102">
        <v>1.31</v>
      </c>
      <c r="L197" s="88">
        <v>3338</v>
      </c>
      <c r="M197" s="88">
        <v>443273</v>
      </c>
      <c r="N197" s="102">
        <v>1.1100000000000001</v>
      </c>
      <c r="O197" s="102">
        <v>0.95</v>
      </c>
      <c r="P197" s="102">
        <v>1.28</v>
      </c>
      <c r="Q197" s="24">
        <v>18651571</v>
      </c>
      <c r="R197" s="32" t="s">
        <v>1402</v>
      </c>
      <c r="S197" s="32" t="s">
        <v>1403</v>
      </c>
    </row>
    <row r="198" spans="1:19" s="9" customFormat="1" x14ac:dyDescent="0.35">
      <c r="A198" s="26" t="s">
        <v>1255</v>
      </c>
      <c r="B198" s="31">
        <v>2013</v>
      </c>
      <c r="C198" s="26" t="s">
        <v>714</v>
      </c>
      <c r="D198" s="24" t="s">
        <v>714</v>
      </c>
      <c r="E198" s="26" t="s">
        <v>140</v>
      </c>
      <c r="F198" s="26" t="s">
        <v>394</v>
      </c>
      <c r="G198" s="87" t="s">
        <v>1525</v>
      </c>
      <c r="H198" s="87" t="s">
        <v>1525</v>
      </c>
      <c r="I198" s="80" t="s">
        <v>1525</v>
      </c>
      <c r="J198" s="80" t="s">
        <v>1525</v>
      </c>
      <c r="K198" s="80" t="s">
        <v>1525</v>
      </c>
      <c r="L198" s="88">
        <v>4018</v>
      </c>
      <c r="M198" s="88">
        <v>1300000</v>
      </c>
      <c r="N198" s="107">
        <v>1.1000000000000001</v>
      </c>
      <c r="O198" s="107">
        <v>1.05</v>
      </c>
      <c r="P198" s="107">
        <v>1.1399999999999999</v>
      </c>
      <c r="Q198" s="24">
        <v>23640394</v>
      </c>
      <c r="R198" s="32" t="s">
        <v>1258</v>
      </c>
      <c r="S198" s="32" t="s">
        <v>1259</v>
      </c>
    </row>
    <row r="199" spans="1:19" s="9" customFormat="1" x14ac:dyDescent="0.35">
      <c r="A199" s="24" t="s">
        <v>1076</v>
      </c>
      <c r="B199" s="30">
        <v>2007</v>
      </c>
      <c r="C199" s="24" t="s">
        <v>714</v>
      </c>
      <c r="D199" s="24" t="s">
        <v>714</v>
      </c>
      <c r="E199" s="24" t="s">
        <v>144</v>
      </c>
      <c r="F199" s="24" t="s">
        <v>481</v>
      </c>
      <c r="G199" s="87">
        <v>4374</v>
      </c>
      <c r="H199" s="87">
        <v>963071</v>
      </c>
      <c r="I199" s="102">
        <v>1.05</v>
      </c>
      <c r="J199" s="102">
        <v>1</v>
      </c>
      <c r="K199" s="102">
        <v>1.0900000000000001</v>
      </c>
      <c r="L199" s="88">
        <v>4138</v>
      </c>
      <c r="M199" s="88">
        <v>1037540</v>
      </c>
      <c r="N199" s="102">
        <v>1.03</v>
      </c>
      <c r="O199" s="102">
        <v>1</v>
      </c>
      <c r="P199" s="102">
        <v>1.06</v>
      </c>
      <c r="Q199" s="24">
        <v>17041129</v>
      </c>
      <c r="R199" s="32" t="s">
        <v>1434</v>
      </c>
      <c r="S199" s="32" t="s">
        <v>1435</v>
      </c>
    </row>
    <row r="200" spans="1:19" s="9" customFormat="1" x14ac:dyDescent="0.35">
      <c r="A200" s="24" t="s">
        <v>599</v>
      </c>
      <c r="B200" s="30">
        <v>2023</v>
      </c>
      <c r="C200" s="24" t="s">
        <v>415</v>
      </c>
      <c r="D200" s="24" t="s">
        <v>415</v>
      </c>
      <c r="E200" s="24" t="s">
        <v>162</v>
      </c>
      <c r="F200" s="24" t="s">
        <v>481</v>
      </c>
      <c r="G200" s="87">
        <v>4928</v>
      </c>
      <c r="H200" s="87">
        <v>829081</v>
      </c>
      <c r="I200" s="80">
        <v>1.1100000000000001</v>
      </c>
      <c r="J200" s="80">
        <v>1.06</v>
      </c>
      <c r="K200" s="80">
        <v>1.17</v>
      </c>
      <c r="L200" s="88">
        <v>4410</v>
      </c>
      <c r="M200" s="88">
        <v>894611</v>
      </c>
      <c r="N200" s="80">
        <v>1.1200000000000001</v>
      </c>
      <c r="O200" s="80">
        <v>1.08</v>
      </c>
      <c r="P200" s="80">
        <v>1.1599999999999999</v>
      </c>
      <c r="Q200" s="24">
        <v>37713274</v>
      </c>
      <c r="R200" s="32" t="s">
        <v>602</v>
      </c>
      <c r="S200" s="32" t="s">
        <v>603</v>
      </c>
    </row>
    <row r="201" spans="1:19" s="9" customFormat="1" x14ac:dyDescent="0.35">
      <c r="A201" s="24" t="s">
        <v>613</v>
      </c>
      <c r="B201" s="30">
        <v>2023</v>
      </c>
      <c r="C201" s="24" t="s">
        <v>296</v>
      </c>
      <c r="D201" s="24" t="s">
        <v>296</v>
      </c>
      <c r="E201" s="24" t="s">
        <v>148</v>
      </c>
      <c r="F201" s="24" t="s">
        <v>448</v>
      </c>
      <c r="G201" s="87">
        <v>1351</v>
      </c>
      <c r="H201" s="87">
        <f>510619*0.543</f>
        <v>277266.11700000003</v>
      </c>
      <c r="I201" s="102">
        <v>1.27</v>
      </c>
      <c r="J201" s="102">
        <v>1.1599999999999999</v>
      </c>
      <c r="K201" s="102">
        <v>1.39</v>
      </c>
      <c r="L201" s="88">
        <v>4609</v>
      </c>
      <c r="M201" s="88">
        <v>233352.88299999997</v>
      </c>
      <c r="N201" s="102">
        <v>1.1399999999999999</v>
      </c>
      <c r="O201" s="102">
        <v>1.0900000000000001</v>
      </c>
      <c r="P201" s="102">
        <v>1.2</v>
      </c>
      <c r="Q201" s="24">
        <v>37310814</v>
      </c>
      <c r="R201" s="32" t="s">
        <v>616</v>
      </c>
      <c r="S201" s="32" t="s">
        <v>617</v>
      </c>
    </row>
    <row r="202" spans="1:19" s="9" customFormat="1" x14ac:dyDescent="0.35">
      <c r="A202" s="24" t="s">
        <v>599</v>
      </c>
      <c r="B202" s="30">
        <v>2023</v>
      </c>
      <c r="C202" s="24" t="s">
        <v>455</v>
      </c>
      <c r="D202" s="24" t="s">
        <v>455</v>
      </c>
      <c r="E202" s="24" t="s">
        <v>162</v>
      </c>
      <c r="F202" s="24" t="s">
        <v>481</v>
      </c>
      <c r="G202" s="87">
        <v>6570</v>
      </c>
      <c r="H202" s="87">
        <v>829081</v>
      </c>
      <c r="I202" s="80">
        <v>1.07</v>
      </c>
      <c r="J202" s="80">
        <v>1.03</v>
      </c>
      <c r="K202" s="80">
        <v>1.1100000000000001</v>
      </c>
      <c r="L202" s="88">
        <v>5360</v>
      </c>
      <c r="M202" s="88">
        <v>894611</v>
      </c>
      <c r="N202" s="80">
        <v>1.07</v>
      </c>
      <c r="O202" s="80">
        <v>1.03</v>
      </c>
      <c r="P202" s="80">
        <v>1.1000000000000001</v>
      </c>
      <c r="Q202" s="24">
        <v>37713274</v>
      </c>
      <c r="R202" s="32" t="s">
        <v>602</v>
      </c>
      <c r="S202" s="32" t="s">
        <v>603</v>
      </c>
    </row>
    <row r="203" spans="1:19" s="9" customFormat="1" x14ac:dyDescent="0.35">
      <c r="A203" s="24" t="s">
        <v>599</v>
      </c>
      <c r="B203" s="30">
        <v>2023</v>
      </c>
      <c r="C203" s="24" t="s">
        <v>491</v>
      </c>
      <c r="D203" s="24" t="s">
        <v>491</v>
      </c>
      <c r="E203" s="24" t="s">
        <v>162</v>
      </c>
      <c r="F203" s="24" t="s">
        <v>481</v>
      </c>
      <c r="G203" s="87">
        <v>7713</v>
      </c>
      <c r="H203" s="87">
        <v>829081</v>
      </c>
      <c r="I203" s="80">
        <v>1.25</v>
      </c>
      <c r="J203" s="80">
        <v>1.21</v>
      </c>
      <c r="K203" s="80">
        <v>1.3</v>
      </c>
      <c r="L203" s="88">
        <v>5420</v>
      </c>
      <c r="M203" s="88">
        <v>894611</v>
      </c>
      <c r="N203" s="80">
        <v>1.24</v>
      </c>
      <c r="O203" s="80">
        <v>1.2</v>
      </c>
      <c r="P203" s="80">
        <v>1.28</v>
      </c>
      <c r="Q203" s="24">
        <v>37713274</v>
      </c>
      <c r="R203" s="32" t="s">
        <v>602</v>
      </c>
      <c r="S203" s="32" t="s">
        <v>603</v>
      </c>
    </row>
    <row r="204" spans="1:19" s="9" customFormat="1" x14ac:dyDescent="0.35">
      <c r="A204" s="24" t="s">
        <v>1056</v>
      </c>
      <c r="B204" s="30">
        <v>2022</v>
      </c>
      <c r="C204" s="24" t="s">
        <v>714</v>
      </c>
      <c r="D204" s="24" t="s">
        <v>714</v>
      </c>
      <c r="E204" s="24" t="s">
        <v>213</v>
      </c>
      <c r="F204" s="24" t="s">
        <v>269</v>
      </c>
      <c r="G204" s="87">
        <v>4856</v>
      </c>
      <c r="H204" s="87">
        <v>133237</v>
      </c>
      <c r="I204" s="102">
        <v>0.93</v>
      </c>
      <c r="J204" s="102">
        <v>0.9</v>
      </c>
      <c r="K204" s="102">
        <v>0.97</v>
      </c>
      <c r="L204" s="88">
        <v>6131</v>
      </c>
      <c r="M204" s="88">
        <v>435480</v>
      </c>
      <c r="N204" s="102">
        <v>0.99</v>
      </c>
      <c r="O204" s="102">
        <v>0.97</v>
      </c>
      <c r="P204" s="102">
        <v>1.02</v>
      </c>
      <c r="Q204" s="24">
        <v>35348212</v>
      </c>
      <c r="R204" s="32" t="s">
        <v>1478</v>
      </c>
      <c r="S204" s="32" t="s">
        <v>1479</v>
      </c>
    </row>
    <row r="205" spans="1:19" s="9" customFormat="1" x14ac:dyDescent="0.35">
      <c r="A205" s="24" t="s">
        <v>599</v>
      </c>
      <c r="B205" s="30">
        <v>2023</v>
      </c>
      <c r="C205" s="24" t="s">
        <v>714</v>
      </c>
      <c r="D205" s="24" t="s">
        <v>714</v>
      </c>
      <c r="E205" s="24" t="s">
        <v>162</v>
      </c>
      <c r="F205" s="24" t="s">
        <v>481</v>
      </c>
      <c r="G205" s="87">
        <v>7707</v>
      </c>
      <c r="H205" s="87">
        <v>829081</v>
      </c>
      <c r="I205" s="80">
        <v>1.04</v>
      </c>
      <c r="J205" s="80">
        <v>1</v>
      </c>
      <c r="K205" s="80">
        <v>1.08</v>
      </c>
      <c r="L205" s="88">
        <v>7572</v>
      </c>
      <c r="M205" s="88">
        <v>894611</v>
      </c>
      <c r="N205" s="80">
        <v>0.97</v>
      </c>
      <c r="O205" s="80">
        <v>0.94</v>
      </c>
      <c r="P205" s="80">
        <v>1</v>
      </c>
      <c r="Q205" s="24">
        <v>37713274</v>
      </c>
      <c r="R205" s="32" t="s">
        <v>602</v>
      </c>
      <c r="S205" s="32" t="s">
        <v>603</v>
      </c>
    </row>
    <row r="206" spans="1:19" s="9" customFormat="1" x14ac:dyDescent="0.35">
      <c r="A206" s="24" t="s">
        <v>1488</v>
      </c>
      <c r="B206" s="30">
        <v>2019</v>
      </c>
      <c r="C206" s="24" t="s">
        <v>491</v>
      </c>
      <c r="D206" s="24" t="s">
        <v>491</v>
      </c>
      <c r="E206" s="24" t="s">
        <v>107</v>
      </c>
      <c r="F206" s="24" t="s">
        <v>448</v>
      </c>
      <c r="G206" s="87">
        <v>12537</v>
      </c>
      <c r="H206" s="87">
        <v>11828893</v>
      </c>
      <c r="I206" s="80">
        <v>1.4025517307000002</v>
      </c>
      <c r="J206" s="80">
        <v>1.3508980778128321</v>
      </c>
      <c r="K206" s="80">
        <v>1.4625382174613986</v>
      </c>
      <c r="L206" s="88">
        <v>7989</v>
      </c>
      <c r="M206" s="88">
        <v>12058978</v>
      </c>
      <c r="N206" s="80">
        <v>1.1992059701489566</v>
      </c>
      <c r="O206" s="80">
        <v>1.1424895015539065</v>
      </c>
      <c r="P206" s="80">
        <v>1.2521559532429762</v>
      </c>
      <c r="Q206" s="24">
        <v>31231120</v>
      </c>
      <c r="R206" s="32" t="s">
        <v>1491</v>
      </c>
      <c r="S206" s="32" t="s">
        <v>1492</v>
      </c>
    </row>
    <row r="207" spans="1:19" s="9" customFormat="1" x14ac:dyDescent="0.35">
      <c r="A207" s="24" t="s">
        <v>599</v>
      </c>
      <c r="B207" s="30">
        <v>2023</v>
      </c>
      <c r="C207" s="24" t="s">
        <v>387</v>
      </c>
      <c r="D207" s="24" t="s">
        <v>387</v>
      </c>
      <c r="E207" s="24" t="s">
        <v>162</v>
      </c>
      <c r="F207" s="24" t="s">
        <v>481</v>
      </c>
      <c r="G207" s="87">
        <v>8394</v>
      </c>
      <c r="H207" s="87">
        <v>829081</v>
      </c>
      <c r="I207" s="80">
        <v>1.04</v>
      </c>
      <c r="J207" s="80">
        <v>0.99</v>
      </c>
      <c r="K207" s="80">
        <v>1.07</v>
      </c>
      <c r="L207" s="88">
        <v>8936</v>
      </c>
      <c r="M207" s="88">
        <v>894611</v>
      </c>
      <c r="N207" s="80">
        <v>1.04</v>
      </c>
      <c r="O207" s="80">
        <v>1.02</v>
      </c>
      <c r="P207" s="80">
        <v>1.07</v>
      </c>
      <c r="Q207" s="24">
        <v>37713274</v>
      </c>
      <c r="R207" s="32" t="s">
        <v>602</v>
      </c>
      <c r="S207" s="32" t="s">
        <v>603</v>
      </c>
    </row>
    <row r="208" spans="1:19" s="9" customFormat="1" x14ac:dyDescent="0.35">
      <c r="A208" s="24" t="s">
        <v>1512</v>
      </c>
      <c r="B208" s="30">
        <v>2022</v>
      </c>
      <c r="C208" s="24" t="s">
        <v>283</v>
      </c>
      <c r="D208" s="24" t="s">
        <v>283</v>
      </c>
      <c r="E208" s="24" t="s">
        <v>107</v>
      </c>
      <c r="F208" s="24" t="s">
        <v>448</v>
      </c>
      <c r="G208" s="87">
        <v>38306</v>
      </c>
      <c r="H208" s="87">
        <f>14265822-M208</f>
        <v>7695540</v>
      </c>
      <c r="I208" s="102">
        <v>1.18</v>
      </c>
      <c r="J208" s="102">
        <v>1.1599999999999999</v>
      </c>
      <c r="K208" s="102">
        <v>1.21</v>
      </c>
      <c r="L208" s="88">
        <v>9002</v>
      </c>
      <c r="M208" s="88">
        <v>6570282</v>
      </c>
      <c r="N208" s="102">
        <v>1.35</v>
      </c>
      <c r="O208" s="102">
        <v>1.3</v>
      </c>
      <c r="P208" s="102">
        <v>1.39</v>
      </c>
      <c r="Q208" s="24">
        <v>35249102</v>
      </c>
      <c r="R208" s="32" t="s">
        <v>1514</v>
      </c>
      <c r="S208" s="32" t="s">
        <v>1515</v>
      </c>
    </row>
    <row r="209" spans="1:19" s="9" customFormat="1" x14ac:dyDescent="0.35">
      <c r="A209" s="24" t="s">
        <v>1416</v>
      </c>
      <c r="B209" s="30">
        <v>2022</v>
      </c>
      <c r="C209" s="24" t="s">
        <v>387</v>
      </c>
      <c r="D209" s="24" t="s">
        <v>387</v>
      </c>
      <c r="E209" s="24" t="s">
        <v>107</v>
      </c>
      <c r="F209" s="24" t="s">
        <v>448</v>
      </c>
      <c r="G209" s="87">
        <v>12937</v>
      </c>
      <c r="H209" s="87">
        <v>3768191</v>
      </c>
      <c r="I209" s="80">
        <v>1.04</v>
      </c>
      <c r="J209" s="80">
        <v>1.02</v>
      </c>
      <c r="K209" s="80">
        <v>1.07</v>
      </c>
      <c r="L209" s="88">
        <v>9606</v>
      </c>
      <c r="M209" s="88">
        <v>3677753</v>
      </c>
      <c r="N209" s="80">
        <v>1.0900000000000001</v>
      </c>
      <c r="O209" s="80">
        <v>1.05</v>
      </c>
      <c r="P209" s="80">
        <v>1.1200000000000001</v>
      </c>
      <c r="Q209" s="24">
        <v>35444288</v>
      </c>
      <c r="R209" s="32" t="s">
        <v>1482</v>
      </c>
      <c r="S209" s="32" t="s">
        <v>1483</v>
      </c>
    </row>
    <row r="210" spans="1:19" s="9" customFormat="1" x14ac:dyDescent="0.35">
      <c r="A210" s="24" t="s">
        <v>645</v>
      </c>
      <c r="B210" s="30">
        <v>2024</v>
      </c>
      <c r="C210" s="108" t="s">
        <v>334</v>
      </c>
      <c r="D210" s="109" t="s">
        <v>334</v>
      </c>
      <c r="E210" s="24" t="s">
        <v>168</v>
      </c>
      <c r="F210" s="24" t="s">
        <v>500</v>
      </c>
      <c r="G210" s="87">
        <v>12130</v>
      </c>
      <c r="H210" s="87">
        <v>2129149</v>
      </c>
      <c r="I210" s="110">
        <v>1.1499999999999999</v>
      </c>
      <c r="J210" s="110">
        <v>1.1100000000000001</v>
      </c>
      <c r="K210" s="110">
        <v>1.18</v>
      </c>
      <c r="L210" s="88">
        <v>10037</v>
      </c>
      <c r="M210" s="88">
        <v>2013200</v>
      </c>
      <c r="N210" s="110">
        <v>0.97</v>
      </c>
      <c r="O210" s="110">
        <v>0.95</v>
      </c>
      <c r="P210" s="110">
        <v>1</v>
      </c>
      <c r="Q210" s="24">
        <v>39253735</v>
      </c>
      <c r="R210" s="32" t="s">
        <v>648</v>
      </c>
      <c r="S210" s="32" t="s">
        <v>649</v>
      </c>
    </row>
    <row r="211" spans="1:19" s="9" customFormat="1" x14ac:dyDescent="0.35">
      <c r="A211" s="24" t="s">
        <v>645</v>
      </c>
      <c r="B211" s="30">
        <v>2024</v>
      </c>
      <c r="C211" s="108" t="s">
        <v>393</v>
      </c>
      <c r="D211" s="109" t="s">
        <v>393</v>
      </c>
      <c r="E211" s="24" t="s">
        <v>168</v>
      </c>
      <c r="F211" s="24" t="s">
        <v>500</v>
      </c>
      <c r="G211" s="87">
        <v>18422</v>
      </c>
      <c r="H211" s="87">
        <v>2129149</v>
      </c>
      <c r="I211" s="103">
        <v>1.18</v>
      </c>
      <c r="J211" s="103">
        <v>1.1499999999999999</v>
      </c>
      <c r="K211" s="103">
        <v>1.2</v>
      </c>
      <c r="L211" s="88">
        <v>10290</v>
      </c>
      <c r="M211" s="88">
        <v>2013200</v>
      </c>
      <c r="N211" s="103">
        <v>1.08</v>
      </c>
      <c r="O211" s="103">
        <v>1.06</v>
      </c>
      <c r="P211" s="103">
        <v>1.1100000000000001</v>
      </c>
      <c r="Q211" s="24">
        <v>39253735</v>
      </c>
      <c r="R211" s="32" t="s">
        <v>648</v>
      </c>
      <c r="S211" s="32" t="s">
        <v>649</v>
      </c>
    </row>
    <row r="212" spans="1:19" s="9" customFormat="1" x14ac:dyDescent="0.35">
      <c r="A212" s="24" t="s">
        <v>599</v>
      </c>
      <c r="B212" s="30">
        <v>2023</v>
      </c>
      <c r="C212" s="24" t="s">
        <v>334</v>
      </c>
      <c r="D212" s="24" t="s">
        <v>334</v>
      </c>
      <c r="E212" s="24" t="s">
        <v>162</v>
      </c>
      <c r="F212" s="24" t="s">
        <v>481</v>
      </c>
      <c r="G212" s="87">
        <v>10190</v>
      </c>
      <c r="H212" s="87">
        <v>829081</v>
      </c>
      <c r="I212" s="85">
        <v>1.03</v>
      </c>
      <c r="J212" s="85">
        <v>0.99</v>
      </c>
      <c r="K212" s="85">
        <v>1.07</v>
      </c>
      <c r="L212" s="88">
        <v>11287</v>
      </c>
      <c r="M212" s="88">
        <v>894611</v>
      </c>
      <c r="N212" s="85">
        <v>0.83</v>
      </c>
      <c r="O212" s="85">
        <v>0.81</v>
      </c>
      <c r="P212" s="85">
        <v>0.85</v>
      </c>
      <c r="Q212" s="24">
        <v>37713274</v>
      </c>
      <c r="R212" s="32" t="s">
        <v>602</v>
      </c>
      <c r="S212" s="32" t="s">
        <v>603</v>
      </c>
    </row>
    <row r="213" spans="1:19" s="9" customFormat="1" x14ac:dyDescent="0.35">
      <c r="A213" s="24" t="s">
        <v>1493</v>
      </c>
      <c r="B213" s="30">
        <v>2017</v>
      </c>
      <c r="C213" s="24" t="s">
        <v>393</v>
      </c>
      <c r="D213" s="24" t="s">
        <v>393</v>
      </c>
      <c r="E213" s="24" t="s">
        <v>140</v>
      </c>
      <c r="F213" s="24" t="s">
        <v>394</v>
      </c>
      <c r="G213" s="87" t="s">
        <v>1525</v>
      </c>
      <c r="H213" s="87" t="s">
        <v>1525</v>
      </c>
      <c r="I213" s="80" t="s">
        <v>1525</v>
      </c>
      <c r="J213" s="80" t="s">
        <v>1525</v>
      </c>
      <c r="K213" s="80" t="s">
        <v>1525</v>
      </c>
      <c r="L213" s="88">
        <v>18518</v>
      </c>
      <c r="M213" s="88">
        <v>1310390</v>
      </c>
      <c r="N213" s="80">
        <v>1.08</v>
      </c>
      <c r="O213" s="80">
        <v>1.05</v>
      </c>
      <c r="P213" s="80">
        <v>1.1000000000000001</v>
      </c>
      <c r="Q213" s="24">
        <v>27859268</v>
      </c>
      <c r="R213" s="32" t="s">
        <v>1496</v>
      </c>
      <c r="S213" s="32" t="s">
        <v>1497</v>
      </c>
    </row>
    <row r="214" spans="1:19" s="9" customFormat="1" x14ac:dyDescent="0.35">
      <c r="A214" s="24" t="s">
        <v>1076</v>
      </c>
      <c r="B214" s="30">
        <v>2005</v>
      </c>
      <c r="C214" s="24" t="s">
        <v>393</v>
      </c>
      <c r="D214" s="24" t="s">
        <v>393</v>
      </c>
      <c r="E214" s="24" t="s">
        <v>144</v>
      </c>
      <c r="F214" s="24" t="s">
        <v>481</v>
      </c>
      <c r="G214" s="87">
        <v>22987</v>
      </c>
      <c r="H214" s="87">
        <v>962901</v>
      </c>
      <c r="I214" s="103">
        <v>1.1499999999999999</v>
      </c>
      <c r="J214" s="103">
        <v>1.1299999999999999</v>
      </c>
      <c r="K214" s="103">
        <v>1.17</v>
      </c>
      <c r="L214" s="88">
        <v>24130</v>
      </c>
      <c r="M214" s="88">
        <v>1037077</v>
      </c>
      <c r="N214" s="103">
        <v>1.02</v>
      </c>
      <c r="O214" s="103">
        <v>1.01</v>
      </c>
      <c r="P214" s="103">
        <v>1.04</v>
      </c>
      <c r="Q214" s="24">
        <v>16132807</v>
      </c>
      <c r="R214" s="32" t="s">
        <v>1284</v>
      </c>
      <c r="S214" s="32" t="s">
        <v>1285</v>
      </c>
    </row>
    <row r="215" spans="1:19" s="9" customFormat="1" x14ac:dyDescent="0.35">
      <c r="A215" s="24" t="s">
        <v>1397</v>
      </c>
      <c r="B215" s="30">
        <v>2021</v>
      </c>
      <c r="C215" s="24" t="s">
        <v>488</v>
      </c>
      <c r="D215" s="24" t="s">
        <v>488</v>
      </c>
      <c r="E215" s="24" t="s">
        <v>1507</v>
      </c>
      <c r="F215" s="24" t="s">
        <v>448</v>
      </c>
      <c r="G215" s="87" t="s">
        <v>1525</v>
      </c>
      <c r="H215" s="87" t="s">
        <v>1525</v>
      </c>
      <c r="I215" s="80" t="s">
        <v>1525</v>
      </c>
      <c r="J215" s="80" t="s">
        <v>1525</v>
      </c>
      <c r="K215" s="80" t="s">
        <v>1525</v>
      </c>
      <c r="L215" s="88">
        <v>42441</v>
      </c>
      <c r="M215" s="88">
        <v>6272367</v>
      </c>
      <c r="N215" s="80">
        <v>1.03</v>
      </c>
      <c r="O215" s="80">
        <v>1.01</v>
      </c>
      <c r="P215" s="80">
        <v>1.04</v>
      </c>
      <c r="Q215" s="24">
        <v>34033134</v>
      </c>
      <c r="R215" s="32" t="s">
        <v>1510</v>
      </c>
      <c r="S215" s="32" t="s">
        <v>1511</v>
      </c>
    </row>
    <row r="216" spans="1:19" s="9" customFormat="1" x14ac:dyDescent="0.35">
      <c r="A216" s="24" t="s">
        <v>599</v>
      </c>
      <c r="B216" s="30">
        <v>2023</v>
      </c>
      <c r="C216" s="24" t="s">
        <v>393</v>
      </c>
      <c r="D216" s="24" t="s">
        <v>393</v>
      </c>
      <c r="E216" s="24" t="s">
        <v>162</v>
      </c>
      <c r="F216" s="24" t="s">
        <v>481</v>
      </c>
      <c r="G216" s="87">
        <v>39809</v>
      </c>
      <c r="H216" s="87">
        <v>829081</v>
      </c>
      <c r="I216" s="103">
        <v>1.1200000000000001</v>
      </c>
      <c r="J216" s="103">
        <v>1.1000000000000001</v>
      </c>
      <c r="K216" s="103">
        <v>1.1399999999999999</v>
      </c>
      <c r="L216" s="88">
        <v>42827</v>
      </c>
      <c r="M216" s="88">
        <v>894611</v>
      </c>
      <c r="N216" s="103">
        <v>0.97</v>
      </c>
      <c r="O216" s="103">
        <v>0.97</v>
      </c>
      <c r="P216" s="103">
        <v>0.98</v>
      </c>
      <c r="Q216" s="24">
        <v>37713274</v>
      </c>
      <c r="R216" s="32" t="s">
        <v>602</v>
      </c>
      <c r="S216" s="32" t="s">
        <v>603</v>
      </c>
    </row>
    <row r="217" spans="1:19" s="9" customFormat="1" x14ac:dyDescent="0.35">
      <c r="A217" s="24" t="s">
        <v>267</v>
      </c>
      <c r="B217" s="30">
        <v>2019</v>
      </c>
      <c r="C217" s="24" t="s">
        <v>268</v>
      </c>
      <c r="D217" s="24" t="s">
        <v>268</v>
      </c>
      <c r="E217" s="24" t="s">
        <v>174</v>
      </c>
      <c r="F217" s="24" t="s">
        <v>269</v>
      </c>
      <c r="G217" s="87">
        <v>7</v>
      </c>
      <c r="H217" s="87">
        <v>28419</v>
      </c>
      <c r="I217" s="80">
        <v>0.48</v>
      </c>
      <c r="J217" s="80">
        <v>0.04</v>
      </c>
      <c r="K217" s="80">
        <v>5.13</v>
      </c>
      <c r="L217" s="88" t="s">
        <v>1525</v>
      </c>
      <c r="M217" s="88" t="s">
        <v>1525</v>
      </c>
      <c r="N217" s="80" t="s">
        <v>1525</v>
      </c>
      <c r="O217" s="80" t="s">
        <v>1525</v>
      </c>
      <c r="P217" s="80" t="s">
        <v>1525</v>
      </c>
      <c r="Q217" s="24">
        <v>31113819</v>
      </c>
      <c r="R217" s="32" t="s">
        <v>275</v>
      </c>
      <c r="S217" s="32" t="s">
        <v>276</v>
      </c>
    </row>
    <row r="218" spans="1:19" s="9" customFormat="1" x14ac:dyDescent="0.35">
      <c r="A218" s="24" t="s">
        <v>768</v>
      </c>
      <c r="B218" s="30">
        <v>2016</v>
      </c>
      <c r="C218" s="24" t="s">
        <v>307</v>
      </c>
      <c r="D218" s="24" t="s">
        <v>307</v>
      </c>
      <c r="E218" s="24" t="s">
        <v>98</v>
      </c>
      <c r="F218" s="24" t="s">
        <v>362</v>
      </c>
      <c r="G218" s="87">
        <v>198</v>
      </c>
      <c r="H218" s="87">
        <v>48799</v>
      </c>
      <c r="I218" s="80">
        <v>0.66</v>
      </c>
      <c r="J218" s="80">
        <v>0.52</v>
      </c>
      <c r="K218" s="80">
        <v>0.83</v>
      </c>
      <c r="L218" s="88" t="s">
        <v>1525</v>
      </c>
      <c r="M218" s="88" t="s">
        <v>1525</v>
      </c>
      <c r="N218" s="79" t="s">
        <v>1525</v>
      </c>
      <c r="O218" s="79" t="s">
        <v>1525</v>
      </c>
      <c r="P218" s="79" t="s">
        <v>1525</v>
      </c>
      <c r="Q218" s="24">
        <v>27655565</v>
      </c>
      <c r="R218" s="32" t="s">
        <v>771</v>
      </c>
      <c r="S218" s="32" t="s">
        <v>772</v>
      </c>
    </row>
    <row r="219" spans="1:19" s="9" customFormat="1" x14ac:dyDescent="0.35">
      <c r="A219" s="24" t="s">
        <v>396</v>
      </c>
      <c r="B219" s="30">
        <v>2019</v>
      </c>
      <c r="C219" s="24" t="s">
        <v>344</v>
      </c>
      <c r="D219" s="24" t="s">
        <v>344</v>
      </c>
      <c r="E219" s="24" t="s">
        <v>98</v>
      </c>
      <c r="F219" s="24" t="s">
        <v>362</v>
      </c>
      <c r="G219" s="87">
        <v>41</v>
      </c>
      <c r="H219" s="87">
        <v>109600</v>
      </c>
      <c r="I219" s="80">
        <v>0.71</v>
      </c>
      <c r="J219" s="80">
        <v>0.43</v>
      </c>
      <c r="K219" s="80">
        <v>1.1599999999999999</v>
      </c>
      <c r="L219" s="88" t="s">
        <v>1525</v>
      </c>
      <c r="M219" s="88" t="s">
        <v>1525</v>
      </c>
      <c r="N219" s="79" t="s">
        <v>1525</v>
      </c>
      <c r="O219" s="79" t="s">
        <v>1525</v>
      </c>
      <c r="P219" s="79" t="s">
        <v>1525</v>
      </c>
      <c r="Q219" s="24">
        <v>32062909</v>
      </c>
      <c r="R219" s="32" t="s">
        <v>399</v>
      </c>
      <c r="S219" s="32" t="s">
        <v>400</v>
      </c>
    </row>
    <row r="220" spans="1:19" s="9" customFormat="1" x14ac:dyDescent="0.35">
      <c r="A220" s="24" t="s">
        <v>447</v>
      </c>
      <c r="B220" s="30">
        <v>2005</v>
      </c>
      <c r="C220" s="24" t="s">
        <v>344</v>
      </c>
      <c r="D220" s="24" t="s">
        <v>344</v>
      </c>
      <c r="E220" s="24" t="s">
        <v>107</v>
      </c>
      <c r="F220" s="24" t="s">
        <v>448</v>
      </c>
      <c r="G220" s="87">
        <v>254</v>
      </c>
      <c r="H220" s="87">
        <v>781283</v>
      </c>
      <c r="I220" s="80">
        <v>0.82</v>
      </c>
      <c r="J220" s="80">
        <v>0.68</v>
      </c>
      <c r="K220" s="80">
        <v>0.98</v>
      </c>
      <c r="L220" s="88" t="s">
        <v>1525</v>
      </c>
      <c r="M220" s="88" t="s">
        <v>1525</v>
      </c>
      <c r="N220" s="79" t="s">
        <v>1525</v>
      </c>
      <c r="O220" s="79" t="s">
        <v>1525</v>
      </c>
      <c r="P220" s="79" t="s">
        <v>1525</v>
      </c>
      <c r="Q220" s="24">
        <v>16034050</v>
      </c>
      <c r="R220" s="32" t="s">
        <v>451</v>
      </c>
      <c r="S220" s="32" t="s">
        <v>452</v>
      </c>
    </row>
    <row r="221" spans="1:19" s="9" customFormat="1" x14ac:dyDescent="0.35">
      <c r="A221" s="24" t="s">
        <v>396</v>
      </c>
      <c r="B221" s="30">
        <v>2019</v>
      </c>
      <c r="C221" s="24" t="s">
        <v>488</v>
      </c>
      <c r="D221" s="24" t="s">
        <v>488</v>
      </c>
      <c r="E221" s="24" t="s">
        <v>98</v>
      </c>
      <c r="F221" s="24" t="s">
        <v>362</v>
      </c>
      <c r="G221" s="87">
        <v>231</v>
      </c>
      <c r="H221" s="87">
        <v>109600</v>
      </c>
      <c r="I221" s="80">
        <v>0.87</v>
      </c>
      <c r="J221" s="80">
        <v>0.71</v>
      </c>
      <c r="K221" s="80">
        <v>1.07</v>
      </c>
      <c r="L221" s="88" t="s">
        <v>1525</v>
      </c>
      <c r="M221" s="88" t="s">
        <v>1525</v>
      </c>
      <c r="N221" s="79" t="s">
        <v>1525</v>
      </c>
      <c r="O221" s="79" t="s">
        <v>1525</v>
      </c>
      <c r="P221" s="79" t="s">
        <v>1525</v>
      </c>
      <c r="Q221" s="24">
        <v>32062909</v>
      </c>
      <c r="R221" s="32" t="s">
        <v>399</v>
      </c>
      <c r="S221" s="32" t="s">
        <v>400</v>
      </c>
    </row>
    <row r="222" spans="1:19" s="9" customFormat="1" x14ac:dyDescent="0.35">
      <c r="A222" s="24" t="s">
        <v>360</v>
      </c>
      <c r="B222" s="30">
        <v>2014</v>
      </c>
      <c r="C222" s="24" t="s">
        <v>283</v>
      </c>
      <c r="D222" s="24" t="s">
        <v>283</v>
      </c>
      <c r="E222" s="24" t="s">
        <v>98</v>
      </c>
      <c r="F222" s="24" t="s">
        <v>362</v>
      </c>
      <c r="G222" s="87">
        <v>127</v>
      </c>
      <c r="H222" s="87">
        <v>133273</v>
      </c>
      <c r="I222" s="80">
        <v>0.88</v>
      </c>
      <c r="J222" s="80">
        <v>0.68</v>
      </c>
      <c r="K222" s="80">
        <v>1.1399999999999999</v>
      </c>
      <c r="L222" s="88" t="s">
        <v>1525</v>
      </c>
      <c r="M222" s="88" t="s">
        <v>1525</v>
      </c>
      <c r="N222" s="79" t="s">
        <v>1525</v>
      </c>
      <c r="O222" s="79" t="s">
        <v>1525</v>
      </c>
      <c r="P222" s="79" t="s">
        <v>1525</v>
      </c>
      <c r="Q222" s="42">
        <v>24831616</v>
      </c>
      <c r="R222" s="32" t="s">
        <v>365</v>
      </c>
      <c r="S222" s="32" t="s">
        <v>366</v>
      </c>
    </row>
    <row r="223" spans="1:19" s="9" customFormat="1" x14ac:dyDescent="0.35">
      <c r="A223" s="24" t="s">
        <v>306</v>
      </c>
      <c r="B223" s="30">
        <v>2014</v>
      </c>
      <c r="C223" s="24" t="s">
        <v>307</v>
      </c>
      <c r="D223" s="24" t="s">
        <v>307</v>
      </c>
      <c r="E223" s="24" t="s">
        <v>308</v>
      </c>
      <c r="F223" s="24" t="s">
        <v>309</v>
      </c>
      <c r="G223" s="87">
        <v>19</v>
      </c>
      <c r="H223" s="87">
        <v>2054</v>
      </c>
      <c r="I223" s="80">
        <v>0.91</v>
      </c>
      <c r="J223" s="80">
        <v>0.34</v>
      </c>
      <c r="K223" s="80">
        <v>2.4700000000000002</v>
      </c>
      <c r="L223" s="88" t="s">
        <v>1525</v>
      </c>
      <c r="M223" s="88" t="s">
        <v>1525</v>
      </c>
      <c r="N223" s="79" t="s">
        <v>1525</v>
      </c>
      <c r="O223" s="79" t="s">
        <v>1525</v>
      </c>
      <c r="P223" s="79" t="s">
        <v>1525</v>
      </c>
      <c r="Q223" s="24">
        <v>25084690</v>
      </c>
      <c r="R223" s="32" t="s">
        <v>312</v>
      </c>
      <c r="S223" s="32" t="s">
        <v>313</v>
      </c>
    </row>
    <row r="224" spans="1:19" s="9" customFormat="1" x14ac:dyDescent="0.35">
      <c r="A224" s="24" t="s">
        <v>673</v>
      </c>
      <c r="B224" s="30">
        <v>2007</v>
      </c>
      <c r="C224" s="24" t="s">
        <v>488</v>
      </c>
      <c r="D224" s="24" t="s">
        <v>488</v>
      </c>
      <c r="E224" s="24" t="s">
        <v>156</v>
      </c>
      <c r="F224" s="24" t="s">
        <v>463</v>
      </c>
      <c r="G224" s="87">
        <v>235</v>
      </c>
      <c r="H224" s="87">
        <v>4552</v>
      </c>
      <c r="I224" s="80">
        <v>0.95</v>
      </c>
      <c r="J224" s="80">
        <v>0.73</v>
      </c>
      <c r="K224" s="80">
        <v>1.22</v>
      </c>
      <c r="L224" s="88" t="s">
        <v>1525</v>
      </c>
      <c r="M224" s="88" t="s">
        <v>1525</v>
      </c>
      <c r="N224" s="80" t="s">
        <v>1525</v>
      </c>
      <c r="O224" s="80" t="s">
        <v>1525</v>
      </c>
      <c r="P224" s="80" t="s">
        <v>1525</v>
      </c>
      <c r="Q224" s="24">
        <v>17337464</v>
      </c>
      <c r="R224" s="32" t="s">
        <v>676</v>
      </c>
      <c r="S224" s="32" t="s">
        <v>677</v>
      </c>
    </row>
    <row r="225" spans="1:19" s="9" customFormat="1" x14ac:dyDescent="0.35">
      <c r="A225" s="24" t="s">
        <v>1114</v>
      </c>
      <c r="B225" s="30">
        <v>2022</v>
      </c>
      <c r="C225" s="24" t="s">
        <v>387</v>
      </c>
      <c r="D225" s="24" t="s">
        <v>387</v>
      </c>
      <c r="E225" s="24" t="s">
        <v>176</v>
      </c>
      <c r="F225" s="24" t="s">
        <v>269</v>
      </c>
      <c r="G225" s="87">
        <v>696</v>
      </c>
      <c r="H225" s="87">
        <v>145489</v>
      </c>
      <c r="I225" s="80">
        <v>1</v>
      </c>
      <c r="J225" s="80">
        <v>0.92</v>
      </c>
      <c r="K225" s="80">
        <v>1.0900000000000001</v>
      </c>
      <c r="L225" s="88" t="s">
        <v>1525</v>
      </c>
      <c r="M225" s="88" t="s">
        <v>1525</v>
      </c>
      <c r="N225" s="80" t="s">
        <v>1525</v>
      </c>
      <c r="O225" s="80" t="s">
        <v>1525</v>
      </c>
      <c r="P225" s="80" t="s">
        <v>1525</v>
      </c>
      <c r="Q225" s="24">
        <v>36156459</v>
      </c>
      <c r="R225" s="32" t="s">
        <v>1117</v>
      </c>
      <c r="S225" s="32" t="s">
        <v>1118</v>
      </c>
    </row>
    <row r="226" spans="1:19" s="9" customFormat="1" x14ac:dyDescent="0.35">
      <c r="A226" s="24" t="s">
        <v>744</v>
      </c>
      <c r="B226" s="30">
        <v>2018</v>
      </c>
      <c r="C226" s="24" t="s">
        <v>474</v>
      </c>
      <c r="D226" s="24" t="s">
        <v>474</v>
      </c>
      <c r="E226" s="24" t="s">
        <v>75</v>
      </c>
      <c r="F226" s="24" t="s">
        <v>269</v>
      </c>
      <c r="G226" s="87">
        <v>178</v>
      </c>
      <c r="H226" s="87">
        <v>51400</v>
      </c>
      <c r="I226" s="80">
        <v>1.02</v>
      </c>
      <c r="J226" s="80">
        <v>0.97</v>
      </c>
      <c r="K226" s="80">
        <v>1.06</v>
      </c>
      <c r="L226" s="88" t="s">
        <v>1525</v>
      </c>
      <c r="M226" s="88" t="s">
        <v>1525</v>
      </c>
      <c r="N226" s="79" t="s">
        <v>1525</v>
      </c>
      <c r="O226" s="79" t="s">
        <v>1525</v>
      </c>
      <c r="P226" s="79" t="s">
        <v>1525</v>
      </c>
      <c r="Q226" s="24">
        <v>29943102</v>
      </c>
      <c r="R226" s="32" t="s">
        <v>746</v>
      </c>
      <c r="S226" s="32" t="s">
        <v>747</v>
      </c>
    </row>
    <row r="227" spans="1:19" s="9" customFormat="1" x14ac:dyDescent="0.35">
      <c r="A227" s="24" t="s">
        <v>295</v>
      </c>
      <c r="B227" s="30">
        <v>2016</v>
      </c>
      <c r="C227" s="24" t="s">
        <v>296</v>
      </c>
      <c r="D227" s="24" t="s">
        <v>296</v>
      </c>
      <c r="E227" s="24" t="s">
        <v>174</v>
      </c>
      <c r="F227" s="26" t="s">
        <v>269</v>
      </c>
      <c r="G227" s="87">
        <v>51</v>
      </c>
      <c r="H227" s="87">
        <v>28350</v>
      </c>
      <c r="I227" s="107">
        <v>1.06</v>
      </c>
      <c r="J227" s="107">
        <v>0.65</v>
      </c>
      <c r="K227" s="107">
        <v>1.73</v>
      </c>
      <c r="L227" s="88" t="s">
        <v>1525</v>
      </c>
      <c r="M227" s="88" t="s">
        <v>1525</v>
      </c>
      <c r="N227" s="80" t="s">
        <v>1525</v>
      </c>
      <c r="O227" s="80" t="s">
        <v>1525</v>
      </c>
      <c r="P227" s="80" t="s">
        <v>1525</v>
      </c>
      <c r="Q227" s="24">
        <v>26756356</v>
      </c>
      <c r="R227" s="32" t="s">
        <v>300</v>
      </c>
      <c r="S227" s="32" t="s">
        <v>301</v>
      </c>
    </row>
    <row r="228" spans="1:19" s="9" customFormat="1" x14ac:dyDescent="0.35">
      <c r="A228" s="24" t="s">
        <v>447</v>
      </c>
      <c r="B228" s="30">
        <v>2005</v>
      </c>
      <c r="C228" s="24" t="s">
        <v>455</v>
      </c>
      <c r="D228" s="24" t="s">
        <v>455</v>
      </c>
      <c r="E228" s="24" t="s">
        <v>107</v>
      </c>
      <c r="F228" s="24" t="s">
        <v>448</v>
      </c>
      <c r="G228" s="87">
        <v>200</v>
      </c>
      <c r="H228" s="87">
        <v>781283</v>
      </c>
      <c r="I228" s="80">
        <v>1.07</v>
      </c>
      <c r="J228" s="80">
        <v>0.8</v>
      </c>
      <c r="K228" s="80">
        <v>1.41</v>
      </c>
      <c r="L228" s="88" t="s">
        <v>1525</v>
      </c>
      <c r="M228" s="88" t="s">
        <v>1525</v>
      </c>
      <c r="N228" s="79" t="s">
        <v>1525</v>
      </c>
      <c r="O228" s="79" t="s">
        <v>1525</v>
      </c>
      <c r="P228" s="79" t="s">
        <v>1525</v>
      </c>
      <c r="Q228" s="24">
        <v>16034050</v>
      </c>
      <c r="R228" s="32" t="s">
        <v>451</v>
      </c>
      <c r="S228" s="32" t="s">
        <v>452</v>
      </c>
    </row>
    <row r="229" spans="1:19" s="9" customFormat="1" x14ac:dyDescent="0.35">
      <c r="A229" s="24" t="s">
        <v>571</v>
      </c>
      <c r="B229" s="30">
        <v>2010</v>
      </c>
      <c r="C229" s="24" t="s">
        <v>387</v>
      </c>
      <c r="D229" s="24" t="s">
        <v>387</v>
      </c>
      <c r="E229" s="24" t="s">
        <v>28</v>
      </c>
      <c r="F229" s="24" t="s">
        <v>302</v>
      </c>
      <c r="G229" s="87">
        <v>338</v>
      </c>
      <c r="H229" s="87">
        <v>29114</v>
      </c>
      <c r="I229" s="80">
        <v>1.08</v>
      </c>
      <c r="J229" s="80">
        <v>0.93</v>
      </c>
      <c r="K229" s="80">
        <v>1.24</v>
      </c>
      <c r="L229" s="88" t="s">
        <v>1525</v>
      </c>
      <c r="M229" s="88" t="s">
        <v>1525</v>
      </c>
      <c r="N229" s="79" t="s">
        <v>1525</v>
      </c>
      <c r="O229" s="79" t="s">
        <v>1525</v>
      </c>
      <c r="P229" s="79" t="s">
        <v>1525</v>
      </c>
      <c r="Q229" s="24">
        <v>20383573</v>
      </c>
      <c r="R229" s="32" t="s">
        <v>574</v>
      </c>
      <c r="S229" s="32" t="s">
        <v>575</v>
      </c>
    </row>
    <row r="230" spans="1:19" s="9" customFormat="1" x14ac:dyDescent="0.35">
      <c r="A230" s="24" t="s">
        <v>550</v>
      </c>
      <c r="B230" s="30">
        <v>2023</v>
      </c>
      <c r="C230" s="24" t="s">
        <v>551</v>
      </c>
      <c r="D230" s="24" t="s">
        <v>551</v>
      </c>
      <c r="E230" s="24" t="s">
        <v>552</v>
      </c>
      <c r="F230" s="26" t="s">
        <v>553</v>
      </c>
      <c r="G230" s="87">
        <v>73</v>
      </c>
      <c r="H230" s="87">
        <v>180983</v>
      </c>
      <c r="I230" s="80">
        <v>1.0997904999999999</v>
      </c>
      <c r="J230" s="80">
        <v>0.71377736000000003</v>
      </c>
      <c r="K230" s="80">
        <v>1.6945608999999999</v>
      </c>
      <c r="L230" s="88" t="s">
        <v>1525</v>
      </c>
      <c r="M230" s="88" t="s">
        <v>1525</v>
      </c>
      <c r="N230" s="79" t="s">
        <v>1525</v>
      </c>
      <c r="O230" s="79" t="s">
        <v>1525</v>
      </c>
      <c r="P230" s="79" t="s">
        <v>1525</v>
      </c>
      <c r="Q230" s="24">
        <v>37013939</v>
      </c>
      <c r="R230" s="32" t="s">
        <v>556</v>
      </c>
      <c r="S230" s="32" t="s">
        <v>557</v>
      </c>
    </row>
    <row r="231" spans="1:19" s="9" customFormat="1" x14ac:dyDescent="0.35">
      <c r="A231" s="24" t="s">
        <v>476</v>
      </c>
      <c r="B231" s="30">
        <v>2011</v>
      </c>
      <c r="C231" s="24" t="s">
        <v>387</v>
      </c>
      <c r="D231" s="24" t="s">
        <v>387</v>
      </c>
      <c r="E231" s="24" t="s">
        <v>75</v>
      </c>
      <c r="F231" s="24" t="s">
        <v>269</v>
      </c>
      <c r="G231" s="87">
        <v>193</v>
      </c>
      <c r="H231" s="87">
        <v>46630</v>
      </c>
      <c r="I231" s="80">
        <v>1.1000000000000001</v>
      </c>
      <c r="J231" s="80">
        <v>0.89</v>
      </c>
      <c r="K231" s="80">
        <v>1.38</v>
      </c>
      <c r="L231" s="88" t="s">
        <v>1525</v>
      </c>
      <c r="M231" s="88" t="s">
        <v>1525</v>
      </c>
      <c r="N231" s="79" t="s">
        <v>1525</v>
      </c>
      <c r="O231" s="79" t="s">
        <v>1525</v>
      </c>
      <c r="P231" s="79" t="s">
        <v>1525</v>
      </c>
      <c r="Q231" s="24">
        <v>21105029</v>
      </c>
      <c r="R231" s="32" t="s">
        <v>479</v>
      </c>
      <c r="S231" s="32" t="s">
        <v>480</v>
      </c>
    </row>
    <row r="232" spans="1:19" s="9" customFormat="1" x14ac:dyDescent="0.35">
      <c r="A232" s="24" t="s">
        <v>414</v>
      </c>
      <c r="B232" s="30">
        <v>2022</v>
      </c>
      <c r="C232" s="24" t="s">
        <v>415</v>
      </c>
      <c r="D232" s="24" t="s">
        <v>415</v>
      </c>
      <c r="E232" s="24" t="s">
        <v>75</v>
      </c>
      <c r="F232" s="24" t="s">
        <v>269</v>
      </c>
      <c r="G232" s="87">
        <v>182</v>
      </c>
      <c r="H232" s="87">
        <v>44172</v>
      </c>
      <c r="I232" s="80">
        <v>1.1200000000000001</v>
      </c>
      <c r="J232" s="80">
        <v>0.89</v>
      </c>
      <c r="K232" s="80">
        <v>1.42</v>
      </c>
      <c r="L232" s="88" t="s">
        <v>1525</v>
      </c>
      <c r="M232" s="88" t="s">
        <v>1525</v>
      </c>
      <c r="N232" s="79" t="s">
        <v>1525</v>
      </c>
      <c r="O232" s="79" t="s">
        <v>1525</v>
      </c>
      <c r="P232" s="79" t="s">
        <v>1525</v>
      </c>
      <c r="Q232" s="24">
        <v>35840735</v>
      </c>
      <c r="R232" s="32" t="s">
        <v>419</v>
      </c>
      <c r="S232" s="32" t="s">
        <v>420</v>
      </c>
    </row>
    <row r="233" spans="1:19" s="9" customFormat="1" x14ac:dyDescent="0.35">
      <c r="A233" s="24" t="s">
        <v>550</v>
      </c>
      <c r="B233" s="30">
        <v>2023</v>
      </c>
      <c r="C233" s="24" t="s">
        <v>344</v>
      </c>
      <c r="D233" s="24" t="s">
        <v>344</v>
      </c>
      <c r="E233" s="24" t="s">
        <v>552</v>
      </c>
      <c r="F233" s="26" t="s">
        <v>553</v>
      </c>
      <c r="G233" s="87">
        <v>580</v>
      </c>
      <c r="H233" s="87">
        <v>180983</v>
      </c>
      <c r="I233" s="80">
        <v>1.197071</v>
      </c>
      <c r="J233" s="80">
        <v>1.0181979000000001</v>
      </c>
      <c r="K233" s="80">
        <v>1.4073678999999999</v>
      </c>
      <c r="L233" s="88" t="s">
        <v>1525</v>
      </c>
      <c r="M233" s="88" t="s">
        <v>1525</v>
      </c>
      <c r="N233" s="79" t="s">
        <v>1525</v>
      </c>
      <c r="O233" s="79" t="s">
        <v>1525</v>
      </c>
      <c r="P233" s="79" t="s">
        <v>1525</v>
      </c>
      <c r="Q233" s="24">
        <v>37013939</v>
      </c>
      <c r="R233" s="32" t="s">
        <v>556</v>
      </c>
      <c r="S233" s="32" t="s">
        <v>557</v>
      </c>
    </row>
    <row r="234" spans="1:19" s="9" customFormat="1" x14ac:dyDescent="0.35">
      <c r="A234" s="24" t="s">
        <v>447</v>
      </c>
      <c r="B234" s="30">
        <v>2005</v>
      </c>
      <c r="C234" s="24" t="s">
        <v>415</v>
      </c>
      <c r="D234" s="24" t="s">
        <v>415</v>
      </c>
      <c r="E234" s="24" t="s">
        <v>107</v>
      </c>
      <c r="F234" s="24" t="s">
        <v>448</v>
      </c>
      <c r="G234" s="87">
        <v>200</v>
      </c>
      <c r="H234" s="87">
        <v>781283</v>
      </c>
      <c r="I234" s="80">
        <v>1.24</v>
      </c>
      <c r="J234" s="80">
        <v>0.77</v>
      </c>
      <c r="K234" s="80">
        <v>2.02</v>
      </c>
      <c r="L234" s="88" t="s">
        <v>1525</v>
      </c>
      <c r="M234" s="88" t="s">
        <v>1525</v>
      </c>
      <c r="N234" s="79" t="s">
        <v>1525</v>
      </c>
      <c r="O234" s="79" t="s">
        <v>1525</v>
      </c>
      <c r="P234" s="79" t="s">
        <v>1525</v>
      </c>
      <c r="Q234" s="24">
        <v>16034050</v>
      </c>
      <c r="R234" s="32" t="s">
        <v>451</v>
      </c>
      <c r="S234" s="32" t="s">
        <v>452</v>
      </c>
    </row>
    <row r="235" spans="1:19" s="9" customFormat="1" x14ac:dyDescent="0.35">
      <c r="A235" s="24" t="s">
        <v>447</v>
      </c>
      <c r="B235" s="30">
        <v>2005</v>
      </c>
      <c r="C235" s="24" t="s">
        <v>714</v>
      </c>
      <c r="D235" s="24" t="s">
        <v>714</v>
      </c>
      <c r="E235" s="24" t="s">
        <v>107</v>
      </c>
      <c r="F235" s="24" t="s">
        <v>448</v>
      </c>
      <c r="G235" s="87">
        <v>190</v>
      </c>
      <c r="H235" s="87">
        <v>781283</v>
      </c>
      <c r="I235" s="107">
        <v>1.24</v>
      </c>
      <c r="J235" s="107">
        <v>0.96</v>
      </c>
      <c r="K235" s="107">
        <v>1.61</v>
      </c>
      <c r="L235" s="88" t="s">
        <v>1525</v>
      </c>
      <c r="M235" s="88" t="s">
        <v>1525</v>
      </c>
      <c r="N235" s="79" t="s">
        <v>1525</v>
      </c>
      <c r="O235" s="79" t="s">
        <v>1525</v>
      </c>
      <c r="P235" s="79" t="s">
        <v>1525</v>
      </c>
      <c r="Q235" s="24">
        <v>16034050</v>
      </c>
      <c r="R235" s="32" t="s">
        <v>451</v>
      </c>
      <c r="S235" s="32" t="s">
        <v>452</v>
      </c>
    </row>
    <row r="236" spans="1:19" s="9" customFormat="1" x14ac:dyDescent="0.35">
      <c r="A236" s="24" t="s">
        <v>267</v>
      </c>
      <c r="B236" s="30">
        <v>2019</v>
      </c>
      <c r="C236" s="24" t="s">
        <v>268</v>
      </c>
      <c r="D236" s="24" t="s">
        <v>268</v>
      </c>
      <c r="E236" s="24" t="s">
        <v>75</v>
      </c>
      <c r="F236" s="24" t="s">
        <v>269</v>
      </c>
      <c r="G236" s="87">
        <v>11</v>
      </c>
      <c r="H236" s="87">
        <v>50178</v>
      </c>
      <c r="I236" s="80">
        <v>1.25</v>
      </c>
      <c r="J236" s="80">
        <v>0.52</v>
      </c>
      <c r="K236" s="80">
        <v>3</v>
      </c>
      <c r="L236" s="88" t="s">
        <v>1525</v>
      </c>
      <c r="M236" s="88" t="s">
        <v>1525</v>
      </c>
      <c r="N236" s="79" t="s">
        <v>1525</v>
      </c>
      <c r="O236" s="79" t="s">
        <v>1525</v>
      </c>
      <c r="P236" s="79" t="s">
        <v>1525</v>
      </c>
      <c r="Q236" s="24">
        <v>31113819</v>
      </c>
      <c r="R236" s="32" t="s">
        <v>275</v>
      </c>
      <c r="S236" s="32" t="s">
        <v>276</v>
      </c>
    </row>
    <row r="237" spans="1:19" s="9" customFormat="1" x14ac:dyDescent="0.35">
      <c r="A237" s="24" t="s">
        <v>396</v>
      </c>
      <c r="B237" s="30">
        <v>2018</v>
      </c>
      <c r="C237" s="24" t="s">
        <v>393</v>
      </c>
      <c r="D237" s="24" t="s">
        <v>393</v>
      </c>
      <c r="E237" s="24" t="s">
        <v>98</v>
      </c>
      <c r="F237" s="24" t="s">
        <v>362</v>
      </c>
      <c r="G237" s="87">
        <v>318</v>
      </c>
      <c r="H237" s="87">
        <v>106786</v>
      </c>
      <c r="I237" s="80">
        <v>1.26</v>
      </c>
      <c r="J237" s="80">
        <v>0.98</v>
      </c>
      <c r="K237" s="80">
        <v>1.62</v>
      </c>
      <c r="L237" s="88" t="s">
        <v>1525</v>
      </c>
      <c r="M237" s="88" t="s">
        <v>1525</v>
      </c>
      <c r="N237" s="79" t="s">
        <v>1525</v>
      </c>
      <c r="O237" s="79" t="s">
        <v>1525</v>
      </c>
      <c r="P237" s="79" t="s">
        <v>1525</v>
      </c>
      <c r="Q237" s="24">
        <v>29996293</v>
      </c>
      <c r="R237" s="32" t="s">
        <v>955</v>
      </c>
      <c r="S237" s="32" t="s">
        <v>956</v>
      </c>
    </row>
    <row r="238" spans="1:19" s="9" customFormat="1" x14ac:dyDescent="0.35">
      <c r="A238" s="24" t="s">
        <v>360</v>
      </c>
      <c r="B238" s="30">
        <v>2014</v>
      </c>
      <c r="C238" s="24" t="s">
        <v>491</v>
      </c>
      <c r="D238" s="24" t="s">
        <v>491</v>
      </c>
      <c r="E238" s="24" t="s">
        <v>98</v>
      </c>
      <c r="F238" s="24" t="s">
        <v>362</v>
      </c>
      <c r="G238" s="87">
        <v>69</v>
      </c>
      <c r="H238" s="87">
        <v>133273</v>
      </c>
      <c r="I238" s="80">
        <v>1.28</v>
      </c>
      <c r="J238" s="80">
        <v>0.91</v>
      </c>
      <c r="K238" s="80">
        <v>1.8</v>
      </c>
      <c r="L238" s="88" t="s">
        <v>1525</v>
      </c>
      <c r="M238" s="88" t="s">
        <v>1525</v>
      </c>
      <c r="N238" s="79" t="s">
        <v>1525</v>
      </c>
      <c r="O238" s="79" t="s">
        <v>1525</v>
      </c>
      <c r="P238" s="79" t="s">
        <v>1525</v>
      </c>
      <c r="Q238" s="42">
        <v>24831616</v>
      </c>
      <c r="R238" s="32" t="s">
        <v>365</v>
      </c>
      <c r="S238" s="32" t="s">
        <v>366</v>
      </c>
    </row>
    <row r="239" spans="1:19" s="9" customFormat="1" x14ac:dyDescent="0.35">
      <c r="A239" s="24" t="s">
        <v>620</v>
      </c>
      <c r="B239" s="30">
        <v>2022</v>
      </c>
      <c r="C239" s="24" t="s">
        <v>621</v>
      </c>
      <c r="D239" s="24" t="s">
        <v>491</v>
      </c>
      <c r="E239" s="24" t="s">
        <v>75</v>
      </c>
      <c r="F239" s="24" t="s">
        <v>269</v>
      </c>
      <c r="G239" s="87">
        <v>291</v>
      </c>
      <c r="H239" s="87">
        <v>48112</v>
      </c>
      <c r="I239" s="80">
        <v>1.28</v>
      </c>
      <c r="J239" s="80">
        <v>1.05</v>
      </c>
      <c r="K239" s="80">
        <v>1.56</v>
      </c>
      <c r="L239" s="88" t="s">
        <v>1525</v>
      </c>
      <c r="M239" s="88" t="s">
        <v>1525</v>
      </c>
      <c r="N239" s="79" t="s">
        <v>1525</v>
      </c>
      <c r="O239" s="79" t="s">
        <v>1525</v>
      </c>
      <c r="P239" s="79" t="s">
        <v>1525</v>
      </c>
      <c r="Q239" s="24">
        <v>35715363</v>
      </c>
      <c r="R239" s="32" t="s">
        <v>624</v>
      </c>
      <c r="S239" s="32" t="s">
        <v>625</v>
      </c>
    </row>
    <row r="240" spans="1:19" s="9" customFormat="1" x14ac:dyDescent="0.35">
      <c r="A240" s="24" t="s">
        <v>1152</v>
      </c>
      <c r="B240" s="30">
        <v>2017</v>
      </c>
      <c r="C240" s="24" t="s">
        <v>393</v>
      </c>
      <c r="D240" s="24" t="s">
        <v>393</v>
      </c>
      <c r="E240" s="26" t="s">
        <v>75</v>
      </c>
      <c r="F240" s="26" t="s">
        <v>269</v>
      </c>
      <c r="G240" s="87">
        <v>963</v>
      </c>
      <c r="H240" s="87">
        <v>51529</v>
      </c>
      <c r="I240" s="80">
        <v>1.3348497339523122</v>
      </c>
      <c r="J240" s="80">
        <v>1.219605773820535</v>
      </c>
      <c r="K240" s="80">
        <v>1.4708221688666887</v>
      </c>
      <c r="L240" s="88" t="s">
        <v>1525</v>
      </c>
      <c r="M240" s="88" t="s">
        <v>1525</v>
      </c>
      <c r="N240" s="79" t="s">
        <v>1525</v>
      </c>
      <c r="O240" s="79" t="s">
        <v>1525</v>
      </c>
      <c r="P240" s="79" t="s">
        <v>1525</v>
      </c>
      <c r="Q240" s="24">
        <v>31276608</v>
      </c>
      <c r="R240" s="32" t="s">
        <v>1154</v>
      </c>
      <c r="S240" s="32" t="s">
        <v>1155</v>
      </c>
    </row>
    <row r="241" spans="1:19" s="9" customFormat="1" x14ac:dyDescent="0.35">
      <c r="A241" s="24" t="s">
        <v>306</v>
      </c>
      <c r="B241" s="30">
        <v>2019</v>
      </c>
      <c r="C241" s="24" t="s">
        <v>491</v>
      </c>
      <c r="D241" s="24" t="s">
        <v>491</v>
      </c>
      <c r="E241" s="24" t="s">
        <v>308</v>
      </c>
      <c r="F241" s="24" t="s">
        <v>309</v>
      </c>
      <c r="G241" s="87">
        <v>79</v>
      </c>
      <c r="H241" s="87">
        <v>6849</v>
      </c>
      <c r="I241" s="80">
        <v>1.4025517307000002</v>
      </c>
      <c r="J241" s="80">
        <v>1.0510100500999999</v>
      </c>
      <c r="K241" s="80">
        <v>1.9254145823999995</v>
      </c>
      <c r="L241" s="88" t="s">
        <v>1525</v>
      </c>
      <c r="M241" s="88" t="s">
        <v>1525</v>
      </c>
      <c r="N241" s="79" t="s">
        <v>1525</v>
      </c>
      <c r="O241" s="79" t="s">
        <v>1525</v>
      </c>
      <c r="P241" s="79" t="s">
        <v>1525</v>
      </c>
      <c r="Q241" s="24">
        <v>31951685</v>
      </c>
      <c r="R241" s="32" t="s">
        <v>525</v>
      </c>
      <c r="S241" s="32" t="s">
        <v>526</v>
      </c>
    </row>
    <row r="242" spans="1:19" s="9" customFormat="1" x14ac:dyDescent="0.35">
      <c r="A242" s="24" t="s">
        <v>1520</v>
      </c>
      <c r="B242" s="30">
        <v>2015</v>
      </c>
      <c r="C242" s="24" t="s">
        <v>462</v>
      </c>
      <c r="D242" s="24" t="s">
        <v>462</v>
      </c>
      <c r="E242" s="24" t="s">
        <v>174</v>
      </c>
      <c r="F242" s="24" t="s">
        <v>269</v>
      </c>
      <c r="G242" s="87" t="s">
        <v>1521</v>
      </c>
      <c r="H242" s="87">
        <v>14785</v>
      </c>
      <c r="I242" s="80">
        <v>1.43</v>
      </c>
      <c r="J242" s="80">
        <v>0.91</v>
      </c>
      <c r="K242" s="80">
        <v>2.27</v>
      </c>
      <c r="L242" s="88" t="s">
        <v>1525</v>
      </c>
      <c r="M242" s="88" t="s">
        <v>1525</v>
      </c>
      <c r="N242" s="80" t="s">
        <v>1525</v>
      </c>
      <c r="O242" s="80" t="s">
        <v>1525</v>
      </c>
      <c r="P242" s="80" t="s">
        <v>1525</v>
      </c>
      <c r="Q242" s="24">
        <v>26050257</v>
      </c>
      <c r="R242" s="32" t="s">
        <v>1523</v>
      </c>
      <c r="S242" s="32" t="s">
        <v>1524</v>
      </c>
    </row>
    <row r="243" spans="1:19" s="9" customFormat="1" x14ac:dyDescent="0.35">
      <c r="A243" s="24" t="s">
        <v>367</v>
      </c>
      <c r="B243" s="30">
        <v>2022</v>
      </c>
      <c r="C243" s="24" t="s">
        <v>296</v>
      </c>
      <c r="D243" s="24" t="s">
        <v>296</v>
      </c>
      <c r="E243" s="24" t="s">
        <v>198</v>
      </c>
      <c r="F243" s="26" t="s">
        <v>362</v>
      </c>
      <c r="G243" s="87">
        <v>78</v>
      </c>
      <c r="H243" s="87">
        <v>61425</v>
      </c>
      <c r="I243" s="80">
        <v>1.45</v>
      </c>
      <c r="J243" s="80">
        <v>1.02</v>
      </c>
      <c r="K243" s="80">
        <v>2.08</v>
      </c>
      <c r="L243" s="88" t="s">
        <v>1525</v>
      </c>
      <c r="M243" s="88" t="s">
        <v>1525</v>
      </c>
      <c r="N243" s="80" t="s">
        <v>1525</v>
      </c>
      <c r="O243" s="80" t="s">
        <v>1525</v>
      </c>
      <c r="P243" s="80" t="s">
        <v>1525</v>
      </c>
      <c r="Q243" s="24">
        <v>34915752</v>
      </c>
      <c r="R243" s="32" t="s">
        <v>370</v>
      </c>
      <c r="S243" s="32" t="s">
        <v>371</v>
      </c>
    </row>
    <row r="244" spans="1:19" s="9" customFormat="1" x14ac:dyDescent="0.35">
      <c r="A244" s="24" t="s">
        <v>1520</v>
      </c>
      <c r="B244" s="30">
        <v>2015</v>
      </c>
      <c r="C244" s="24" t="s">
        <v>462</v>
      </c>
      <c r="D244" s="24" t="s">
        <v>462</v>
      </c>
      <c r="E244" s="24" t="s">
        <v>223</v>
      </c>
      <c r="F244" s="24" t="s">
        <v>269</v>
      </c>
      <c r="G244" s="87" t="s">
        <v>1521</v>
      </c>
      <c r="H244" s="87">
        <v>29556</v>
      </c>
      <c r="I244" s="80">
        <v>1.48</v>
      </c>
      <c r="J244" s="80">
        <v>0.99</v>
      </c>
      <c r="K244" s="80">
        <v>2.2000000000000002</v>
      </c>
      <c r="L244" s="88" t="s">
        <v>1525</v>
      </c>
      <c r="M244" s="88" t="s">
        <v>1525</v>
      </c>
      <c r="N244" s="79" t="s">
        <v>1525</v>
      </c>
      <c r="O244" s="79" t="s">
        <v>1525</v>
      </c>
      <c r="P244" s="79" t="s">
        <v>1525</v>
      </c>
      <c r="Q244" s="24">
        <v>26050257</v>
      </c>
      <c r="R244" s="32" t="s">
        <v>1523</v>
      </c>
      <c r="S244" s="32" t="s">
        <v>1524</v>
      </c>
    </row>
    <row r="245" spans="1:19" s="9" customFormat="1" x14ac:dyDescent="0.35">
      <c r="A245" s="24" t="s">
        <v>282</v>
      </c>
      <c r="B245" s="30">
        <v>2016</v>
      </c>
      <c r="C245" s="24" t="s">
        <v>283</v>
      </c>
      <c r="D245" s="24" t="s">
        <v>283</v>
      </c>
      <c r="E245" s="24" t="s">
        <v>75</v>
      </c>
      <c r="F245" s="24" t="s">
        <v>269</v>
      </c>
      <c r="G245" s="87">
        <v>88</v>
      </c>
      <c r="H245" s="87">
        <v>51437</v>
      </c>
      <c r="I245" s="80">
        <v>1.53</v>
      </c>
      <c r="J245" s="80">
        <v>1.1599999999999899</v>
      </c>
      <c r="K245" s="80">
        <v>2.02999999999999</v>
      </c>
      <c r="L245" s="88" t="s">
        <v>1525</v>
      </c>
      <c r="M245" s="88" t="s">
        <v>1525</v>
      </c>
      <c r="N245" s="79" t="s">
        <v>1525</v>
      </c>
      <c r="O245" s="79" t="s">
        <v>1525</v>
      </c>
      <c r="P245" s="79" t="s">
        <v>1525</v>
      </c>
      <c r="Q245" s="24">
        <v>27742674</v>
      </c>
      <c r="R245" s="32" t="s">
        <v>286</v>
      </c>
      <c r="S245" s="32" t="s">
        <v>287</v>
      </c>
    </row>
    <row r="246" spans="1:19" s="9" customFormat="1" x14ac:dyDescent="0.35">
      <c r="A246" s="24" t="s">
        <v>673</v>
      </c>
      <c r="B246" s="30">
        <v>2007</v>
      </c>
      <c r="C246" s="24" t="s">
        <v>344</v>
      </c>
      <c r="D246" s="24" t="s">
        <v>344</v>
      </c>
      <c r="E246" s="24" t="s">
        <v>156</v>
      </c>
      <c r="F246" s="24" t="s">
        <v>463</v>
      </c>
      <c r="G246" s="87">
        <v>163</v>
      </c>
      <c r="H246" s="87">
        <v>4552</v>
      </c>
      <c r="I246" s="80">
        <v>1.61</v>
      </c>
      <c r="J246" s="80">
        <v>1.22</v>
      </c>
      <c r="K246" s="80">
        <v>2.1</v>
      </c>
      <c r="L246" s="88" t="s">
        <v>1525</v>
      </c>
      <c r="M246" s="88" t="s">
        <v>1525</v>
      </c>
      <c r="N246" s="80" t="s">
        <v>1525</v>
      </c>
      <c r="O246" s="80" t="s">
        <v>1525</v>
      </c>
      <c r="P246" s="80" t="s">
        <v>1525</v>
      </c>
      <c r="Q246" s="24">
        <v>17337464</v>
      </c>
      <c r="R246" s="32" t="s">
        <v>676</v>
      </c>
      <c r="S246" s="32" t="s">
        <v>677</v>
      </c>
    </row>
    <row r="247" spans="1:19" s="9" customFormat="1" x14ac:dyDescent="0.35">
      <c r="A247" s="24" t="s">
        <v>267</v>
      </c>
      <c r="B247" s="30">
        <v>2019</v>
      </c>
      <c r="C247" s="24" t="s">
        <v>268</v>
      </c>
      <c r="D247" s="24" t="s">
        <v>268</v>
      </c>
      <c r="E247" s="24" t="s">
        <v>28</v>
      </c>
      <c r="F247" s="24" t="s">
        <v>302</v>
      </c>
      <c r="G247" s="87">
        <v>17</v>
      </c>
      <c r="H247" s="87">
        <v>29101</v>
      </c>
      <c r="I247" s="80">
        <v>1.62</v>
      </c>
      <c r="J247" s="80">
        <v>0.64</v>
      </c>
      <c r="K247" s="80">
        <v>4.12</v>
      </c>
      <c r="L247" s="88" t="s">
        <v>1525</v>
      </c>
      <c r="M247" s="88" t="s">
        <v>1525</v>
      </c>
      <c r="N247" s="79" t="s">
        <v>1525</v>
      </c>
      <c r="O247" s="79" t="s">
        <v>1525</v>
      </c>
      <c r="P247" s="79" t="s">
        <v>1525</v>
      </c>
      <c r="Q247" s="24">
        <v>31113819</v>
      </c>
      <c r="R247" s="32" t="s">
        <v>275</v>
      </c>
      <c r="S247" s="32" t="s">
        <v>276</v>
      </c>
    </row>
    <row r="248" spans="1:19" s="9" customFormat="1" x14ac:dyDescent="0.35">
      <c r="A248" s="24" t="s">
        <v>282</v>
      </c>
      <c r="B248" s="30">
        <v>2016</v>
      </c>
      <c r="C248" s="24" t="s">
        <v>283</v>
      </c>
      <c r="D248" s="24" t="s">
        <v>283</v>
      </c>
      <c r="E248" s="24" t="s">
        <v>174</v>
      </c>
      <c r="F248" s="24" t="s">
        <v>269</v>
      </c>
      <c r="G248" s="87">
        <v>33</v>
      </c>
      <c r="H248" s="87">
        <v>28961</v>
      </c>
      <c r="I248" s="80">
        <v>1.63</v>
      </c>
      <c r="J248" s="80">
        <v>0.96</v>
      </c>
      <c r="K248" s="80">
        <v>2.77</v>
      </c>
      <c r="L248" s="88" t="s">
        <v>1525</v>
      </c>
      <c r="M248" s="88" t="s">
        <v>1525</v>
      </c>
      <c r="N248" s="80" t="s">
        <v>1525</v>
      </c>
      <c r="O248" s="80" t="s">
        <v>1525</v>
      </c>
      <c r="P248" s="80" t="s">
        <v>1525</v>
      </c>
      <c r="Q248" s="24">
        <v>27742674</v>
      </c>
      <c r="R248" s="32" t="s">
        <v>286</v>
      </c>
      <c r="S248" s="32" t="s">
        <v>287</v>
      </c>
    </row>
    <row r="249" spans="1:19" s="9" customFormat="1" x14ac:dyDescent="0.35">
      <c r="A249" s="24" t="s">
        <v>673</v>
      </c>
      <c r="B249" s="30">
        <v>2007</v>
      </c>
      <c r="C249" s="24" t="s">
        <v>551</v>
      </c>
      <c r="D249" s="24" t="s">
        <v>551</v>
      </c>
      <c r="E249" s="24" t="s">
        <v>156</v>
      </c>
      <c r="F249" s="24" t="s">
        <v>463</v>
      </c>
      <c r="G249" s="87">
        <v>133</v>
      </c>
      <c r="H249" s="87">
        <v>4552</v>
      </c>
      <c r="I249" s="80">
        <v>1.93</v>
      </c>
      <c r="J249" s="80">
        <v>1.47</v>
      </c>
      <c r="K249" s="80">
        <v>2.59</v>
      </c>
      <c r="L249" s="88" t="s">
        <v>1525</v>
      </c>
      <c r="M249" s="88" t="s">
        <v>1525</v>
      </c>
      <c r="N249" s="80" t="s">
        <v>1525</v>
      </c>
      <c r="O249" s="80" t="s">
        <v>1525</v>
      </c>
      <c r="P249" s="80" t="s">
        <v>1525</v>
      </c>
      <c r="Q249" s="24">
        <v>17337464</v>
      </c>
      <c r="R249" s="32" t="s">
        <v>676</v>
      </c>
      <c r="S249" s="32" t="s">
        <v>677</v>
      </c>
    </row>
    <row r="250" spans="1:19" s="9" customFormat="1" x14ac:dyDescent="0.35">
      <c r="A250" s="24" t="s">
        <v>447</v>
      </c>
      <c r="B250" s="30">
        <v>2005</v>
      </c>
      <c r="C250" s="24" t="s">
        <v>334</v>
      </c>
      <c r="D250" s="24" t="s">
        <v>334</v>
      </c>
      <c r="E250" s="24" t="s">
        <v>107</v>
      </c>
      <c r="F250" s="24" t="s">
        <v>448</v>
      </c>
      <c r="G250" s="87">
        <v>51</v>
      </c>
      <c r="H250" s="87">
        <v>781283</v>
      </c>
      <c r="I250" s="80">
        <v>1.95</v>
      </c>
      <c r="J250" s="80">
        <v>1.17</v>
      </c>
      <c r="K250" s="80">
        <v>3.25</v>
      </c>
      <c r="L250" s="88" t="s">
        <v>1525</v>
      </c>
      <c r="M250" s="88" t="s">
        <v>1525</v>
      </c>
      <c r="N250" s="79" t="s">
        <v>1525</v>
      </c>
      <c r="O250" s="79" t="s">
        <v>1525</v>
      </c>
      <c r="P250" s="79" t="s">
        <v>1525</v>
      </c>
      <c r="Q250" s="24">
        <v>16034050</v>
      </c>
      <c r="R250" s="32" t="s">
        <v>451</v>
      </c>
      <c r="S250" s="32" t="s">
        <v>452</v>
      </c>
    </row>
    <row r="251" spans="1:19" s="9" customFormat="1" x14ac:dyDescent="0.35">
      <c r="A251" s="24" t="s">
        <v>367</v>
      </c>
      <c r="B251" s="30">
        <v>2022</v>
      </c>
      <c r="C251" s="24" t="s">
        <v>296</v>
      </c>
      <c r="D251" s="24" t="s">
        <v>296</v>
      </c>
      <c r="E251" s="24" t="s">
        <v>190</v>
      </c>
      <c r="F251" s="24" t="s">
        <v>362</v>
      </c>
      <c r="G251" s="87">
        <v>16</v>
      </c>
      <c r="H251" s="87">
        <f>1745+9597+3661+2921+175</f>
        <v>18099</v>
      </c>
      <c r="I251" s="80">
        <v>1.95</v>
      </c>
      <c r="J251" s="80">
        <v>0.93</v>
      </c>
      <c r="K251" s="80">
        <v>4.0999999999999996</v>
      </c>
      <c r="L251" s="88" t="s">
        <v>1525</v>
      </c>
      <c r="M251" s="88" t="s">
        <v>1525</v>
      </c>
      <c r="N251" s="79" t="s">
        <v>1525</v>
      </c>
      <c r="O251" s="79" t="s">
        <v>1525</v>
      </c>
      <c r="P251" s="79" t="s">
        <v>1525</v>
      </c>
      <c r="Q251" s="24">
        <v>34915752</v>
      </c>
      <c r="R251" s="32" t="s">
        <v>370</v>
      </c>
      <c r="S251" s="32" t="s">
        <v>371</v>
      </c>
    </row>
    <row r="252" spans="1:19" s="9" customFormat="1" x14ac:dyDescent="0.35">
      <c r="A252" s="24" t="s">
        <v>1520</v>
      </c>
      <c r="B252" s="30">
        <v>2015</v>
      </c>
      <c r="C252" s="24" t="s">
        <v>462</v>
      </c>
      <c r="D252" s="24" t="s">
        <v>462</v>
      </c>
      <c r="E252" s="24" t="s">
        <v>198</v>
      </c>
      <c r="F252" s="24" t="s">
        <v>362</v>
      </c>
      <c r="G252" s="87" t="s">
        <v>1521</v>
      </c>
      <c r="H252" s="87">
        <v>18509</v>
      </c>
      <c r="I252" s="80">
        <v>2.33</v>
      </c>
      <c r="J252" s="80">
        <v>0.64</v>
      </c>
      <c r="K252" s="80">
        <v>8.4499999999999993</v>
      </c>
      <c r="L252" s="88" t="s">
        <v>1525</v>
      </c>
      <c r="M252" s="88" t="s">
        <v>1525</v>
      </c>
      <c r="N252" s="80" t="s">
        <v>1525</v>
      </c>
      <c r="O252" s="80" t="s">
        <v>1525</v>
      </c>
      <c r="P252" s="80" t="s">
        <v>1525</v>
      </c>
      <c r="Q252" s="24">
        <v>26050257</v>
      </c>
      <c r="R252" s="32" t="s">
        <v>1523</v>
      </c>
      <c r="S252" s="32" t="s">
        <v>1524</v>
      </c>
    </row>
    <row r="253" spans="1:19" s="9" customFormat="1" x14ac:dyDescent="0.35">
      <c r="A253" s="24" t="s">
        <v>881</v>
      </c>
      <c r="B253" s="30">
        <v>2004</v>
      </c>
      <c r="C253" s="24" t="s">
        <v>621</v>
      </c>
      <c r="D253" s="24" t="s">
        <v>491</v>
      </c>
      <c r="E253" s="24" t="s">
        <v>156</v>
      </c>
      <c r="F253" s="24" t="s">
        <v>463</v>
      </c>
      <c r="G253" s="87" t="s">
        <v>1525</v>
      </c>
      <c r="H253" s="87" t="s">
        <v>1525</v>
      </c>
      <c r="I253" s="79" t="s">
        <v>1525</v>
      </c>
      <c r="J253" s="79" t="s">
        <v>1525</v>
      </c>
      <c r="K253" s="79" t="s">
        <v>1525</v>
      </c>
      <c r="L253" s="88" t="s">
        <v>1525</v>
      </c>
      <c r="M253" s="88" t="s">
        <v>1525</v>
      </c>
      <c r="N253" s="79" t="s">
        <v>1525</v>
      </c>
      <c r="O253" s="79" t="s">
        <v>1525</v>
      </c>
      <c r="P253" s="79" t="s">
        <v>1525</v>
      </c>
      <c r="Q253" s="24">
        <v>15583368</v>
      </c>
      <c r="R253" s="32" t="s">
        <v>883</v>
      </c>
      <c r="S253" s="32" t="s">
        <v>884</v>
      </c>
    </row>
    <row r="254" spans="1:19" s="9" customFormat="1" x14ac:dyDescent="0.35">
      <c r="A254" s="24" t="s">
        <v>630</v>
      </c>
      <c r="B254" s="30">
        <v>2005</v>
      </c>
      <c r="C254" s="24" t="s">
        <v>488</v>
      </c>
      <c r="D254" s="24" t="s">
        <v>488</v>
      </c>
      <c r="E254" s="24" t="s">
        <v>46</v>
      </c>
      <c r="F254" s="24" t="s">
        <v>394</v>
      </c>
      <c r="G254" s="87" t="s">
        <v>1525</v>
      </c>
      <c r="H254" s="87" t="s">
        <v>1525</v>
      </c>
      <c r="I254" s="80" t="s">
        <v>1525</v>
      </c>
      <c r="J254" s="80" t="s">
        <v>1525</v>
      </c>
      <c r="K254" s="80" t="s">
        <v>1525</v>
      </c>
      <c r="L254" s="88" t="s">
        <v>1525</v>
      </c>
      <c r="M254" s="88" t="s">
        <v>1525</v>
      </c>
      <c r="N254" s="80" t="s">
        <v>1525</v>
      </c>
      <c r="O254" s="80" t="s">
        <v>1525</v>
      </c>
      <c r="P254" s="80" t="s">
        <v>1525</v>
      </c>
      <c r="Q254" s="24">
        <v>15947880</v>
      </c>
      <c r="R254" s="32" t="s">
        <v>633</v>
      </c>
      <c r="S254" s="32" t="s">
        <v>634</v>
      </c>
    </row>
    <row r="255" spans="1:19" s="9" customFormat="1" x14ac:dyDescent="0.35">
      <c r="A255" s="24" t="s">
        <v>453</v>
      </c>
      <c r="B255" s="30">
        <v>2005</v>
      </c>
      <c r="C255" s="24" t="s">
        <v>454</v>
      </c>
      <c r="D255" s="24" t="s">
        <v>455</v>
      </c>
      <c r="E255" s="24" t="s">
        <v>122</v>
      </c>
      <c r="F255" s="24" t="s">
        <v>297</v>
      </c>
      <c r="G255" s="87" t="s">
        <v>1525</v>
      </c>
      <c r="H255" s="87" t="s">
        <v>1525</v>
      </c>
      <c r="I255" s="79" t="s">
        <v>1525</v>
      </c>
      <c r="J255" s="79" t="s">
        <v>1525</v>
      </c>
      <c r="K255" s="79" t="s">
        <v>1525</v>
      </c>
      <c r="L255" s="88" t="s">
        <v>1525</v>
      </c>
      <c r="M255" s="88" t="s">
        <v>1525</v>
      </c>
      <c r="N255" s="79" t="s">
        <v>1525</v>
      </c>
      <c r="O255" s="79" t="s">
        <v>1525</v>
      </c>
      <c r="P255" s="79" t="s">
        <v>1525</v>
      </c>
      <c r="Q255" s="24">
        <v>16077074</v>
      </c>
      <c r="R255" s="32" t="s">
        <v>458</v>
      </c>
      <c r="S255" s="32" t="s">
        <v>459</v>
      </c>
    </row>
    <row r="256" spans="1:19" s="9" customFormat="1" x14ac:dyDescent="0.35">
      <c r="A256" s="26" t="s">
        <v>343</v>
      </c>
      <c r="B256" s="31">
        <v>2006</v>
      </c>
      <c r="C256" s="24" t="s">
        <v>344</v>
      </c>
      <c r="D256" s="24" t="s">
        <v>344</v>
      </c>
      <c r="E256" s="24" t="s">
        <v>122</v>
      </c>
      <c r="F256" s="24" t="s">
        <v>297</v>
      </c>
      <c r="G256" s="87" t="s">
        <v>1525</v>
      </c>
      <c r="H256" s="87" t="s">
        <v>1525</v>
      </c>
      <c r="I256" s="80" t="s">
        <v>1525</v>
      </c>
      <c r="J256" s="80" t="s">
        <v>1525</v>
      </c>
      <c r="K256" s="80" t="s">
        <v>1525</v>
      </c>
      <c r="L256" s="88" t="s">
        <v>1525</v>
      </c>
      <c r="M256" s="88" t="s">
        <v>1525</v>
      </c>
      <c r="N256" s="80" t="s">
        <v>1525</v>
      </c>
      <c r="O256" s="80" t="s">
        <v>1525</v>
      </c>
      <c r="P256" s="80" t="s">
        <v>1525</v>
      </c>
      <c r="Q256" s="24">
        <v>16353151</v>
      </c>
      <c r="R256" s="32" t="s">
        <v>347</v>
      </c>
      <c r="S256" s="32" t="s">
        <v>348</v>
      </c>
    </row>
    <row r="257" spans="1:19" s="9" customFormat="1" x14ac:dyDescent="0.35">
      <c r="A257" s="26" t="s">
        <v>343</v>
      </c>
      <c r="B257" s="31">
        <v>2006</v>
      </c>
      <c r="C257" s="26" t="s">
        <v>488</v>
      </c>
      <c r="D257" s="26" t="s">
        <v>488</v>
      </c>
      <c r="E257" s="24" t="s">
        <v>122</v>
      </c>
      <c r="F257" s="24" t="s">
        <v>297</v>
      </c>
      <c r="G257" s="87" t="s">
        <v>1525</v>
      </c>
      <c r="H257" s="87" t="s">
        <v>1525</v>
      </c>
      <c r="I257" s="80" t="s">
        <v>1525</v>
      </c>
      <c r="J257" s="80" t="s">
        <v>1525</v>
      </c>
      <c r="K257" s="80" t="s">
        <v>1525</v>
      </c>
      <c r="L257" s="88" t="s">
        <v>1525</v>
      </c>
      <c r="M257" s="88" t="s">
        <v>1525</v>
      </c>
      <c r="N257" s="80" t="s">
        <v>1525</v>
      </c>
      <c r="O257" s="80" t="s">
        <v>1525</v>
      </c>
      <c r="P257" s="80" t="s">
        <v>1525</v>
      </c>
      <c r="Q257" s="24">
        <v>16353151</v>
      </c>
      <c r="R257" s="32" t="s">
        <v>347</v>
      </c>
      <c r="S257" s="32" t="s">
        <v>348</v>
      </c>
    </row>
    <row r="258" spans="1:19" s="9" customFormat="1" x14ac:dyDescent="0.35">
      <c r="A258" s="24" t="s">
        <v>1234</v>
      </c>
      <c r="B258" s="30">
        <v>2007</v>
      </c>
      <c r="C258" s="24" t="s">
        <v>714</v>
      </c>
      <c r="D258" s="24" t="s">
        <v>714</v>
      </c>
      <c r="E258" s="24" t="s">
        <v>154</v>
      </c>
      <c r="F258" s="24" t="s">
        <v>269</v>
      </c>
      <c r="G258" s="87" t="s">
        <v>1525</v>
      </c>
      <c r="H258" s="87" t="s">
        <v>1525</v>
      </c>
      <c r="I258" s="80" t="s">
        <v>1525</v>
      </c>
      <c r="J258" s="80" t="s">
        <v>1525</v>
      </c>
      <c r="K258" s="80" t="s">
        <v>1525</v>
      </c>
      <c r="L258" s="88" t="s">
        <v>1525</v>
      </c>
      <c r="M258" s="88" t="s">
        <v>1525</v>
      </c>
      <c r="N258" s="80" t="s">
        <v>1525</v>
      </c>
      <c r="O258" s="80" t="s">
        <v>1525</v>
      </c>
      <c r="P258" s="80" t="s">
        <v>1525</v>
      </c>
      <c r="Q258" s="24">
        <v>17596266</v>
      </c>
      <c r="R258" s="32" t="s">
        <v>1237</v>
      </c>
      <c r="S258" s="32" t="s">
        <v>1238</v>
      </c>
    </row>
    <row r="259" spans="1:19" s="9" customFormat="1" x14ac:dyDescent="0.35">
      <c r="A259" s="24" t="s">
        <v>791</v>
      </c>
      <c r="B259" s="30">
        <v>2008</v>
      </c>
      <c r="C259" s="24" t="s">
        <v>488</v>
      </c>
      <c r="D259" s="24" t="s">
        <v>488</v>
      </c>
      <c r="E259" s="24" t="s">
        <v>698</v>
      </c>
      <c r="F259" s="24" t="s">
        <v>481</v>
      </c>
      <c r="G259" s="87" t="s">
        <v>1525</v>
      </c>
      <c r="H259" s="87" t="s">
        <v>1525</v>
      </c>
      <c r="I259" s="79" t="s">
        <v>1525</v>
      </c>
      <c r="J259" s="79" t="s">
        <v>1525</v>
      </c>
      <c r="K259" s="79" t="s">
        <v>1525</v>
      </c>
      <c r="L259" s="88" t="s">
        <v>1525</v>
      </c>
      <c r="M259" s="88" t="s">
        <v>1525</v>
      </c>
      <c r="N259" s="79" t="s">
        <v>1525</v>
      </c>
      <c r="O259" s="79" t="s">
        <v>1525</v>
      </c>
      <c r="P259" s="79" t="s">
        <v>1525</v>
      </c>
      <c r="Q259" s="24">
        <v>18187390</v>
      </c>
      <c r="R259" s="32" t="s">
        <v>794</v>
      </c>
      <c r="S259" s="32" t="s">
        <v>795</v>
      </c>
    </row>
    <row r="260" spans="1:19" s="9" customFormat="1" x14ac:dyDescent="0.35">
      <c r="A260" s="24" t="s">
        <v>932</v>
      </c>
      <c r="B260" s="30">
        <v>2008</v>
      </c>
      <c r="C260" s="24" t="s">
        <v>344</v>
      </c>
      <c r="D260" s="24" t="s">
        <v>344</v>
      </c>
      <c r="E260" s="24" t="s">
        <v>154</v>
      </c>
      <c r="F260" s="24" t="s">
        <v>269</v>
      </c>
      <c r="G260" s="87" t="s">
        <v>1525</v>
      </c>
      <c r="H260" s="87" t="s">
        <v>1525</v>
      </c>
      <c r="I260" s="79" t="s">
        <v>1525</v>
      </c>
      <c r="J260" s="79" t="s">
        <v>1525</v>
      </c>
      <c r="K260" s="79" t="s">
        <v>1525</v>
      </c>
      <c r="L260" s="88" t="s">
        <v>1525</v>
      </c>
      <c r="M260" s="88" t="s">
        <v>1525</v>
      </c>
      <c r="N260" s="79" t="s">
        <v>1525</v>
      </c>
      <c r="O260" s="79" t="s">
        <v>1525</v>
      </c>
      <c r="P260" s="79" t="s">
        <v>1525</v>
      </c>
      <c r="Q260" s="24">
        <v>18221867</v>
      </c>
      <c r="R260" s="32" t="s">
        <v>934</v>
      </c>
      <c r="S260" s="32" t="s">
        <v>935</v>
      </c>
    </row>
    <row r="261" spans="1:19" s="9" customFormat="1" x14ac:dyDescent="0.35">
      <c r="A261" s="24" t="s">
        <v>932</v>
      </c>
      <c r="B261" s="30">
        <v>2008</v>
      </c>
      <c r="C261" s="24" t="s">
        <v>488</v>
      </c>
      <c r="D261" s="24" t="s">
        <v>488</v>
      </c>
      <c r="E261" s="24" t="s">
        <v>154</v>
      </c>
      <c r="F261" s="24" t="s">
        <v>269</v>
      </c>
      <c r="G261" s="87" t="s">
        <v>1525</v>
      </c>
      <c r="H261" s="87" t="s">
        <v>1525</v>
      </c>
      <c r="I261" s="79" t="s">
        <v>1525</v>
      </c>
      <c r="J261" s="79" t="s">
        <v>1525</v>
      </c>
      <c r="K261" s="79" t="s">
        <v>1525</v>
      </c>
      <c r="L261" s="88" t="s">
        <v>1525</v>
      </c>
      <c r="M261" s="88" t="s">
        <v>1525</v>
      </c>
      <c r="N261" s="79" t="s">
        <v>1525</v>
      </c>
      <c r="O261" s="79" t="s">
        <v>1525</v>
      </c>
      <c r="P261" s="79" t="s">
        <v>1525</v>
      </c>
      <c r="Q261" s="24">
        <v>18221867</v>
      </c>
      <c r="R261" s="32" t="s">
        <v>934</v>
      </c>
      <c r="S261" s="32" t="s">
        <v>935</v>
      </c>
    </row>
    <row r="262" spans="1:19" s="9" customFormat="1" x14ac:dyDescent="0.35">
      <c r="A262" s="24" t="s">
        <v>594</v>
      </c>
      <c r="B262" s="30">
        <v>2008</v>
      </c>
      <c r="C262" s="24" t="s">
        <v>344</v>
      </c>
      <c r="D262" s="24" t="s">
        <v>344</v>
      </c>
      <c r="E262" s="24" t="s">
        <v>111</v>
      </c>
      <c r="F262" s="24" t="s">
        <v>269</v>
      </c>
      <c r="G262" s="87" t="s">
        <v>1525</v>
      </c>
      <c r="H262" s="87" t="s">
        <v>1525</v>
      </c>
      <c r="I262" s="79" t="s">
        <v>1525</v>
      </c>
      <c r="J262" s="79" t="s">
        <v>1525</v>
      </c>
      <c r="K262" s="79" t="s">
        <v>1525</v>
      </c>
      <c r="L262" s="88" t="s">
        <v>1525</v>
      </c>
      <c r="M262" s="88" t="s">
        <v>1525</v>
      </c>
      <c r="N262" s="79" t="s">
        <v>1525</v>
      </c>
      <c r="O262" s="79" t="s">
        <v>1525</v>
      </c>
      <c r="P262" s="79" t="s">
        <v>1525</v>
      </c>
      <c r="Q262" s="24">
        <v>18268119</v>
      </c>
      <c r="R262" s="32" t="s">
        <v>597</v>
      </c>
      <c r="S262" s="32" t="s">
        <v>598</v>
      </c>
    </row>
    <row r="263" spans="1:19" s="9" customFormat="1" x14ac:dyDescent="0.35">
      <c r="A263" s="24" t="s">
        <v>594</v>
      </c>
      <c r="B263" s="30">
        <v>2008</v>
      </c>
      <c r="C263" s="24" t="s">
        <v>551</v>
      </c>
      <c r="D263" s="24" t="s">
        <v>551</v>
      </c>
      <c r="E263" s="24" t="s">
        <v>111</v>
      </c>
      <c r="F263" s="24" t="s">
        <v>269</v>
      </c>
      <c r="G263" s="87" t="s">
        <v>1525</v>
      </c>
      <c r="H263" s="87" t="s">
        <v>1525</v>
      </c>
      <c r="I263" s="79" t="s">
        <v>1525</v>
      </c>
      <c r="J263" s="79" t="s">
        <v>1525</v>
      </c>
      <c r="K263" s="79" t="s">
        <v>1525</v>
      </c>
      <c r="L263" s="88" t="s">
        <v>1525</v>
      </c>
      <c r="M263" s="88" t="s">
        <v>1525</v>
      </c>
      <c r="N263" s="79" t="s">
        <v>1525</v>
      </c>
      <c r="O263" s="79" t="s">
        <v>1525</v>
      </c>
      <c r="P263" s="79" t="s">
        <v>1525</v>
      </c>
      <c r="Q263" s="24">
        <v>18268119</v>
      </c>
      <c r="R263" s="32" t="s">
        <v>597</v>
      </c>
      <c r="S263" s="32" t="s">
        <v>598</v>
      </c>
    </row>
    <row r="264" spans="1:19" s="9" customFormat="1" x14ac:dyDescent="0.35">
      <c r="A264" s="24" t="s">
        <v>1315</v>
      </c>
      <c r="B264" s="30">
        <v>2008</v>
      </c>
      <c r="C264" s="24" t="s">
        <v>387</v>
      </c>
      <c r="D264" s="24" t="s">
        <v>387</v>
      </c>
      <c r="E264" s="24" t="s">
        <v>627</v>
      </c>
      <c r="F264" s="24" t="s">
        <v>448</v>
      </c>
      <c r="G264" s="87" t="s">
        <v>1525</v>
      </c>
      <c r="H264" s="87" t="s">
        <v>1525</v>
      </c>
      <c r="I264" s="79" t="s">
        <v>1525</v>
      </c>
      <c r="J264" s="79" t="s">
        <v>1525</v>
      </c>
      <c r="K264" s="79" t="s">
        <v>1525</v>
      </c>
      <c r="L264" s="88" t="s">
        <v>1525</v>
      </c>
      <c r="M264" s="88" t="s">
        <v>1525</v>
      </c>
      <c r="N264" s="79" t="s">
        <v>1525</v>
      </c>
      <c r="O264" s="79" t="s">
        <v>1525</v>
      </c>
      <c r="P264" s="79" t="s">
        <v>1525</v>
      </c>
      <c r="Q264" s="24">
        <v>18268120</v>
      </c>
      <c r="R264" s="32" t="s">
        <v>1317</v>
      </c>
      <c r="S264" s="32" t="s">
        <v>1318</v>
      </c>
    </row>
    <row r="265" spans="1:19" s="9" customFormat="1" x14ac:dyDescent="0.35">
      <c r="A265" s="24" t="s">
        <v>895</v>
      </c>
      <c r="B265" s="30">
        <v>2008</v>
      </c>
      <c r="C265" s="24" t="s">
        <v>780</v>
      </c>
      <c r="D265" s="24" t="s">
        <v>780</v>
      </c>
      <c r="E265" s="24" t="s">
        <v>154</v>
      </c>
      <c r="F265" s="24" t="s">
        <v>269</v>
      </c>
      <c r="G265" s="87" t="s">
        <v>1525</v>
      </c>
      <c r="H265" s="87" t="s">
        <v>1525</v>
      </c>
      <c r="I265" s="80" t="s">
        <v>1525</v>
      </c>
      <c r="J265" s="80" t="s">
        <v>1525</v>
      </c>
      <c r="K265" s="80" t="s">
        <v>1525</v>
      </c>
      <c r="L265" s="88" t="s">
        <v>1525</v>
      </c>
      <c r="M265" s="88" t="s">
        <v>1525</v>
      </c>
      <c r="N265" s="80" t="s">
        <v>1525</v>
      </c>
      <c r="O265" s="80" t="s">
        <v>1525</v>
      </c>
      <c r="P265" s="80" t="s">
        <v>1525</v>
      </c>
      <c r="Q265" s="24">
        <v>18483344</v>
      </c>
      <c r="R265" s="32" t="s">
        <v>898</v>
      </c>
      <c r="S265" s="32" t="s">
        <v>899</v>
      </c>
    </row>
    <row r="266" spans="1:19" s="9" customFormat="1" x14ac:dyDescent="0.35">
      <c r="A266" s="24" t="s">
        <v>892</v>
      </c>
      <c r="B266" s="30">
        <v>2009</v>
      </c>
      <c r="C266" s="24" t="s">
        <v>885</v>
      </c>
      <c r="D266" s="24" t="s">
        <v>714</v>
      </c>
      <c r="E266" s="24" t="s">
        <v>156</v>
      </c>
      <c r="F266" s="24" t="s">
        <v>463</v>
      </c>
      <c r="G266" s="87" t="s">
        <v>1525</v>
      </c>
      <c r="H266" s="87" t="s">
        <v>1525</v>
      </c>
      <c r="I266" s="79" t="s">
        <v>1525</v>
      </c>
      <c r="J266" s="79" t="s">
        <v>1525</v>
      </c>
      <c r="K266" s="79" t="s">
        <v>1525</v>
      </c>
      <c r="L266" s="88" t="s">
        <v>1525</v>
      </c>
      <c r="M266" s="88" t="s">
        <v>1525</v>
      </c>
      <c r="N266" s="79" t="s">
        <v>1525</v>
      </c>
      <c r="O266" s="79" t="s">
        <v>1525</v>
      </c>
      <c r="P266" s="79" t="s">
        <v>1525</v>
      </c>
      <c r="Q266" s="24">
        <v>19478235</v>
      </c>
      <c r="R266" s="32" t="s">
        <v>893</v>
      </c>
      <c r="S266" s="32" t="s">
        <v>894</v>
      </c>
    </row>
    <row r="267" spans="1:19" s="9" customFormat="1" x14ac:dyDescent="0.35">
      <c r="A267" s="24" t="s">
        <v>892</v>
      </c>
      <c r="B267" s="30">
        <v>2009</v>
      </c>
      <c r="C267" s="24" t="s">
        <v>415</v>
      </c>
      <c r="D267" s="24" t="s">
        <v>415</v>
      </c>
      <c r="E267" s="24" t="s">
        <v>156</v>
      </c>
      <c r="F267" s="24" t="s">
        <v>463</v>
      </c>
      <c r="G267" s="87" t="s">
        <v>1525</v>
      </c>
      <c r="H267" s="87" t="s">
        <v>1525</v>
      </c>
      <c r="I267" s="79" t="s">
        <v>1525</v>
      </c>
      <c r="J267" s="79" t="s">
        <v>1525</v>
      </c>
      <c r="K267" s="79" t="s">
        <v>1525</v>
      </c>
      <c r="L267" s="88" t="s">
        <v>1525</v>
      </c>
      <c r="M267" s="88" t="s">
        <v>1525</v>
      </c>
      <c r="N267" s="79" t="s">
        <v>1525</v>
      </c>
      <c r="O267" s="79" t="s">
        <v>1525</v>
      </c>
      <c r="P267" s="79" t="s">
        <v>1525</v>
      </c>
      <c r="Q267" s="24">
        <v>19478235</v>
      </c>
      <c r="R267" s="32" t="s">
        <v>893</v>
      </c>
      <c r="S267" s="32" t="s">
        <v>894</v>
      </c>
    </row>
    <row r="268" spans="1:19" s="9" customFormat="1" x14ac:dyDescent="0.35">
      <c r="A268" s="24" t="s">
        <v>833</v>
      </c>
      <c r="B268" s="30">
        <v>2009</v>
      </c>
      <c r="C268" s="24" t="s">
        <v>474</v>
      </c>
      <c r="D268" s="24" t="s">
        <v>474</v>
      </c>
      <c r="E268" s="24" t="s">
        <v>154</v>
      </c>
      <c r="F268" s="24" t="s">
        <v>269</v>
      </c>
      <c r="G268" s="87" t="s">
        <v>1525</v>
      </c>
      <c r="H268" s="87" t="s">
        <v>1525</v>
      </c>
      <c r="I268" s="80" t="s">
        <v>1525</v>
      </c>
      <c r="J268" s="80" t="s">
        <v>1525</v>
      </c>
      <c r="K268" s="80" t="s">
        <v>1525</v>
      </c>
      <c r="L268" s="88" t="s">
        <v>1525</v>
      </c>
      <c r="M268" s="88" t="s">
        <v>1525</v>
      </c>
      <c r="N268" s="80" t="s">
        <v>1525</v>
      </c>
      <c r="O268" s="80" t="s">
        <v>1525</v>
      </c>
      <c r="P268" s="80" t="s">
        <v>1525</v>
      </c>
      <c r="Q268" s="24">
        <v>19808953</v>
      </c>
      <c r="R268" s="32" t="s">
        <v>836</v>
      </c>
      <c r="S268" s="32" t="s">
        <v>837</v>
      </c>
    </row>
    <row r="269" spans="1:19" s="9" customFormat="1" x14ac:dyDescent="0.35">
      <c r="A269" s="24" t="s">
        <v>900</v>
      </c>
      <c r="B269" s="30">
        <v>2010</v>
      </c>
      <c r="C269" s="24" t="s">
        <v>307</v>
      </c>
      <c r="D269" s="24" t="s">
        <v>307</v>
      </c>
      <c r="E269" s="24" t="s">
        <v>188</v>
      </c>
      <c r="F269" s="24" t="s">
        <v>341</v>
      </c>
      <c r="G269" s="87" t="s">
        <v>1525</v>
      </c>
      <c r="H269" s="87" t="s">
        <v>1525</v>
      </c>
      <c r="I269" s="80" t="s">
        <v>1525</v>
      </c>
      <c r="J269" s="80" t="s">
        <v>1525</v>
      </c>
      <c r="K269" s="80" t="s">
        <v>1525</v>
      </c>
      <c r="L269" s="88" t="s">
        <v>1525</v>
      </c>
      <c r="M269" s="88" t="s">
        <v>1525</v>
      </c>
      <c r="N269" s="80" t="s">
        <v>1525</v>
      </c>
      <c r="O269" s="80" t="s">
        <v>1525</v>
      </c>
      <c r="P269" s="80" t="s">
        <v>1525</v>
      </c>
      <c r="Q269" s="24">
        <v>20010947</v>
      </c>
      <c r="R269" s="32" t="s">
        <v>902</v>
      </c>
      <c r="S269" s="32" t="s">
        <v>903</v>
      </c>
    </row>
    <row r="270" spans="1:19" s="9" customFormat="1" x14ac:dyDescent="0.35">
      <c r="A270" s="24" t="s">
        <v>386</v>
      </c>
      <c r="B270" s="30">
        <v>2010</v>
      </c>
      <c r="C270" s="24" t="s">
        <v>387</v>
      </c>
      <c r="D270" s="24" t="s">
        <v>387</v>
      </c>
      <c r="E270" s="24" t="s">
        <v>421</v>
      </c>
      <c r="F270" s="24" t="s">
        <v>269</v>
      </c>
      <c r="G270" s="87" t="s">
        <v>1525</v>
      </c>
      <c r="H270" s="87" t="s">
        <v>1525</v>
      </c>
      <c r="I270" s="79" t="s">
        <v>1525</v>
      </c>
      <c r="J270" s="79" t="s">
        <v>1525</v>
      </c>
      <c r="K270" s="79" t="s">
        <v>1525</v>
      </c>
      <c r="L270" s="88" t="s">
        <v>1525</v>
      </c>
      <c r="M270" s="88" t="s">
        <v>1525</v>
      </c>
      <c r="N270" s="79" t="s">
        <v>1525</v>
      </c>
      <c r="O270" s="79" t="s">
        <v>1525</v>
      </c>
      <c r="P270" s="79" t="s">
        <v>1525</v>
      </c>
      <c r="Q270" s="24">
        <v>20458087</v>
      </c>
      <c r="R270" s="32" t="s">
        <v>390</v>
      </c>
      <c r="S270" s="32" t="s">
        <v>391</v>
      </c>
    </row>
    <row r="271" spans="1:19" s="9" customFormat="1" x14ac:dyDescent="0.35">
      <c r="A271" s="24" t="s">
        <v>754</v>
      </c>
      <c r="B271" s="30">
        <v>2010</v>
      </c>
      <c r="C271" s="24" t="s">
        <v>714</v>
      </c>
      <c r="D271" s="24" t="s">
        <v>714</v>
      </c>
      <c r="E271" s="24" t="s">
        <v>442</v>
      </c>
      <c r="F271" s="24" t="s">
        <v>380</v>
      </c>
      <c r="G271" s="87" t="s">
        <v>1525</v>
      </c>
      <c r="H271" s="87" t="s">
        <v>1525</v>
      </c>
      <c r="I271" s="80" t="s">
        <v>1525</v>
      </c>
      <c r="J271" s="80" t="s">
        <v>1525</v>
      </c>
      <c r="K271" s="80" t="s">
        <v>1525</v>
      </c>
      <c r="L271" s="88" t="s">
        <v>1525</v>
      </c>
      <c r="M271" s="88" t="s">
        <v>1525</v>
      </c>
      <c r="N271" s="80" t="s">
        <v>1525</v>
      </c>
      <c r="O271" s="80" t="s">
        <v>1525</v>
      </c>
      <c r="P271" s="80" t="s">
        <v>1525</v>
      </c>
      <c r="Q271" s="24">
        <v>20501768</v>
      </c>
      <c r="R271" s="32" t="s">
        <v>756</v>
      </c>
      <c r="S271" s="32" t="s">
        <v>757</v>
      </c>
    </row>
    <row r="272" spans="1:19" s="9" customFormat="1" x14ac:dyDescent="0.35">
      <c r="A272" s="24" t="s">
        <v>773</v>
      </c>
      <c r="B272" s="30">
        <v>2011</v>
      </c>
      <c r="C272" s="24" t="s">
        <v>474</v>
      </c>
      <c r="D272" s="24" t="s">
        <v>474</v>
      </c>
      <c r="E272" s="24" t="s">
        <v>62</v>
      </c>
      <c r="F272" s="24" t="s">
        <v>303</v>
      </c>
      <c r="G272" s="87" t="s">
        <v>1525</v>
      </c>
      <c r="H272" s="87" t="s">
        <v>1525</v>
      </c>
      <c r="I272" s="79" t="s">
        <v>1525</v>
      </c>
      <c r="J272" s="79" t="s">
        <v>1525</v>
      </c>
      <c r="K272" s="79" t="s">
        <v>1525</v>
      </c>
      <c r="L272" s="88" t="s">
        <v>1525</v>
      </c>
      <c r="M272" s="88" t="s">
        <v>1525</v>
      </c>
      <c r="N272" s="79" t="s">
        <v>1525</v>
      </c>
      <c r="O272" s="79" t="s">
        <v>1525</v>
      </c>
      <c r="P272" s="79" t="s">
        <v>1525</v>
      </c>
      <c r="Q272" s="24">
        <v>21685234</v>
      </c>
      <c r="R272" s="32" t="s">
        <v>776</v>
      </c>
      <c r="S272" s="32" t="s">
        <v>777</v>
      </c>
    </row>
    <row r="273" spans="1:19" s="9" customFormat="1" x14ac:dyDescent="0.35">
      <c r="A273" s="24" t="s">
        <v>1069</v>
      </c>
      <c r="B273" s="30">
        <v>2012</v>
      </c>
      <c r="C273" s="24" t="s">
        <v>334</v>
      </c>
      <c r="D273" s="24" t="s">
        <v>334</v>
      </c>
      <c r="E273" s="24" t="s">
        <v>223</v>
      </c>
      <c r="F273" s="24" t="s">
        <v>269</v>
      </c>
      <c r="G273" s="87" t="s">
        <v>1525</v>
      </c>
      <c r="H273" s="87" t="s">
        <v>1525</v>
      </c>
      <c r="I273" s="79" t="s">
        <v>1525</v>
      </c>
      <c r="J273" s="79" t="s">
        <v>1525</v>
      </c>
      <c r="K273" s="79" t="s">
        <v>1525</v>
      </c>
      <c r="L273" s="88" t="s">
        <v>1525</v>
      </c>
      <c r="M273" s="88" t="s">
        <v>1525</v>
      </c>
      <c r="N273" s="79" t="s">
        <v>1525</v>
      </c>
      <c r="O273" s="79" t="s">
        <v>1525</v>
      </c>
      <c r="P273" s="79" t="s">
        <v>1525</v>
      </c>
      <c r="Q273" s="24">
        <v>22377763</v>
      </c>
      <c r="R273" s="32" t="s">
        <v>1071</v>
      </c>
      <c r="S273" s="32" t="s">
        <v>1072</v>
      </c>
    </row>
    <row r="274" spans="1:19" s="9" customFormat="1" x14ac:dyDescent="0.35">
      <c r="A274" s="24" t="s">
        <v>582</v>
      </c>
      <c r="B274" s="30">
        <v>2013</v>
      </c>
      <c r="C274" s="24" t="s">
        <v>740</v>
      </c>
      <c r="D274" s="24" t="s">
        <v>455</v>
      </c>
      <c r="E274" s="24" t="s">
        <v>154</v>
      </c>
      <c r="F274" s="24" t="s">
        <v>269</v>
      </c>
      <c r="G274" s="87" t="s">
        <v>1525</v>
      </c>
      <c r="H274" s="87" t="s">
        <v>1525</v>
      </c>
      <c r="I274" s="80" t="s">
        <v>1525</v>
      </c>
      <c r="J274" s="80" t="s">
        <v>1525</v>
      </c>
      <c r="K274" s="80" t="s">
        <v>1525</v>
      </c>
      <c r="L274" s="88" t="s">
        <v>1525</v>
      </c>
      <c r="M274" s="88" t="s">
        <v>1525</v>
      </c>
      <c r="N274" s="80" t="s">
        <v>1525</v>
      </c>
      <c r="O274" s="80" t="s">
        <v>1525</v>
      </c>
      <c r="P274" s="80" t="s">
        <v>1525</v>
      </c>
      <c r="Q274" s="24">
        <v>23625904</v>
      </c>
      <c r="R274" s="32" t="s">
        <v>742</v>
      </c>
      <c r="S274" s="32" t="s">
        <v>743</v>
      </c>
    </row>
    <row r="275" spans="1:19" s="9" customFormat="1" x14ac:dyDescent="0.35">
      <c r="A275" s="24" t="s">
        <v>838</v>
      </c>
      <c r="B275" s="30">
        <v>2013</v>
      </c>
      <c r="C275" s="24" t="s">
        <v>621</v>
      </c>
      <c r="D275" s="24" t="s">
        <v>491</v>
      </c>
      <c r="E275" s="24" t="s">
        <v>223</v>
      </c>
      <c r="F275" s="24" t="s">
        <v>269</v>
      </c>
      <c r="G275" s="87" t="s">
        <v>1525</v>
      </c>
      <c r="H275" s="87" t="s">
        <v>1525</v>
      </c>
      <c r="I275" s="79" t="s">
        <v>1525</v>
      </c>
      <c r="J275" s="79" t="s">
        <v>1525</v>
      </c>
      <c r="K275" s="79" t="s">
        <v>1525</v>
      </c>
      <c r="L275" s="88" t="s">
        <v>1525</v>
      </c>
      <c r="M275" s="88" t="s">
        <v>1525</v>
      </c>
      <c r="N275" s="79" t="s">
        <v>1525</v>
      </c>
      <c r="O275" s="79" t="s">
        <v>1525</v>
      </c>
      <c r="P275" s="79" t="s">
        <v>1525</v>
      </c>
      <c r="Q275" s="24">
        <v>23665301</v>
      </c>
      <c r="R275" s="32" t="s">
        <v>841</v>
      </c>
      <c r="S275" s="32" t="s">
        <v>842</v>
      </c>
    </row>
    <row r="276" spans="1:19" s="9" customFormat="1" x14ac:dyDescent="0.35">
      <c r="A276" s="24" t="s">
        <v>697</v>
      </c>
      <c r="B276" s="30">
        <v>2013</v>
      </c>
      <c r="C276" s="24" t="s">
        <v>474</v>
      </c>
      <c r="D276" s="24" t="s">
        <v>474</v>
      </c>
      <c r="E276" s="24" t="s">
        <v>698</v>
      </c>
      <c r="F276" s="24" t="s">
        <v>481</v>
      </c>
      <c r="G276" s="87" t="s">
        <v>1525</v>
      </c>
      <c r="H276" s="87" t="s">
        <v>1525</v>
      </c>
      <c r="I276" s="79" t="s">
        <v>1525</v>
      </c>
      <c r="J276" s="79" t="s">
        <v>1525</v>
      </c>
      <c r="K276" s="79" t="s">
        <v>1525</v>
      </c>
      <c r="L276" s="88" t="s">
        <v>1525</v>
      </c>
      <c r="M276" s="88" t="s">
        <v>1525</v>
      </c>
      <c r="N276" s="79" t="s">
        <v>1525</v>
      </c>
      <c r="O276" s="79" t="s">
        <v>1525</v>
      </c>
      <c r="P276" s="79" t="s">
        <v>1525</v>
      </c>
      <c r="Q276" s="24">
        <v>23778522</v>
      </c>
      <c r="R276" s="32" t="s">
        <v>701</v>
      </c>
      <c r="S276" s="32" t="s">
        <v>702</v>
      </c>
    </row>
    <row r="277" spans="1:19" s="9" customFormat="1" x14ac:dyDescent="0.35">
      <c r="A277" s="24" t="s">
        <v>1052</v>
      </c>
      <c r="B277" s="30">
        <v>2013</v>
      </c>
      <c r="C277" s="24" t="s">
        <v>307</v>
      </c>
      <c r="D277" s="24" t="s">
        <v>307</v>
      </c>
      <c r="E277" s="24" t="s">
        <v>154</v>
      </c>
      <c r="F277" s="24" t="s">
        <v>269</v>
      </c>
      <c r="G277" s="87" t="s">
        <v>1525</v>
      </c>
      <c r="H277" s="87" t="s">
        <v>1525</v>
      </c>
      <c r="I277" s="80" t="s">
        <v>1525</v>
      </c>
      <c r="J277" s="80" t="s">
        <v>1525</v>
      </c>
      <c r="K277" s="80" t="s">
        <v>1525</v>
      </c>
      <c r="L277" s="88" t="s">
        <v>1525</v>
      </c>
      <c r="M277" s="88" t="s">
        <v>1525</v>
      </c>
      <c r="N277" s="80" t="s">
        <v>1525</v>
      </c>
      <c r="O277" s="80" t="s">
        <v>1525</v>
      </c>
      <c r="P277" s="80" t="s">
        <v>1525</v>
      </c>
      <c r="Q277" s="24">
        <v>23940620</v>
      </c>
      <c r="R277" s="32" t="s">
        <v>1054</v>
      </c>
      <c r="S277" s="32" t="s">
        <v>1055</v>
      </c>
    </row>
    <row r="278" spans="1:19" s="9" customFormat="1" x14ac:dyDescent="0.35">
      <c r="A278" s="24" t="s">
        <v>926</v>
      </c>
      <c r="B278" s="30">
        <v>2014</v>
      </c>
      <c r="C278" s="24" t="s">
        <v>780</v>
      </c>
      <c r="D278" s="24" t="s">
        <v>780</v>
      </c>
      <c r="E278" s="24" t="s">
        <v>46</v>
      </c>
      <c r="F278" s="24" t="s">
        <v>394</v>
      </c>
      <c r="G278" s="87" t="s">
        <v>1525</v>
      </c>
      <c r="H278" s="87" t="s">
        <v>1525</v>
      </c>
      <c r="I278" s="79" t="s">
        <v>1525</v>
      </c>
      <c r="J278" s="79" t="s">
        <v>1525</v>
      </c>
      <c r="K278" s="79" t="s">
        <v>1525</v>
      </c>
      <c r="L278" s="88" t="s">
        <v>1525</v>
      </c>
      <c r="M278" s="88" t="s">
        <v>1525</v>
      </c>
      <c r="N278" s="79" t="s">
        <v>1525</v>
      </c>
      <c r="O278" s="79" t="s">
        <v>1525</v>
      </c>
      <c r="P278" s="79" t="s">
        <v>1525</v>
      </c>
      <c r="Q278" s="24">
        <v>25129328</v>
      </c>
      <c r="R278" s="32" t="s">
        <v>929</v>
      </c>
      <c r="S278" s="32" t="s">
        <v>930</v>
      </c>
    </row>
    <row r="279" spans="1:19" s="9" customFormat="1" x14ac:dyDescent="0.35">
      <c r="A279" s="24" t="s">
        <v>926</v>
      </c>
      <c r="B279" s="30">
        <v>2014</v>
      </c>
      <c r="C279" s="24" t="s">
        <v>393</v>
      </c>
      <c r="D279" s="24" t="s">
        <v>393</v>
      </c>
      <c r="E279" s="24" t="s">
        <v>46</v>
      </c>
      <c r="F279" s="24" t="s">
        <v>394</v>
      </c>
      <c r="G279" s="87" t="s">
        <v>1525</v>
      </c>
      <c r="H279" s="87" t="s">
        <v>1525</v>
      </c>
      <c r="I279" s="79" t="s">
        <v>1525</v>
      </c>
      <c r="J279" s="79" t="s">
        <v>1525</v>
      </c>
      <c r="K279" s="79" t="s">
        <v>1525</v>
      </c>
      <c r="L279" s="88" t="s">
        <v>1525</v>
      </c>
      <c r="M279" s="88" t="s">
        <v>1525</v>
      </c>
      <c r="N279" s="79" t="s">
        <v>1525</v>
      </c>
      <c r="O279" s="79" t="s">
        <v>1525</v>
      </c>
      <c r="P279" s="79" t="s">
        <v>1525</v>
      </c>
      <c r="Q279" s="24">
        <v>25129328</v>
      </c>
      <c r="R279" s="32" t="s">
        <v>929</v>
      </c>
      <c r="S279" s="32" t="s">
        <v>930</v>
      </c>
    </row>
    <row r="280" spans="1:19" s="9" customFormat="1" x14ac:dyDescent="0.35">
      <c r="A280" s="24" t="s">
        <v>926</v>
      </c>
      <c r="B280" s="30">
        <v>2014</v>
      </c>
      <c r="C280" s="24" t="s">
        <v>268</v>
      </c>
      <c r="D280" s="24" t="s">
        <v>268</v>
      </c>
      <c r="E280" s="24" t="s">
        <v>46</v>
      </c>
      <c r="F280" s="24" t="s">
        <v>394</v>
      </c>
      <c r="G280" s="87" t="s">
        <v>1525</v>
      </c>
      <c r="H280" s="87" t="s">
        <v>1525</v>
      </c>
      <c r="I280" s="79" t="s">
        <v>1525</v>
      </c>
      <c r="J280" s="79" t="s">
        <v>1525</v>
      </c>
      <c r="K280" s="79" t="s">
        <v>1525</v>
      </c>
      <c r="L280" s="88" t="s">
        <v>1525</v>
      </c>
      <c r="M280" s="88" t="s">
        <v>1525</v>
      </c>
      <c r="N280" s="79" t="s">
        <v>1525</v>
      </c>
      <c r="O280" s="79" t="s">
        <v>1525</v>
      </c>
      <c r="P280" s="79" t="s">
        <v>1525</v>
      </c>
      <c r="Q280" s="24">
        <v>25129328</v>
      </c>
      <c r="R280" s="32" t="s">
        <v>929</v>
      </c>
      <c r="S280" s="32" t="s">
        <v>930</v>
      </c>
    </row>
    <row r="281" spans="1:19" s="9" customFormat="1" x14ac:dyDescent="0.35">
      <c r="A281" s="24" t="s">
        <v>926</v>
      </c>
      <c r="B281" s="30">
        <v>2014</v>
      </c>
      <c r="C281" s="24" t="s">
        <v>462</v>
      </c>
      <c r="D281" s="24" t="s">
        <v>462</v>
      </c>
      <c r="E281" s="24" t="s">
        <v>46</v>
      </c>
      <c r="F281" s="24" t="s">
        <v>394</v>
      </c>
      <c r="G281" s="87" t="s">
        <v>1525</v>
      </c>
      <c r="H281" s="87" t="s">
        <v>1525</v>
      </c>
      <c r="I281" s="79" t="s">
        <v>1525</v>
      </c>
      <c r="J281" s="79" t="s">
        <v>1525</v>
      </c>
      <c r="K281" s="79" t="s">
        <v>1525</v>
      </c>
      <c r="L281" s="88" t="s">
        <v>1525</v>
      </c>
      <c r="M281" s="88" t="s">
        <v>1525</v>
      </c>
      <c r="N281" s="79" t="s">
        <v>1525</v>
      </c>
      <c r="O281" s="79" t="s">
        <v>1525</v>
      </c>
      <c r="P281" s="79" t="s">
        <v>1525</v>
      </c>
      <c r="Q281" s="24">
        <v>25129328</v>
      </c>
      <c r="R281" s="32" t="s">
        <v>929</v>
      </c>
      <c r="S281" s="32" t="s">
        <v>930</v>
      </c>
    </row>
    <row r="282" spans="1:19" s="9" customFormat="1" x14ac:dyDescent="0.35">
      <c r="A282" s="24" t="s">
        <v>926</v>
      </c>
      <c r="B282" s="30">
        <v>2014</v>
      </c>
      <c r="C282" s="24" t="s">
        <v>491</v>
      </c>
      <c r="D282" s="24" t="s">
        <v>491</v>
      </c>
      <c r="E282" s="24" t="s">
        <v>46</v>
      </c>
      <c r="F282" s="24" t="s">
        <v>394</v>
      </c>
      <c r="G282" s="87" t="s">
        <v>1525</v>
      </c>
      <c r="H282" s="87" t="s">
        <v>1525</v>
      </c>
      <c r="I282" s="79" t="s">
        <v>1525</v>
      </c>
      <c r="J282" s="79" t="s">
        <v>1525</v>
      </c>
      <c r="K282" s="79" t="s">
        <v>1525</v>
      </c>
      <c r="L282" s="88" t="s">
        <v>1525</v>
      </c>
      <c r="M282" s="88" t="s">
        <v>1525</v>
      </c>
      <c r="N282" s="79" t="s">
        <v>1525</v>
      </c>
      <c r="O282" s="79" t="s">
        <v>1525</v>
      </c>
      <c r="P282" s="79" t="s">
        <v>1525</v>
      </c>
      <c r="Q282" s="24">
        <v>25129328</v>
      </c>
      <c r="R282" s="32" t="s">
        <v>929</v>
      </c>
      <c r="S282" s="32" t="s">
        <v>930</v>
      </c>
    </row>
    <row r="283" spans="1:19" s="9" customFormat="1" x14ac:dyDescent="0.35">
      <c r="A283" s="24" t="s">
        <v>926</v>
      </c>
      <c r="B283" s="30">
        <v>2014</v>
      </c>
      <c r="C283" s="24" t="s">
        <v>455</v>
      </c>
      <c r="D283" s="24" t="s">
        <v>455</v>
      </c>
      <c r="E283" s="24" t="s">
        <v>46</v>
      </c>
      <c r="F283" s="24" t="s">
        <v>394</v>
      </c>
      <c r="G283" s="87" t="s">
        <v>1525</v>
      </c>
      <c r="H283" s="87" t="s">
        <v>1525</v>
      </c>
      <c r="I283" s="79" t="s">
        <v>1525</v>
      </c>
      <c r="J283" s="79" t="s">
        <v>1525</v>
      </c>
      <c r="K283" s="79" t="s">
        <v>1525</v>
      </c>
      <c r="L283" s="88" t="s">
        <v>1525</v>
      </c>
      <c r="M283" s="88" t="s">
        <v>1525</v>
      </c>
      <c r="N283" s="79" t="s">
        <v>1525</v>
      </c>
      <c r="O283" s="79" t="s">
        <v>1525</v>
      </c>
      <c r="P283" s="79" t="s">
        <v>1525</v>
      </c>
      <c r="Q283" s="24">
        <v>25129328</v>
      </c>
      <c r="R283" s="32" t="s">
        <v>929</v>
      </c>
      <c r="S283" s="32" t="s">
        <v>930</v>
      </c>
    </row>
    <row r="284" spans="1:19" s="9" customFormat="1" x14ac:dyDescent="0.35">
      <c r="A284" s="24" t="s">
        <v>926</v>
      </c>
      <c r="B284" s="30">
        <v>2014</v>
      </c>
      <c r="C284" s="24" t="s">
        <v>283</v>
      </c>
      <c r="D284" s="24" t="s">
        <v>283</v>
      </c>
      <c r="E284" s="24" t="s">
        <v>46</v>
      </c>
      <c r="F284" s="24" t="s">
        <v>394</v>
      </c>
      <c r="G284" s="87" t="s">
        <v>1525</v>
      </c>
      <c r="H284" s="87" t="s">
        <v>1525</v>
      </c>
      <c r="I284" s="79" t="s">
        <v>1525</v>
      </c>
      <c r="J284" s="79" t="s">
        <v>1525</v>
      </c>
      <c r="K284" s="79" t="s">
        <v>1525</v>
      </c>
      <c r="L284" s="88" t="s">
        <v>1525</v>
      </c>
      <c r="M284" s="88" t="s">
        <v>1525</v>
      </c>
      <c r="N284" s="79" t="s">
        <v>1525</v>
      </c>
      <c r="O284" s="79" t="s">
        <v>1525</v>
      </c>
      <c r="P284" s="79" t="s">
        <v>1525</v>
      </c>
      <c r="Q284" s="24">
        <v>25129328</v>
      </c>
      <c r="R284" s="32" t="s">
        <v>929</v>
      </c>
      <c r="S284" s="32" t="s">
        <v>930</v>
      </c>
    </row>
    <row r="285" spans="1:19" s="9" customFormat="1" x14ac:dyDescent="0.35">
      <c r="A285" s="24" t="s">
        <v>926</v>
      </c>
      <c r="B285" s="30">
        <v>2014</v>
      </c>
      <c r="C285" s="24" t="s">
        <v>307</v>
      </c>
      <c r="D285" s="24" t="s">
        <v>307</v>
      </c>
      <c r="E285" s="24" t="s">
        <v>46</v>
      </c>
      <c r="F285" s="24" t="s">
        <v>394</v>
      </c>
      <c r="G285" s="87" t="s">
        <v>1525</v>
      </c>
      <c r="H285" s="87" t="s">
        <v>1525</v>
      </c>
      <c r="I285" s="79" t="s">
        <v>1525</v>
      </c>
      <c r="J285" s="79" t="s">
        <v>1525</v>
      </c>
      <c r="K285" s="79" t="s">
        <v>1525</v>
      </c>
      <c r="L285" s="88" t="s">
        <v>1525</v>
      </c>
      <c r="M285" s="88" t="s">
        <v>1525</v>
      </c>
      <c r="N285" s="79" t="s">
        <v>1525</v>
      </c>
      <c r="O285" s="79" t="s">
        <v>1525</v>
      </c>
      <c r="P285" s="79" t="s">
        <v>1525</v>
      </c>
      <c r="Q285" s="24">
        <v>25129328</v>
      </c>
      <c r="R285" s="32" t="s">
        <v>929</v>
      </c>
      <c r="S285" s="32" t="s">
        <v>930</v>
      </c>
    </row>
    <row r="286" spans="1:19" s="9" customFormat="1" x14ac:dyDescent="0.35">
      <c r="A286" s="24" t="s">
        <v>926</v>
      </c>
      <c r="B286" s="30">
        <v>2014</v>
      </c>
      <c r="C286" s="24" t="s">
        <v>334</v>
      </c>
      <c r="D286" s="24" t="s">
        <v>334</v>
      </c>
      <c r="E286" s="24" t="s">
        <v>46</v>
      </c>
      <c r="F286" s="24" t="s">
        <v>394</v>
      </c>
      <c r="G286" s="87" t="s">
        <v>1525</v>
      </c>
      <c r="H286" s="87" t="s">
        <v>1525</v>
      </c>
      <c r="I286" s="79" t="s">
        <v>1525</v>
      </c>
      <c r="J286" s="79" t="s">
        <v>1525</v>
      </c>
      <c r="K286" s="79" t="s">
        <v>1525</v>
      </c>
      <c r="L286" s="88" t="s">
        <v>1525</v>
      </c>
      <c r="M286" s="88" t="s">
        <v>1525</v>
      </c>
      <c r="N286" s="79" t="s">
        <v>1525</v>
      </c>
      <c r="O286" s="79" t="s">
        <v>1525</v>
      </c>
      <c r="P286" s="79" t="s">
        <v>1525</v>
      </c>
      <c r="Q286" s="24">
        <v>25129328</v>
      </c>
      <c r="R286" s="32" t="s">
        <v>929</v>
      </c>
      <c r="S286" s="32" t="s">
        <v>930</v>
      </c>
    </row>
    <row r="287" spans="1:19" s="9" customFormat="1" x14ac:dyDescent="0.35">
      <c r="A287" s="24" t="s">
        <v>926</v>
      </c>
      <c r="B287" s="30">
        <v>2014</v>
      </c>
      <c r="C287" s="24" t="s">
        <v>415</v>
      </c>
      <c r="D287" s="24" t="s">
        <v>415</v>
      </c>
      <c r="E287" s="24" t="s">
        <v>46</v>
      </c>
      <c r="F287" s="24" t="s">
        <v>394</v>
      </c>
      <c r="G287" s="87" t="s">
        <v>1525</v>
      </c>
      <c r="H287" s="87" t="s">
        <v>1525</v>
      </c>
      <c r="I287" s="79" t="s">
        <v>1525</v>
      </c>
      <c r="J287" s="79" t="s">
        <v>1525</v>
      </c>
      <c r="K287" s="79" t="s">
        <v>1525</v>
      </c>
      <c r="L287" s="88" t="s">
        <v>1525</v>
      </c>
      <c r="M287" s="88" t="s">
        <v>1525</v>
      </c>
      <c r="N287" s="79" t="s">
        <v>1525</v>
      </c>
      <c r="O287" s="79" t="s">
        <v>1525</v>
      </c>
      <c r="P287" s="79" t="s">
        <v>1525</v>
      </c>
      <c r="Q287" s="24">
        <v>25129328</v>
      </c>
      <c r="R287" s="32" t="s">
        <v>929</v>
      </c>
      <c r="S287" s="32" t="s">
        <v>930</v>
      </c>
    </row>
    <row r="288" spans="1:19" s="9" customFormat="1" x14ac:dyDescent="0.35">
      <c r="A288" s="24" t="s">
        <v>926</v>
      </c>
      <c r="B288" s="30">
        <v>2014</v>
      </c>
      <c r="C288" s="24" t="s">
        <v>714</v>
      </c>
      <c r="D288" s="24" t="s">
        <v>714</v>
      </c>
      <c r="E288" s="24" t="s">
        <v>46</v>
      </c>
      <c r="F288" s="24" t="s">
        <v>394</v>
      </c>
      <c r="G288" s="87" t="s">
        <v>1525</v>
      </c>
      <c r="H288" s="87" t="s">
        <v>1525</v>
      </c>
      <c r="I288" s="79" t="s">
        <v>1525</v>
      </c>
      <c r="J288" s="79" t="s">
        <v>1525</v>
      </c>
      <c r="K288" s="79" t="s">
        <v>1525</v>
      </c>
      <c r="L288" s="88" t="s">
        <v>1525</v>
      </c>
      <c r="M288" s="88" t="s">
        <v>1525</v>
      </c>
      <c r="N288" s="79" t="s">
        <v>1525</v>
      </c>
      <c r="O288" s="79" t="s">
        <v>1525</v>
      </c>
      <c r="P288" s="79" t="s">
        <v>1525</v>
      </c>
      <c r="Q288" s="24">
        <v>25129328</v>
      </c>
      <c r="R288" s="32" t="s">
        <v>929</v>
      </c>
      <c r="S288" s="32" t="s">
        <v>930</v>
      </c>
    </row>
    <row r="289" spans="1:19" s="9" customFormat="1" x14ac:dyDescent="0.35">
      <c r="A289" s="24" t="s">
        <v>926</v>
      </c>
      <c r="B289" s="30">
        <v>2014</v>
      </c>
      <c r="C289" s="24" t="s">
        <v>387</v>
      </c>
      <c r="D289" s="24" t="s">
        <v>387</v>
      </c>
      <c r="E289" s="24" t="s">
        <v>46</v>
      </c>
      <c r="F289" s="24" t="s">
        <v>394</v>
      </c>
      <c r="G289" s="87" t="s">
        <v>1525</v>
      </c>
      <c r="H289" s="87" t="s">
        <v>1525</v>
      </c>
      <c r="I289" s="79" t="s">
        <v>1525</v>
      </c>
      <c r="J289" s="79" t="s">
        <v>1525</v>
      </c>
      <c r="K289" s="79" t="s">
        <v>1525</v>
      </c>
      <c r="L289" s="88" t="s">
        <v>1525</v>
      </c>
      <c r="M289" s="88" t="s">
        <v>1525</v>
      </c>
      <c r="N289" s="79" t="s">
        <v>1525</v>
      </c>
      <c r="O289" s="79" t="s">
        <v>1525</v>
      </c>
      <c r="P289" s="79" t="s">
        <v>1525</v>
      </c>
      <c r="Q289" s="24">
        <v>25129328</v>
      </c>
      <c r="R289" s="32" t="s">
        <v>929</v>
      </c>
      <c r="S289" s="32" t="s">
        <v>930</v>
      </c>
    </row>
    <row r="290" spans="1:19" s="9" customFormat="1" x14ac:dyDescent="0.35">
      <c r="A290" s="24" t="s">
        <v>926</v>
      </c>
      <c r="B290" s="30">
        <v>2014</v>
      </c>
      <c r="C290" s="24" t="s">
        <v>296</v>
      </c>
      <c r="D290" s="24" t="s">
        <v>296</v>
      </c>
      <c r="E290" s="24" t="s">
        <v>46</v>
      </c>
      <c r="F290" s="24" t="s">
        <v>394</v>
      </c>
      <c r="G290" s="87" t="s">
        <v>1525</v>
      </c>
      <c r="H290" s="87" t="s">
        <v>1525</v>
      </c>
      <c r="I290" s="79" t="s">
        <v>1525</v>
      </c>
      <c r="J290" s="79" t="s">
        <v>1525</v>
      </c>
      <c r="K290" s="79" t="s">
        <v>1525</v>
      </c>
      <c r="L290" s="88" t="s">
        <v>1525</v>
      </c>
      <c r="M290" s="88" t="s">
        <v>1525</v>
      </c>
      <c r="N290" s="79" t="s">
        <v>1525</v>
      </c>
      <c r="O290" s="79" t="s">
        <v>1525</v>
      </c>
      <c r="P290" s="79" t="s">
        <v>1525</v>
      </c>
      <c r="Q290" s="24">
        <v>25129328</v>
      </c>
      <c r="R290" s="32" t="s">
        <v>929</v>
      </c>
      <c r="S290" s="32" t="s">
        <v>930</v>
      </c>
    </row>
    <row r="291" spans="1:19" s="9" customFormat="1" x14ac:dyDescent="0.35">
      <c r="A291" s="24" t="s">
        <v>1333</v>
      </c>
      <c r="B291" s="30">
        <v>2015</v>
      </c>
      <c r="C291" s="24" t="s">
        <v>334</v>
      </c>
      <c r="D291" s="24" t="s">
        <v>334</v>
      </c>
      <c r="E291" s="24" t="s">
        <v>154</v>
      </c>
      <c r="F291" s="24" t="s">
        <v>269</v>
      </c>
      <c r="G291" s="87" t="s">
        <v>1525</v>
      </c>
      <c r="H291" s="87" t="s">
        <v>1525</v>
      </c>
      <c r="I291" s="80" t="s">
        <v>1525</v>
      </c>
      <c r="J291" s="80" t="s">
        <v>1525</v>
      </c>
      <c r="K291" s="80" t="s">
        <v>1525</v>
      </c>
      <c r="L291" s="88" t="s">
        <v>1525</v>
      </c>
      <c r="M291" s="88" t="s">
        <v>1525</v>
      </c>
      <c r="N291" s="80" t="s">
        <v>1525</v>
      </c>
      <c r="O291" s="80" t="s">
        <v>1525</v>
      </c>
      <c r="P291" s="80" t="s">
        <v>1525</v>
      </c>
      <c r="Q291" s="24">
        <v>25604135</v>
      </c>
      <c r="R291" s="32" t="s">
        <v>1335</v>
      </c>
      <c r="S291" s="32" t="s">
        <v>1336</v>
      </c>
    </row>
    <row r="292" spans="1:19" s="9" customFormat="1" x14ac:dyDescent="0.35">
      <c r="A292" s="24" t="s">
        <v>1520</v>
      </c>
      <c r="B292" s="30">
        <v>2015</v>
      </c>
      <c r="C292" s="24" t="s">
        <v>462</v>
      </c>
      <c r="D292" s="24" t="s">
        <v>462</v>
      </c>
      <c r="E292" s="24" t="s">
        <v>15</v>
      </c>
      <c r="F292" s="24" t="s">
        <v>269</v>
      </c>
      <c r="G292" s="87" t="s">
        <v>1525</v>
      </c>
      <c r="H292" s="87" t="s">
        <v>1525</v>
      </c>
      <c r="I292" s="80" t="s">
        <v>1525</v>
      </c>
      <c r="J292" s="80" t="s">
        <v>1525</v>
      </c>
      <c r="K292" s="80" t="s">
        <v>1525</v>
      </c>
      <c r="L292" s="88" t="s">
        <v>1525</v>
      </c>
      <c r="M292" s="88" t="s">
        <v>1525</v>
      </c>
      <c r="N292" s="79" t="s">
        <v>1525</v>
      </c>
      <c r="O292" s="79" t="s">
        <v>1525</v>
      </c>
      <c r="P292" s="79" t="s">
        <v>1525</v>
      </c>
      <c r="Q292" s="24">
        <v>26050257</v>
      </c>
      <c r="R292" s="32" t="s">
        <v>1523</v>
      </c>
      <c r="S292" s="32" t="s">
        <v>1524</v>
      </c>
    </row>
    <row r="293" spans="1:19" s="9" customFormat="1" x14ac:dyDescent="0.35">
      <c r="A293" s="24" t="s">
        <v>1520</v>
      </c>
      <c r="B293" s="30">
        <v>2015</v>
      </c>
      <c r="C293" s="24" t="s">
        <v>462</v>
      </c>
      <c r="D293" s="24" t="s">
        <v>462</v>
      </c>
      <c r="E293" s="24" t="s">
        <v>50</v>
      </c>
      <c r="F293" s="24" t="s">
        <v>269</v>
      </c>
      <c r="G293" s="87" t="s">
        <v>1525</v>
      </c>
      <c r="H293" s="87" t="s">
        <v>1525</v>
      </c>
      <c r="I293" s="79" t="s">
        <v>1525</v>
      </c>
      <c r="J293" s="79" t="s">
        <v>1525</v>
      </c>
      <c r="K293" s="79" t="s">
        <v>1525</v>
      </c>
      <c r="L293" s="88" t="s">
        <v>1525</v>
      </c>
      <c r="M293" s="88" t="s">
        <v>1525</v>
      </c>
      <c r="N293" s="79" t="s">
        <v>1525</v>
      </c>
      <c r="O293" s="79" t="s">
        <v>1525</v>
      </c>
      <c r="P293" s="79" t="s">
        <v>1525</v>
      </c>
      <c r="Q293" s="24">
        <v>26050257</v>
      </c>
      <c r="R293" s="32" t="s">
        <v>1523</v>
      </c>
      <c r="S293" s="32" t="s">
        <v>1524</v>
      </c>
    </row>
    <row r="294" spans="1:19" s="9" customFormat="1" x14ac:dyDescent="0.35">
      <c r="A294" s="24" t="s">
        <v>1520</v>
      </c>
      <c r="B294" s="30">
        <v>2015</v>
      </c>
      <c r="C294" s="24" t="s">
        <v>462</v>
      </c>
      <c r="D294" s="24" t="s">
        <v>462</v>
      </c>
      <c r="E294" s="24" t="s">
        <v>122</v>
      </c>
      <c r="F294" s="24" t="s">
        <v>297</v>
      </c>
      <c r="G294" s="87" t="s">
        <v>1525</v>
      </c>
      <c r="H294" s="87" t="s">
        <v>1525</v>
      </c>
      <c r="I294" s="79" t="s">
        <v>1525</v>
      </c>
      <c r="J294" s="79" t="s">
        <v>1525</v>
      </c>
      <c r="K294" s="79" t="s">
        <v>1525</v>
      </c>
      <c r="L294" s="88" t="s">
        <v>1525</v>
      </c>
      <c r="M294" s="88" t="s">
        <v>1525</v>
      </c>
      <c r="N294" s="79" t="s">
        <v>1525</v>
      </c>
      <c r="O294" s="79" t="s">
        <v>1525</v>
      </c>
      <c r="P294" s="79" t="s">
        <v>1525</v>
      </c>
      <c r="Q294" s="24">
        <v>26050257</v>
      </c>
      <c r="R294" s="32" t="s">
        <v>1523</v>
      </c>
      <c r="S294" s="32" t="s">
        <v>1524</v>
      </c>
    </row>
    <row r="295" spans="1:19" s="9" customFormat="1" x14ac:dyDescent="0.35">
      <c r="A295" s="24" t="s">
        <v>1520</v>
      </c>
      <c r="B295" s="30">
        <v>2015</v>
      </c>
      <c r="C295" s="24" t="s">
        <v>462</v>
      </c>
      <c r="D295" s="24" t="s">
        <v>462</v>
      </c>
      <c r="E295" s="24" t="s">
        <v>154</v>
      </c>
      <c r="F295" s="24" t="s">
        <v>269</v>
      </c>
      <c r="G295" s="87" t="s">
        <v>1525</v>
      </c>
      <c r="H295" s="87" t="s">
        <v>1525</v>
      </c>
      <c r="I295" s="79" t="s">
        <v>1525</v>
      </c>
      <c r="J295" s="79" t="s">
        <v>1525</v>
      </c>
      <c r="K295" s="79" t="s">
        <v>1525</v>
      </c>
      <c r="L295" s="88" t="s">
        <v>1525</v>
      </c>
      <c r="M295" s="88" t="s">
        <v>1525</v>
      </c>
      <c r="N295" s="79" t="s">
        <v>1525</v>
      </c>
      <c r="O295" s="79" t="s">
        <v>1525</v>
      </c>
      <c r="P295" s="79" t="s">
        <v>1525</v>
      </c>
      <c r="Q295" s="24">
        <v>26050257</v>
      </c>
      <c r="R295" s="32" t="s">
        <v>1523</v>
      </c>
      <c r="S295" s="32" t="s">
        <v>1524</v>
      </c>
    </row>
    <row r="296" spans="1:19" s="9" customFormat="1" x14ac:dyDescent="0.35">
      <c r="A296" s="24" t="s">
        <v>1520</v>
      </c>
      <c r="B296" s="30">
        <v>2015</v>
      </c>
      <c r="C296" s="24" t="s">
        <v>462</v>
      </c>
      <c r="D296" s="24" t="s">
        <v>462</v>
      </c>
      <c r="E296" s="24" t="s">
        <v>176</v>
      </c>
      <c r="F296" s="24" t="s">
        <v>269</v>
      </c>
      <c r="G296" s="87" t="s">
        <v>1525</v>
      </c>
      <c r="H296" s="87" t="s">
        <v>1525</v>
      </c>
      <c r="I296" s="79" t="s">
        <v>1525</v>
      </c>
      <c r="J296" s="79" t="s">
        <v>1525</v>
      </c>
      <c r="K296" s="79" t="s">
        <v>1525</v>
      </c>
      <c r="L296" s="88" t="s">
        <v>1525</v>
      </c>
      <c r="M296" s="88" t="s">
        <v>1525</v>
      </c>
      <c r="N296" s="79" t="s">
        <v>1525</v>
      </c>
      <c r="O296" s="79" t="s">
        <v>1525</v>
      </c>
      <c r="P296" s="79" t="s">
        <v>1525</v>
      </c>
      <c r="Q296" s="24">
        <v>26050257</v>
      </c>
      <c r="R296" s="32" t="s">
        <v>1523</v>
      </c>
      <c r="S296" s="32" t="s">
        <v>1524</v>
      </c>
    </row>
    <row r="297" spans="1:19" s="9" customFormat="1" x14ac:dyDescent="0.35">
      <c r="A297" s="24" t="s">
        <v>1520</v>
      </c>
      <c r="B297" s="30">
        <v>2015</v>
      </c>
      <c r="C297" s="24" t="s">
        <v>462</v>
      </c>
      <c r="D297" s="24" t="s">
        <v>462</v>
      </c>
      <c r="E297" s="24" t="s">
        <v>215</v>
      </c>
      <c r="F297" s="24" t="s">
        <v>269</v>
      </c>
      <c r="G297" s="87" t="s">
        <v>1525</v>
      </c>
      <c r="H297" s="87" t="s">
        <v>1525</v>
      </c>
      <c r="I297" s="79" t="s">
        <v>1525</v>
      </c>
      <c r="J297" s="79" t="s">
        <v>1525</v>
      </c>
      <c r="K297" s="79" t="s">
        <v>1525</v>
      </c>
      <c r="L297" s="88" t="s">
        <v>1525</v>
      </c>
      <c r="M297" s="88" t="s">
        <v>1525</v>
      </c>
      <c r="N297" s="79" t="s">
        <v>1525</v>
      </c>
      <c r="O297" s="79" t="s">
        <v>1525</v>
      </c>
      <c r="P297" s="79" t="s">
        <v>1525</v>
      </c>
      <c r="Q297" s="24">
        <v>26050257</v>
      </c>
      <c r="R297" s="32" t="s">
        <v>1523</v>
      </c>
      <c r="S297" s="32" t="s">
        <v>1524</v>
      </c>
    </row>
    <row r="298" spans="1:19" s="9" customFormat="1" x14ac:dyDescent="0.35">
      <c r="A298" s="24" t="s">
        <v>461</v>
      </c>
      <c r="B298" s="30">
        <v>2015</v>
      </c>
      <c r="C298" s="24" t="s">
        <v>462</v>
      </c>
      <c r="D298" s="24" t="s">
        <v>462</v>
      </c>
      <c r="E298" s="24" t="s">
        <v>156</v>
      </c>
      <c r="F298" s="24" t="s">
        <v>463</v>
      </c>
      <c r="G298" s="87" t="s">
        <v>1525</v>
      </c>
      <c r="H298" s="87" t="s">
        <v>1525</v>
      </c>
      <c r="I298" s="79" t="s">
        <v>1525</v>
      </c>
      <c r="J298" s="79" t="s">
        <v>1525</v>
      </c>
      <c r="K298" s="79" t="s">
        <v>1525</v>
      </c>
      <c r="L298" s="88" t="s">
        <v>1525</v>
      </c>
      <c r="M298" s="88" t="s">
        <v>1525</v>
      </c>
      <c r="N298" s="79" t="s">
        <v>1525</v>
      </c>
      <c r="O298" s="79" t="s">
        <v>1525</v>
      </c>
      <c r="P298" s="79" t="s">
        <v>1525</v>
      </c>
      <c r="Q298" s="24">
        <v>26634678</v>
      </c>
      <c r="R298" s="32" t="s">
        <v>466</v>
      </c>
      <c r="S298" s="32" t="s">
        <v>467</v>
      </c>
    </row>
    <row r="299" spans="1:19" s="9" customFormat="1" x14ac:dyDescent="0.35">
      <c r="A299" s="24" t="s">
        <v>282</v>
      </c>
      <c r="B299" s="30">
        <v>2016</v>
      </c>
      <c r="C299" s="24" t="s">
        <v>283</v>
      </c>
      <c r="D299" s="24" t="s">
        <v>283</v>
      </c>
      <c r="E299" s="24" t="s">
        <v>15</v>
      </c>
      <c r="F299" s="24" t="s">
        <v>269</v>
      </c>
      <c r="G299" s="87" t="s">
        <v>1525</v>
      </c>
      <c r="H299" s="87" t="s">
        <v>1525</v>
      </c>
      <c r="I299" s="80" t="s">
        <v>1525</v>
      </c>
      <c r="J299" s="80" t="s">
        <v>1525</v>
      </c>
      <c r="K299" s="80" t="s">
        <v>1525</v>
      </c>
      <c r="L299" s="88" t="s">
        <v>1525</v>
      </c>
      <c r="M299" s="88" t="s">
        <v>1525</v>
      </c>
      <c r="N299" s="80" t="s">
        <v>1525</v>
      </c>
      <c r="O299" s="80" t="s">
        <v>1525</v>
      </c>
      <c r="P299" s="80" t="s">
        <v>1525</v>
      </c>
      <c r="Q299" s="24">
        <v>27742674</v>
      </c>
      <c r="R299" s="32" t="s">
        <v>286</v>
      </c>
      <c r="S299" s="32" t="s">
        <v>287</v>
      </c>
    </row>
    <row r="300" spans="1:19" s="9" customFormat="1" x14ac:dyDescent="0.35">
      <c r="A300" s="24" t="s">
        <v>282</v>
      </c>
      <c r="B300" s="30">
        <v>2016</v>
      </c>
      <c r="C300" s="24" t="s">
        <v>283</v>
      </c>
      <c r="D300" s="24" t="s">
        <v>283</v>
      </c>
      <c r="E300" s="24" t="s">
        <v>50</v>
      </c>
      <c r="F300" s="24" t="s">
        <v>269</v>
      </c>
      <c r="G300" s="87" t="s">
        <v>1525</v>
      </c>
      <c r="H300" s="87" t="s">
        <v>1525</v>
      </c>
      <c r="I300" s="80" t="s">
        <v>1525</v>
      </c>
      <c r="J300" s="80" t="s">
        <v>1525</v>
      </c>
      <c r="K300" s="80" t="s">
        <v>1525</v>
      </c>
      <c r="L300" s="88" t="s">
        <v>1525</v>
      </c>
      <c r="M300" s="88" t="s">
        <v>1525</v>
      </c>
      <c r="N300" s="80" t="s">
        <v>1525</v>
      </c>
      <c r="O300" s="80" t="s">
        <v>1525</v>
      </c>
      <c r="P300" s="80" t="s">
        <v>1525</v>
      </c>
      <c r="Q300" s="24">
        <v>27742674</v>
      </c>
      <c r="R300" s="32" t="s">
        <v>286</v>
      </c>
      <c r="S300" s="32" t="s">
        <v>287</v>
      </c>
    </row>
    <row r="301" spans="1:19" s="9" customFormat="1" x14ac:dyDescent="0.35">
      <c r="A301" s="24" t="s">
        <v>282</v>
      </c>
      <c r="B301" s="30">
        <v>2016</v>
      </c>
      <c r="C301" s="24" t="s">
        <v>283</v>
      </c>
      <c r="D301" s="24" t="s">
        <v>283</v>
      </c>
      <c r="E301" s="24" t="s">
        <v>154</v>
      </c>
      <c r="F301" s="24" t="s">
        <v>269</v>
      </c>
      <c r="G301" s="87" t="s">
        <v>1525</v>
      </c>
      <c r="H301" s="87" t="s">
        <v>1525</v>
      </c>
      <c r="I301" s="80" t="s">
        <v>1525</v>
      </c>
      <c r="J301" s="80" t="s">
        <v>1525</v>
      </c>
      <c r="K301" s="80" t="s">
        <v>1525</v>
      </c>
      <c r="L301" s="88" t="s">
        <v>1525</v>
      </c>
      <c r="M301" s="88" t="s">
        <v>1525</v>
      </c>
      <c r="N301" s="80" t="s">
        <v>1525</v>
      </c>
      <c r="O301" s="80" t="s">
        <v>1525</v>
      </c>
      <c r="P301" s="80" t="s">
        <v>1525</v>
      </c>
      <c r="Q301" s="24">
        <v>27742674</v>
      </c>
      <c r="R301" s="32" t="s">
        <v>286</v>
      </c>
      <c r="S301" s="32" t="s">
        <v>287</v>
      </c>
    </row>
    <row r="302" spans="1:19" s="9" customFormat="1" x14ac:dyDescent="0.35">
      <c r="A302" s="24" t="s">
        <v>282</v>
      </c>
      <c r="B302" s="30">
        <v>2016</v>
      </c>
      <c r="C302" s="24" t="s">
        <v>283</v>
      </c>
      <c r="D302" s="24" t="s">
        <v>283</v>
      </c>
      <c r="E302" s="24" t="s">
        <v>215</v>
      </c>
      <c r="F302" s="24" t="s">
        <v>269</v>
      </c>
      <c r="G302" s="87" t="s">
        <v>1525</v>
      </c>
      <c r="H302" s="87" t="s">
        <v>1525</v>
      </c>
      <c r="I302" s="80" t="s">
        <v>1525</v>
      </c>
      <c r="J302" s="80" t="s">
        <v>1525</v>
      </c>
      <c r="K302" s="80" t="s">
        <v>1525</v>
      </c>
      <c r="L302" s="88" t="s">
        <v>1525</v>
      </c>
      <c r="M302" s="88" t="s">
        <v>1525</v>
      </c>
      <c r="N302" s="80" t="s">
        <v>1525</v>
      </c>
      <c r="O302" s="80" t="s">
        <v>1525</v>
      </c>
      <c r="P302" s="80" t="s">
        <v>1525</v>
      </c>
      <c r="Q302" s="24">
        <v>27742674</v>
      </c>
      <c r="R302" s="32" t="s">
        <v>286</v>
      </c>
      <c r="S302" s="32" t="s">
        <v>287</v>
      </c>
    </row>
    <row r="303" spans="1:19" s="9" customFormat="1" x14ac:dyDescent="0.35">
      <c r="A303" s="24" t="s">
        <v>324</v>
      </c>
      <c r="B303" s="30">
        <v>2017</v>
      </c>
      <c r="C303" s="24" t="s">
        <v>393</v>
      </c>
      <c r="D303" s="24" t="s">
        <v>393</v>
      </c>
      <c r="E303" s="24" t="s">
        <v>65</v>
      </c>
      <c r="F303" s="24" t="s">
        <v>626</v>
      </c>
      <c r="G303" s="87" t="s">
        <v>1525</v>
      </c>
      <c r="H303" s="87" t="s">
        <v>1525</v>
      </c>
      <c r="I303" s="79" t="s">
        <v>1525</v>
      </c>
      <c r="J303" s="79" t="s">
        <v>1525</v>
      </c>
      <c r="K303" s="79" t="s">
        <v>1525</v>
      </c>
      <c r="L303" s="88" t="s">
        <v>1525</v>
      </c>
      <c r="M303" s="88" t="s">
        <v>1525</v>
      </c>
      <c r="N303" s="79" t="s">
        <v>1525</v>
      </c>
      <c r="O303" s="79" t="s">
        <v>1525</v>
      </c>
      <c r="P303" s="79" t="s">
        <v>1525</v>
      </c>
      <c r="Q303" s="24">
        <v>28441380</v>
      </c>
      <c r="R303" s="32" t="s">
        <v>331</v>
      </c>
      <c r="S303" s="32" t="s">
        <v>332</v>
      </c>
    </row>
    <row r="304" spans="1:19" s="9" customFormat="1" x14ac:dyDescent="0.35">
      <c r="A304" s="24" t="s">
        <v>324</v>
      </c>
      <c r="B304" s="30">
        <v>2017</v>
      </c>
      <c r="C304" s="24" t="s">
        <v>393</v>
      </c>
      <c r="D304" s="24" t="s">
        <v>393</v>
      </c>
      <c r="E304" s="24" t="s">
        <v>178</v>
      </c>
      <c r="F304" s="24" t="s">
        <v>394</v>
      </c>
      <c r="G304" s="87" t="s">
        <v>1525</v>
      </c>
      <c r="H304" s="87" t="s">
        <v>1525</v>
      </c>
      <c r="I304" s="79" t="s">
        <v>1525</v>
      </c>
      <c r="J304" s="79" t="s">
        <v>1525</v>
      </c>
      <c r="K304" s="79" t="s">
        <v>1525</v>
      </c>
      <c r="L304" s="88" t="s">
        <v>1525</v>
      </c>
      <c r="M304" s="88" t="s">
        <v>1525</v>
      </c>
      <c r="N304" s="79" t="s">
        <v>1525</v>
      </c>
      <c r="O304" s="79" t="s">
        <v>1525</v>
      </c>
      <c r="P304" s="79" t="s">
        <v>1525</v>
      </c>
      <c r="Q304" s="24">
        <v>28441380</v>
      </c>
      <c r="R304" s="32" t="s">
        <v>331</v>
      </c>
      <c r="S304" s="32" t="s">
        <v>332</v>
      </c>
    </row>
    <row r="305" spans="1:22" s="9" customFormat="1" x14ac:dyDescent="0.35">
      <c r="A305" s="24" t="s">
        <v>499</v>
      </c>
      <c r="B305" s="30">
        <v>2017</v>
      </c>
      <c r="C305" s="24" t="s">
        <v>283</v>
      </c>
      <c r="D305" s="24" t="s">
        <v>283</v>
      </c>
      <c r="E305" s="24" t="s">
        <v>23</v>
      </c>
      <c r="F305" s="24" t="s">
        <v>500</v>
      </c>
      <c r="G305" s="87" t="s">
        <v>1525</v>
      </c>
      <c r="H305" s="87" t="s">
        <v>1525</v>
      </c>
      <c r="I305" s="80" t="s">
        <v>1525</v>
      </c>
      <c r="J305" s="80" t="s">
        <v>1525</v>
      </c>
      <c r="K305" s="80" t="s">
        <v>1525</v>
      </c>
      <c r="L305" s="88" t="s">
        <v>1525</v>
      </c>
      <c r="M305" s="88" t="s">
        <v>1525</v>
      </c>
      <c r="N305" s="80" t="s">
        <v>1525</v>
      </c>
      <c r="O305" s="80" t="s">
        <v>1525</v>
      </c>
      <c r="P305" s="80" t="s">
        <v>1525</v>
      </c>
      <c r="Q305" s="24">
        <v>28577304</v>
      </c>
      <c r="R305" s="32" t="s">
        <v>503</v>
      </c>
      <c r="S305" s="32" t="s">
        <v>504</v>
      </c>
    </row>
    <row r="306" spans="1:22" s="9" customFormat="1" x14ac:dyDescent="0.35">
      <c r="A306" s="24" t="s">
        <v>1091</v>
      </c>
      <c r="B306" s="30">
        <v>2017</v>
      </c>
      <c r="C306" s="24" t="s">
        <v>387</v>
      </c>
      <c r="D306" s="24" t="s">
        <v>387</v>
      </c>
      <c r="E306" s="24" t="s">
        <v>37</v>
      </c>
      <c r="F306" s="24" t="s">
        <v>362</v>
      </c>
      <c r="G306" s="87" t="s">
        <v>1525</v>
      </c>
      <c r="H306" s="87" t="s">
        <v>1525</v>
      </c>
      <c r="I306" s="79" t="s">
        <v>1525</v>
      </c>
      <c r="J306" s="79" t="s">
        <v>1525</v>
      </c>
      <c r="K306" s="79" t="s">
        <v>1525</v>
      </c>
      <c r="L306" s="88" t="s">
        <v>1525</v>
      </c>
      <c r="M306" s="88" t="s">
        <v>1525</v>
      </c>
      <c r="N306" s="79" t="s">
        <v>1525</v>
      </c>
      <c r="O306" s="79" t="s">
        <v>1525</v>
      </c>
      <c r="P306" s="79" t="s">
        <v>1525</v>
      </c>
      <c r="Q306" s="24">
        <v>28900029</v>
      </c>
      <c r="R306" s="32" t="s">
        <v>1093</v>
      </c>
      <c r="S306" s="32" t="s">
        <v>1094</v>
      </c>
    </row>
    <row r="307" spans="1:22" s="9" customFormat="1" x14ac:dyDescent="0.35">
      <c r="A307" s="24" t="s">
        <v>1018</v>
      </c>
      <c r="B307" s="30">
        <v>2017</v>
      </c>
      <c r="C307" s="24" t="s">
        <v>307</v>
      </c>
      <c r="D307" s="24" t="s">
        <v>307</v>
      </c>
      <c r="E307" s="24" t="s">
        <v>50</v>
      </c>
      <c r="F307" s="24" t="s">
        <v>269</v>
      </c>
      <c r="G307" s="87" t="s">
        <v>1525</v>
      </c>
      <c r="H307" s="87" t="s">
        <v>1525</v>
      </c>
      <c r="I307" s="79" t="s">
        <v>1525</v>
      </c>
      <c r="J307" s="79" t="s">
        <v>1525</v>
      </c>
      <c r="K307" s="79" t="s">
        <v>1525</v>
      </c>
      <c r="L307" s="88" t="s">
        <v>1525</v>
      </c>
      <c r="M307" s="88" t="s">
        <v>1525</v>
      </c>
      <c r="N307" s="79" t="s">
        <v>1525</v>
      </c>
      <c r="O307" s="79" t="s">
        <v>1525</v>
      </c>
      <c r="P307" s="79" t="s">
        <v>1525</v>
      </c>
      <c r="Q307" s="24">
        <v>28940119</v>
      </c>
      <c r="R307" s="32" t="s">
        <v>1021</v>
      </c>
      <c r="S307" s="32" t="s">
        <v>1022</v>
      </c>
    </row>
    <row r="308" spans="1:22" s="9" customFormat="1" x14ac:dyDescent="0.35">
      <c r="A308" s="24" t="s">
        <v>1397</v>
      </c>
      <c r="B308" s="30">
        <v>2018</v>
      </c>
      <c r="C308" s="24" t="s">
        <v>780</v>
      </c>
      <c r="D308" s="24" t="s">
        <v>780</v>
      </c>
      <c r="E308" s="24" t="s">
        <v>107</v>
      </c>
      <c r="F308" s="24" t="s">
        <v>448</v>
      </c>
      <c r="G308" s="87" t="s">
        <v>1525</v>
      </c>
      <c r="H308" s="87" t="s">
        <v>1525</v>
      </c>
      <c r="I308" s="80" t="s">
        <v>1525</v>
      </c>
      <c r="J308" s="80" t="s">
        <v>1525</v>
      </c>
      <c r="K308" s="80" t="s">
        <v>1525</v>
      </c>
      <c r="L308" s="88" t="s">
        <v>1525</v>
      </c>
      <c r="M308" s="88" t="s">
        <v>1525</v>
      </c>
      <c r="N308" s="80" t="s">
        <v>1525</v>
      </c>
      <c r="O308" s="80" t="s">
        <v>1525</v>
      </c>
      <c r="P308" s="80" t="s">
        <v>1525</v>
      </c>
      <c r="Q308" s="24">
        <v>29343838</v>
      </c>
      <c r="R308" s="32" t="s">
        <v>1471</v>
      </c>
      <c r="S308" s="32" t="s">
        <v>1472</v>
      </c>
    </row>
    <row r="309" spans="1:22" s="9" customFormat="1" x14ac:dyDescent="0.35">
      <c r="A309" s="24" t="s">
        <v>1204</v>
      </c>
      <c r="B309" s="30">
        <v>2018</v>
      </c>
      <c r="C309" s="24" t="s">
        <v>393</v>
      </c>
      <c r="D309" s="24" t="s">
        <v>393</v>
      </c>
      <c r="E309" s="24" t="s">
        <v>10</v>
      </c>
      <c r="F309" s="24" t="s">
        <v>297</v>
      </c>
      <c r="G309" s="87" t="s">
        <v>1525</v>
      </c>
      <c r="H309" s="87" t="s">
        <v>1525</v>
      </c>
      <c r="I309" s="79" t="s">
        <v>1525</v>
      </c>
      <c r="J309" s="79" t="s">
        <v>1525</v>
      </c>
      <c r="K309" s="79" t="s">
        <v>1525</v>
      </c>
      <c r="L309" s="88" t="s">
        <v>1525</v>
      </c>
      <c r="M309" s="88" t="s">
        <v>1525</v>
      </c>
      <c r="N309" s="79" t="s">
        <v>1525</v>
      </c>
      <c r="O309" s="79" t="s">
        <v>1525</v>
      </c>
      <c r="P309" s="79" t="s">
        <v>1525</v>
      </c>
      <c r="Q309" s="24">
        <v>29510753</v>
      </c>
      <c r="R309" s="32" t="s">
        <v>1207</v>
      </c>
      <c r="S309" s="32" t="s">
        <v>1208</v>
      </c>
    </row>
    <row r="310" spans="1:22" s="9" customFormat="1" x14ac:dyDescent="0.35">
      <c r="A310" s="24" t="s">
        <v>1056</v>
      </c>
      <c r="B310" s="30">
        <v>2019</v>
      </c>
      <c r="C310" s="26" t="s">
        <v>454</v>
      </c>
      <c r="D310" s="24" t="s">
        <v>455</v>
      </c>
      <c r="E310" s="24" t="s">
        <v>50</v>
      </c>
      <c r="F310" s="24" t="s">
        <v>269</v>
      </c>
      <c r="G310" s="87" t="s">
        <v>1525</v>
      </c>
      <c r="H310" s="87" t="s">
        <v>1525</v>
      </c>
      <c r="I310" s="79" t="s">
        <v>1525</v>
      </c>
      <c r="J310" s="79" t="s">
        <v>1525</v>
      </c>
      <c r="K310" s="79" t="s">
        <v>1525</v>
      </c>
      <c r="L310" s="88" t="s">
        <v>1525</v>
      </c>
      <c r="M310" s="88" t="s">
        <v>1525</v>
      </c>
      <c r="N310" s="79" t="s">
        <v>1525</v>
      </c>
      <c r="O310" s="79" t="s">
        <v>1525</v>
      </c>
      <c r="P310" s="79" t="s">
        <v>1525</v>
      </c>
      <c r="Q310" s="24">
        <v>30977126</v>
      </c>
      <c r="R310" s="32" t="s">
        <v>1059</v>
      </c>
      <c r="S310" s="32" t="s">
        <v>1060</v>
      </c>
    </row>
    <row r="311" spans="1:22" s="9" customFormat="1" x14ac:dyDescent="0.35">
      <c r="A311" s="24" t="s">
        <v>267</v>
      </c>
      <c r="B311" s="30">
        <v>2019</v>
      </c>
      <c r="C311" s="24" t="s">
        <v>268</v>
      </c>
      <c r="D311" s="24" t="s">
        <v>268</v>
      </c>
      <c r="E311" s="24" t="s">
        <v>15</v>
      </c>
      <c r="F311" s="24" t="s">
        <v>269</v>
      </c>
      <c r="G311" s="87" t="s">
        <v>1525</v>
      </c>
      <c r="H311" s="87" t="s">
        <v>1525</v>
      </c>
      <c r="I311" s="79" t="s">
        <v>1525</v>
      </c>
      <c r="J311" s="79" t="s">
        <v>1525</v>
      </c>
      <c r="K311" s="79" t="s">
        <v>1525</v>
      </c>
      <c r="L311" s="88" t="s">
        <v>1525</v>
      </c>
      <c r="M311" s="88" t="s">
        <v>1525</v>
      </c>
      <c r="N311" s="79" t="s">
        <v>1525</v>
      </c>
      <c r="O311" s="79" t="s">
        <v>1525</v>
      </c>
      <c r="P311" s="79" t="s">
        <v>1525</v>
      </c>
      <c r="Q311" s="24">
        <v>31113819</v>
      </c>
      <c r="R311" s="32" t="s">
        <v>275</v>
      </c>
      <c r="S311" s="32" t="s">
        <v>276</v>
      </c>
    </row>
    <row r="312" spans="1:22" s="9" customFormat="1" x14ac:dyDescent="0.35">
      <c r="A312" s="24" t="s">
        <v>267</v>
      </c>
      <c r="B312" s="30">
        <v>2019</v>
      </c>
      <c r="C312" s="24" t="s">
        <v>268</v>
      </c>
      <c r="D312" s="24" t="s">
        <v>268</v>
      </c>
      <c r="E312" s="24" t="s">
        <v>19</v>
      </c>
      <c r="F312" s="24" t="s">
        <v>269</v>
      </c>
      <c r="G312" s="87" t="s">
        <v>1525</v>
      </c>
      <c r="H312" s="87" t="s">
        <v>1525</v>
      </c>
      <c r="I312" s="79" t="s">
        <v>1525</v>
      </c>
      <c r="J312" s="79" t="s">
        <v>1525</v>
      </c>
      <c r="K312" s="79" t="s">
        <v>1525</v>
      </c>
      <c r="L312" s="88" t="s">
        <v>1525</v>
      </c>
      <c r="M312" s="88" t="s">
        <v>1525</v>
      </c>
      <c r="N312" s="79" t="s">
        <v>1525</v>
      </c>
      <c r="O312" s="79" t="s">
        <v>1525</v>
      </c>
      <c r="P312" s="79" t="s">
        <v>1525</v>
      </c>
      <c r="Q312" s="24">
        <v>31113819</v>
      </c>
      <c r="R312" s="32" t="s">
        <v>275</v>
      </c>
      <c r="S312" s="32" t="s">
        <v>276</v>
      </c>
    </row>
    <row r="313" spans="1:22" s="9" customFormat="1" x14ac:dyDescent="0.35">
      <c r="A313" s="24" t="s">
        <v>267</v>
      </c>
      <c r="B313" s="30">
        <v>2019</v>
      </c>
      <c r="C313" s="24" t="s">
        <v>268</v>
      </c>
      <c r="D313" s="24" t="s">
        <v>268</v>
      </c>
      <c r="E313" s="24" t="s">
        <v>50</v>
      </c>
      <c r="F313" s="24" t="s">
        <v>269</v>
      </c>
      <c r="G313" s="87" t="s">
        <v>1525</v>
      </c>
      <c r="H313" s="87" t="s">
        <v>1525</v>
      </c>
      <c r="I313" s="79" t="s">
        <v>1525</v>
      </c>
      <c r="J313" s="79" t="s">
        <v>1525</v>
      </c>
      <c r="K313" s="79" t="s">
        <v>1525</v>
      </c>
      <c r="L313" s="88" t="s">
        <v>1525</v>
      </c>
      <c r="M313" s="88" t="s">
        <v>1525</v>
      </c>
      <c r="N313" s="79" t="s">
        <v>1525</v>
      </c>
      <c r="O313" s="79" t="s">
        <v>1525</v>
      </c>
      <c r="P313" s="79" t="s">
        <v>1525</v>
      </c>
      <c r="Q313" s="24">
        <v>31113819</v>
      </c>
      <c r="R313" s="32" t="s">
        <v>275</v>
      </c>
      <c r="S313" s="32" t="s">
        <v>276</v>
      </c>
      <c r="T313" s="5"/>
      <c r="U313" s="5"/>
      <c r="V313" s="5"/>
    </row>
    <row r="314" spans="1:22" s="9" customFormat="1" x14ac:dyDescent="0.35">
      <c r="A314" s="24" t="s">
        <v>267</v>
      </c>
      <c r="B314" s="30">
        <v>2019</v>
      </c>
      <c r="C314" s="24" t="s">
        <v>268</v>
      </c>
      <c r="D314" s="24" t="s">
        <v>268</v>
      </c>
      <c r="E314" s="24" t="s">
        <v>122</v>
      </c>
      <c r="F314" s="24" t="s">
        <v>297</v>
      </c>
      <c r="G314" s="87" t="s">
        <v>1525</v>
      </c>
      <c r="H314" s="87" t="s">
        <v>1525</v>
      </c>
      <c r="I314" s="79" t="s">
        <v>1525</v>
      </c>
      <c r="J314" s="79" t="s">
        <v>1525</v>
      </c>
      <c r="K314" s="79" t="s">
        <v>1525</v>
      </c>
      <c r="L314" s="88" t="s">
        <v>1525</v>
      </c>
      <c r="M314" s="88" t="s">
        <v>1525</v>
      </c>
      <c r="N314" s="79" t="s">
        <v>1525</v>
      </c>
      <c r="O314" s="79" t="s">
        <v>1525</v>
      </c>
      <c r="P314" s="79" t="s">
        <v>1525</v>
      </c>
      <c r="Q314" s="24">
        <v>31113819</v>
      </c>
      <c r="R314" s="32" t="s">
        <v>275</v>
      </c>
      <c r="S314" s="32" t="s">
        <v>276</v>
      </c>
    </row>
    <row r="315" spans="1:22" s="9" customFormat="1" x14ac:dyDescent="0.35">
      <c r="A315" s="24" t="s">
        <v>267</v>
      </c>
      <c r="B315" s="30">
        <v>2019</v>
      </c>
      <c r="C315" s="24" t="s">
        <v>268</v>
      </c>
      <c r="D315" s="24" t="s">
        <v>268</v>
      </c>
      <c r="E315" s="24" t="s">
        <v>124</v>
      </c>
      <c r="F315" s="24" t="s">
        <v>269</v>
      </c>
      <c r="G315" s="87" t="s">
        <v>1525</v>
      </c>
      <c r="H315" s="87" t="s">
        <v>1525</v>
      </c>
      <c r="I315" s="79" t="s">
        <v>1525</v>
      </c>
      <c r="J315" s="79" t="s">
        <v>1525</v>
      </c>
      <c r="K315" s="79" t="s">
        <v>1525</v>
      </c>
      <c r="L315" s="88" t="s">
        <v>1525</v>
      </c>
      <c r="M315" s="88" t="s">
        <v>1525</v>
      </c>
      <c r="N315" s="79" t="s">
        <v>1525</v>
      </c>
      <c r="O315" s="79" t="s">
        <v>1525</v>
      </c>
      <c r="P315" s="79" t="s">
        <v>1525</v>
      </c>
      <c r="Q315" s="24">
        <v>31113819</v>
      </c>
      <c r="R315" s="32" t="s">
        <v>275</v>
      </c>
      <c r="S315" s="32" t="s">
        <v>276</v>
      </c>
    </row>
    <row r="316" spans="1:22" s="9" customFormat="1" x14ac:dyDescent="0.35">
      <c r="A316" s="24" t="s">
        <v>267</v>
      </c>
      <c r="B316" s="30">
        <v>2019</v>
      </c>
      <c r="C316" s="24" t="s">
        <v>268</v>
      </c>
      <c r="D316" s="24" t="s">
        <v>268</v>
      </c>
      <c r="E316" s="24" t="s">
        <v>154</v>
      </c>
      <c r="F316" s="24" t="s">
        <v>269</v>
      </c>
      <c r="G316" s="87" t="s">
        <v>1525</v>
      </c>
      <c r="H316" s="87" t="s">
        <v>1525</v>
      </c>
      <c r="I316" s="79" t="s">
        <v>1525</v>
      </c>
      <c r="J316" s="79" t="s">
        <v>1525</v>
      </c>
      <c r="K316" s="79" t="s">
        <v>1525</v>
      </c>
      <c r="L316" s="88" t="s">
        <v>1525</v>
      </c>
      <c r="M316" s="88" t="s">
        <v>1525</v>
      </c>
      <c r="N316" s="79" t="s">
        <v>1525</v>
      </c>
      <c r="O316" s="79" t="s">
        <v>1525</v>
      </c>
      <c r="P316" s="79" t="s">
        <v>1525</v>
      </c>
      <c r="Q316" s="24">
        <v>31113819</v>
      </c>
      <c r="R316" s="32" t="s">
        <v>275</v>
      </c>
      <c r="S316" s="32" t="s">
        <v>276</v>
      </c>
    </row>
    <row r="317" spans="1:22" s="9" customFormat="1" x14ac:dyDescent="0.35">
      <c r="A317" s="24" t="s">
        <v>267</v>
      </c>
      <c r="B317" s="30">
        <v>2019</v>
      </c>
      <c r="C317" s="24" t="s">
        <v>268</v>
      </c>
      <c r="D317" s="24" t="s">
        <v>268</v>
      </c>
      <c r="E317" s="24" t="s">
        <v>176</v>
      </c>
      <c r="F317" s="24" t="s">
        <v>269</v>
      </c>
      <c r="G317" s="87" t="s">
        <v>1525</v>
      </c>
      <c r="H317" s="87" t="s">
        <v>1525</v>
      </c>
      <c r="I317" s="79" t="s">
        <v>1525</v>
      </c>
      <c r="J317" s="79" t="s">
        <v>1525</v>
      </c>
      <c r="K317" s="79" t="s">
        <v>1525</v>
      </c>
      <c r="L317" s="88" t="s">
        <v>1525</v>
      </c>
      <c r="M317" s="88" t="s">
        <v>1525</v>
      </c>
      <c r="N317" s="79" t="s">
        <v>1525</v>
      </c>
      <c r="O317" s="79" t="s">
        <v>1525</v>
      </c>
      <c r="P317" s="79" t="s">
        <v>1525</v>
      </c>
      <c r="Q317" s="24">
        <v>31113819</v>
      </c>
      <c r="R317" s="32" t="s">
        <v>275</v>
      </c>
      <c r="S317" s="32" t="s">
        <v>276</v>
      </c>
    </row>
    <row r="318" spans="1:22" s="9" customFormat="1" x14ac:dyDescent="0.35">
      <c r="A318" s="24" t="s">
        <v>267</v>
      </c>
      <c r="B318" s="30">
        <v>2019</v>
      </c>
      <c r="C318" s="24" t="s">
        <v>268</v>
      </c>
      <c r="D318" s="24" t="s">
        <v>268</v>
      </c>
      <c r="E318" s="24" t="s">
        <v>182</v>
      </c>
      <c r="F318" s="24" t="s">
        <v>380</v>
      </c>
      <c r="G318" s="87" t="s">
        <v>1525</v>
      </c>
      <c r="H318" s="87" t="s">
        <v>1525</v>
      </c>
      <c r="I318" s="79" t="s">
        <v>1525</v>
      </c>
      <c r="J318" s="79" t="s">
        <v>1525</v>
      </c>
      <c r="K318" s="79" t="s">
        <v>1525</v>
      </c>
      <c r="L318" s="88" t="s">
        <v>1525</v>
      </c>
      <c r="M318" s="88" t="s">
        <v>1525</v>
      </c>
      <c r="N318" s="79" t="s">
        <v>1525</v>
      </c>
      <c r="O318" s="79" t="s">
        <v>1525</v>
      </c>
      <c r="P318" s="79" t="s">
        <v>1525</v>
      </c>
      <c r="Q318" s="24">
        <v>31113819</v>
      </c>
      <c r="R318" s="32" t="s">
        <v>275</v>
      </c>
      <c r="S318" s="32" t="s">
        <v>276</v>
      </c>
    </row>
    <row r="319" spans="1:22" s="9" customFormat="1" x14ac:dyDescent="0.35">
      <c r="A319" s="24" t="s">
        <v>267</v>
      </c>
      <c r="B319" s="30">
        <v>2019</v>
      </c>
      <c r="C319" s="24" t="s">
        <v>268</v>
      </c>
      <c r="D319" s="24" t="s">
        <v>268</v>
      </c>
      <c r="E319" s="24" t="s">
        <v>184</v>
      </c>
      <c r="F319" s="24" t="s">
        <v>278</v>
      </c>
      <c r="G319" s="87" t="s">
        <v>1525</v>
      </c>
      <c r="H319" s="87" t="s">
        <v>1525</v>
      </c>
      <c r="I319" s="79" t="s">
        <v>1525</v>
      </c>
      <c r="J319" s="79" t="s">
        <v>1525</v>
      </c>
      <c r="K319" s="79" t="s">
        <v>1525</v>
      </c>
      <c r="L319" s="88" t="s">
        <v>1525</v>
      </c>
      <c r="M319" s="88" t="s">
        <v>1525</v>
      </c>
      <c r="N319" s="79" t="s">
        <v>1525</v>
      </c>
      <c r="O319" s="79" t="s">
        <v>1525</v>
      </c>
      <c r="P319" s="79" t="s">
        <v>1525</v>
      </c>
      <c r="Q319" s="24">
        <v>31113819</v>
      </c>
      <c r="R319" s="32" t="s">
        <v>275</v>
      </c>
      <c r="S319" s="32" t="s">
        <v>276</v>
      </c>
    </row>
    <row r="320" spans="1:22" s="9" customFormat="1" x14ac:dyDescent="0.35">
      <c r="A320" s="24" t="s">
        <v>267</v>
      </c>
      <c r="B320" s="30">
        <v>2019</v>
      </c>
      <c r="C320" s="24" t="s">
        <v>268</v>
      </c>
      <c r="D320" s="24" t="s">
        <v>268</v>
      </c>
      <c r="E320" s="24" t="s">
        <v>188</v>
      </c>
      <c r="F320" s="24" t="s">
        <v>341</v>
      </c>
      <c r="G320" s="87" t="s">
        <v>1525</v>
      </c>
      <c r="H320" s="87" t="s">
        <v>1525</v>
      </c>
      <c r="I320" s="79" t="s">
        <v>1525</v>
      </c>
      <c r="J320" s="79" t="s">
        <v>1525</v>
      </c>
      <c r="K320" s="79" t="s">
        <v>1525</v>
      </c>
      <c r="L320" s="88" t="s">
        <v>1525</v>
      </c>
      <c r="M320" s="88" t="s">
        <v>1525</v>
      </c>
      <c r="N320" s="79" t="s">
        <v>1525</v>
      </c>
      <c r="O320" s="79" t="s">
        <v>1525</v>
      </c>
      <c r="P320" s="79" t="s">
        <v>1525</v>
      </c>
      <c r="Q320" s="24">
        <v>31113819</v>
      </c>
      <c r="R320" s="32" t="s">
        <v>275</v>
      </c>
      <c r="S320" s="32" t="s">
        <v>276</v>
      </c>
    </row>
    <row r="321" spans="1:22" s="9" customFormat="1" x14ac:dyDescent="0.35">
      <c r="A321" s="24" t="s">
        <v>267</v>
      </c>
      <c r="B321" s="30">
        <v>2019</v>
      </c>
      <c r="C321" s="24" t="s">
        <v>268</v>
      </c>
      <c r="D321" s="24" t="s">
        <v>268</v>
      </c>
      <c r="E321" s="24" t="s">
        <v>223</v>
      </c>
      <c r="F321" s="24" t="s">
        <v>269</v>
      </c>
      <c r="G321" s="87" t="s">
        <v>1525</v>
      </c>
      <c r="H321" s="87" t="s">
        <v>1525</v>
      </c>
      <c r="I321" s="79" t="s">
        <v>1525</v>
      </c>
      <c r="J321" s="79" t="s">
        <v>1525</v>
      </c>
      <c r="K321" s="79" t="s">
        <v>1525</v>
      </c>
      <c r="L321" s="88" t="s">
        <v>1525</v>
      </c>
      <c r="M321" s="88" t="s">
        <v>1525</v>
      </c>
      <c r="N321" s="79" t="s">
        <v>1525</v>
      </c>
      <c r="O321" s="79" t="s">
        <v>1525</v>
      </c>
      <c r="P321" s="79" t="s">
        <v>1525</v>
      </c>
      <c r="Q321" s="24">
        <v>31113819</v>
      </c>
      <c r="R321" s="32" t="s">
        <v>275</v>
      </c>
      <c r="S321" s="32" t="s">
        <v>276</v>
      </c>
    </row>
    <row r="322" spans="1:22" s="9" customFormat="1" x14ac:dyDescent="0.35">
      <c r="A322" s="24" t="s">
        <v>860</v>
      </c>
      <c r="B322" s="30">
        <v>2020</v>
      </c>
      <c r="C322" s="24" t="s">
        <v>455</v>
      </c>
      <c r="D322" s="24" t="s">
        <v>455</v>
      </c>
      <c r="E322" s="24" t="s">
        <v>37</v>
      </c>
      <c r="F322" s="24" t="s">
        <v>362</v>
      </c>
      <c r="G322" s="87" t="s">
        <v>1525</v>
      </c>
      <c r="H322" s="87" t="s">
        <v>1525</v>
      </c>
      <c r="I322" s="79" t="s">
        <v>1525</v>
      </c>
      <c r="J322" s="79" t="s">
        <v>1525</v>
      </c>
      <c r="K322" s="79" t="s">
        <v>1525</v>
      </c>
      <c r="L322" s="88" t="s">
        <v>1525</v>
      </c>
      <c r="M322" s="88" t="s">
        <v>1525</v>
      </c>
      <c r="N322" s="79" t="s">
        <v>1525</v>
      </c>
      <c r="O322" s="79" t="s">
        <v>1525</v>
      </c>
      <c r="P322" s="79" t="s">
        <v>1525</v>
      </c>
      <c r="Q322" s="24">
        <v>31115907</v>
      </c>
      <c r="R322" s="32" t="s">
        <v>863</v>
      </c>
      <c r="S322" s="32" t="s">
        <v>864</v>
      </c>
    </row>
    <row r="323" spans="1:22" s="9" customFormat="1" x14ac:dyDescent="0.35">
      <c r="A323" s="24" t="s">
        <v>849</v>
      </c>
      <c r="B323" s="30">
        <v>2019</v>
      </c>
      <c r="C323" s="24" t="s">
        <v>307</v>
      </c>
      <c r="D323" s="24" t="s">
        <v>307</v>
      </c>
      <c r="E323" s="24" t="s">
        <v>176</v>
      </c>
      <c r="F323" s="24" t="s">
        <v>269</v>
      </c>
      <c r="G323" s="87" t="s">
        <v>1525</v>
      </c>
      <c r="H323" s="87" t="s">
        <v>1525</v>
      </c>
      <c r="I323" s="79" t="s">
        <v>1525</v>
      </c>
      <c r="J323" s="79" t="s">
        <v>1525</v>
      </c>
      <c r="K323" s="79" t="s">
        <v>1525</v>
      </c>
      <c r="L323" s="88" t="s">
        <v>1525</v>
      </c>
      <c r="M323" s="88" t="s">
        <v>1525</v>
      </c>
      <c r="N323" s="79" t="s">
        <v>1525</v>
      </c>
      <c r="O323" s="79" t="s">
        <v>1525</v>
      </c>
      <c r="P323" s="79" t="s">
        <v>1525</v>
      </c>
      <c r="Q323" s="24">
        <v>31414914</v>
      </c>
      <c r="R323" s="32" t="s">
        <v>852</v>
      </c>
      <c r="S323" s="32" t="s">
        <v>853</v>
      </c>
    </row>
    <row r="324" spans="1:22" s="9" customFormat="1" x14ac:dyDescent="0.35">
      <c r="A324" s="24" t="s">
        <v>849</v>
      </c>
      <c r="B324" s="30">
        <v>2019</v>
      </c>
      <c r="C324" s="24" t="s">
        <v>296</v>
      </c>
      <c r="D324" s="24" t="s">
        <v>296</v>
      </c>
      <c r="E324" s="24" t="s">
        <v>176</v>
      </c>
      <c r="F324" s="24" t="s">
        <v>269</v>
      </c>
      <c r="G324" s="87" t="s">
        <v>1525</v>
      </c>
      <c r="H324" s="87" t="s">
        <v>1525</v>
      </c>
      <c r="I324" s="79" t="s">
        <v>1525</v>
      </c>
      <c r="J324" s="79" t="s">
        <v>1525</v>
      </c>
      <c r="K324" s="79" t="s">
        <v>1525</v>
      </c>
      <c r="L324" s="88" t="s">
        <v>1525</v>
      </c>
      <c r="M324" s="88" t="s">
        <v>1525</v>
      </c>
      <c r="N324" s="79" t="s">
        <v>1525</v>
      </c>
      <c r="O324" s="79" t="s">
        <v>1525</v>
      </c>
      <c r="P324" s="79" t="s">
        <v>1525</v>
      </c>
      <c r="Q324" s="24">
        <v>31646903</v>
      </c>
      <c r="R324" s="32" t="s">
        <v>1267</v>
      </c>
      <c r="S324" s="32" t="s">
        <v>1268</v>
      </c>
      <c r="T324" s="5"/>
      <c r="U324" s="5"/>
      <c r="V324" s="5"/>
    </row>
    <row r="325" spans="1:22" s="9" customFormat="1" x14ac:dyDescent="0.35">
      <c r="A325" s="24" t="s">
        <v>613</v>
      </c>
      <c r="B325" s="30">
        <v>2021</v>
      </c>
      <c r="C325" s="24" t="s">
        <v>393</v>
      </c>
      <c r="D325" s="24" t="s">
        <v>393</v>
      </c>
      <c r="E325" s="24" t="s">
        <v>107</v>
      </c>
      <c r="F325" s="24" t="s">
        <v>448</v>
      </c>
      <c r="G325" s="87" t="s">
        <v>1525</v>
      </c>
      <c r="H325" s="87" t="s">
        <v>1525</v>
      </c>
      <c r="I325" s="80" t="s">
        <v>1525</v>
      </c>
      <c r="J325" s="80" t="s">
        <v>1525</v>
      </c>
      <c r="K325" s="80" t="s">
        <v>1525</v>
      </c>
      <c r="L325" s="88" t="s">
        <v>1525</v>
      </c>
      <c r="M325" s="88" t="s">
        <v>1525</v>
      </c>
      <c r="N325" s="80" t="s">
        <v>1525</v>
      </c>
      <c r="O325" s="80" t="s">
        <v>1525</v>
      </c>
      <c r="P325" s="80" t="s">
        <v>1525</v>
      </c>
      <c r="Q325" s="24">
        <v>32542773</v>
      </c>
      <c r="R325" s="32" t="s">
        <v>1518</v>
      </c>
      <c r="S325" s="32" t="s">
        <v>1519</v>
      </c>
    </row>
    <row r="326" spans="1:22" s="9" customFormat="1" x14ac:dyDescent="0.35">
      <c r="A326" s="24" t="s">
        <v>440</v>
      </c>
      <c r="B326" s="30">
        <v>2020</v>
      </c>
      <c r="C326" s="24" t="s">
        <v>474</v>
      </c>
      <c r="D326" s="24" t="s">
        <v>474</v>
      </c>
      <c r="E326" s="24" t="s">
        <v>442</v>
      </c>
      <c r="F326" s="24" t="s">
        <v>380</v>
      </c>
      <c r="G326" s="87" t="s">
        <v>1525</v>
      </c>
      <c r="H326" s="87" t="s">
        <v>1525</v>
      </c>
      <c r="I326" s="79" t="s">
        <v>1525</v>
      </c>
      <c r="J326" s="79" t="s">
        <v>1525</v>
      </c>
      <c r="K326" s="79" t="s">
        <v>1525</v>
      </c>
      <c r="L326" s="88" t="s">
        <v>1525</v>
      </c>
      <c r="M326" s="88" t="s">
        <v>1525</v>
      </c>
      <c r="N326" s="79" t="s">
        <v>1525</v>
      </c>
      <c r="O326" s="79" t="s">
        <v>1525</v>
      </c>
      <c r="P326" s="79" t="s">
        <v>1525</v>
      </c>
      <c r="Q326" s="24">
        <v>32822852</v>
      </c>
      <c r="R326" s="32" t="s">
        <v>445</v>
      </c>
      <c r="S326" s="32" t="s">
        <v>446</v>
      </c>
    </row>
    <row r="327" spans="1:22" s="9" customFormat="1" x14ac:dyDescent="0.35">
      <c r="A327" s="24" t="s">
        <v>440</v>
      </c>
      <c r="B327" s="30">
        <v>2020</v>
      </c>
      <c r="C327" s="24" t="s">
        <v>441</v>
      </c>
      <c r="D327" s="24" t="s">
        <v>441</v>
      </c>
      <c r="E327" s="24" t="s">
        <v>442</v>
      </c>
      <c r="F327" s="24" t="s">
        <v>380</v>
      </c>
      <c r="G327" s="87" t="s">
        <v>1525</v>
      </c>
      <c r="H327" s="87" t="s">
        <v>1525</v>
      </c>
      <c r="I327" s="79" t="s">
        <v>1525</v>
      </c>
      <c r="J327" s="79" t="s">
        <v>1525</v>
      </c>
      <c r="K327" s="79" t="s">
        <v>1525</v>
      </c>
      <c r="L327" s="88" t="s">
        <v>1525</v>
      </c>
      <c r="M327" s="88" t="s">
        <v>1525</v>
      </c>
      <c r="N327" s="79" t="s">
        <v>1525</v>
      </c>
      <c r="O327" s="79" t="s">
        <v>1525</v>
      </c>
      <c r="P327" s="79" t="s">
        <v>1525</v>
      </c>
      <c r="Q327" s="24">
        <v>32822852</v>
      </c>
      <c r="R327" s="32" t="s">
        <v>445</v>
      </c>
      <c r="S327" s="32" t="s">
        <v>446</v>
      </c>
    </row>
    <row r="328" spans="1:22" s="9" customFormat="1" x14ac:dyDescent="0.35">
      <c r="A328" s="24" t="s">
        <v>993</v>
      </c>
      <c r="B328" s="30">
        <v>2021</v>
      </c>
      <c r="C328" s="24" t="s">
        <v>344</v>
      </c>
      <c r="D328" s="24" t="s">
        <v>344</v>
      </c>
      <c r="E328" s="24" t="s">
        <v>212</v>
      </c>
      <c r="F328" s="24" t="s">
        <v>394</v>
      </c>
      <c r="G328" s="87" t="s">
        <v>1525</v>
      </c>
      <c r="H328" s="87" t="s">
        <v>1525</v>
      </c>
      <c r="I328" s="79" t="s">
        <v>1525</v>
      </c>
      <c r="J328" s="79" t="s">
        <v>1525</v>
      </c>
      <c r="K328" s="79" t="s">
        <v>1525</v>
      </c>
      <c r="L328" s="88" t="s">
        <v>1525</v>
      </c>
      <c r="M328" s="88" t="s">
        <v>1525</v>
      </c>
      <c r="N328" s="79" t="s">
        <v>1525</v>
      </c>
      <c r="O328" s="79" t="s">
        <v>1525</v>
      </c>
      <c r="P328" s="79" t="s">
        <v>1525</v>
      </c>
      <c r="Q328" s="24">
        <v>33423670</v>
      </c>
      <c r="R328" s="32" t="s">
        <v>996</v>
      </c>
      <c r="S328" s="32" t="s">
        <v>997</v>
      </c>
    </row>
    <row r="329" spans="1:22" s="9" customFormat="1" x14ac:dyDescent="0.35">
      <c r="A329" s="24" t="s">
        <v>993</v>
      </c>
      <c r="B329" s="30">
        <v>2021</v>
      </c>
      <c r="C329" s="24" t="s">
        <v>455</v>
      </c>
      <c r="D329" s="24" t="s">
        <v>455</v>
      </c>
      <c r="E329" s="24" t="s">
        <v>212</v>
      </c>
      <c r="F329" s="24" t="s">
        <v>394</v>
      </c>
      <c r="G329" s="87" t="s">
        <v>1525</v>
      </c>
      <c r="H329" s="87" t="s">
        <v>1525</v>
      </c>
      <c r="I329" s="79" t="s">
        <v>1525</v>
      </c>
      <c r="J329" s="79" t="s">
        <v>1525</v>
      </c>
      <c r="K329" s="79" t="s">
        <v>1525</v>
      </c>
      <c r="L329" s="88" t="s">
        <v>1525</v>
      </c>
      <c r="M329" s="88" t="s">
        <v>1525</v>
      </c>
      <c r="N329" s="79" t="s">
        <v>1525</v>
      </c>
      <c r="O329" s="79" t="s">
        <v>1525</v>
      </c>
      <c r="P329" s="79" t="s">
        <v>1525</v>
      </c>
      <c r="Q329" s="24">
        <v>33423670</v>
      </c>
      <c r="R329" s="32" t="s">
        <v>996</v>
      </c>
      <c r="S329" s="32" t="s">
        <v>997</v>
      </c>
    </row>
    <row r="330" spans="1:22" s="9" customFormat="1" x14ac:dyDescent="0.35">
      <c r="A330" s="24" t="s">
        <v>993</v>
      </c>
      <c r="B330" s="30">
        <v>2021</v>
      </c>
      <c r="C330" s="24" t="s">
        <v>415</v>
      </c>
      <c r="D330" s="24" t="s">
        <v>415</v>
      </c>
      <c r="E330" s="24" t="s">
        <v>212</v>
      </c>
      <c r="F330" s="24" t="s">
        <v>394</v>
      </c>
      <c r="G330" s="87" t="s">
        <v>1525</v>
      </c>
      <c r="H330" s="87" t="s">
        <v>1525</v>
      </c>
      <c r="I330" s="79" t="s">
        <v>1525</v>
      </c>
      <c r="J330" s="79" t="s">
        <v>1525</v>
      </c>
      <c r="K330" s="79" t="s">
        <v>1525</v>
      </c>
      <c r="L330" s="88" t="s">
        <v>1525</v>
      </c>
      <c r="M330" s="88" t="s">
        <v>1525</v>
      </c>
      <c r="N330" s="79" t="s">
        <v>1525</v>
      </c>
      <c r="O330" s="79" t="s">
        <v>1525</v>
      </c>
      <c r="P330" s="79" t="s">
        <v>1525</v>
      </c>
      <c r="Q330" s="24">
        <v>33423670</v>
      </c>
      <c r="R330" s="32" t="s">
        <v>996</v>
      </c>
      <c r="S330" s="32" t="s">
        <v>997</v>
      </c>
    </row>
    <row r="331" spans="1:22" s="9" customFormat="1" x14ac:dyDescent="0.35">
      <c r="A331" s="24" t="s">
        <v>993</v>
      </c>
      <c r="B331" s="30">
        <v>2021</v>
      </c>
      <c r="C331" s="24" t="s">
        <v>714</v>
      </c>
      <c r="D331" s="24" t="s">
        <v>714</v>
      </c>
      <c r="E331" s="24" t="s">
        <v>212</v>
      </c>
      <c r="F331" s="24" t="s">
        <v>394</v>
      </c>
      <c r="G331" s="87" t="s">
        <v>1525</v>
      </c>
      <c r="H331" s="87" t="s">
        <v>1525</v>
      </c>
      <c r="I331" s="79" t="s">
        <v>1525</v>
      </c>
      <c r="J331" s="79" t="s">
        <v>1525</v>
      </c>
      <c r="K331" s="79" t="s">
        <v>1525</v>
      </c>
      <c r="L331" s="88" t="s">
        <v>1525</v>
      </c>
      <c r="M331" s="88" t="s">
        <v>1525</v>
      </c>
      <c r="N331" s="79" t="s">
        <v>1525</v>
      </c>
      <c r="O331" s="79" t="s">
        <v>1525</v>
      </c>
      <c r="P331" s="79" t="s">
        <v>1525</v>
      </c>
      <c r="Q331" s="24">
        <v>33423670</v>
      </c>
      <c r="R331" s="32" t="s">
        <v>996</v>
      </c>
      <c r="S331" s="32" t="s">
        <v>997</v>
      </c>
    </row>
    <row r="332" spans="1:22" s="9" customFormat="1" x14ac:dyDescent="0.35">
      <c r="A332" s="24" t="s">
        <v>854</v>
      </c>
      <c r="B332" s="30">
        <v>2021</v>
      </c>
      <c r="C332" s="24" t="s">
        <v>780</v>
      </c>
      <c r="D332" s="24" t="s">
        <v>780</v>
      </c>
      <c r="E332" s="24" t="s">
        <v>192</v>
      </c>
      <c r="F332" s="24" t="s">
        <v>855</v>
      </c>
      <c r="G332" s="87" t="s">
        <v>1525</v>
      </c>
      <c r="H332" s="87" t="s">
        <v>1525</v>
      </c>
      <c r="I332" s="112" t="s">
        <v>1525</v>
      </c>
      <c r="J332" s="112" t="s">
        <v>1525</v>
      </c>
      <c r="K332" s="112" t="s">
        <v>1525</v>
      </c>
      <c r="L332" s="88" t="s">
        <v>1525</v>
      </c>
      <c r="M332" s="88" t="s">
        <v>1525</v>
      </c>
      <c r="N332" s="112" t="s">
        <v>1525</v>
      </c>
      <c r="O332" s="112" t="s">
        <v>1525</v>
      </c>
      <c r="P332" s="112" t="s">
        <v>1525</v>
      </c>
      <c r="Q332" s="24">
        <v>33441148</v>
      </c>
      <c r="R332" s="32" t="s">
        <v>858</v>
      </c>
      <c r="S332" s="32" t="s">
        <v>859</v>
      </c>
    </row>
    <row r="333" spans="1:22" s="9" customFormat="1" x14ac:dyDescent="0.35">
      <c r="A333" s="24" t="s">
        <v>854</v>
      </c>
      <c r="B333" s="30">
        <v>2021</v>
      </c>
      <c r="C333" s="24" t="s">
        <v>462</v>
      </c>
      <c r="D333" s="24" t="s">
        <v>462</v>
      </c>
      <c r="E333" s="24" t="s">
        <v>192</v>
      </c>
      <c r="F333" s="24" t="s">
        <v>855</v>
      </c>
      <c r="G333" s="87" t="s">
        <v>1525</v>
      </c>
      <c r="H333" s="87" t="s">
        <v>1525</v>
      </c>
      <c r="I333" s="112" t="s">
        <v>1525</v>
      </c>
      <c r="J333" s="112" t="s">
        <v>1525</v>
      </c>
      <c r="K333" s="112" t="s">
        <v>1525</v>
      </c>
      <c r="L333" s="88" t="s">
        <v>1525</v>
      </c>
      <c r="M333" s="88" t="s">
        <v>1525</v>
      </c>
      <c r="N333" s="112" t="s">
        <v>1525</v>
      </c>
      <c r="O333" s="112" t="s">
        <v>1525</v>
      </c>
      <c r="P333" s="112" t="s">
        <v>1525</v>
      </c>
      <c r="Q333" s="24">
        <v>33441148</v>
      </c>
      <c r="R333" s="32" t="s">
        <v>858</v>
      </c>
      <c r="S333" s="32" t="s">
        <v>859</v>
      </c>
    </row>
    <row r="334" spans="1:22" s="9" customFormat="1" x14ac:dyDescent="0.35">
      <c r="A334" s="24" t="s">
        <v>854</v>
      </c>
      <c r="B334" s="30">
        <v>2021</v>
      </c>
      <c r="C334" s="24" t="s">
        <v>307</v>
      </c>
      <c r="D334" s="24" t="s">
        <v>307</v>
      </c>
      <c r="E334" s="24" t="s">
        <v>192</v>
      </c>
      <c r="F334" s="24" t="s">
        <v>855</v>
      </c>
      <c r="G334" s="87" t="s">
        <v>1525</v>
      </c>
      <c r="H334" s="87" t="s">
        <v>1525</v>
      </c>
      <c r="I334" s="112" t="s">
        <v>1525</v>
      </c>
      <c r="J334" s="112" t="s">
        <v>1525</v>
      </c>
      <c r="K334" s="112" t="s">
        <v>1525</v>
      </c>
      <c r="L334" s="88" t="s">
        <v>1525</v>
      </c>
      <c r="M334" s="88" t="s">
        <v>1525</v>
      </c>
      <c r="N334" s="112" t="s">
        <v>1525</v>
      </c>
      <c r="O334" s="112" t="s">
        <v>1525</v>
      </c>
      <c r="P334" s="112" t="s">
        <v>1525</v>
      </c>
      <c r="Q334" s="24">
        <v>33441148</v>
      </c>
      <c r="R334" s="32" t="s">
        <v>858</v>
      </c>
      <c r="S334" s="32" t="s">
        <v>859</v>
      </c>
    </row>
    <row r="335" spans="1:22" s="9" customFormat="1" x14ac:dyDescent="0.35">
      <c r="A335" s="24" t="s">
        <v>668</v>
      </c>
      <c r="B335" s="30">
        <v>2021</v>
      </c>
      <c r="C335" s="24" t="s">
        <v>488</v>
      </c>
      <c r="D335" s="24" t="s">
        <v>488</v>
      </c>
      <c r="E335" s="24" t="s">
        <v>212</v>
      </c>
      <c r="F335" s="24" t="s">
        <v>394</v>
      </c>
      <c r="G335" s="87" t="s">
        <v>1525</v>
      </c>
      <c r="H335" s="87" t="s">
        <v>1525</v>
      </c>
      <c r="I335" s="80" t="s">
        <v>1525</v>
      </c>
      <c r="J335" s="80" t="s">
        <v>1525</v>
      </c>
      <c r="K335" s="80" t="s">
        <v>1525</v>
      </c>
      <c r="L335" s="88" t="s">
        <v>1525</v>
      </c>
      <c r="M335" s="88" t="s">
        <v>1525</v>
      </c>
      <c r="N335" s="80" t="s">
        <v>1525</v>
      </c>
      <c r="O335" s="80" t="s">
        <v>1525</v>
      </c>
      <c r="P335" s="80" t="s">
        <v>1525</v>
      </c>
      <c r="Q335" s="24">
        <v>33624430</v>
      </c>
      <c r="R335" s="32" t="s">
        <v>762</v>
      </c>
      <c r="S335" s="32" t="s">
        <v>763</v>
      </c>
    </row>
    <row r="336" spans="1:22" s="9" customFormat="1" x14ac:dyDescent="0.35">
      <c r="A336" s="24" t="s">
        <v>959</v>
      </c>
      <c r="B336" s="30">
        <v>2021</v>
      </c>
      <c r="C336" s="24" t="s">
        <v>960</v>
      </c>
      <c r="D336" s="24" t="s">
        <v>393</v>
      </c>
      <c r="E336" s="24" t="s">
        <v>81</v>
      </c>
      <c r="F336" s="24" t="s">
        <v>961</v>
      </c>
      <c r="G336" s="87" t="s">
        <v>1525</v>
      </c>
      <c r="H336" s="87" t="s">
        <v>1525</v>
      </c>
      <c r="I336" s="79" t="s">
        <v>1525</v>
      </c>
      <c r="J336" s="79" t="s">
        <v>1525</v>
      </c>
      <c r="K336" s="79" t="s">
        <v>1525</v>
      </c>
      <c r="L336" s="88" t="s">
        <v>1525</v>
      </c>
      <c r="M336" s="88" t="s">
        <v>1525</v>
      </c>
      <c r="N336" s="79" t="s">
        <v>1525</v>
      </c>
      <c r="O336" s="79" t="s">
        <v>1525</v>
      </c>
      <c r="P336" s="79" t="s">
        <v>1525</v>
      </c>
      <c r="Q336" s="24">
        <v>34639717</v>
      </c>
      <c r="R336" s="32" t="s">
        <v>964</v>
      </c>
      <c r="S336" s="32" t="s">
        <v>965</v>
      </c>
    </row>
    <row r="337" spans="1:19" s="9" customFormat="1" x14ac:dyDescent="0.35">
      <c r="A337" s="24" t="s">
        <v>948</v>
      </c>
      <c r="B337" s="30">
        <v>2022</v>
      </c>
      <c r="C337" s="24" t="s">
        <v>387</v>
      </c>
      <c r="D337" s="24" t="s">
        <v>387</v>
      </c>
      <c r="E337" s="24" t="s">
        <v>188</v>
      </c>
      <c r="F337" s="24" t="s">
        <v>341</v>
      </c>
      <c r="G337" s="87" t="s">
        <v>1525</v>
      </c>
      <c r="H337" s="87" t="s">
        <v>1525</v>
      </c>
      <c r="I337" s="80" t="s">
        <v>1525</v>
      </c>
      <c r="J337" s="80" t="s">
        <v>1525</v>
      </c>
      <c r="K337" s="80" t="s">
        <v>1525</v>
      </c>
      <c r="L337" s="88" t="s">
        <v>1525</v>
      </c>
      <c r="M337" s="88" t="s">
        <v>1525</v>
      </c>
      <c r="N337" s="80" t="s">
        <v>1525</v>
      </c>
      <c r="O337" s="80" t="s">
        <v>1525</v>
      </c>
      <c r="P337" s="80" t="s">
        <v>1525</v>
      </c>
      <c r="Q337" s="24">
        <v>34642175</v>
      </c>
      <c r="R337" s="32" t="s">
        <v>951</v>
      </c>
      <c r="S337" s="32" t="s">
        <v>952</v>
      </c>
    </row>
    <row r="338" spans="1:19" s="9" customFormat="1" x14ac:dyDescent="0.35">
      <c r="A338" s="24" t="s">
        <v>717</v>
      </c>
      <c r="B338" s="30">
        <v>2022</v>
      </c>
      <c r="C338" s="24" t="s">
        <v>393</v>
      </c>
      <c r="D338" s="24" t="s">
        <v>393</v>
      </c>
      <c r="E338" s="24" t="s">
        <v>217</v>
      </c>
      <c r="F338" s="24" t="s">
        <v>269</v>
      </c>
      <c r="G338" s="87" t="s">
        <v>1525</v>
      </c>
      <c r="H338" s="87" t="s">
        <v>1525</v>
      </c>
      <c r="I338" s="80" t="s">
        <v>1525</v>
      </c>
      <c r="J338" s="80" t="s">
        <v>1525</v>
      </c>
      <c r="K338" s="80" t="s">
        <v>1525</v>
      </c>
      <c r="L338" s="88" t="s">
        <v>1525</v>
      </c>
      <c r="M338" s="88" t="s">
        <v>1525</v>
      </c>
      <c r="N338" s="80" t="s">
        <v>1525</v>
      </c>
      <c r="O338" s="80" t="s">
        <v>1525</v>
      </c>
      <c r="P338" s="80" t="s">
        <v>1525</v>
      </c>
      <c r="Q338" s="24">
        <v>35817851</v>
      </c>
      <c r="R338" s="32" t="s">
        <v>720</v>
      </c>
      <c r="S338" s="32" t="s">
        <v>721</v>
      </c>
    </row>
    <row r="339" spans="1:19" s="9" customFormat="1" x14ac:dyDescent="0.35">
      <c r="A339" s="24" t="s">
        <v>717</v>
      </c>
      <c r="B339" s="30">
        <v>2022</v>
      </c>
      <c r="C339" s="24" t="s">
        <v>491</v>
      </c>
      <c r="D339" s="24" t="s">
        <v>491</v>
      </c>
      <c r="E339" s="24" t="s">
        <v>217</v>
      </c>
      <c r="F339" s="24" t="s">
        <v>269</v>
      </c>
      <c r="G339" s="87" t="s">
        <v>1525</v>
      </c>
      <c r="H339" s="87" t="s">
        <v>1525</v>
      </c>
      <c r="I339" s="80" t="s">
        <v>1525</v>
      </c>
      <c r="J339" s="80" t="s">
        <v>1525</v>
      </c>
      <c r="K339" s="80" t="s">
        <v>1525</v>
      </c>
      <c r="L339" s="88" t="s">
        <v>1525</v>
      </c>
      <c r="M339" s="88" t="s">
        <v>1525</v>
      </c>
      <c r="N339" s="80" t="s">
        <v>1525</v>
      </c>
      <c r="O339" s="80" t="s">
        <v>1525</v>
      </c>
      <c r="P339" s="80" t="s">
        <v>1525</v>
      </c>
      <c r="Q339" s="24">
        <v>35817851</v>
      </c>
      <c r="R339" s="32" t="s">
        <v>720</v>
      </c>
      <c r="S339" s="32" t="s">
        <v>721</v>
      </c>
    </row>
    <row r="340" spans="1:19" s="9" customFormat="1" x14ac:dyDescent="0.35">
      <c r="A340" s="24" t="s">
        <v>717</v>
      </c>
      <c r="B340" s="30">
        <v>2022</v>
      </c>
      <c r="C340" s="24" t="s">
        <v>283</v>
      </c>
      <c r="D340" s="24" t="s">
        <v>283</v>
      </c>
      <c r="E340" s="24" t="s">
        <v>217</v>
      </c>
      <c r="F340" s="24" t="s">
        <v>269</v>
      </c>
      <c r="G340" s="87" t="s">
        <v>1525</v>
      </c>
      <c r="H340" s="87" t="s">
        <v>1525</v>
      </c>
      <c r="I340" s="80" t="s">
        <v>1525</v>
      </c>
      <c r="J340" s="80" t="s">
        <v>1525</v>
      </c>
      <c r="K340" s="80" t="s">
        <v>1525</v>
      </c>
      <c r="L340" s="88" t="s">
        <v>1525</v>
      </c>
      <c r="M340" s="88" t="s">
        <v>1525</v>
      </c>
      <c r="N340" s="80" t="s">
        <v>1525</v>
      </c>
      <c r="O340" s="80" t="s">
        <v>1525</v>
      </c>
      <c r="P340" s="80" t="s">
        <v>1525</v>
      </c>
      <c r="Q340" s="24">
        <v>35817851</v>
      </c>
      <c r="R340" s="32" t="s">
        <v>720</v>
      </c>
      <c r="S340" s="32" t="s">
        <v>721</v>
      </c>
    </row>
    <row r="341" spans="1:19" s="9" customFormat="1" x14ac:dyDescent="0.35">
      <c r="A341" s="24" t="s">
        <v>717</v>
      </c>
      <c r="B341" s="30">
        <v>2022</v>
      </c>
      <c r="C341" s="24" t="s">
        <v>441</v>
      </c>
      <c r="D341" s="24" t="s">
        <v>441</v>
      </c>
      <c r="E341" s="24" t="s">
        <v>217</v>
      </c>
      <c r="F341" s="24" t="s">
        <v>269</v>
      </c>
      <c r="G341" s="87" t="s">
        <v>1525</v>
      </c>
      <c r="H341" s="87" t="s">
        <v>1525</v>
      </c>
      <c r="I341" s="80" t="s">
        <v>1525</v>
      </c>
      <c r="J341" s="80" t="s">
        <v>1525</v>
      </c>
      <c r="K341" s="80" t="s">
        <v>1525</v>
      </c>
      <c r="L341" s="88" t="s">
        <v>1525</v>
      </c>
      <c r="M341" s="88" t="s">
        <v>1525</v>
      </c>
      <c r="N341" s="80" t="s">
        <v>1525</v>
      </c>
      <c r="O341" s="80" t="s">
        <v>1525</v>
      </c>
      <c r="P341" s="80" t="s">
        <v>1525</v>
      </c>
      <c r="Q341" s="24">
        <v>35817851</v>
      </c>
      <c r="R341" s="32" t="s">
        <v>720</v>
      </c>
      <c r="S341" s="32" t="s">
        <v>721</v>
      </c>
    </row>
    <row r="342" spans="1:19" s="9" customFormat="1" x14ac:dyDescent="0.35">
      <c r="A342" s="24" t="s">
        <v>717</v>
      </c>
      <c r="B342" s="30">
        <v>2022</v>
      </c>
      <c r="C342" s="24" t="s">
        <v>387</v>
      </c>
      <c r="D342" s="24" t="s">
        <v>387</v>
      </c>
      <c r="E342" s="24" t="s">
        <v>217</v>
      </c>
      <c r="F342" s="24" t="s">
        <v>269</v>
      </c>
      <c r="G342" s="87" t="s">
        <v>1525</v>
      </c>
      <c r="H342" s="87" t="s">
        <v>1525</v>
      </c>
      <c r="I342" s="80" t="s">
        <v>1525</v>
      </c>
      <c r="J342" s="80" t="s">
        <v>1525</v>
      </c>
      <c r="K342" s="80" t="s">
        <v>1525</v>
      </c>
      <c r="L342" s="88" t="s">
        <v>1525</v>
      </c>
      <c r="M342" s="88" t="s">
        <v>1525</v>
      </c>
      <c r="N342" s="80" t="s">
        <v>1525</v>
      </c>
      <c r="O342" s="80" t="s">
        <v>1525</v>
      </c>
      <c r="P342" s="80" t="s">
        <v>1525</v>
      </c>
      <c r="Q342" s="24">
        <v>35817851</v>
      </c>
      <c r="R342" s="32" t="s">
        <v>720</v>
      </c>
      <c r="S342" s="32" t="s">
        <v>721</v>
      </c>
    </row>
    <row r="343" spans="1:19" s="9" customFormat="1" x14ac:dyDescent="0.35">
      <c r="A343" s="24" t="s">
        <v>717</v>
      </c>
      <c r="B343" s="30">
        <v>2022</v>
      </c>
      <c r="C343" s="24" t="s">
        <v>296</v>
      </c>
      <c r="D343" s="24" t="s">
        <v>296</v>
      </c>
      <c r="E343" s="24" t="s">
        <v>217</v>
      </c>
      <c r="F343" s="24" t="s">
        <v>269</v>
      </c>
      <c r="G343" s="87" t="s">
        <v>1525</v>
      </c>
      <c r="H343" s="87" t="s">
        <v>1525</v>
      </c>
      <c r="I343" s="80" t="s">
        <v>1525</v>
      </c>
      <c r="J343" s="80" t="s">
        <v>1525</v>
      </c>
      <c r="K343" s="80" t="s">
        <v>1525</v>
      </c>
      <c r="L343" s="88" t="s">
        <v>1525</v>
      </c>
      <c r="M343" s="88" t="s">
        <v>1525</v>
      </c>
      <c r="N343" s="80" t="s">
        <v>1525</v>
      </c>
      <c r="O343" s="80" t="s">
        <v>1525</v>
      </c>
      <c r="P343" s="80" t="s">
        <v>1525</v>
      </c>
      <c r="Q343" s="24">
        <v>35817851</v>
      </c>
      <c r="R343" s="32" t="s">
        <v>720</v>
      </c>
      <c r="S343" s="32" t="s">
        <v>721</v>
      </c>
    </row>
    <row r="344" spans="1:19" s="9" customFormat="1" x14ac:dyDescent="0.35">
      <c r="A344" s="24" t="s">
        <v>727</v>
      </c>
      <c r="B344" s="30">
        <v>2022</v>
      </c>
      <c r="C344" s="24" t="s">
        <v>283</v>
      </c>
      <c r="D344" s="24" t="s">
        <v>283</v>
      </c>
      <c r="E344" s="24" t="s">
        <v>176</v>
      </c>
      <c r="F344" s="24" t="s">
        <v>269</v>
      </c>
      <c r="G344" s="87" t="s">
        <v>1525</v>
      </c>
      <c r="H344" s="87" t="s">
        <v>1525</v>
      </c>
      <c r="I344" s="79" t="s">
        <v>1525</v>
      </c>
      <c r="J344" s="79" t="s">
        <v>1525</v>
      </c>
      <c r="K344" s="79" t="s">
        <v>1525</v>
      </c>
      <c r="L344" s="88" t="s">
        <v>1525</v>
      </c>
      <c r="M344" s="88" t="s">
        <v>1525</v>
      </c>
      <c r="N344" s="79" t="s">
        <v>1525</v>
      </c>
      <c r="O344" s="79" t="s">
        <v>1525</v>
      </c>
      <c r="P344" s="79" t="s">
        <v>1525</v>
      </c>
      <c r="Q344" s="24">
        <v>35960613</v>
      </c>
      <c r="R344" s="32" t="s">
        <v>730</v>
      </c>
      <c r="S344" s="32" t="s">
        <v>731</v>
      </c>
    </row>
    <row r="345" spans="1:19" s="9" customFormat="1" x14ac:dyDescent="0.35">
      <c r="A345" s="24" t="s">
        <v>613</v>
      </c>
      <c r="B345" s="30">
        <v>2022</v>
      </c>
      <c r="C345" s="24" t="s">
        <v>462</v>
      </c>
      <c r="D345" s="24" t="s">
        <v>462</v>
      </c>
      <c r="E345" s="24" t="s">
        <v>107</v>
      </c>
      <c r="F345" s="24" t="s">
        <v>448</v>
      </c>
      <c r="G345" s="87" t="s">
        <v>1525</v>
      </c>
      <c r="H345" s="87" t="s">
        <v>1525</v>
      </c>
      <c r="I345" s="80" t="s">
        <v>1525</v>
      </c>
      <c r="J345" s="80" t="s">
        <v>1525</v>
      </c>
      <c r="K345" s="80" t="s">
        <v>1525</v>
      </c>
      <c r="L345" s="88" t="s">
        <v>1525</v>
      </c>
      <c r="M345" s="88" t="s">
        <v>1525</v>
      </c>
      <c r="N345" s="80" t="s">
        <v>1525</v>
      </c>
      <c r="O345" s="80" t="s">
        <v>1525</v>
      </c>
      <c r="P345" s="80" t="s">
        <v>1525</v>
      </c>
      <c r="Q345" s="24">
        <v>36010881</v>
      </c>
      <c r="R345" s="32" t="s">
        <v>1395</v>
      </c>
      <c r="S345" s="32" t="s">
        <v>1396</v>
      </c>
    </row>
    <row r="346" spans="1:19" s="9" customFormat="1" x14ac:dyDescent="0.35">
      <c r="A346" s="24" t="s">
        <v>874</v>
      </c>
      <c r="B346" s="30">
        <v>2022</v>
      </c>
      <c r="C346" s="24" t="s">
        <v>307</v>
      </c>
      <c r="D346" s="24" t="s">
        <v>307</v>
      </c>
      <c r="E346" s="24" t="s">
        <v>212</v>
      </c>
      <c r="F346" s="24" t="s">
        <v>394</v>
      </c>
      <c r="G346" s="87" t="s">
        <v>1525</v>
      </c>
      <c r="H346" s="87" t="s">
        <v>1525</v>
      </c>
      <c r="I346" s="79" t="s">
        <v>1525</v>
      </c>
      <c r="J346" s="79" t="s">
        <v>1525</v>
      </c>
      <c r="K346" s="79" t="s">
        <v>1525</v>
      </c>
      <c r="L346" s="88" t="s">
        <v>1525</v>
      </c>
      <c r="M346" s="88" t="s">
        <v>1525</v>
      </c>
      <c r="N346" s="79" t="s">
        <v>1525</v>
      </c>
      <c r="O346" s="79" t="s">
        <v>1525</v>
      </c>
      <c r="P346" s="79" t="s">
        <v>1525</v>
      </c>
      <c r="Q346" s="24">
        <v>36014876</v>
      </c>
      <c r="R346" s="32" t="s">
        <v>1035</v>
      </c>
      <c r="S346" s="32" t="s">
        <v>1036</v>
      </c>
    </row>
    <row r="347" spans="1:19" s="9" customFormat="1" x14ac:dyDescent="0.35">
      <c r="A347" s="24" t="s">
        <v>511</v>
      </c>
      <c r="B347" s="30">
        <v>2023</v>
      </c>
      <c r="C347" s="26" t="s">
        <v>393</v>
      </c>
      <c r="D347" s="24" t="s">
        <v>393</v>
      </c>
      <c r="E347" s="26" t="s">
        <v>62</v>
      </c>
      <c r="F347" s="24" t="s">
        <v>303</v>
      </c>
      <c r="G347" s="87" t="s">
        <v>1525</v>
      </c>
      <c r="H347" s="87" t="s">
        <v>1525</v>
      </c>
      <c r="I347" s="112" t="s">
        <v>1525</v>
      </c>
      <c r="J347" s="112" t="s">
        <v>1525</v>
      </c>
      <c r="K347" s="112" t="s">
        <v>1525</v>
      </c>
      <c r="L347" s="88" t="s">
        <v>1525</v>
      </c>
      <c r="M347" s="88" t="s">
        <v>1525</v>
      </c>
      <c r="N347" s="112" t="s">
        <v>1525</v>
      </c>
      <c r="O347" s="112" t="s">
        <v>1525</v>
      </c>
      <c r="P347" s="112" t="s">
        <v>1525</v>
      </c>
      <c r="Q347" s="24">
        <v>36460776</v>
      </c>
      <c r="R347" s="32" t="s">
        <v>516</v>
      </c>
      <c r="S347" s="32" t="s">
        <v>517</v>
      </c>
    </row>
    <row r="348" spans="1:19" s="9" customFormat="1" x14ac:dyDescent="0.35">
      <c r="A348" s="24" t="s">
        <v>511</v>
      </c>
      <c r="B348" s="30">
        <v>2023</v>
      </c>
      <c r="C348" s="24" t="s">
        <v>268</v>
      </c>
      <c r="D348" s="24" t="s">
        <v>268</v>
      </c>
      <c r="E348" s="24" t="s">
        <v>62</v>
      </c>
      <c r="F348" s="24" t="s">
        <v>303</v>
      </c>
      <c r="G348" s="87" t="s">
        <v>1525</v>
      </c>
      <c r="H348" s="87" t="s">
        <v>1525</v>
      </c>
      <c r="I348" s="112" t="s">
        <v>1525</v>
      </c>
      <c r="J348" s="112" t="s">
        <v>1525</v>
      </c>
      <c r="K348" s="112" t="s">
        <v>1525</v>
      </c>
      <c r="L348" s="88" t="s">
        <v>1525</v>
      </c>
      <c r="M348" s="88" t="s">
        <v>1525</v>
      </c>
      <c r="N348" s="112" t="s">
        <v>1525</v>
      </c>
      <c r="O348" s="112" t="s">
        <v>1525</v>
      </c>
      <c r="P348" s="112" t="s">
        <v>1525</v>
      </c>
      <c r="Q348" s="24">
        <v>36460776</v>
      </c>
      <c r="R348" s="32" t="s">
        <v>516</v>
      </c>
      <c r="S348" s="32" t="s">
        <v>517</v>
      </c>
    </row>
    <row r="349" spans="1:19" s="9" customFormat="1" x14ac:dyDescent="0.35">
      <c r="A349" s="24" t="s">
        <v>511</v>
      </c>
      <c r="B349" s="30">
        <v>2023</v>
      </c>
      <c r="C349" s="24" t="s">
        <v>488</v>
      </c>
      <c r="D349" s="24" t="s">
        <v>488</v>
      </c>
      <c r="E349" s="24" t="s">
        <v>62</v>
      </c>
      <c r="F349" s="24" t="s">
        <v>303</v>
      </c>
      <c r="G349" s="87" t="s">
        <v>1525</v>
      </c>
      <c r="H349" s="87" t="s">
        <v>1525</v>
      </c>
      <c r="I349" s="112" t="s">
        <v>1525</v>
      </c>
      <c r="J349" s="112" t="s">
        <v>1525</v>
      </c>
      <c r="K349" s="112" t="s">
        <v>1525</v>
      </c>
      <c r="L349" s="88" t="s">
        <v>1525</v>
      </c>
      <c r="M349" s="88" t="s">
        <v>1525</v>
      </c>
      <c r="N349" s="112" t="s">
        <v>1525</v>
      </c>
      <c r="O349" s="112" t="s">
        <v>1525</v>
      </c>
      <c r="P349" s="112" t="s">
        <v>1525</v>
      </c>
      <c r="Q349" s="24">
        <v>36460776</v>
      </c>
      <c r="R349" s="32" t="s">
        <v>516</v>
      </c>
      <c r="S349" s="32" t="s">
        <v>517</v>
      </c>
    </row>
    <row r="350" spans="1:19" s="9" customFormat="1" x14ac:dyDescent="0.35">
      <c r="A350" s="24" t="s">
        <v>511</v>
      </c>
      <c r="B350" s="30">
        <v>2023</v>
      </c>
      <c r="C350" s="24" t="s">
        <v>491</v>
      </c>
      <c r="D350" s="24" t="s">
        <v>491</v>
      </c>
      <c r="E350" s="24" t="s">
        <v>62</v>
      </c>
      <c r="F350" s="24" t="s">
        <v>303</v>
      </c>
      <c r="G350" s="87" t="s">
        <v>1525</v>
      </c>
      <c r="H350" s="87" t="s">
        <v>1525</v>
      </c>
      <c r="I350" s="112" t="s">
        <v>1525</v>
      </c>
      <c r="J350" s="112" t="s">
        <v>1525</v>
      </c>
      <c r="K350" s="112" t="s">
        <v>1525</v>
      </c>
      <c r="L350" s="88" t="s">
        <v>1525</v>
      </c>
      <c r="M350" s="88" t="s">
        <v>1525</v>
      </c>
      <c r="N350" s="112" t="s">
        <v>1525</v>
      </c>
      <c r="O350" s="112" t="s">
        <v>1525</v>
      </c>
      <c r="P350" s="112" t="s">
        <v>1525</v>
      </c>
      <c r="Q350" s="24">
        <v>36460776</v>
      </c>
      <c r="R350" s="32" t="s">
        <v>516</v>
      </c>
      <c r="S350" s="32" t="s">
        <v>517</v>
      </c>
    </row>
    <row r="351" spans="1:19" s="9" customFormat="1" x14ac:dyDescent="0.35">
      <c r="A351" s="24" t="s">
        <v>511</v>
      </c>
      <c r="B351" s="30">
        <v>2023</v>
      </c>
      <c r="C351" s="24" t="s">
        <v>283</v>
      </c>
      <c r="D351" s="24" t="s">
        <v>283</v>
      </c>
      <c r="E351" s="24" t="s">
        <v>62</v>
      </c>
      <c r="F351" s="24" t="s">
        <v>303</v>
      </c>
      <c r="G351" s="87" t="s">
        <v>1525</v>
      </c>
      <c r="H351" s="87" t="s">
        <v>1525</v>
      </c>
      <c r="I351" s="112" t="s">
        <v>1525</v>
      </c>
      <c r="J351" s="112" t="s">
        <v>1525</v>
      </c>
      <c r="K351" s="112" t="s">
        <v>1525</v>
      </c>
      <c r="L351" s="88" t="s">
        <v>1525</v>
      </c>
      <c r="M351" s="88" t="s">
        <v>1525</v>
      </c>
      <c r="N351" s="112" t="s">
        <v>1525</v>
      </c>
      <c r="O351" s="112" t="s">
        <v>1525</v>
      </c>
      <c r="P351" s="112" t="s">
        <v>1525</v>
      </c>
      <c r="Q351" s="24">
        <v>36460776</v>
      </c>
      <c r="R351" s="32" t="s">
        <v>516</v>
      </c>
      <c r="S351" s="32" t="s">
        <v>517</v>
      </c>
    </row>
    <row r="352" spans="1:19" s="9" customFormat="1" x14ac:dyDescent="0.35">
      <c r="A352" s="24" t="s">
        <v>511</v>
      </c>
      <c r="B352" s="30">
        <v>2023</v>
      </c>
      <c r="C352" s="24" t="s">
        <v>307</v>
      </c>
      <c r="D352" s="24" t="s">
        <v>307</v>
      </c>
      <c r="E352" s="24" t="s">
        <v>62</v>
      </c>
      <c r="F352" s="24" t="s">
        <v>303</v>
      </c>
      <c r="G352" s="87" t="s">
        <v>1525</v>
      </c>
      <c r="H352" s="87" t="s">
        <v>1525</v>
      </c>
      <c r="I352" s="112" t="s">
        <v>1525</v>
      </c>
      <c r="J352" s="112" t="s">
        <v>1525</v>
      </c>
      <c r="K352" s="112" t="s">
        <v>1525</v>
      </c>
      <c r="L352" s="88" t="s">
        <v>1525</v>
      </c>
      <c r="M352" s="88" t="s">
        <v>1525</v>
      </c>
      <c r="N352" s="112" t="s">
        <v>1525</v>
      </c>
      <c r="O352" s="112" t="s">
        <v>1525</v>
      </c>
      <c r="P352" s="112" t="s">
        <v>1525</v>
      </c>
      <c r="Q352" s="24">
        <v>36460776</v>
      </c>
      <c r="R352" s="32" t="s">
        <v>516</v>
      </c>
      <c r="S352" s="32" t="s">
        <v>517</v>
      </c>
    </row>
    <row r="353" spans="1:19" s="9" customFormat="1" x14ac:dyDescent="0.35">
      <c r="A353" s="24" t="s">
        <v>511</v>
      </c>
      <c r="B353" s="30">
        <v>2023</v>
      </c>
      <c r="C353" s="24" t="s">
        <v>334</v>
      </c>
      <c r="D353" s="24" t="s">
        <v>334</v>
      </c>
      <c r="E353" s="24" t="s">
        <v>62</v>
      </c>
      <c r="F353" s="26" t="s">
        <v>303</v>
      </c>
      <c r="G353" s="87" t="s">
        <v>1525</v>
      </c>
      <c r="H353" s="87" t="s">
        <v>1525</v>
      </c>
      <c r="I353" s="112" t="s">
        <v>1525</v>
      </c>
      <c r="J353" s="112" t="s">
        <v>1525</v>
      </c>
      <c r="K353" s="112" t="s">
        <v>1525</v>
      </c>
      <c r="L353" s="88" t="s">
        <v>1525</v>
      </c>
      <c r="M353" s="88" t="s">
        <v>1525</v>
      </c>
      <c r="N353" s="112" t="s">
        <v>1525</v>
      </c>
      <c r="O353" s="112" t="s">
        <v>1525</v>
      </c>
      <c r="P353" s="112" t="s">
        <v>1525</v>
      </c>
      <c r="Q353" s="24">
        <v>36460776</v>
      </c>
      <c r="R353" s="32" t="s">
        <v>516</v>
      </c>
      <c r="S353" s="32" t="s">
        <v>517</v>
      </c>
    </row>
    <row r="354" spans="1:19" s="9" customFormat="1" x14ac:dyDescent="0.35">
      <c r="A354" s="24" t="s">
        <v>511</v>
      </c>
      <c r="B354" s="30">
        <v>2023</v>
      </c>
      <c r="C354" s="24" t="s">
        <v>512</v>
      </c>
      <c r="D354" s="24" t="s">
        <v>512</v>
      </c>
      <c r="E354" s="24" t="s">
        <v>62</v>
      </c>
      <c r="F354" s="24" t="s">
        <v>303</v>
      </c>
      <c r="G354" s="87" t="s">
        <v>1525</v>
      </c>
      <c r="H354" s="87" t="s">
        <v>1525</v>
      </c>
      <c r="I354" s="112" t="s">
        <v>1525</v>
      </c>
      <c r="J354" s="112" t="s">
        <v>1525</v>
      </c>
      <c r="K354" s="112" t="s">
        <v>1525</v>
      </c>
      <c r="L354" s="88" t="s">
        <v>1525</v>
      </c>
      <c r="M354" s="88" t="s">
        <v>1525</v>
      </c>
      <c r="N354" s="112" t="s">
        <v>1525</v>
      </c>
      <c r="O354" s="112" t="s">
        <v>1525</v>
      </c>
      <c r="P354" s="112" t="s">
        <v>1525</v>
      </c>
      <c r="Q354" s="24">
        <v>36460776</v>
      </c>
      <c r="R354" s="32" t="s">
        <v>516</v>
      </c>
      <c r="S354" s="32" t="s">
        <v>517</v>
      </c>
    </row>
    <row r="355" spans="1:19" s="9" customFormat="1" x14ac:dyDescent="0.35">
      <c r="A355" s="24" t="s">
        <v>511</v>
      </c>
      <c r="B355" s="30">
        <v>2023</v>
      </c>
      <c r="C355" s="24" t="s">
        <v>387</v>
      </c>
      <c r="D355" s="24" t="s">
        <v>387</v>
      </c>
      <c r="E355" s="24" t="s">
        <v>62</v>
      </c>
      <c r="F355" s="24" t="s">
        <v>303</v>
      </c>
      <c r="G355" s="87" t="s">
        <v>1525</v>
      </c>
      <c r="H355" s="87" t="s">
        <v>1525</v>
      </c>
      <c r="I355" s="112" t="s">
        <v>1525</v>
      </c>
      <c r="J355" s="112" t="s">
        <v>1525</v>
      </c>
      <c r="K355" s="112" t="s">
        <v>1525</v>
      </c>
      <c r="L355" s="88" t="s">
        <v>1525</v>
      </c>
      <c r="M355" s="88" t="s">
        <v>1525</v>
      </c>
      <c r="N355" s="112" t="s">
        <v>1525</v>
      </c>
      <c r="O355" s="112" t="s">
        <v>1525</v>
      </c>
      <c r="P355" s="112" t="s">
        <v>1525</v>
      </c>
      <c r="Q355" s="24">
        <v>36460776</v>
      </c>
      <c r="R355" s="32" t="s">
        <v>516</v>
      </c>
      <c r="S355" s="32" t="s">
        <v>517</v>
      </c>
    </row>
    <row r="356" spans="1:19" s="9" customFormat="1" x14ac:dyDescent="0.35">
      <c r="A356" s="24" t="s">
        <v>550</v>
      </c>
      <c r="B356" s="30">
        <v>2023</v>
      </c>
      <c r="C356" s="24" t="s">
        <v>512</v>
      </c>
      <c r="D356" s="24" t="s">
        <v>512</v>
      </c>
      <c r="E356" s="24" t="s">
        <v>552</v>
      </c>
      <c r="F356" s="26" t="s">
        <v>553</v>
      </c>
      <c r="G356" s="87" t="s">
        <v>1525</v>
      </c>
      <c r="H356" s="87" t="s">
        <v>1525</v>
      </c>
      <c r="I356" s="80" t="s">
        <v>1525</v>
      </c>
      <c r="J356" s="80" t="s">
        <v>1525</v>
      </c>
      <c r="K356" s="80" t="s">
        <v>1525</v>
      </c>
      <c r="L356" s="88" t="s">
        <v>1525</v>
      </c>
      <c r="M356" s="88" t="s">
        <v>1525</v>
      </c>
      <c r="N356" s="80" t="s">
        <v>1525</v>
      </c>
      <c r="O356" s="80" t="s">
        <v>1525</v>
      </c>
      <c r="P356" s="80" t="s">
        <v>1525</v>
      </c>
      <c r="Q356" s="24">
        <v>37013939</v>
      </c>
      <c r="R356" s="32" t="s">
        <v>556</v>
      </c>
      <c r="S356" s="32" t="s">
        <v>557</v>
      </c>
    </row>
    <row r="357" spans="1:19" s="9" customFormat="1" x14ac:dyDescent="0.35">
      <c r="A357" s="24" t="s">
        <v>1327</v>
      </c>
      <c r="B357" s="30">
        <v>2023</v>
      </c>
      <c r="C357" s="24" t="s">
        <v>393</v>
      </c>
      <c r="D357" s="24" t="s">
        <v>393</v>
      </c>
      <c r="E357" s="24" t="s">
        <v>176</v>
      </c>
      <c r="F357" s="24" t="s">
        <v>269</v>
      </c>
      <c r="G357" s="87" t="s">
        <v>1525</v>
      </c>
      <c r="H357" s="87" t="s">
        <v>1525</v>
      </c>
      <c r="I357" s="80" t="s">
        <v>1525</v>
      </c>
      <c r="J357" s="80" t="s">
        <v>1525</v>
      </c>
      <c r="K357" s="80" t="s">
        <v>1525</v>
      </c>
      <c r="L357" s="88" t="s">
        <v>1525</v>
      </c>
      <c r="M357" s="88" t="s">
        <v>1525</v>
      </c>
      <c r="N357" s="80" t="s">
        <v>1525</v>
      </c>
      <c r="O357" s="80" t="s">
        <v>1525</v>
      </c>
      <c r="P357" s="80" t="s">
        <v>1525</v>
      </c>
      <c r="Q357" s="24">
        <v>37163267</v>
      </c>
      <c r="R357" s="32" t="s">
        <v>1330</v>
      </c>
      <c r="S357" s="32" t="s">
        <v>1331</v>
      </c>
    </row>
    <row r="358" spans="1:19" s="9" customFormat="1" x14ac:dyDescent="0.35">
      <c r="A358" s="24" t="s">
        <v>1048</v>
      </c>
      <c r="B358" s="30">
        <v>2023</v>
      </c>
      <c r="C358" s="24" t="s">
        <v>780</v>
      </c>
      <c r="D358" s="24" t="s">
        <v>780</v>
      </c>
      <c r="E358" s="24" t="s">
        <v>50</v>
      </c>
      <c r="F358" s="24" t="s">
        <v>269</v>
      </c>
      <c r="G358" s="87" t="s">
        <v>1525</v>
      </c>
      <c r="H358" s="87" t="s">
        <v>1525</v>
      </c>
      <c r="I358" s="80" t="s">
        <v>1525</v>
      </c>
      <c r="J358" s="80" t="s">
        <v>1525</v>
      </c>
      <c r="K358" s="80" t="s">
        <v>1525</v>
      </c>
      <c r="L358" s="88" t="s">
        <v>1525</v>
      </c>
      <c r="M358" s="88" t="s">
        <v>1525</v>
      </c>
      <c r="N358" s="80" t="s">
        <v>1525</v>
      </c>
      <c r="O358" s="80" t="s">
        <v>1525</v>
      </c>
      <c r="P358" s="80" t="s">
        <v>1525</v>
      </c>
      <c r="Q358" s="24">
        <v>37202564</v>
      </c>
      <c r="R358" s="32" t="s">
        <v>1050</v>
      </c>
      <c r="S358" s="32" t="s">
        <v>1051</v>
      </c>
    </row>
    <row r="359" spans="1:19" s="9" customFormat="1" x14ac:dyDescent="0.35">
      <c r="A359" s="24" t="s">
        <v>854</v>
      </c>
      <c r="B359" s="30">
        <v>2023</v>
      </c>
      <c r="C359" s="5" t="s">
        <v>393</v>
      </c>
      <c r="D359" s="5" t="s">
        <v>393</v>
      </c>
      <c r="E359" s="24" t="s">
        <v>192</v>
      </c>
      <c r="F359" s="24" t="s">
        <v>855</v>
      </c>
      <c r="G359" s="87" t="s">
        <v>1525</v>
      </c>
      <c r="H359" s="87" t="s">
        <v>1525</v>
      </c>
      <c r="I359" s="112" t="s">
        <v>1525</v>
      </c>
      <c r="J359" s="112" t="s">
        <v>1525</v>
      </c>
      <c r="K359" s="112" t="s">
        <v>1525</v>
      </c>
      <c r="L359" s="88" t="s">
        <v>1525</v>
      </c>
      <c r="M359" s="88" t="s">
        <v>1525</v>
      </c>
      <c r="N359" s="112" t="s">
        <v>1525</v>
      </c>
      <c r="O359" s="112" t="s">
        <v>1525</v>
      </c>
      <c r="P359" s="112" t="s">
        <v>1525</v>
      </c>
      <c r="Q359" s="24">
        <v>37391446</v>
      </c>
      <c r="R359" s="32" t="s">
        <v>1353</v>
      </c>
      <c r="S359" s="32" t="s">
        <v>1354</v>
      </c>
    </row>
    <row r="360" spans="1:19" s="9" customFormat="1" x14ac:dyDescent="0.35">
      <c r="A360" s="24" t="s">
        <v>854</v>
      </c>
      <c r="B360" s="30">
        <v>2023</v>
      </c>
      <c r="C360" s="5" t="s">
        <v>491</v>
      </c>
      <c r="D360" s="5" t="s">
        <v>491</v>
      </c>
      <c r="E360" s="24" t="s">
        <v>192</v>
      </c>
      <c r="F360" s="24" t="s">
        <v>855</v>
      </c>
      <c r="G360" s="87" t="s">
        <v>1525</v>
      </c>
      <c r="H360" s="87" t="s">
        <v>1525</v>
      </c>
      <c r="I360" s="112" t="s">
        <v>1525</v>
      </c>
      <c r="J360" s="112" t="s">
        <v>1525</v>
      </c>
      <c r="K360" s="112" t="s">
        <v>1525</v>
      </c>
      <c r="L360" s="88" t="s">
        <v>1525</v>
      </c>
      <c r="M360" s="88" t="s">
        <v>1525</v>
      </c>
      <c r="N360" s="112" t="s">
        <v>1525</v>
      </c>
      <c r="O360" s="112" t="s">
        <v>1525</v>
      </c>
      <c r="P360" s="112" t="s">
        <v>1525</v>
      </c>
      <c r="Q360" s="24">
        <v>37391446</v>
      </c>
      <c r="R360" s="32" t="s">
        <v>1353</v>
      </c>
      <c r="S360" s="32" t="s">
        <v>1354</v>
      </c>
    </row>
    <row r="361" spans="1:19" s="9" customFormat="1" x14ac:dyDescent="0.35">
      <c r="A361" s="24" t="s">
        <v>854</v>
      </c>
      <c r="B361" s="30">
        <v>2023</v>
      </c>
      <c r="C361" s="5" t="s">
        <v>455</v>
      </c>
      <c r="D361" s="5" t="s">
        <v>455</v>
      </c>
      <c r="E361" s="24" t="s">
        <v>192</v>
      </c>
      <c r="F361" s="24" t="s">
        <v>855</v>
      </c>
      <c r="G361" s="87" t="s">
        <v>1525</v>
      </c>
      <c r="H361" s="87" t="s">
        <v>1525</v>
      </c>
      <c r="I361" s="112" t="s">
        <v>1525</v>
      </c>
      <c r="J361" s="112" t="s">
        <v>1525</v>
      </c>
      <c r="K361" s="112" t="s">
        <v>1525</v>
      </c>
      <c r="L361" s="88" t="s">
        <v>1525</v>
      </c>
      <c r="M361" s="88" t="s">
        <v>1525</v>
      </c>
      <c r="N361" s="112" t="s">
        <v>1525</v>
      </c>
      <c r="O361" s="112" t="s">
        <v>1525</v>
      </c>
      <c r="P361" s="112" t="s">
        <v>1525</v>
      </c>
      <c r="Q361" s="24">
        <v>37391446</v>
      </c>
      <c r="R361" s="32" t="s">
        <v>1353</v>
      </c>
      <c r="S361" s="32" t="s">
        <v>1354</v>
      </c>
    </row>
    <row r="362" spans="1:19" s="9" customFormat="1" x14ac:dyDescent="0.35">
      <c r="A362" s="24" t="s">
        <v>854</v>
      </c>
      <c r="B362" s="30">
        <v>2023</v>
      </c>
      <c r="C362" s="5" t="s">
        <v>283</v>
      </c>
      <c r="D362" s="5" t="s">
        <v>283</v>
      </c>
      <c r="E362" s="24" t="s">
        <v>192</v>
      </c>
      <c r="F362" s="24" t="s">
        <v>855</v>
      </c>
      <c r="G362" s="87" t="s">
        <v>1525</v>
      </c>
      <c r="H362" s="87" t="s">
        <v>1525</v>
      </c>
      <c r="I362" s="112" t="s">
        <v>1525</v>
      </c>
      <c r="J362" s="112" t="s">
        <v>1525</v>
      </c>
      <c r="K362" s="112" t="s">
        <v>1525</v>
      </c>
      <c r="L362" s="88" t="s">
        <v>1525</v>
      </c>
      <c r="M362" s="88" t="s">
        <v>1525</v>
      </c>
      <c r="N362" s="112" t="s">
        <v>1525</v>
      </c>
      <c r="O362" s="112" t="s">
        <v>1525</v>
      </c>
      <c r="P362" s="112" t="s">
        <v>1525</v>
      </c>
      <c r="Q362" s="24">
        <v>37391446</v>
      </c>
      <c r="R362" s="32" t="s">
        <v>1353</v>
      </c>
      <c r="S362" s="32" t="s">
        <v>1354</v>
      </c>
    </row>
    <row r="363" spans="1:19" s="9" customFormat="1" x14ac:dyDescent="0.35">
      <c r="A363" s="24" t="s">
        <v>854</v>
      </c>
      <c r="B363" s="30">
        <v>2023</v>
      </c>
      <c r="C363" s="5" t="s">
        <v>334</v>
      </c>
      <c r="D363" s="5" t="s">
        <v>334</v>
      </c>
      <c r="E363" s="24" t="s">
        <v>192</v>
      </c>
      <c r="F363" s="24" t="s">
        <v>855</v>
      </c>
      <c r="G363" s="87" t="s">
        <v>1525</v>
      </c>
      <c r="H363" s="87" t="s">
        <v>1525</v>
      </c>
      <c r="I363" s="112" t="s">
        <v>1525</v>
      </c>
      <c r="J363" s="112" t="s">
        <v>1525</v>
      </c>
      <c r="K363" s="112" t="s">
        <v>1525</v>
      </c>
      <c r="L363" s="88" t="s">
        <v>1525</v>
      </c>
      <c r="M363" s="88" t="s">
        <v>1525</v>
      </c>
      <c r="N363" s="112" t="s">
        <v>1525</v>
      </c>
      <c r="O363" s="112" t="s">
        <v>1525</v>
      </c>
      <c r="P363" s="112" t="s">
        <v>1525</v>
      </c>
      <c r="Q363" s="24">
        <v>37391446</v>
      </c>
      <c r="R363" s="32" t="s">
        <v>1353</v>
      </c>
      <c r="S363" s="32" t="s">
        <v>1354</v>
      </c>
    </row>
    <row r="364" spans="1:19" s="9" customFormat="1" x14ac:dyDescent="0.35">
      <c r="A364" s="24" t="s">
        <v>854</v>
      </c>
      <c r="B364" s="30">
        <v>2023</v>
      </c>
      <c r="C364" s="5" t="s">
        <v>415</v>
      </c>
      <c r="D364" s="5" t="s">
        <v>415</v>
      </c>
      <c r="E364" s="24" t="s">
        <v>192</v>
      </c>
      <c r="F364" s="24" t="s">
        <v>855</v>
      </c>
      <c r="G364" s="87" t="s">
        <v>1525</v>
      </c>
      <c r="H364" s="87" t="s">
        <v>1525</v>
      </c>
      <c r="I364" s="112" t="s">
        <v>1525</v>
      </c>
      <c r="J364" s="112" t="s">
        <v>1525</v>
      </c>
      <c r="K364" s="112" t="s">
        <v>1525</v>
      </c>
      <c r="L364" s="88" t="s">
        <v>1525</v>
      </c>
      <c r="M364" s="88" t="s">
        <v>1525</v>
      </c>
      <c r="N364" s="112" t="s">
        <v>1525</v>
      </c>
      <c r="O364" s="112" t="s">
        <v>1525</v>
      </c>
      <c r="P364" s="112" t="s">
        <v>1525</v>
      </c>
      <c r="Q364" s="24">
        <v>37391446</v>
      </c>
      <c r="R364" s="32" t="s">
        <v>1353</v>
      </c>
      <c r="S364" s="32" t="s">
        <v>1354</v>
      </c>
    </row>
    <row r="365" spans="1:19" s="9" customFormat="1" x14ac:dyDescent="0.35">
      <c r="A365" s="24" t="s">
        <v>854</v>
      </c>
      <c r="B365" s="30">
        <v>2023</v>
      </c>
      <c r="C365" s="5" t="s">
        <v>714</v>
      </c>
      <c r="D365" s="5" t="s">
        <v>714</v>
      </c>
      <c r="E365" s="24" t="s">
        <v>192</v>
      </c>
      <c r="F365" s="24" t="s">
        <v>855</v>
      </c>
      <c r="G365" s="87" t="s">
        <v>1525</v>
      </c>
      <c r="H365" s="87" t="s">
        <v>1525</v>
      </c>
      <c r="I365" s="112" t="s">
        <v>1525</v>
      </c>
      <c r="J365" s="112" t="s">
        <v>1525</v>
      </c>
      <c r="K365" s="112" t="s">
        <v>1525</v>
      </c>
      <c r="L365" s="88" t="s">
        <v>1525</v>
      </c>
      <c r="M365" s="88" t="s">
        <v>1525</v>
      </c>
      <c r="N365" s="112" t="s">
        <v>1525</v>
      </c>
      <c r="O365" s="112" t="s">
        <v>1525</v>
      </c>
      <c r="P365" s="112" t="s">
        <v>1525</v>
      </c>
      <c r="Q365" s="24">
        <v>37391446</v>
      </c>
      <c r="R365" s="32" t="s">
        <v>1353</v>
      </c>
      <c r="S365" s="32" t="s">
        <v>1354</v>
      </c>
    </row>
    <row r="366" spans="1:19" s="9" customFormat="1" x14ac:dyDescent="0.35">
      <c r="A366" s="24" t="s">
        <v>854</v>
      </c>
      <c r="B366" s="30">
        <v>2023</v>
      </c>
      <c r="C366" s="5" t="s">
        <v>387</v>
      </c>
      <c r="D366" s="5" t="s">
        <v>387</v>
      </c>
      <c r="E366" s="24" t="s">
        <v>192</v>
      </c>
      <c r="F366" s="24" t="s">
        <v>855</v>
      </c>
      <c r="G366" s="87" t="s">
        <v>1525</v>
      </c>
      <c r="H366" s="87" t="s">
        <v>1525</v>
      </c>
      <c r="I366" s="112" t="s">
        <v>1525</v>
      </c>
      <c r="J366" s="112" t="s">
        <v>1525</v>
      </c>
      <c r="K366" s="112" t="s">
        <v>1525</v>
      </c>
      <c r="L366" s="88" t="s">
        <v>1525</v>
      </c>
      <c r="M366" s="88" t="s">
        <v>1525</v>
      </c>
      <c r="N366" s="112" t="s">
        <v>1525</v>
      </c>
      <c r="O366" s="112" t="s">
        <v>1525</v>
      </c>
      <c r="P366" s="112" t="s">
        <v>1525</v>
      </c>
      <c r="Q366" s="24">
        <v>37391446</v>
      </c>
      <c r="R366" s="32" t="s">
        <v>1353</v>
      </c>
      <c r="S366" s="32" t="s">
        <v>1354</v>
      </c>
    </row>
    <row r="367" spans="1:19" s="9" customFormat="1" x14ac:dyDescent="0.35">
      <c r="A367" s="24" t="s">
        <v>1043</v>
      </c>
      <c r="B367" s="30">
        <v>2023</v>
      </c>
      <c r="C367" s="5" t="s">
        <v>621</v>
      </c>
      <c r="D367" s="5" t="s">
        <v>491</v>
      </c>
      <c r="E367" s="24" t="s">
        <v>176</v>
      </c>
      <c r="F367" s="24" t="s">
        <v>269</v>
      </c>
      <c r="G367" s="87" t="s">
        <v>1525</v>
      </c>
      <c r="H367" s="87" t="s">
        <v>1525</v>
      </c>
      <c r="I367" s="79" t="s">
        <v>1525</v>
      </c>
      <c r="J367" s="79" t="s">
        <v>1525</v>
      </c>
      <c r="K367" s="79" t="s">
        <v>1525</v>
      </c>
      <c r="L367" s="88" t="s">
        <v>1525</v>
      </c>
      <c r="M367" s="88" t="s">
        <v>1525</v>
      </c>
      <c r="N367" s="79" t="s">
        <v>1525</v>
      </c>
      <c r="O367" s="79" t="s">
        <v>1525</v>
      </c>
      <c r="P367" s="79" t="s">
        <v>1525</v>
      </c>
      <c r="Q367" s="24">
        <v>37624040</v>
      </c>
      <c r="R367" s="32" t="s">
        <v>1046</v>
      </c>
      <c r="S367" s="32" t="s">
        <v>1047</v>
      </c>
    </row>
    <row r="368" spans="1:19" s="9" customFormat="1" x14ac:dyDescent="0.35">
      <c r="A368" s="24" t="s">
        <v>423</v>
      </c>
      <c r="B368" s="30">
        <v>2024</v>
      </c>
      <c r="C368" s="5" t="s">
        <v>296</v>
      </c>
      <c r="D368" s="5" t="s">
        <v>296</v>
      </c>
      <c r="E368" s="24" t="s">
        <v>202</v>
      </c>
      <c r="F368" s="24" t="s">
        <v>362</v>
      </c>
      <c r="G368" s="87" t="s">
        <v>1525</v>
      </c>
      <c r="H368" s="87" t="s">
        <v>1525</v>
      </c>
      <c r="I368" s="80" t="s">
        <v>1525</v>
      </c>
      <c r="J368" s="80" t="s">
        <v>1525</v>
      </c>
      <c r="K368" s="80" t="s">
        <v>1525</v>
      </c>
      <c r="L368" s="88" t="s">
        <v>1525</v>
      </c>
      <c r="M368" s="88" t="s">
        <v>1525</v>
      </c>
      <c r="N368" s="80" t="s">
        <v>1525</v>
      </c>
      <c r="O368" s="80" t="s">
        <v>1525</v>
      </c>
      <c r="P368" s="80" t="s">
        <v>1525</v>
      </c>
      <c r="Q368" s="24">
        <v>38978180</v>
      </c>
      <c r="R368" s="32" t="s">
        <v>426</v>
      </c>
      <c r="S368" s="32" t="s">
        <v>427</v>
      </c>
    </row>
    <row r="369" spans="1:19" s="9" customFormat="1" x14ac:dyDescent="0.35">
      <c r="A369" s="24" t="s">
        <v>650</v>
      </c>
      <c r="B369" s="30">
        <v>2025</v>
      </c>
      <c r="C369" s="5" t="s">
        <v>462</v>
      </c>
      <c r="D369" s="5" t="s">
        <v>462</v>
      </c>
      <c r="E369" s="24" t="s">
        <v>442</v>
      </c>
      <c r="F369" s="24" t="s">
        <v>380</v>
      </c>
      <c r="G369" s="87" t="s">
        <v>1525</v>
      </c>
      <c r="H369" s="87" t="s">
        <v>1525</v>
      </c>
      <c r="I369" s="79" t="s">
        <v>1525</v>
      </c>
      <c r="J369" s="79" t="s">
        <v>1525</v>
      </c>
      <c r="K369" s="79" t="s">
        <v>1525</v>
      </c>
      <c r="L369" s="88" t="s">
        <v>1525</v>
      </c>
      <c r="M369" s="88" t="s">
        <v>1525</v>
      </c>
      <c r="N369" s="79" t="s">
        <v>1525</v>
      </c>
      <c r="O369" s="79" t="s">
        <v>1525</v>
      </c>
      <c r="P369" s="79" t="s">
        <v>1525</v>
      </c>
      <c r="Q369" s="24">
        <v>39183034</v>
      </c>
      <c r="R369" s="32" t="s">
        <v>653</v>
      </c>
      <c r="S369" s="32" t="s">
        <v>654</v>
      </c>
    </row>
    <row r="370" spans="1:19" s="9" customFormat="1" x14ac:dyDescent="0.35">
      <c r="A370" s="24" t="s">
        <v>645</v>
      </c>
      <c r="B370" s="30">
        <v>2024</v>
      </c>
      <c r="C370" s="5" t="s">
        <v>780</v>
      </c>
      <c r="D370" s="5" t="s">
        <v>780</v>
      </c>
      <c r="E370" s="24" t="s">
        <v>168</v>
      </c>
      <c r="F370" s="24" t="s">
        <v>500</v>
      </c>
      <c r="G370" s="87" t="s">
        <v>1525</v>
      </c>
      <c r="H370" s="87" t="s">
        <v>1525</v>
      </c>
      <c r="I370" s="79" t="s">
        <v>1525</v>
      </c>
      <c r="J370" s="79" t="s">
        <v>1525</v>
      </c>
      <c r="K370" s="79" t="s">
        <v>1525</v>
      </c>
      <c r="L370" s="88" t="s">
        <v>1525</v>
      </c>
      <c r="M370" s="88" t="s">
        <v>1525</v>
      </c>
      <c r="N370" s="79" t="s">
        <v>1525</v>
      </c>
      <c r="O370" s="79" t="s">
        <v>1525</v>
      </c>
      <c r="P370" s="79" t="s">
        <v>1525</v>
      </c>
      <c r="Q370" s="24">
        <v>39253735</v>
      </c>
      <c r="R370" s="32" t="s">
        <v>648</v>
      </c>
      <c r="S370" s="32" t="s">
        <v>649</v>
      </c>
    </row>
    <row r="371" spans="1:19" s="9" customFormat="1" x14ac:dyDescent="0.35">
      <c r="A371" s="24" t="s">
        <v>645</v>
      </c>
      <c r="B371" s="30">
        <v>2024</v>
      </c>
      <c r="C371" s="5" t="s">
        <v>462</v>
      </c>
      <c r="D371" s="5" t="s">
        <v>462</v>
      </c>
      <c r="E371" s="24" t="s">
        <v>168</v>
      </c>
      <c r="F371" s="24" t="s">
        <v>500</v>
      </c>
      <c r="G371" s="87" t="s">
        <v>1525</v>
      </c>
      <c r="H371" s="87" t="s">
        <v>1525</v>
      </c>
      <c r="I371" s="79" t="s">
        <v>1525</v>
      </c>
      <c r="J371" s="79" t="s">
        <v>1525</v>
      </c>
      <c r="K371" s="79" t="s">
        <v>1525</v>
      </c>
      <c r="L371" s="88" t="s">
        <v>1525</v>
      </c>
      <c r="M371" s="88" t="s">
        <v>1525</v>
      </c>
      <c r="N371" s="79" t="s">
        <v>1525</v>
      </c>
      <c r="O371" s="79" t="s">
        <v>1525</v>
      </c>
      <c r="P371" s="79" t="s">
        <v>1525</v>
      </c>
      <c r="Q371" s="24">
        <v>39253735</v>
      </c>
      <c r="R371" s="32" t="s">
        <v>648</v>
      </c>
      <c r="S371" s="32" t="s">
        <v>649</v>
      </c>
    </row>
    <row r="372" spans="1:19" s="9" customFormat="1" x14ac:dyDescent="0.35">
      <c r="A372" s="24" t="s">
        <v>645</v>
      </c>
      <c r="B372" s="30">
        <v>2024</v>
      </c>
      <c r="C372" s="5" t="s">
        <v>307</v>
      </c>
      <c r="D372" s="5" t="s">
        <v>307</v>
      </c>
      <c r="E372" s="24" t="s">
        <v>168</v>
      </c>
      <c r="F372" s="24" t="s">
        <v>500</v>
      </c>
      <c r="G372" s="87" t="s">
        <v>1525</v>
      </c>
      <c r="H372" s="87" t="s">
        <v>1525</v>
      </c>
      <c r="I372" s="79" t="s">
        <v>1525</v>
      </c>
      <c r="J372" s="79" t="s">
        <v>1525</v>
      </c>
      <c r="K372" s="79" t="s">
        <v>1525</v>
      </c>
      <c r="L372" s="88" t="s">
        <v>1525</v>
      </c>
      <c r="M372" s="88" t="s">
        <v>1525</v>
      </c>
      <c r="N372" s="79" t="s">
        <v>1525</v>
      </c>
      <c r="O372" s="79" t="s">
        <v>1525</v>
      </c>
      <c r="P372" s="79" t="s">
        <v>1525</v>
      </c>
      <c r="Q372" s="24">
        <v>39253735</v>
      </c>
      <c r="R372" s="32" t="s">
        <v>648</v>
      </c>
      <c r="S372" s="32" t="s">
        <v>649</v>
      </c>
    </row>
    <row r="373" spans="1:19" s="9" customFormat="1" x14ac:dyDescent="0.35">
      <c r="A373" s="24" t="s">
        <v>645</v>
      </c>
      <c r="B373" s="30">
        <v>2024</v>
      </c>
      <c r="C373" s="5" t="s">
        <v>512</v>
      </c>
      <c r="D373" s="5" t="s">
        <v>512</v>
      </c>
      <c r="E373" s="24" t="s">
        <v>168</v>
      </c>
      <c r="F373" s="24" t="s">
        <v>500</v>
      </c>
      <c r="G373" s="87" t="s">
        <v>1525</v>
      </c>
      <c r="H373" s="87" t="s">
        <v>1525</v>
      </c>
      <c r="I373" s="79" t="s">
        <v>1525</v>
      </c>
      <c r="J373" s="79" t="s">
        <v>1525</v>
      </c>
      <c r="K373" s="79" t="s">
        <v>1525</v>
      </c>
      <c r="L373" s="88" t="s">
        <v>1525</v>
      </c>
      <c r="M373" s="88" t="s">
        <v>1525</v>
      </c>
      <c r="N373" s="79" t="s">
        <v>1525</v>
      </c>
      <c r="O373" s="79" t="s">
        <v>1525</v>
      </c>
      <c r="P373" s="79" t="s">
        <v>1525</v>
      </c>
      <c r="Q373" s="24">
        <v>39253735</v>
      </c>
      <c r="R373" s="32" t="s">
        <v>648</v>
      </c>
      <c r="S373" s="32" t="s">
        <v>649</v>
      </c>
    </row>
    <row r="374" spans="1:19" s="9" customFormat="1" x14ac:dyDescent="0.35">
      <c r="A374" s="24" t="s">
        <v>826</v>
      </c>
      <c r="B374" s="30">
        <v>2025</v>
      </c>
      <c r="C374" s="5" t="s">
        <v>344</v>
      </c>
      <c r="D374" s="5" t="s">
        <v>344</v>
      </c>
      <c r="E374" s="24" t="s">
        <v>37</v>
      </c>
      <c r="F374" s="24" t="s">
        <v>362</v>
      </c>
      <c r="G374" s="87" t="s">
        <v>1525</v>
      </c>
      <c r="H374" s="87" t="s">
        <v>1525</v>
      </c>
      <c r="I374" s="80" t="s">
        <v>1525</v>
      </c>
      <c r="J374" s="80" t="s">
        <v>1525</v>
      </c>
      <c r="K374" s="80" t="s">
        <v>1525</v>
      </c>
      <c r="L374" s="88" t="s">
        <v>1525</v>
      </c>
      <c r="M374" s="88" t="s">
        <v>1525</v>
      </c>
      <c r="N374" s="80" t="s">
        <v>1525</v>
      </c>
      <c r="O374" s="80" t="s">
        <v>1525</v>
      </c>
      <c r="P374" s="80" t="s">
        <v>1525</v>
      </c>
      <c r="Q374" s="24">
        <v>39737804</v>
      </c>
      <c r="R374" s="32" t="s">
        <v>830</v>
      </c>
      <c r="S374" s="32" t="s">
        <v>831</v>
      </c>
    </row>
    <row r="375" spans="1:19" s="9" customFormat="1" x14ac:dyDescent="0.35">
      <c r="A375" s="24" t="s">
        <v>1520</v>
      </c>
      <c r="B375" s="30">
        <v>2015</v>
      </c>
      <c r="C375" s="5" t="s">
        <v>462</v>
      </c>
      <c r="D375" s="5" t="s">
        <v>462</v>
      </c>
      <c r="E375" s="24" t="s">
        <v>166</v>
      </c>
      <c r="F375" s="24" t="s">
        <v>269</v>
      </c>
      <c r="G375" s="87" t="s">
        <v>1525</v>
      </c>
      <c r="H375" s="87" t="s">
        <v>1525</v>
      </c>
      <c r="I375" s="80" t="s">
        <v>1525</v>
      </c>
      <c r="J375" s="80" t="s">
        <v>1525</v>
      </c>
      <c r="K375" s="80" t="s">
        <v>1525</v>
      </c>
      <c r="L375" s="88" t="s">
        <v>1521</v>
      </c>
      <c r="M375" s="88">
        <v>5681</v>
      </c>
      <c r="N375" s="80">
        <v>0.69</v>
      </c>
      <c r="O375" s="80">
        <v>0.17</v>
      </c>
      <c r="P375" s="80">
        <v>2.82</v>
      </c>
      <c r="Q375" s="24">
        <v>26050257</v>
      </c>
      <c r="R375" s="32" t="s">
        <v>1523</v>
      </c>
      <c r="S375" s="32" t="s">
        <v>1524</v>
      </c>
    </row>
    <row r="376" spans="1:19" s="9" customFormat="1" x14ac:dyDescent="0.35">
      <c r="A376" s="24" t="s">
        <v>1520</v>
      </c>
      <c r="B376" s="30">
        <v>2015</v>
      </c>
      <c r="C376" s="24" t="s">
        <v>462</v>
      </c>
      <c r="D376" s="24" t="s">
        <v>462</v>
      </c>
      <c r="E376" s="24" t="s">
        <v>194</v>
      </c>
      <c r="F376" s="24" t="s">
        <v>269</v>
      </c>
      <c r="G376" s="87" t="s">
        <v>1525</v>
      </c>
      <c r="H376" s="87" t="s">
        <v>1525</v>
      </c>
      <c r="I376" s="79" t="s">
        <v>1525</v>
      </c>
      <c r="J376" s="79" t="s">
        <v>1525</v>
      </c>
      <c r="K376" s="79" t="s">
        <v>1525</v>
      </c>
      <c r="L376" s="88" t="s">
        <v>1521</v>
      </c>
      <c r="M376" s="88">
        <v>25820</v>
      </c>
      <c r="N376" s="80">
        <v>0.75</v>
      </c>
      <c r="O376" s="80">
        <v>0.33</v>
      </c>
      <c r="P376" s="80">
        <v>1.7</v>
      </c>
      <c r="Q376" s="24">
        <v>26050257</v>
      </c>
      <c r="R376" s="32" t="s">
        <v>1523</v>
      </c>
      <c r="S376" s="32" t="s">
        <v>1524</v>
      </c>
    </row>
    <row r="377" spans="1:19" s="9" customFormat="1" x14ac:dyDescent="0.35">
      <c r="A377" s="24" t="s">
        <v>1520</v>
      </c>
      <c r="B377" s="30">
        <v>2015</v>
      </c>
      <c r="C377" s="24" t="s">
        <v>462</v>
      </c>
      <c r="D377" s="24" t="s">
        <v>462</v>
      </c>
      <c r="E377" s="24" t="s">
        <v>30</v>
      </c>
      <c r="F377" s="24" t="s">
        <v>269</v>
      </c>
      <c r="G377" s="87" t="s">
        <v>1525</v>
      </c>
      <c r="H377" s="87" t="s">
        <v>1525</v>
      </c>
      <c r="I377" s="79" t="s">
        <v>1525</v>
      </c>
      <c r="J377" s="79" t="s">
        <v>1525</v>
      </c>
      <c r="K377" s="79" t="s">
        <v>1525</v>
      </c>
      <c r="L377" s="88" t="s">
        <v>1521</v>
      </c>
      <c r="M377" s="88">
        <v>21277</v>
      </c>
      <c r="N377" s="80">
        <v>0.84</v>
      </c>
      <c r="O377" s="80">
        <v>0.35</v>
      </c>
      <c r="P377" s="80">
        <v>1.97</v>
      </c>
      <c r="Q377" s="24">
        <v>26050257</v>
      </c>
      <c r="R377" s="32" t="s">
        <v>1523</v>
      </c>
      <c r="S377" s="32" t="s">
        <v>1524</v>
      </c>
    </row>
    <row r="378" spans="1:19" s="9" customFormat="1" x14ac:dyDescent="0.35">
      <c r="A378" s="24" t="s">
        <v>1520</v>
      </c>
      <c r="B378" s="30">
        <v>2015</v>
      </c>
      <c r="C378" s="24" t="s">
        <v>462</v>
      </c>
      <c r="D378" s="24" t="s">
        <v>462</v>
      </c>
      <c r="E378" s="24" t="s">
        <v>204</v>
      </c>
      <c r="F378" s="24" t="s">
        <v>362</v>
      </c>
      <c r="G378" s="87" t="s">
        <v>1525</v>
      </c>
      <c r="H378" s="87" t="s">
        <v>1525</v>
      </c>
      <c r="I378" s="80" t="s">
        <v>1525</v>
      </c>
      <c r="J378" s="80" t="s">
        <v>1525</v>
      </c>
      <c r="K378" s="80" t="s">
        <v>1525</v>
      </c>
      <c r="L378" s="88" t="s">
        <v>1521</v>
      </c>
      <c r="M378" s="88">
        <v>72375</v>
      </c>
      <c r="N378" s="80">
        <v>0.84</v>
      </c>
      <c r="O378" s="80">
        <v>0.49</v>
      </c>
      <c r="P378" s="80">
        <v>1.41</v>
      </c>
      <c r="Q378" s="24">
        <v>26050257</v>
      </c>
      <c r="R378" s="32" t="s">
        <v>1523</v>
      </c>
      <c r="S378" s="32" t="s">
        <v>1524</v>
      </c>
    </row>
    <row r="379" spans="1:19" s="9" customFormat="1" x14ac:dyDescent="0.35">
      <c r="A379" s="24" t="s">
        <v>409</v>
      </c>
      <c r="B379" s="30">
        <v>2020</v>
      </c>
      <c r="C379" s="24" t="s">
        <v>488</v>
      </c>
      <c r="D379" s="24" t="s">
        <v>488</v>
      </c>
      <c r="E379" s="24" t="s">
        <v>196</v>
      </c>
      <c r="F379" s="24" t="s">
        <v>362</v>
      </c>
      <c r="G379" s="87" t="s">
        <v>1521</v>
      </c>
      <c r="H379" s="87">
        <v>57666</v>
      </c>
      <c r="I379" s="102">
        <v>1.32</v>
      </c>
      <c r="J379" s="102">
        <v>0.83</v>
      </c>
      <c r="K379" s="102">
        <v>2.1</v>
      </c>
      <c r="L379" s="88" t="s">
        <v>1521</v>
      </c>
      <c r="M379" s="88">
        <v>42614</v>
      </c>
      <c r="N379" s="102">
        <v>0.85</v>
      </c>
      <c r="O379" s="102">
        <v>0.42</v>
      </c>
      <c r="P379" s="102">
        <v>1.72</v>
      </c>
      <c r="Q379" s="24">
        <v>32342643</v>
      </c>
      <c r="R379" s="32" t="s">
        <v>412</v>
      </c>
      <c r="S379" s="32" t="s">
        <v>413</v>
      </c>
    </row>
    <row r="380" spans="1:19" s="9" customFormat="1" x14ac:dyDescent="0.35">
      <c r="A380" s="24" t="s">
        <v>1520</v>
      </c>
      <c r="B380" s="30">
        <v>2015</v>
      </c>
      <c r="C380" s="24" t="s">
        <v>462</v>
      </c>
      <c r="D380" s="24" t="s">
        <v>462</v>
      </c>
      <c r="E380" s="24" t="s">
        <v>83</v>
      </c>
      <c r="F380" s="24" t="s">
        <v>269</v>
      </c>
      <c r="G380" s="87" t="s">
        <v>1525</v>
      </c>
      <c r="H380" s="87" t="s">
        <v>1525</v>
      </c>
      <c r="I380" s="79" t="s">
        <v>1525</v>
      </c>
      <c r="J380" s="79" t="s">
        <v>1525</v>
      </c>
      <c r="K380" s="79" t="s">
        <v>1525</v>
      </c>
      <c r="L380" s="88" t="s">
        <v>1521</v>
      </c>
      <c r="M380" s="88">
        <v>24379</v>
      </c>
      <c r="N380" s="80">
        <v>0.91</v>
      </c>
      <c r="O380" s="80">
        <v>0.66</v>
      </c>
      <c r="P380" s="80">
        <v>1.28</v>
      </c>
      <c r="Q380" s="24">
        <v>26050257</v>
      </c>
      <c r="R380" s="32" t="s">
        <v>1523</v>
      </c>
      <c r="S380" s="32" t="s">
        <v>1524</v>
      </c>
    </row>
    <row r="381" spans="1:19" s="9" customFormat="1" x14ac:dyDescent="0.35">
      <c r="A381" s="24" t="s">
        <v>409</v>
      </c>
      <c r="B381" s="30">
        <v>2020</v>
      </c>
      <c r="C381" s="24" t="s">
        <v>393</v>
      </c>
      <c r="D381" s="24" t="s">
        <v>393</v>
      </c>
      <c r="E381" s="24" t="s">
        <v>196</v>
      </c>
      <c r="F381" s="24" t="s">
        <v>362</v>
      </c>
      <c r="G381" s="87" t="s">
        <v>1521</v>
      </c>
      <c r="H381" s="87">
        <v>57666</v>
      </c>
      <c r="I381" s="102">
        <v>1.1200000000000001</v>
      </c>
      <c r="J381" s="102">
        <v>0.7</v>
      </c>
      <c r="K381" s="102">
        <v>1.8</v>
      </c>
      <c r="L381" s="88" t="s">
        <v>1521</v>
      </c>
      <c r="M381" s="88">
        <v>42614</v>
      </c>
      <c r="N381" s="102">
        <v>1.01</v>
      </c>
      <c r="O381" s="102">
        <v>0.5</v>
      </c>
      <c r="P381" s="102">
        <v>2.0299999999999998</v>
      </c>
      <c r="Q381" s="24">
        <v>32342643</v>
      </c>
      <c r="R381" s="32" t="s">
        <v>412</v>
      </c>
      <c r="S381" s="32" t="s">
        <v>413</v>
      </c>
    </row>
    <row r="382" spans="1:19" s="9" customFormat="1" x14ac:dyDescent="0.35">
      <c r="A382" s="24" t="s">
        <v>492</v>
      </c>
      <c r="B382" s="30">
        <v>2021</v>
      </c>
      <c r="C382" s="24" t="s">
        <v>387</v>
      </c>
      <c r="D382" s="24" t="s">
        <v>387</v>
      </c>
      <c r="E382" s="24" t="s">
        <v>69</v>
      </c>
      <c r="F382" s="24" t="s">
        <v>493</v>
      </c>
      <c r="G382" s="87" t="s">
        <v>1521</v>
      </c>
      <c r="H382" s="87" t="s">
        <v>1521</v>
      </c>
      <c r="I382" s="80">
        <v>1.1479642437284454</v>
      </c>
      <c r="J382" s="80">
        <v>0.80633000011564515</v>
      </c>
      <c r="K382" s="80">
        <v>1.6321994134308304</v>
      </c>
      <c r="L382" s="88" t="s">
        <v>1521</v>
      </c>
      <c r="M382" s="88" t="s">
        <v>1521</v>
      </c>
      <c r="N382" s="80">
        <v>1.0295949088080012</v>
      </c>
      <c r="O382" s="80">
        <v>0.77466289667888955</v>
      </c>
      <c r="P382" s="80">
        <v>1.3682470177187789</v>
      </c>
      <c r="Q382" s="24">
        <v>33783379</v>
      </c>
      <c r="R382" s="32" t="s">
        <v>497</v>
      </c>
      <c r="S382" s="32" t="s">
        <v>498</v>
      </c>
    </row>
    <row r="383" spans="1:19" s="9" customFormat="1" x14ac:dyDescent="0.35">
      <c r="A383" s="24" t="s">
        <v>409</v>
      </c>
      <c r="B383" s="30">
        <v>2020</v>
      </c>
      <c r="C383" s="24" t="s">
        <v>283</v>
      </c>
      <c r="D383" s="24" t="s">
        <v>283</v>
      </c>
      <c r="E383" s="24" t="s">
        <v>196</v>
      </c>
      <c r="F383" s="24" t="s">
        <v>362</v>
      </c>
      <c r="G383" s="87" t="s">
        <v>1521</v>
      </c>
      <c r="H383" s="87">
        <v>57666</v>
      </c>
      <c r="I383" s="102">
        <v>0.88</v>
      </c>
      <c r="J383" s="102">
        <v>0.53</v>
      </c>
      <c r="K383" s="102">
        <v>1.45</v>
      </c>
      <c r="L383" s="88" t="s">
        <v>1521</v>
      </c>
      <c r="M383" s="88">
        <v>42614</v>
      </c>
      <c r="N383" s="102">
        <v>1.0900000000000001</v>
      </c>
      <c r="O383" s="102">
        <v>0.4</v>
      </c>
      <c r="P383" s="102">
        <v>2.96</v>
      </c>
      <c r="Q383" s="24">
        <v>32342643</v>
      </c>
      <c r="R383" s="32" t="s">
        <v>412</v>
      </c>
      <c r="S383" s="32" t="s">
        <v>413</v>
      </c>
    </row>
    <row r="384" spans="1:19" s="9" customFormat="1" x14ac:dyDescent="0.35">
      <c r="A384" s="24" t="s">
        <v>492</v>
      </c>
      <c r="B384" s="30">
        <v>2021</v>
      </c>
      <c r="C384" s="24" t="s">
        <v>488</v>
      </c>
      <c r="D384" s="24" t="s">
        <v>488</v>
      </c>
      <c r="E384" s="24" t="s">
        <v>69</v>
      </c>
      <c r="F384" s="24" t="s">
        <v>493</v>
      </c>
      <c r="G384" s="87" t="s">
        <v>1521</v>
      </c>
      <c r="H384" s="87" t="s">
        <v>1521</v>
      </c>
      <c r="I384" s="80">
        <v>1.0337998915727571</v>
      </c>
      <c r="J384" s="80">
        <v>0.81084484909279775</v>
      </c>
      <c r="K384" s="80">
        <v>1.3191804658388355</v>
      </c>
      <c r="L384" s="88" t="s">
        <v>1521</v>
      </c>
      <c r="M384" s="88" t="s">
        <v>1521</v>
      </c>
      <c r="N384" s="80">
        <v>1.1152274401953355</v>
      </c>
      <c r="O384" s="80">
        <v>0.82932379511212606</v>
      </c>
      <c r="P384" s="80">
        <v>1.4995934504901165</v>
      </c>
      <c r="Q384" s="24">
        <v>33783379</v>
      </c>
      <c r="R384" s="32" t="s">
        <v>497</v>
      </c>
      <c r="S384" s="32" t="s">
        <v>498</v>
      </c>
    </row>
    <row r="385" spans="1:19" s="9" customFormat="1" x14ac:dyDescent="0.35">
      <c r="A385" s="24" t="s">
        <v>1160</v>
      </c>
      <c r="B385" s="30">
        <v>2012</v>
      </c>
      <c r="C385" s="24" t="s">
        <v>334</v>
      </c>
      <c r="D385" s="24" t="s">
        <v>334</v>
      </c>
      <c r="E385" s="24" t="s">
        <v>1161</v>
      </c>
      <c r="F385" s="26" t="s">
        <v>269</v>
      </c>
      <c r="G385" s="87" t="s">
        <v>1521</v>
      </c>
      <c r="H385" s="87">
        <v>40381</v>
      </c>
      <c r="I385" s="103">
        <v>0.95</v>
      </c>
      <c r="J385" s="103">
        <v>0.81</v>
      </c>
      <c r="K385" s="103">
        <v>1.1200000000000001</v>
      </c>
      <c r="L385" s="88" t="s">
        <v>1521</v>
      </c>
      <c r="M385" s="88">
        <v>102748</v>
      </c>
      <c r="N385" s="103">
        <v>1.1200000000000001</v>
      </c>
      <c r="O385" s="103">
        <v>1</v>
      </c>
      <c r="P385" s="103">
        <v>1.25</v>
      </c>
      <c r="Q385" s="24">
        <v>22450736</v>
      </c>
      <c r="R385" s="32" t="s">
        <v>1164</v>
      </c>
      <c r="S385" s="32" t="s">
        <v>1165</v>
      </c>
    </row>
    <row r="386" spans="1:19" s="9" customFormat="1" x14ac:dyDescent="0.35">
      <c r="A386" s="24" t="s">
        <v>1520</v>
      </c>
      <c r="B386" s="30">
        <v>2015</v>
      </c>
      <c r="C386" s="24" t="s">
        <v>462</v>
      </c>
      <c r="D386" s="24" t="s">
        <v>462</v>
      </c>
      <c r="E386" s="24" t="s">
        <v>229</v>
      </c>
      <c r="F386" s="24" t="s">
        <v>269</v>
      </c>
      <c r="G386" s="87" t="s">
        <v>1525</v>
      </c>
      <c r="H386" s="87" t="s">
        <v>1525</v>
      </c>
      <c r="I386" s="80" t="s">
        <v>1525</v>
      </c>
      <c r="J386" s="80" t="s">
        <v>1525</v>
      </c>
      <c r="K386" s="80" t="s">
        <v>1525</v>
      </c>
      <c r="L386" s="88" t="s">
        <v>1521</v>
      </c>
      <c r="M386" s="88">
        <v>19769</v>
      </c>
      <c r="N386" s="80">
        <v>1.1200000000000001</v>
      </c>
      <c r="O386" s="80">
        <v>0.66</v>
      </c>
      <c r="P386" s="80">
        <v>1.89</v>
      </c>
      <c r="Q386" s="24">
        <v>26050257</v>
      </c>
      <c r="R386" s="32" t="s">
        <v>1523</v>
      </c>
      <c r="S386" s="32" t="s">
        <v>1524</v>
      </c>
    </row>
    <row r="387" spans="1:19" s="9" customFormat="1" x14ac:dyDescent="0.35">
      <c r="A387" s="24" t="s">
        <v>492</v>
      </c>
      <c r="B387" s="30">
        <v>2021</v>
      </c>
      <c r="C387" s="24" t="s">
        <v>393</v>
      </c>
      <c r="D387" s="24" t="s">
        <v>393</v>
      </c>
      <c r="E387" s="24" t="s">
        <v>69</v>
      </c>
      <c r="F387" s="24" t="s">
        <v>493</v>
      </c>
      <c r="G387" s="87" t="s">
        <v>1521</v>
      </c>
      <c r="H387" s="87" t="s">
        <v>1521</v>
      </c>
      <c r="I387" s="79">
        <v>1.0466614010660598</v>
      </c>
      <c r="J387" s="79">
        <v>0.78830611214140545</v>
      </c>
      <c r="K387" s="79">
        <v>1.3895467606571759</v>
      </c>
      <c r="L387" s="88" t="s">
        <v>1521</v>
      </c>
      <c r="M387" s="88" t="s">
        <v>1521</v>
      </c>
      <c r="N387" s="79">
        <v>1.1280719009520372</v>
      </c>
      <c r="O387" s="79">
        <v>0.88650279116465214</v>
      </c>
      <c r="P387" s="79">
        <v>1.4358397011539854</v>
      </c>
      <c r="Q387" s="24">
        <v>33783379</v>
      </c>
      <c r="R387" s="32" t="s">
        <v>497</v>
      </c>
      <c r="S387" s="32" t="s">
        <v>498</v>
      </c>
    </row>
    <row r="388" spans="1:19" s="9" customFormat="1" x14ac:dyDescent="0.35">
      <c r="A388" s="24" t="s">
        <v>492</v>
      </c>
      <c r="B388" s="30">
        <v>2021</v>
      </c>
      <c r="C388" s="24" t="s">
        <v>344</v>
      </c>
      <c r="D388" s="24" t="s">
        <v>344</v>
      </c>
      <c r="E388" s="24" t="s">
        <v>69</v>
      </c>
      <c r="F388" s="24" t="s">
        <v>493</v>
      </c>
      <c r="G388" s="87" t="s">
        <v>1521</v>
      </c>
      <c r="H388" s="87" t="s">
        <v>1521</v>
      </c>
      <c r="I388" s="80">
        <v>1.2146157999725842</v>
      </c>
      <c r="J388" s="80">
        <v>0.99418841596468932</v>
      </c>
      <c r="K388" s="80">
        <v>1.4837375987204715</v>
      </c>
      <c r="L388" s="88" t="s">
        <v>1521</v>
      </c>
      <c r="M388" s="88" t="s">
        <v>1521</v>
      </c>
      <c r="N388" s="80">
        <v>1.1884694058716792</v>
      </c>
      <c r="O388" s="80">
        <v>0.93501277567975827</v>
      </c>
      <c r="P388" s="80">
        <v>1.5112429456062442</v>
      </c>
      <c r="Q388" s="24">
        <v>33783379</v>
      </c>
      <c r="R388" s="32" t="s">
        <v>497</v>
      </c>
      <c r="S388" s="32" t="s">
        <v>498</v>
      </c>
    </row>
    <row r="389" spans="1:19" s="9" customFormat="1" x14ac:dyDescent="0.35">
      <c r="A389" s="24" t="s">
        <v>571</v>
      </c>
      <c r="B389" s="30">
        <v>2010</v>
      </c>
      <c r="C389" s="24" t="s">
        <v>387</v>
      </c>
      <c r="D389" s="24" t="s">
        <v>387</v>
      </c>
      <c r="E389" s="24" t="s">
        <v>215</v>
      </c>
      <c r="F389" s="24" t="s">
        <v>302</v>
      </c>
      <c r="G389" s="87" t="s">
        <v>1521</v>
      </c>
      <c r="H389" s="87">
        <v>17635.743999999999</v>
      </c>
      <c r="I389" s="80">
        <v>0.76</v>
      </c>
      <c r="J389" s="80">
        <v>0.47</v>
      </c>
      <c r="K389" s="80">
        <v>1.21</v>
      </c>
      <c r="L389" s="88" t="s">
        <v>1521</v>
      </c>
      <c r="M389" s="88">
        <v>61095.256000000001</v>
      </c>
      <c r="N389" s="80">
        <v>1.2</v>
      </c>
      <c r="O389" s="80">
        <v>0.96</v>
      </c>
      <c r="P389" s="106">
        <v>1.49</v>
      </c>
      <c r="Q389" s="24">
        <v>20383573</v>
      </c>
      <c r="R389" s="32" t="s">
        <v>574</v>
      </c>
      <c r="S389" s="32" t="s">
        <v>575</v>
      </c>
    </row>
    <row r="390" spans="1:19" s="9" customFormat="1" x14ac:dyDescent="0.35">
      <c r="A390" s="24" t="s">
        <v>571</v>
      </c>
      <c r="B390" s="30">
        <v>2010</v>
      </c>
      <c r="C390" s="24" t="s">
        <v>387</v>
      </c>
      <c r="D390" s="24" t="s">
        <v>387</v>
      </c>
      <c r="E390" s="24" t="s">
        <v>15</v>
      </c>
      <c r="F390" s="24" t="s">
        <v>269</v>
      </c>
      <c r="G390" s="87" t="s">
        <v>1521</v>
      </c>
      <c r="H390" s="87">
        <v>38195.159999999996</v>
      </c>
      <c r="I390" s="80">
        <v>0.98</v>
      </c>
      <c r="J390" s="80">
        <v>0.71</v>
      </c>
      <c r="K390" s="80">
        <v>1.35</v>
      </c>
      <c r="L390" s="88" t="s">
        <v>1521</v>
      </c>
      <c r="M390" s="88">
        <v>29049.840000000004</v>
      </c>
      <c r="N390" s="80">
        <v>1.25</v>
      </c>
      <c r="O390" s="80">
        <v>0.89</v>
      </c>
      <c r="P390" s="106">
        <v>1.75</v>
      </c>
      <c r="Q390" s="24">
        <v>20383573</v>
      </c>
      <c r="R390" s="32" t="s">
        <v>574</v>
      </c>
      <c r="S390" s="32" t="s">
        <v>575</v>
      </c>
    </row>
    <row r="391" spans="1:19" s="9" customFormat="1" x14ac:dyDescent="0.35">
      <c r="A391" s="69" t="s">
        <v>1520</v>
      </c>
      <c r="B391" s="30">
        <v>2015</v>
      </c>
      <c r="C391" s="24" t="s">
        <v>462</v>
      </c>
      <c r="D391" s="24" t="s">
        <v>462</v>
      </c>
      <c r="E391" s="24" t="s">
        <v>54</v>
      </c>
      <c r="F391" s="24" t="s">
        <v>269</v>
      </c>
      <c r="G391" s="87" t="s">
        <v>1525</v>
      </c>
      <c r="H391" s="87" t="s">
        <v>1525</v>
      </c>
      <c r="I391" s="79" t="s">
        <v>1525</v>
      </c>
      <c r="J391" s="86" t="s">
        <v>1525</v>
      </c>
      <c r="K391" s="79" t="s">
        <v>1525</v>
      </c>
      <c r="L391" s="88" t="s">
        <v>1521</v>
      </c>
      <c r="M391" s="88">
        <v>69135</v>
      </c>
      <c r="N391" s="80">
        <v>1.39</v>
      </c>
      <c r="O391" s="80">
        <v>1.05</v>
      </c>
      <c r="P391" s="106">
        <v>1.83</v>
      </c>
      <c r="Q391" s="24">
        <v>26050257</v>
      </c>
      <c r="R391" s="32" t="s">
        <v>1523</v>
      </c>
      <c r="S391" s="32" t="s">
        <v>1524</v>
      </c>
    </row>
    <row r="392" spans="1:19" x14ac:dyDescent="0.35">
      <c r="A392" s="70" t="s">
        <v>409</v>
      </c>
      <c r="B392" s="71">
        <v>2020</v>
      </c>
      <c r="C392" s="27" t="s">
        <v>296</v>
      </c>
      <c r="D392" s="27" t="s">
        <v>296</v>
      </c>
      <c r="E392" s="27" t="s">
        <v>196</v>
      </c>
      <c r="F392" s="27" t="s">
        <v>362</v>
      </c>
      <c r="G392" s="89" t="s">
        <v>1521</v>
      </c>
      <c r="H392" s="104">
        <v>57666</v>
      </c>
      <c r="I392" s="113">
        <v>1.37</v>
      </c>
      <c r="J392" s="114">
        <v>0.81</v>
      </c>
      <c r="K392" s="113">
        <v>2.34</v>
      </c>
      <c r="L392" s="89" t="s">
        <v>1521</v>
      </c>
      <c r="M392" s="89">
        <v>42614</v>
      </c>
      <c r="N392" s="113">
        <v>1.4</v>
      </c>
      <c r="O392" s="113">
        <v>0.97</v>
      </c>
      <c r="P392" s="114">
        <v>2.02</v>
      </c>
      <c r="Q392" s="27">
        <v>32342643</v>
      </c>
      <c r="R392" s="76" t="s">
        <v>412</v>
      </c>
      <c r="S392" s="76" t="s">
        <v>413</v>
      </c>
    </row>
  </sheetData>
  <autoFilter ref="A2:S392" xr:uid="{3B8730C6-DE7D-4094-BE31-53E7C2DE1A1C}">
    <sortState xmlns:xlrd2="http://schemas.microsoft.com/office/spreadsheetml/2017/richdata2" ref="A4:S392">
      <sortCondition ref="L2:L392"/>
    </sortState>
  </autoFilter>
  <mergeCells count="11">
    <mergeCell ref="G1:K1"/>
    <mergeCell ref="L1:P1"/>
    <mergeCell ref="S1:S2"/>
    <mergeCell ref="R1:R2"/>
    <mergeCell ref="Q1:Q2"/>
    <mergeCell ref="F1:F2"/>
    <mergeCell ref="A1:A2"/>
    <mergeCell ref="B1:B2"/>
    <mergeCell ref="C1:C2"/>
    <mergeCell ref="D1:D2"/>
    <mergeCell ref="E1:E2"/>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F85758-9703-4E55-AFFF-F5A3FDD42639}">
  <sheetPr>
    <tabColor theme="9" tint="0.79998168889431442"/>
  </sheetPr>
  <dimension ref="A1:V208"/>
  <sheetViews>
    <sheetView zoomScale="86" zoomScaleNormal="55" workbookViewId="0">
      <pane ySplit="2" topLeftCell="A3" activePane="bottomLeft" state="frozen"/>
      <selection pane="bottomLeft" activeCell="P23" sqref="P23"/>
    </sheetView>
  </sheetViews>
  <sheetFormatPr defaultRowHeight="14.5" x14ac:dyDescent="0.35"/>
  <cols>
    <col min="1" max="1" width="16.1796875" customWidth="1"/>
    <col min="2" max="2" width="10.81640625" customWidth="1"/>
    <col min="3" max="3" width="25.7265625" customWidth="1"/>
    <col min="4" max="4" width="33.54296875" customWidth="1"/>
    <col min="5" max="5" width="14.54296875" customWidth="1"/>
    <col min="6" max="6" width="15" customWidth="1"/>
    <col min="7" max="7" width="13.1796875" customWidth="1"/>
    <col min="8" max="8" width="14.453125" bestFit="1" customWidth="1"/>
    <col min="9" max="9" width="16.453125" customWidth="1"/>
    <col min="10" max="10" width="13.1796875" customWidth="1"/>
    <col min="11" max="13" width="8.7265625" style="2"/>
    <col min="14" max="14" width="15.7265625" style="2" customWidth="1"/>
    <col min="15" max="15" width="31.81640625" bestFit="1" customWidth="1"/>
    <col min="16" max="16" width="138.54296875" bestFit="1" customWidth="1"/>
    <col min="17" max="17" width="46.453125" bestFit="1" customWidth="1"/>
    <col min="18" max="18" width="60.453125" bestFit="1" customWidth="1"/>
  </cols>
  <sheetData>
    <row r="1" spans="1:18" ht="18.5" x14ac:dyDescent="0.45">
      <c r="A1" s="151" t="s">
        <v>1530</v>
      </c>
      <c r="B1" s="152"/>
      <c r="C1" s="152"/>
      <c r="D1" s="152"/>
      <c r="E1" s="152"/>
      <c r="F1" s="152"/>
      <c r="G1" s="152"/>
      <c r="H1" s="152"/>
      <c r="I1" s="152"/>
      <c r="J1" s="152"/>
      <c r="K1" s="152"/>
      <c r="L1" s="152"/>
      <c r="M1" s="153"/>
      <c r="N1" s="154" t="s">
        <v>236</v>
      </c>
      <c r="O1" s="155"/>
      <c r="P1" s="155"/>
      <c r="Q1" s="155"/>
      <c r="R1" s="156"/>
    </row>
    <row r="2" spans="1:18" s="1" customFormat="1" ht="41.15" customHeight="1" x14ac:dyDescent="0.35">
      <c r="A2" s="98" t="s">
        <v>237</v>
      </c>
      <c r="B2" s="98" t="s">
        <v>1531</v>
      </c>
      <c r="C2" s="98" t="s">
        <v>1532</v>
      </c>
      <c r="D2" s="98" t="s">
        <v>1533</v>
      </c>
      <c r="E2" s="98" t="s">
        <v>1534</v>
      </c>
      <c r="F2" s="98" t="s">
        <v>241</v>
      </c>
      <c r="G2" s="98" t="s">
        <v>243</v>
      </c>
      <c r="H2" s="98" t="s">
        <v>244</v>
      </c>
      <c r="I2" s="98" t="s">
        <v>246</v>
      </c>
      <c r="J2" s="98" t="s">
        <v>1535</v>
      </c>
      <c r="K2" s="98" t="s">
        <v>1536</v>
      </c>
      <c r="L2" s="98" t="s">
        <v>1526</v>
      </c>
      <c r="M2" s="98" t="s">
        <v>1527</v>
      </c>
      <c r="N2" s="58" t="s">
        <v>260</v>
      </c>
      <c r="O2" s="58" t="s">
        <v>1537</v>
      </c>
      <c r="P2" s="58" t="s">
        <v>1538</v>
      </c>
      <c r="Q2" s="58" t="s">
        <v>1539</v>
      </c>
      <c r="R2" s="58" t="s">
        <v>266</v>
      </c>
    </row>
    <row r="3" spans="1:18" x14ac:dyDescent="0.35">
      <c r="A3" s="103" t="s">
        <v>539</v>
      </c>
      <c r="B3" s="115">
        <v>2015</v>
      </c>
      <c r="C3" s="103" t="s">
        <v>1540</v>
      </c>
      <c r="D3" s="103" t="s">
        <v>1540</v>
      </c>
      <c r="E3" s="24" t="s">
        <v>1541</v>
      </c>
      <c r="F3" s="32" t="s">
        <v>227</v>
      </c>
      <c r="G3" s="24" t="s">
        <v>269</v>
      </c>
      <c r="H3" s="24" t="s">
        <v>270</v>
      </c>
      <c r="I3" s="122">
        <v>144701</v>
      </c>
      <c r="J3" s="122">
        <v>457</v>
      </c>
      <c r="K3" s="116">
        <v>0.97</v>
      </c>
      <c r="L3" s="116">
        <v>0.87</v>
      </c>
      <c r="M3" s="116">
        <v>1.08</v>
      </c>
      <c r="N3" s="115">
        <v>25587642</v>
      </c>
      <c r="O3" s="59" t="s">
        <v>1542</v>
      </c>
      <c r="P3" s="62" t="s">
        <v>544</v>
      </c>
      <c r="Q3" s="62" t="s">
        <v>545</v>
      </c>
      <c r="R3" s="103"/>
    </row>
    <row r="4" spans="1:18" x14ac:dyDescent="0.35">
      <c r="A4" s="103" t="s">
        <v>539</v>
      </c>
      <c r="B4" s="115">
        <v>2015</v>
      </c>
      <c r="C4" s="103" t="s">
        <v>1540</v>
      </c>
      <c r="D4" s="103" t="s">
        <v>1540</v>
      </c>
      <c r="E4" s="103" t="s">
        <v>1543</v>
      </c>
      <c r="F4" s="32" t="s">
        <v>227</v>
      </c>
      <c r="G4" s="24" t="s">
        <v>269</v>
      </c>
      <c r="H4" s="24" t="s">
        <v>270</v>
      </c>
      <c r="I4" s="122">
        <v>144701</v>
      </c>
      <c r="J4" s="122">
        <v>457</v>
      </c>
      <c r="K4" s="116">
        <v>1</v>
      </c>
      <c r="L4" s="116">
        <v>0.91</v>
      </c>
      <c r="M4" s="116">
        <v>1.1100000000000001</v>
      </c>
      <c r="N4" s="115">
        <v>25587642</v>
      </c>
      <c r="O4" s="59" t="s">
        <v>1542</v>
      </c>
      <c r="P4" s="62" t="s">
        <v>544</v>
      </c>
      <c r="Q4" s="62" t="s">
        <v>545</v>
      </c>
      <c r="R4" s="103"/>
    </row>
    <row r="5" spans="1:18" x14ac:dyDescent="0.35">
      <c r="A5" s="103" t="s">
        <v>539</v>
      </c>
      <c r="B5" s="115">
        <v>2015</v>
      </c>
      <c r="C5" s="103" t="s">
        <v>325</v>
      </c>
      <c r="D5" s="103" t="s">
        <v>325</v>
      </c>
      <c r="E5" s="24" t="s">
        <v>1541</v>
      </c>
      <c r="F5" s="32" t="s">
        <v>227</v>
      </c>
      <c r="G5" s="24" t="s">
        <v>269</v>
      </c>
      <c r="H5" s="24" t="s">
        <v>270</v>
      </c>
      <c r="I5" s="122">
        <v>144701</v>
      </c>
      <c r="J5" s="122">
        <v>6798</v>
      </c>
      <c r="K5" s="116">
        <v>1.1200000000000001</v>
      </c>
      <c r="L5" s="116">
        <v>1.1000000000000001</v>
      </c>
      <c r="M5" s="116">
        <v>1.1499999999999999</v>
      </c>
      <c r="N5" s="115">
        <v>25587642</v>
      </c>
      <c r="O5" s="59" t="s">
        <v>1542</v>
      </c>
      <c r="P5" s="62" t="s">
        <v>544</v>
      </c>
      <c r="Q5" s="62" t="s">
        <v>545</v>
      </c>
      <c r="R5" s="103"/>
    </row>
    <row r="6" spans="1:18" x14ac:dyDescent="0.35">
      <c r="A6" s="103" t="s">
        <v>539</v>
      </c>
      <c r="B6" s="115">
        <v>2015</v>
      </c>
      <c r="C6" s="103" t="s">
        <v>325</v>
      </c>
      <c r="D6" s="103" t="s">
        <v>325</v>
      </c>
      <c r="E6" s="103" t="s">
        <v>1543</v>
      </c>
      <c r="F6" s="32" t="s">
        <v>227</v>
      </c>
      <c r="G6" s="24" t="s">
        <v>269</v>
      </c>
      <c r="H6" s="24" t="s">
        <v>270</v>
      </c>
      <c r="I6" s="122">
        <v>144701</v>
      </c>
      <c r="J6" s="122">
        <v>6798</v>
      </c>
      <c r="K6" s="116">
        <v>1.1100000000000001</v>
      </c>
      <c r="L6" s="116">
        <v>1.08</v>
      </c>
      <c r="M6" s="116">
        <v>1.1399999999999999</v>
      </c>
      <c r="N6" s="115">
        <v>25587642</v>
      </c>
      <c r="O6" s="59" t="s">
        <v>1542</v>
      </c>
      <c r="P6" s="62" t="s">
        <v>544</v>
      </c>
      <c r="Q6" s="62" t="s">
        <v>545</v>
      </c>
      <c r="R6" s="103"/>
    </row>
    <row r="7" spans="1:18" x14ac:dyDescent="0.35">
      <c r="A7" s="103" t="s">
        <v>539</v>
      </c>
      <c r="B7" s="115">
        <v>2015</v>
      </c>
      <c r="C7" s="103" t="s">
        <v>540</v>
      </c>
      <c r="D7" s="103" t="s">
        <v>540</v>
      </c>
      <c r="E7" s="24" t="s">
        <v>1541</v>
      </c>
      <c r="F7" s="32" t="s">
        <v>227</v>
      </c>
      <c r="G7" s="24" t="s">
        <v>269</v>
      </c>
      <c r="H7" s="24" t="s">
        <v>270</v>
      </c>
      <c r="I7" s="122">
        <v>144701</v>
      </c>
      <c r="J7" s="122">
        <v>83</v>
      </c>
      <c r="K7" s="116">
        <v>1.05</v>
      </c>
      <c r="L7" s="116">
        <v>0.84</v>
      </c>
      <c r="M7" s="116">
        <v>1.3</v>
      </c>
      <c r="N7" s="115">
        <v>25587642</v>
      </c>
      <c r="O7" s="59" t="s">
        <v>1542</v>
      </c>
      <c r="P7" s="62" t="s">
        <v>544</v>
      </c>
      <c r="Q7" s="62" t="s">
        <v>545</v>
      </c>
      <c r="R7" s="103"/>
    </row>
    <row r="8" spans="1:18" x14ac:dyDescent="0.35">
      <c r="A8" s="103" t="s">
        <v>539</v>
      </c>
      <c r="B8" s="115">
        <v>2015</v>
      </c>
      <c r="C8" s="103" t="s">
        <v>540</v>
      </c>
      <c r="D8" s="103" t="s">
        <v>540</v>
      </c>
      <c r="E8" s="103" t="s">
        <v>1543</v>
      </c>
      <c r="F8" s="32" t="s">
        <v>227</v>
      </c>
      <c r="G8" s="24" t="s">
        <v>269</v>
      </c>
      <c r="H8" s="24" t="s">
        <v>270</v>
      </c>
      <c r="I8" s="122">
        <v>144701</v>
      </c>
      <c r="J8" s="122">
        <v>83</v>
      </c>
      <c r="K8" s="116">
        <v>0.96</v>
      </c>
      <c r="L8" s="116">
        <v>0.76</v>
      </c>
      <c r="M8" s="116">
        <v>1.2</v>
      </c>
      <c r="N8" s="115">
        <v>25587642</v>
      </c>
      <c r="O8" s="59" t="s">
        <v>1542</v>
      </c>
      <c r="P8" s="62" t="s">
        <v>544</v>
      </c>
      <c r="Q8" s="62" t="s">
        <v>545</v>
      </c>
      <c r="R8" s="103"/>
    </row>
    <row r="9" spans="1:18" x14ac:dyDescent="0.35">
      <c r="A9" s="103" t="s">
        <v>539</v>
      </c>
      <c r="B9" s="115">
        <v>2015</v>
      </c>
      <c r="C9" s="103" t="s">
        <v>393</v>
      </c>
      <c r="D9" s="103" t="s">
        <v>1544</v>
      </c>
      <c r="E9" s="24" t="s">
        <v>1541</v>
      </c>
      <c r="F9" s="32" t="s">
        <v>227</v>
      </c>
      <c r="G9" s="24" t="s">
        <v>269</v>
      </c>
      <c r="H9" s="24" t="s">
        <v>270</v>
      </c>
      <c r="I9" s="122">
        <v>144701</v>
      </c>
      <c r="J9" s="122">
        <v>1904</v>
      </c>
      <c r="K9" s="116">
        <v>1.1200000000000001</v>
      </c>
      <c r="L9" s="116">
        <v>1.06</v>
      </c>
      <c r="M9" s="116">
        <v>1.17</v>
      </c>
      <c r="N9" s="115">
        <v>25587642</v>
      </c>
      <c r="O9" s="59" t="s">
        <v>1542</v>
      </c>
      <c r="P9" s="62" t="s">
        <v>544</v>
      </c>
      <c r="Q9" s="62" t="s">
        <v>545</v>
      </c>
      <c r="R9" s="103"/>
    </row>
    <row r="10" spans="1:18" x14ac:dyDescent="0.35">
      <c r="A10" s="103" t="s">
        <v>539</v>
      </c>
      <c r="B10" s="115">
        <v>2015</v>
      </c>
      <c r="C10" s="103" t="s">
        <v>393</v>
      </c>
      <c r="D10" s="103" t="s">
        <v>1544</v>
      </c>
      <c r="E10" s="103" t="s">
        <v>1543</v>
      </c>
      <c r="F10" s="32" t="s">
        <v>227</v>
      </c>
      <c r="G10" s="24" t="s">
        <v>269</v>
      </c>
      <c r="H10" s="24" t="s">
        <v>270</v>
      </c>
      <c r="I10" s="122">
        <v>144701</v>
      </c>
      <c r="J10" s="122">
        <v>1904</v>
      </c>
      <c r="K10" s="116">
        <v>1.18</v>
      </c>
      <c r="L10" s="116">
        <v>1.1200000000000001</v>
      </c>
      <c r="M10" s="116">
        <v>1.23</v>
      </c>
      <c r="N10" s="115">
        <v>25587642</v>
      </c>
      <c r="O10" s="59" t="s">
        <v>1542</v>
      </c>
      <c r="P10" s="62" t="s">
        <v>544</v>
      </c>
      <c r="Q10" s="62" t="s">
        <v>545</v>
      </c>
      <c r="R10" s="103"/>
    </row>
    <row r="11" spans="1:18" x14ac:dyDescent="0.35">
      <c r="A11" s="103" t="s">
        <v>539</v>
      </c>
      <c r="B11" s="115">
        <v>2015</v>
      </c>
      <c r="C11" s="54" t="s">
        <v>469</v>
      </c>
      <c r="D11" s="103" t="s">
        <v>1545</v>
      </c>
      <c r="E11" s="24" t="s">
        <v>1541</v>
      </c>
      <c r="F11" s="32" t="s">
        <v>227</v>
      </c>
      <c r="G11" s="24" t="s">
        <v>269</v>
      </c>
      <c r="H11" s="24" t="s">
        <v>270</v>
      </c>
      <c r="I11" s="122">
        <v>144701</v>
      </c>
      <c r="J11" s="122">
        <v>1115</v>
      </c>
      <c r="K11" s="116">
        <v>1.45</v>
      </c>
      <c r="L11" s="116">
        <v>1.38</v>
      </c>
      <c r="M11" s="116">
        <v>1.52</v>
      </c>
      <c r="N11" s="115">
        <v>25587642</v>
      </c>
      <c r="O11" s="59" t="s">
        <v>1542</v>
      </c>
      <c r="P11" s="62" t="s">
        <v>544</v>
      </c>
      <c r="Q11" s="62" t="s">
        <v>545</v>
      </c>
      <c r="R11" s="103"/>
    </row>
    <row r="12" spans="1:18" x14ac:dyDescent="0.35">
      <c r="A12" s="103" t="s">
        <v>539</v>
      </c>
      <c r="B12" s="115">
        <v>2015</v>
      </c>
      <c r="C12" s="54" t="s">
        <v>469</v>
      </c>
      <c r="D12" s="103" t="s">
        <v>1545</v>
      </c>
      <c r="E12" s="103" t="s">
        <v>1543</v>
      </c>
      <c r="F12" s="32" t="s">
        <v>227</v>
      </c>
      <c r="G12" s="24" t="s">
        <v>269</v>
      </c>
      <c r="H12" s="24" t="s">
        <v>270</v>
      </c>
      <c r="I12" s="122">
        <v>144701</v>
      </c>
      <c r="J12" s="122">
        <v>1115</v>
      </c>
      <c r="K12" s="116">
        <v>1.42</v>
      </c>
      <c r="L12" s="116">
        <v>1.35</v>
      </c>
      <c r="M12" s="116">
        <v>1.5</v>
      </c>
      <c r="N12" s="115">
        <v>25587642</v>
      </c>
      <c r="O12" s="59" t="s">
        <v>1542</v>
      </c>
      <c r="P12" s="62" t="s">
        <v>544</v>
      </c>
      <c r="Q12" s="62" t="s">
        <v>545</v>
      </c>
      <c r="R12" s="103"/>
    </row>
    <row r="13" spans="1:18" x14ac:dyDescent="0.35">
      <c r="A13" s="103" t="s">
        <v>539</v>
      </c>
      <c r="B13" s="115">
        <v>2015</v>
      </c>
      <c r="C13" s="103" t="s">
        <v>491</v>
      </c>
      <c r="D13" s="103" t="s">
        <v>491</v>
      </c>
      <c r="E13" s="24" t="s">
        <v>1541</v>
      </c>
      <c r="F13" s="32" t="s">
        <v>227</v>
      </c>
      <c r="G13" s="24" t="s">
        <v>269</v>
      </c>
      <c r="H13" s="24" t="s">
        <v>270</v>
      </c>
      <c r="I13" s="122">
        <v>144701</v>
      </c>
      <c r="J13" s="122">
        <v>369</v>
      </c>
      <c r="K13" s="116">
        <v>1.29</v>
      </c>
      <c r="L13" s="116">
        <v>1.17</v>
      </c>
      <c r="M13" s="116">
        <v>1.42</v>
      </c>
      <c r="N13" s="115">
        <v>25587642</v>
      </c>
      <c r="O13" s="59" t="s">
        <v>1542</v>
      </c>
      <c r="P13" s="62" t="s">
        <v>544</v>
      </c>
      <c r="Q13" s="62" t="s">
        <v>545</v>
      </c>
      <c r="R13" s="103"/>
    </row>
    <row r="14" spans="1:18" x14ac:dyDescent="0.35">
      <c r="A14" s="103" t="s">
        <v>539</v>
      </c>
      <c r="B14" s="115">
        <v>2015</v>
      </c>
      <c r="C14" s="103" t="s">
        <v>491</v>
      </c>
      <c r="D14" s="103" t="s">
        <v>491</v>
      </c>
      <c r="E14" s="103" t="s">
        <v>1543</v>
      </c>
      <c r="F14" s="32" t="s">
        <v>227</v>
      </c>
      <c r="G14" s="24" t="s">
        <v>269</v>
      </c>
      <c r="H14" s="24" t="s">
        <v>270</v>
      </c>
      <c r="I14" s="122">
        <v>144701</v>
      </c>
      <c r="J14" s="122">
        <v>369</v>
      </c>
      <c r="K14" s="116">
        <v>1.35</v>
      </c>
      <c r="L14" s="116">
        <v>1.22</v>
      </c>
      <c r="M14" s="116">
        <v>1.48</v>
      </c>
      <c r="N14" s="115">
        <v>25587642</v>
      </c>
      <c r="O14" s="59" t="s">
        <v>1542</v>
      </c>
      <c r="P14" s="62" t="s">
        <v>544</v>
      </c>
      <c r="Q14" s="62" t="s">
        <v>545</v>
      </c>
      <c r="R14" s="103"/>
    </row>
    <row r="15" spans="1:18" x14ac:dyDescent="0.35">
      <c r="A15" s="103" t="s">
        <v>539</v>
      </c>
      <c r="B15" s="115">
        <v>2015</v>
      </c>
      <c r="C15" s="103" t="s">
        <v>455</v>
      </c>
      <c r="D15" s="103" t="s">
        <v>455</v>
      </c>
      <c r="E15" s="24" t="s">
        <v>1541</v>
      </c>
      <c r="F15" s="32" t="s">
        <v>227</v>
      </c>
      <c r="G15" s="24" t="s">
        <v>269</v>
      </c>
      <c r="H15" s="24" t="s">
        <v>270</v>
      </c>
      <c r="I15" s="122">
        <v>144701</v>
      </c>
      <c r="J15" s="122">
        <v>447</v>
      </c>
      <c r="K15" s="116">
        <v>1.07</v>
      </c>
      <c r="L15" s="116">
        <v>0.97</v>
      </c>
      <c r="M15" s="116">
        <v>1.08</v>
      </c>
      <c r="N15" s="115">
        <v>25587642</v>
      </c>
      <c r="O15" s="59" t="s">
        <v>1542</v>
      </c>
      <c r="P15" s="62" t="s">
        <v>544</v>
      </c>
      <c r="Q15" s="62" t="s">
        <v>545</v>
      </c>
      <c r="R15" s="103"/>
    </row>
    <row r="16" spans="1:18" x14ac:dyDescent="0.35">
      <c r="A16" s="103" t="s">
        <v>539</v>
      </c>
      <c r="B16" s="115">
        <v>2015</v>
      </c>
      <c r="C16" s="103" t="s">
        <v>455</v>
      </c>
      <c r="D16" s="103" t="s">
        <v>455</v>
      </c>
      <c r="E16" s="103" t="s">
        <v>1543</v>
      </c>
      <c r="F16" s="32" t="s">
        <v>227</v>
      </c>
      <c r="G16" s="24" t="s">
        <v>269</v>
      </c>
      <c r="H16" s="24" t="s">
        <v>270</v>
      </c>
      <c r="I16" s="122">
        <v>144701</v>
      </c>
      <c r="J16" s="122">
        <v>447</v>
      </c>
      <c r="K16" s="116">
        <v>1.06</v>
      </c>
      <c r="L16" s="116">
        <v>0.96</v>
      </c>
      <c r="M16" s="116">
        <v>1.1599999999999999</v>
      </c>
      <c r="N16" s="115">
        <v>25587642</v>
      </c>
      <c r="O16" s="59" t="s">
        <v>1542</v>
      </c>
      <c r="P16" s="62" t="s">
        <v>544</v>
      </c>
      <c r="Q16" s="62" t="s">
        <v>545</v>
      </c>
      <c r="R16" s="103"/>
    </row>
    <row r="17" spans="1:18" x14ac:dyDescent="0.35">
      <c r="A17" s="103" t="s">
        <v>539</v>
      </c>
      <c r="B17" s="115">
        <v>2015</v>
      </c>
      <c r="C17" s="55" t="s">
        <v>307</v>
      </c>
      <c r="D17" s="55" t="s">
        <v>307</v>
      </c>
      <c r="E17" s="24" t="s">
        <v>1541</v>
      </c>
      <c r="F17" s="32" t="s">
        <v>227</v>
      </c>
      <c r="G17" s="24" t="s">
        <v>269</v>
      </c>
      <c r="H17" s="24" t="s">
        <v>270</v>
      </c>
      <c r="I17" s="122">
        <v>74125.041999999987</v>
      </c>
      <c r="J17" s="122">
        <v>269</v>
      </c>
      <c r="K17" s="116">
        <v>0.99</v>
      </c>
      <c r="L17" s="116">
        <v>0.86</v>
      </c>
      <c r="M17" s="116">
        <v>1.1299999999999999</v>
      </c>
      <c r="N17" s="115">
        <v>25587642</v>
      </c>
      <c r="O17" s="59" t="s">
        <v>1542</v>
      </c>
      <c r="P17" s="62" t="s">
        <v>544</v>
      </c>
      <c r="Q17" s="62" t="s">
        <v>545</v>
      </c>
      <c r="R17" s="103"/>
    </row>
    <row r="18" spans="1:18" x14ac:dyDescent="0.35">
      <c r="A18" s="103" t="s">
        <v>539</v>
      </c>
      <c r="B18" s="115">
        <v>2015</v>
      </c>
      <c r="C18" s="55" t="s">
        <v>307</v>
      </c>
      <c r="D18" s="55" t="s">
        <v>307</v>
      </c>
      <c r="E18" s="103" t="s">
        <v>1543</v>
      </c>
      <c r="F18" s="32" t="s">
        <v>227</v>
      </c>
      <c r="G18" s="24" t="s">
        <v>269</v>
      </c>
      <c r="H18" s="24" t="s">
        <v>270</v>
      </c>
      <c r="I18" s="122">
        <v>74125.041999999987</v>
      </c>
      <c r="J18" s="122">
        <v>269</v>
      </c>
      <c r="K18" s="116">
        <v>1.01</v>
      </c>
      <c r="L18" s="116">
        <v>0.88</v>
      </c>
      <c r="M18" s="116">
        <v>1.1499999999999999</v>
      </c>
      <c r="N18" s="115">
        <v>25587642</v>
      </c>
      <c r="O18" s="59" t="s">
        <v>1542</v>
      </c>
      <c r="P18" s="62" t="s">
        <v>544</v>
      </c>
      <c r="Q18" s="62" t="s">
        <v>545</v>
      </c>
      <c r="R18" s="103"/>
    </row>
    <row r="19" spans="1:18" x14ac:dyDescent="0.35">
      <c r="A19" s="103" t="s">
        <v>539</v>
      </c>
      <c r="B19" s="115">
        <v>2015</v>
      </c>
      <c r="C19" s="55" t="s">
        <v>1546</v>
      </c>
      <c r="D19" s="55" t="s">
        <v>1546</v>
      </c>
      <c r="E19" s="24" t="s">
        <v>1541</v>
      </c>
      <c r="F19" s="32" t="s">
        <v>227</v>
      </c>
      <c r="G19" s="24" t="s">
        <v>269</v>
      </c>
      <c r="H19" s="24" t="s">
        <v>270</v>
      </c>
      <c r="I19" s="65">
        <v>144701</v>
      </c>
      <c r="J19" s="65">
        <v>1735</v>
      </c>
      <c r="K19" s="116">
        <v>0.82</v>
      </c>
      <c r="L19" s="116">
        <v>0.77</v>
      </c>
      <c r="M19" s="116">
        <v>0.86</v>
      </c>
      <c r="N19" s="115">
        <v>25587642</v>
      </c>
      <c r="O19" s="59" t="s">
        <v>1542</v>
      </c>
      <c r="P19" s="62" t="s">
        <v>544</v>
      </c>
      <c r="Q19" s="62" t="s">
        <v>545</v>
      </c>
      <c r="R19" s="103"/>
    </row>
    <row r="20" spans="1:18" x14ac:dyDescent="0.35">
      <c r="A20" s="103" t="s">
        <v>539</v>
      </c>
      <c r="B20" s="115">
        <v>2015</v>
      </c>
      <c r="C20" s="55" t="s">
        <v>1546</v>
      </c>
      <c r="D20" s="55" t="s">
        <v>1546</v>
      </c>
      <c r="E20" s="103" t="s">
        <v>1543</v>
      </c>
      <c r="F20" s="32" t="s">
        <v>227</v>
      </c>
      <c r="G20" s="24" t="s">
        <v>269</v>
      </c>
      <c r="H20" s="24" t="s">
        <v>270</v>
      </c>
      <c r="I20" s="65">
        <v>144701</v>
      </c>
      <c r="J20" s="65">
        <v>1735</v>
      </c>
      <c r="K20" s="116">
        <v>0.9</v>
      </c>
      <c r="L20" s="116">
        <v>0.85</v>
      </c>
      <c r="M20" s="116">
        <v>0.95</v>
      </c>
      <c r="N20" s="115">
        <v>25587642</v>
      </c>
      <c r="O20" s="59" t="s">
        <v>1542</v>
      </c>
      <c r="P20" s="62" t="s">
        <v>544</v>
      </c>
      <c r="Q20" s="62" t="s">
        <v>545</v>
      </c>
      <c r="R20" s="103"/>
    </row>
    <row r="21" spans="1:18" x14ac:dyDescent="0.35">
      <c r="A21" s="103" t="s">
        <v>539</v>
      </c>
      <c r="B21" s="115">
        <v>2015</v>
      </c>
      <c r="C21" s="103" t="s">
        <v>334</v>
      </c>
      <c r="D21" s="103" t="s">
        <v>334</v>
      </c>
      <c r="E21" s="24" t="s">
        <v>1541</v>
      </c>
      <c r="F21" s="32" t="s">
        <v>227</v>
      </c>
      <c r="G21" s="24" t="s">
        <v>269</v>
      </c>
      <c r="H21" s="24" t="s">
        <v>270</v>
      </c>
      <c r="I21" s="122">
        <v>144701</v>
      </c>
      <c r="J21" s="122">
        <v>1169</v>
      </c>
      <c r="K21" s="116">
        <v>0.99</v>
      </c>
      <c r="L21" s="116">
        <v>0.92</v>
      </c>
      <c r="M21" s="116">
        <v>1.06</v>
      </c>
      <c r="N21" s="115">
        <v>25587642</v>
      </c>
      <c r="O21" s="59" t="s">
        <v>1542</v>
      </c>
      <c r="P21" s="62" t="s">
        <v>544</v>
      </c>
      <c r="Q21" s="62" t="s">
        <v>545</v>
      </c>
      <c r="R21" s="103"/>
    </row>
    <row r="22" spans="1:18" x14ac:dyDescent="0.35">
      <c r="A22" s="103" t="s">
        <v>539</v>
      </c>
      <c r="B22" s="115">
        <v>2015</v>
      </c>
      <c r="C22" s="103" t="s">
        <v>334</v>
      </c>
      <c r="D22" s="103" t="s">
        <v>334</v>
      </c>
      <c r="E22" s="103" t="s">
        <v>1543</v>
      </c>
      <c r="F22" s="32" t="s">
        <v>227</v>
      </c>
      <c r="G22" s="24" t="s">
        <v>269</v>
      </c>
      <c r="H22" s="24" t="s">
        <v>270</v>
      </c>
      <c r="I22" s="122">
        <v>144701</v>
      </c>
      <c r="J22" s="122">
        <v>1169</v>
      </c>
      <c r="K22" s="116">
        <v>0.97</v>
      </c>
      <c r="L22" s="116">
        <v>0.91</v>
      </c>
      <c r="M22" s="116">
        <v>1.04</v>
      </c>
      <c r="N22" s="115">
        <v>25587642</v>
      </c>
      <c r="O22" s="59" t="s">
        <v>1542</v>
      </c>
      <c r="P22" s="62" t="s">
        <v>544</v>
      </c>
      <c r="Q22" s="62" t="s">
        <v>545</v>
      </c>
      <c r="R22" s="103"/>
    </row>
    <row r="23" spans="1:18" x14ac:dyDescent="0.35">
      <c r="A23" s="103" t="s">
        <v>539</v>
      </c>
      <c r="B23" s="115">
        <v>2015</v>
      </c>
      <c r="C23" s="103" t="s">
        <v>415</v>
      </c>
      <c r="D23" s="103" t="s">
        <v>415</v>
      </c>
      <c r="E23" s="24" t="s">
        <v>1541</v>
      </c>
      <c r="F23" s="32" t="s">
        <v>227</v>
      </c>
      <c r="G23" s="24" t="s">
        <v>269</v>
      </c>
      <c r="H23" s="24" t="s">
        <v>270</v>
      </c>
      <c r="I23" s="122">
        <v>144701</v>
      </c>
      <c r="J23" s="122">
        <v>282</v>
      </c>
      <c r="K23" s="116">
        <v>1</v>
      </c>
      <c r="L23" s="116">
        <v>0.88</v>
      </c>
      <c r="M23" s="116">
        <v>1.1399999999999999</v>
      </c>
      <c r="N23" s="115">
        <v>25587642</v>
      </c>
      <c r="O23" s="59" t="s">
        <v>1542</v>
      </c>
      <c r="P23" s="62" t="s">
        <v>544</v>
      </c>
      <c r="Q23" s="62" t="s">
        <v>545</v>
      </c>
      <c r="R23" s="103"/>
    </row>
    <row r="24" spans="1:18" x14ac:dyDescent="0.35">
      <c r="A24" s="103" t="s">
        <v>539</v>
      </c>
      <c r="B24" s="115">
        <v>2015</v>
      </c>
      <c r="C24" s="103" t="s">
        <v>415</v>
      </c>
      <c r="D24" s="103" t="s">
        <v>415</v>
      </c>
      <c r="E24" s="103" t="s">
        <v>1543</v>
      </c>
      <c r="F24" s="32" t="s">
        <v>227</v>
      </c>
      <c r="G24" s="24" t="s">
        <v>269</v>
      </c>
      <c r="H24" s="24" t="s">
        <v>270</v>
      </c>
      <c r="I24" s="122">
        <v>144701</v>
      </c>
      <c r="J24" s="122">
        <v>282</v>
      </c>
      <c r="K24" s="116">
        <v>1.01</v>
      </c>
      <c r="L24" s="116">
        <v>0.89</v>
      </c>
      <c r="M24" s="116">
        <v>1.1499999999999999</v>
      </c>
      <c r="N24" s="115">
        <v>25587642</v>
      </c>
      <c r="O24" s="59" t="s">
        <v>1542</v>
      </c>
      <c r="P24" s="62" t="s">
        <v>544</v>
      </c>
      <c r="Q24" s="62" t="s">
        <v>545</v>
      </c>
      <c r="R24" s="103"/>
    </row>
    <row r="25" spans="1:18" x14ac:dyDescent="0.35">
      <c r="A25" s="103" t="s">
        <v>539</v>
      </c>
      <c r="B25" s="115">
        <v>2015</v>
      </c>
      <c r="C25" s="103" t="s">
        <v>714</v>
      </c>
      <c r="D25" s="103" t="s">
        <v>714</v>
      </c>
      <c r="E25" s="24" t="s">
        <v>1541</v>
      </c>
      <c r="F25" s="32" t="s">
        <v>227</v>
      </c>
      <c r="G25" s="24" t="s">
        <v>269</v>
      </c>
      <c r="H25" s="24" t="s">
        <v>270</v>
      </c>
      <c r="I25" s="122">
        <v>144701</v>
      </c>
      <c r="J25" s="122">
        <v>888</v>
      </c>
      <c r="K25" s="116">
        <v>1.04</v>
      </c>
      <c r="L25" s="116">
        <v>0.97</v>
      </c>
      <c r="M25" s="116">
        <v>1.1200000000000001</v>
      </c>
      <c r="N25" s="115">
        <v>25587642</v>
      </c>
      <c r="O25" s="59" t="s">
        <v>1542</v>
      </c>
      <c r="P25" s="62" t="s">
        <v>544</v>
      </c>
      <c r="Q25" s="62" t="s">
        <v>545</v>
      </c>
      <c r="R25" s="103"/>
    </row>
    <row r="26" spans="1:18" x14ac:dyDescent="0.35">
      <c r="A26" s="103" t="s">
        <v>539</v>
      </c>
      <c r="B26" s="115">
        <v>2015</v>
      </c>
      <c r="C26" s="103" t="s">
        <v>714</v>
      </c>
      <c r="D26" s="103" t="s">
        <v>714</v>
      </c>
      <c r="E26" s="103" t="s">
        <v>1543</v>
      </c>
      <c r="F26" s="32" t="s">
        <v>227</v>
      </c>
      <c r="G26" s="24" t="s">
        <v>269</v>
      </c>
      <c r="H26" s="24" t="s">
        <v>270</v>
      </c>
      <c r="I26" s="122">
        <v>144701</v>
      </c>
      <c r="J26" s="122">
        <v>888</v>
      </c>
      <c r="K26" s="116">
        <v>1.07</v>
      </c>
      <c r="L26" s="116">
        <v>0.99</v>
      </c>
      <c r="M26" s="116">
        <v>1.1399999999999999</v>
      </c>
      <c r="N26" s="115">
        <v>25587642</v>
      </c>
      <c r="O26" s="59" t="s">
        <v>1542</v>
      </c>
      <c r="P26" s="62" t="s">
        <v>544</v>
      </c>
      <c r="Q26" s="62" t="s">
        <v>545</v>
      </c>
      <c r="R26" s="103"/>
    </row>
    <row r="27" spans="1:18" x14ac:dyDescent="0.35">
      <c r="A27" s="103" t="s">
        <v>539</v>
      </c>
      <c r="B27" s="115">
        <v>2015</v>
      </c>
      <c r="C27" s="103" t="s">
        <v>379</v>
      </c>
      <c r="D27" s="103" t="s">
        <v>379</v>
      </c>
      <c r="E27" s="24" t="s">
        <v>1541</v>
      </c>
      <c r="F27" s="32" t="s">
        <v>227</v>
      </c>
      <c r="G27" s="24" t="s">
        <v>269</v>
      </c>
      <c r="H27" s="24" t="s">
        <v>270</v>
      </c>
      <c r="I27" s="122">
        <v>144701</v>
      </c>
      <c r="J27" s="122">
        <v>702</v>
      </c>
      <c r="K27" s="116">
        <v>1.04</v>
      </c>
      <c r="L27" s="116">
        <v>0.95</v>
      </c>
      <c r="M27" s="116">
        <v>1.1200000000000001</v>
      </c>
      <c r="N27" s="115">
        <v>25587642</v>
      </c>
      <c r="O27" s="59" t="s">
        <v>1542</v>
      </c>
      <c r="P27" s="62" t="s">
        <v>544</v>
      </c>
      <c r="Q27" s="62" t="s">
        <v>545</v>
      </c>
      <c r="R27" s="103"/>
    </row>
    <row r="28" spans="1:18" x14ac:dyDescent="0.35">
      <c r="A28" s="103" t="s">
        <v>539</v>
      </c>
      <c r="B28" s="115">
        <v>2015</v>
      </c>
      <c r="C28" s="103" t="s">
        <v>379</v>
      </c>
      <c r="D28" s="103" t="s">
        <v>379</v>
      </c>
      <c r="E28" s="103" t="s">
        <v>1543</v>
      </c>
      <c r="F28" s="32" t="s">
        <v>227</v>
      </c>
      <c r="G28" s="24" t="s">
        <v>269</v>
      </c>
      <c r="H28" s="24" t="s">
        <v>270</v>
      </c>
      <c r="I28" s="122">
        <v>144701</v>
      </c>
      <c r="J28" s="122">
        <v>702</v>
      </c>
      <c r="K28" s="116">
        <v>1.03</v>
      </c>
      <c r="L28" s="116">
        <v>0.95</v>
      </c>
      <c r="M28" s="116">
        <v>1.1100000000000001</v>
      </c>
      <c r="N28" s="115">
        <v>25587642</v>
      </c>
      <c r="O28" s="59" t="s">
        <v>1542</v>
      </c>
      <c r="P28" s="62" t="s">
        <v>544</v>
      </c>
      <c r="Q28" s="62" t="s">
        <v>545</v>
      </c>
      <c r="R28" s="103"/>
    </row>
    <row r="29" spans="1:18" x14ac:dyDescent="0.35">
      <c r="A29" s="103" t="s">
        <v>539</v>
      </c>
      <c r="B29" s="115">
        <v>2015</v>
      </c>
      <c r="C29" s="103" t="s">
        <v>387</v>
      </c>
      <c r="D29" s="103" t="s">
        <v>387</v>
      </c>
      <c r="E29" s="24" t="s">
        <v>1541</v>
      </c>
      <c r="F29" s="32" t="s">
        <v>227</v>
      </c>
      <c r="G29" s="24" t="s">
        <v>269</v>
      </c>
      <c r="H29" s="24" t="s">
        <v>270</v>
      </c>
      <c r="I29" s="122">
        <v>144701</v>
      </c>
      <c r="J29" s="122">
        <v>459</v>
      </c>
      <c r="K29" s="116">
        <v>1.03</v>
      </c>
      <c r="L29" s="116">
        <v>0.93</v>
      </c>
      <c r="M29" s="116">
        <v>1.1399999999999999</v>
      </c>
      <c r="N29" s="115">
        <v>25587642</v>
      </c>
      <c r="O29" s="59" t="s">
        <v>1542</v>
      </c>
      <c r="P29" s="62" t="s">
        <v>544</v>
      </c>
      <c r="Q29" s="62" t="s">
        <v>545</v>
      </c>
      <c r="R29" s="103"/>
    </row>
    <row r="30" spans="1:18" x14ac:dyDescent="0.35">
      <c r="A30" s="103" t="s">
        <v>539</v>
      </c>
      <c r="B30" s="115">
        <v>2015</v>
      </c>
      <c r="C30" s="103" t="s">
        <v>387</v>
      </c>
      <c r="D30" s="103" t="s">
        <v>387</v>
      </c>
      <c r="E30" s="103" t="s">
        <v>1543</v>
      </c>
      <c r="F30" s="32" t="s">
        <v>227</v>
      </c>
      <c r="G30" s="24" t="s">
        <v>269</v>
      </c>
      <c r="H30" s="24" t="s">
        <v>270</v>
      </c>
      <c r="I30" s="122">
        <v>144701</v>
      </c>
      <c r="J30" s="122">
        <v>459</v>
      </c>
      <c r="K30" s="116">
        <v>1.04</v>
      </c>
      <c r="L30" s="116">
        <v>0.94</v>
      </c>
      <c r="M30" s="116">
        <v>1.1499999999999999</v>
      </c>
      <c r="N30" s="115">
        <v>25587642</v>
      </c>
      <c r="O30" s="59" t="s">
        <v>1542</v>
      </c>
      <c r="P30" s="62" t="s">
        <v>544</v>
      </c>
      <c r="Q30" s="62" t="s">
        <v>545</v>
      </c>
      <c r="R30" s="103"/>
    </row>
    <row r="31" spans="1:18" x14ac:dyDescent="0.35">
      <c r="A31" s="103" t="s">
        <v>539</v>
      </c>
      <c r="B31" s="115">
        <v>2015</v>
      </c>
      <c r="C31" s="103" t="s">
        <v>1547</v>
      </c>
      <c r="D31" s="103" t="s">
        <v>296</v>
      </c>
      <c r="E31" s="24" t="s">
        <v>1541</v>
      </c>
      <c r="F31" s="32" t="s">
        <v>227</v>
      </c>
      <c r="G31" s="24" t="s">
        <v>269</v>
      </c>
      <c r="H31" s="24" t="s">
        <v>270</v>
      </c>
      <c r="I31" s="122">
        <v>144701</v>
      </c>
      <c r="J31" s="122">
        <v>270</v>
      </c>
      <c r="K31" s="116">
        <v>1.06</v>
      </c>
      <c r="L31" s="116">
        <v>0.94</v>
      </c>
      <c r="M31" s="116">
        <v>1.2</v>
      </c>
      <c r="N31" s="115">
        <v>25587642</v>
      </c>
      <c r="O31" s="59" t="s">
        <v>1542</v>
      </c>
      <c r="P31" s="62" t="s">
        <v>544</v>
      </c>
      <c r="Q31" s="62" t="s">
        <v>545</v>
      </c>
      <c r="R31" s="103"/>
    </row>
    <row r="32" spans="1:18" x14ac:dyDescent="0.35">
      <c r="A32" s="103" t="s">
        <v>539</v>
      </c>
      <c r="B32" s="115">
        <v>2015</v>
      </c>
      <c r="C32" s="103" t="s">
        <v>1547</v>
      </c>
      <c r="D32" s="103" t="s">
        <v>296</v>
      </c>
      <c r="E32" s="103" t="s">
        <v>1543</v>
      </c>
      <c r="F32" s="32" t="s">
        <v>227</v>
      </c>
      <c r="G32" s="24" t="s">
        <v>269</v>
      </c>
      <c r="H32" s="24" t="s">
        <v>270</v>
      </c>
      <c r="I32" s="122">
        <v>144701</v>
      </c>
      <c r="J32" s="122">
        <v>270</v>
      </c>
      <c r="K32" s="116">
        <v>1.05</v>
      </c>
      <c r="L32" s="116">
        <v>0.93</v>
      </c>
      <c r="M32" s="116">
        <v>1.2</v>
      </c>
      <c r="N32" s="115">
        <v>25587642</v>
      </c>
      <c r="O32" s="59" t="s">
        <v>1542</v>
      </c>
      <c r="P32" s="62" t="s">
        <v>544</v>
      </c>
      <c r="Q32" s="62" t="s">
        <v>545</v>
      </c>
      <c r="R32" s="103"/>
    </row>
    <row r="33" spans="1:18" x14ac:dyDescent="0.35">
      <c r="A33" s="103" t="s">
        <v>668</v>
      </c>
      <c r="B33" s="115">
        <v>2016</v>
      </c>
      <c r="C33" s="103" t="s">
        <v>393</v>
      </c>
      <c r="D33" s="103" t="s">
        <v>393</v>
      </c>
      <c r="E33" s="26" t="s">
        <v>1541</v>
      </c>
      <c r="F33" s="37" t="s">
        <v>204</v>
      </c>
      <c r="G33" s="26" t="s">
        <v>362</v>
      </c>
      <c r="H33" s="26" t="s">
        <v>279</v>
      </c>
      <c r="I33" s="122">
        <v>68253</v>
      </c>
      <c r="J33" s="122">
        <v>870</v>
      </c>
      <c r="K33" s="116">
        <v>1.0254189455173417</v>
      </c>
      <c r="L33" s="116">
        <v>0.9611735834537336</v>
      </c>
      <c r="M33" s="116">
        <v>1.0996465426180024</v>
      </c>
      <c r="N33" s="115">
        <v>27177094</v>
      </c>
      <c r="O33" s="59" t="s">
        <v>1548</v>
      </c>
      <c r="P33" s="62" t="s">
        <v>671</v>
      </c>
      <c r="Q33" s="62" t="s">
        <v>672</v>
      </c>
      <c r="R33" s="103"/>
    </row>
    <row r="34" spans="1:18" x14ac:dyDescent="0.35">
      <c r="A34" s="103" t="s">
        <v>668</v>
      </c>
      <c r="B34" s="115">
        <v>2016</v>
      </c>
      <c r="C34" s="103" t="s">
        <v>393</v>
      </c>
      <c r="D34" s="103" t="s">
        <v>393</v>
      </c>
      <c r="E34" s="103" t="s">
        <v>1543</v>
      </c>
      <c r="F34" s="37" t="s">
        <v>204</v>
      </c>
      <c r="G34" s="26" t="s">
        <v>362</v>
      </c>
      <c r="H34" s="26" t="s">
        <v>279</v>
      </c>
      <c r="I34" s="122">
        <v>68253</v>
      </c>
      <c r="J34" s="122">
        <v>870</v>
      </c>
      <c r="K34" s="116">
        <v>1.05</v>
      </c>
      <c r="L34" s="116">
        <v>0.98</v>
      </c>
      <c r="M34" s="116">
        <v>1.1299999999999999</v>
      </c>
      <c r="N34" s="115">
        <v>27177094</v>
      </c>
      <c r="O34" s="60" t="s">
        <v>329</v>
      </c>
      <c r="P34" s="62" t="s">
        <v>671</v>
      </c>
      <c r="Q34" s="62" t="s">
        <v>672</v>
      </c>
      <c r="R34" s="103"/>
    </row>
    <row r="35" spans="1:18" x14ac:dyDescent="0.35">
      <c r="A35" s="103" t="s">
        <v>668</v>
      </c>
      <c r="B35" s="115">
        <v>2016</v>
      </c>
      <c r="C35" s="103" t="s">
        <v>283</v>
      </c>
      <c r="D35" s="103" t="s">
        <v>283</v>
      </c>
      <c r="E35" s="26" t="s">
        <v>1541</v>
      </c>
      <c r="F35" s="37" t="s">
        <v>204</v>
      </c>
      <c r="G35" s="26" t="s">
        <v>362</v>
      </c>
      <c r="H35" s="26" t="s">
        <v>279</v>
      </c>
      <c r="I35" s="122">
        <v>68253</v>
      </c>
      <c r="J35" s="122">
        <v>165</v>
      </c>
      <c r="K35" s="116">
        <v>1.1237662827435266</v>
      </c>
      <c r="L35" s="116">
        <v>0.96770527270897566</v>
      </c>
      <c r="M35" s="116">
        <v>1.2962787623276564</v>
      </c>
      <c r="N35" s="115">
        <v>27177094</v>
      </c>
      <c r="O35" s="59" t="s">
        <v>1548</v>
      </c>
      <c r="P35" s="62" t="s">
        <v>671</v>
      </c>
      <c r="Q35" s="62" t="s">
        <v>672</v>
      </c>
      <c r="R35" s="103"/>
    </row>
    <row r="36" spans="1:18" x14ac:dyDescent="0.35">
      <c r="A36" s="103" t="s">
        <v>668</v>
      </c>
      <c r="B36" s="115">
        <v>2016</v>
      </c>
      <c r="C36" s="103" t="s">
        <v>283</v>
      </c>
      <c r="D36" s="103" t="s">
        <v>283</v>
      </c>
      <c r="E36" s="26" t="s">
        <v>1543</v>
      </c>
      <c r="F36" s="37" t="s">
        <v>204</v>
      </c>
      <c r="G36" s="26" t="s">
        <v>362</v>
      </c>
      <c r="H36" s="26" t="s">
        <v>279</v>
      </c>
      <c r="I36" s="122">
        <v>68253</v>
      </c>
      <c r="J36" s="122">
        <v>165</v>
      </c>
      <c r="K36" s="116">
        <v>1.19</v>
      </c>
      <c r="L36" s="116">
        <v>1.02</v>
      </c>
      <c r="M36" s="116">
        <v>1.38</v>
      </c>
      <c r="N36" s="115">
        <v>27177094</v>
      </c>
      <c r="O36" s="60" t="s">
        <v>329</v>
      </c>
      <c r="P36" s="62" t="s">
        <v>671</v>
      </c>
      <c r="Q36" s="62" t="s">
        <v>672</v>
      </c>
      <c r="R36" s="103"/>
    </row>
    <row r="37" spans="1:18" x14ac:dyDescent="0.35">
      <c r="A37" s="103" t="s">
        <v>668</v>
      </c>
      <c r="B37" s="115">
        <v>2016</v>
      </c>
      <c r="C37" s="103" t="s">
        <v>325</v>
      </c>
      <c r="D37" s="103" t="s">
        <v>325</v>
      </c>
      <c r="E37" s="26" t="s">
        <v>1541</v>
      </c>
      <c r="F37" s="37" t="s">
        <v>204</v>
      </c>
      <c r="G37" s="26" t="s">
        <v>362</v>
      </c>
      <c r="H37" s="26" t="s">
        <v>279</v>
      </c>
      <c r="I37" s="122">
        <v>32966.199000000001</v>
      </c>
      <c r="J37" s="122">
        <v>522</v>
      </c>
      <c r="K37" s="116">
        <v>1.2684563339831718</v>
      </c>
      <c r="L37" s="116">
        <v>1.1711550099789001</v>
      </c>
      <c r="M37" s="116">
        <v>1.3670993185392899</v>
      </c>
      <c r="N37" s="115">
        <v>27177094</v>
      </c>
      <c r="O37" s="59" t="s">
        <v>1548</v>
      </c>
      <c r="P37" s="62" t="s">
        <v>671</v>
      </c>
      <c r="Q37" s="62" t="s">
        <v>672</v>
      </c>
      <c r="R37" s="103"/>
    </row>
    <row r="38" spans="1:18" x14ac:dyDescent="0.35">
      <c r="A38" s="103" t="s">
        <v>668</v>
      </c>
      <c r="B38" s="115">
        <v>2016</v>
      </c>
      <c r="C38" s="103" t="s">
        <v>325</v>
      </c>
      <c r="D38" s="103" t="s">
        <v>325</v>
      </c>
      <c r="E38" s="26" t="s">
        <v>1543</v>
      </c>
      <c r="F38" s="37" t="s">
        <v>204</v>
      </c>
      <c r="G38" s="26" t="s">
        <v>362</v>
      </c>
      <c r="H38" s="26" t="s">
        <v>279</v>
      </c>
      <c r="I38" s="122">
        <v>32966.199000000001</v>
      </c>
      <c r="J38" s="122">
        <v>522</v>
      </c>
      <c r="K38" s="116">
        <v>1.29</v>
      </c>
      <c r="L38" s="116">
        <v>1.19</v>
      </c>
      <c r="M38" s="116">
        <v>1.41</v>
      </c>
      <c r="N38" s="115">
        <v>27177094</v>
      </c>
      <c r="O38" s="60" t="s">
        <v>329</v>
      </c>
      <c r="P38" s="62" t="s">
        <v>671</v>
      </c>
      <c r="Q38" s="62" t="s">
        <v>672</v>
      </c>
      <c r="R38" s="103"/>
    </row>
    <row r="39" spans="1:18" x14ac:dyDescent="0.35">
      <c r="A39" s="103" t="s">
        <v>668</v>
      </c>
      <c r="B39" s="115">
        <v>2016</v>
      </c>
      <c r="C39" s="103" t="s">
        <v>379</v>
      </c>
      <c r="D39" s="103" t="s">
        <v>379</v>
      </c>
      <c r="E39" s="26" t="s">
        <v>1541</v>
      </c>
      <c r="F39" s="37" t="s">
        <v>204</v>
      </c>
      <c r="G39" s="26" t="s">
        <v>362</v>
      </c>
      <c r="H39" s="26" t="s">
        <v>279</v>
      </c>
      <c r="I39" s="122">
        <v>30273</v>
      </c>
      <c r="J39" s="122">
        <v>170</v>
      </c>
      <c r="K39" s="116">
        <v>1.1535127741713012</v>
      </c>
      <c r="L39" s="116">
        <v>0.99358842746579268</v>
      </c>
      <c r="M39" s="116">
        <v>1.3401102706472821</v>
      </c>
      <c r="N39" s="115">
        <v>27177094</v>
      </c>
      <c r="O39" s="59" t="s">
        <v>1548</v>
      </c>
      <c r="P39" s="62" t="s">
        <v>671</v>
      </c>
      <c r="Q39" s="62" t="s">
        <v>672</v>
      </c>
      <c r="R39" s="103"/>
    </row>
    <row r="40" spans="1:18" x14ac:dyDescent="0.35">
      <c r="A40" s="103" t="s">
        <v>668</v>
      </c>
      <c r="B40" s="115">
        <v>2016</v>
      </c>
      <c r="C40" s="103" t="s">
        <v>379</v>
      </c>
      <c r="D40" s="103" t="s">
        <v>379</v>
      </c>
      <c r="E40" s="26" t="s">
        <v>1543</v>
      </c>
      <c r="F40" s="37" t="s">
        <v>204</v>
      </c>
      <c r="G40" s="26" t="s">
        <v>362</v>
      </c>
      <c r="H40" s="26" t="s">
        <v>279</v>
      </c>
      <c r="I40" s="122">
        <v>30273</v>
      </c>
      <c r="J40" s="122">
        <v>170</v>
      </c>
      <c r="K40" s="116">
        <v>1.1599999999999999</v>
      </c>
      <c r="L40" s="116">
        <v>0.99</v>
      </c>
      <c r="M40" s="116">
        <v>1.36</v>
      </c>
      <c r="N40" s="115">
        <v>27177094</v>
      </c>
      <c r="O40" s="60" t="s">
        <v>329</v>
      </c>
      <c r="P40" s="62" t="s">
        <v>671</v>
      </c>
      <c r="Q40" s="62" t="s">
        <v>672</v>
      </c>
      <c r="R40" s="103"/>
    </row>
    <row r="41" spans="1:18" x14ac:dyDescent="0.35">
      <c r="A41" s="103" t="s">
        <v>668</v>
      </c>
      <c r="B41" s="115">
        <v>2016</v>
      </c>
      <c r="C41" s="103" t="s">
        <v>469</v>
      </c>
      <c r="D41" s="103" t="s">
        <v>469</v>
      </c>
      <c r="E41" s="26" t="s">
        <v>1541</v>
      </c>
      <c r="F41" s="37" t="s">
        <v>204</v>
      </c>
      <c r="G41" s="26" t="s">
        <v>362</v>
      </c>
      <c r="H41" s="26" t="s">
        <v>279</v>
      </c>
      <c r="I41" s="122">
        <v>29479</v>
      </c>
      <c r="J41" s="122">
        <v>234</v>
      </c>
      <c r="K41" s="116">
        <v>1.5483378188838428</v>
      </c>
      <c r="L41" s="116">
        <v>1.3884765250367024</v>
      </c>
      <c r="M41" s="116">
        <v>1.7277600659535473</v>
      </c>
      <c r="N41" s="115">
        <v>27177094</v>
      </c>
      <c r="O41" s="59" t="s">
        <v>1548</v>
      </c>
      <c r="P41" s="62" t="s">
        <v>671</v>
      </c>
      <c r="Q41" s="62" t="s">
        <v>672</v>
      </c>
      <c r="R41" s="103"/>
    </row>
    <row r="42" spans="1:18" x14ac:dyDescent="0.35">
      <c r="A42" s="103" t="s">
        <v>668</v>
      </c>
      <c r="B42" s="115">
        <v>2016</v>
      </c>
      <c r="C42" s="103" t="s">
        <v>469</v>
      </c>
      <c r="D42" s="103" t="s">
        <v>469</v>
      </c>
      <c r="E42" s="26" t="s">
        <v>1543</v>
      </c>
      <c r="F42" s="37" t="s">
        <v>204</v>
      </c>
      <c r="G42" s="26" t="s">
        <v>362</v>
      </c>
      <c r="H42" s="26" t="s">
        <v>279</v>
      </c>
      <c r="I42" s="122">
        <v>29479</v>
      </c>
      <c r="J42" s="122">
        <v>234</v>
      </c>
      <c r="K42" s="116">
        <v>1.55</v>
      </c>
      <c r="L42" s="116">
        <v>1.37</v>
      </c>
      <c r="M42" s="116">
        <v>1.76</v>
      </c>
      <c r="N42" s="115">
        <v>27177094</v>
      </c>
      <c r="O42" s="60" t="s">
        <v>329</v>
      </c>
      <c r="P42" s="62" t="s">
        <v>671</v>
      </c>
      <c r="Q42" s="62" t="s">
        <v>672</v>
      </c>
      <c r="R42" s="103"/>
    </row>
    <row r="43" spans="1:18" x14ac:dyDescent="0.35">
      <c r="A43" s="103" t="s">
        <v>1302</v>
      </c>
      <c r="B43" s="115">
        <v>2021</v>
      </c>
      <c r="C43" s="55" t="s">
        <v>307</v>
      </c>
      <c r="D43" s="55" t="s">
        <v>307</v>
      </c>
      <c r="E43" s="103" t="s">
        <v>1541</v>
      </c>
      <c r="F43" s="103" t="s">
        <v>212</v>
      </c>
      <c r="G43" s="103" t="s">
        <v>394</v>
      </c>
      <c r="H43" s="103" t="s">
        <v>303</v>
      </c>
      <c r="I43" s="66">
        <v>461665</v>
      </c>
      <c r="J43" s="66">
        <v>474</v>
      </c>
      <c r="K43" s="116">
        <v>0.95</v>
      </c>
      <c r="L43" s="116">
        <v>0.86</v>
      </c>
      <c r="M43" s="116">
        <v>1.04</v>
      </c>
      <c r="N43" s="115">
        <v>39150790</v>
      </c>
      <c r="O43" s="103" t="s">
        <v>1549</v>
      </c>
      <c r="P43" s="62" t="s">
        <v>1456</v>
      </c>
      <c r="Q43" s="62" t="s">
        <v>1457</v>
      </c>
      <c r="R43" s="103"/>
    </row>
    <row r="44" spans="1:18" x14ac:dyDescent="0.35">
      <c r="A44" s="103" t="s">
        <v>1302</v>
      </c>
      <c r="B44" s="115">
        <v>2021</v>
      </c>
      <c r="C44" s="55" t="s">
        <v>307</v>
      </c>
      <c r="D44" s="55" t="s">
        <v>307</v>
      </c>
      <c r="E44" s="103" t="s">
        <v>1543</v>
      </c>
      <c r="F44" s="103" t="s">
        <v>212</v>
      </c>
      <c r="G44" s="103" t="s">
        <v>394</v>
      </c>
      <c r="H44" s="103" t="s">
        <v>303</v>
      </c>
      <c r="I44" s="66">
        <v>461665</v>
      </c>
      <c r="J44" s="66">
        <v>474</v>
      </c>
      <c r="K44" s="116">
        <v>1</v>
      </c>
      <c r="L44" s="116">
        <v>0.89</v>
      </c>
      <c r="M44" s="116">
        <v>1.1100000000000001</v>
      </c>
      <c r="N44" s="115">
        <v>39150790</v>
      </c>
      <c r="O44" s="103" t="s">
        <v>1549</v>
      </c>
      <c r="P44" s="62" t="s">
        <v>1456</v>
      </c>
      <c r="Q44" s="62" t="s">
        <v>1457</v>
      </c>
      <c r="R44" s="103"/>
    </row>
    <row r="45" spans="1:18" x14ac:dyDescent="0.35">
      <c r="A45" s="103" t="s">
        <v>1302</v>
      </c>
      <c r="B45" s="115">
        <v>2021</v>
      </c>
      <c r="C45" s="103" t="s">
        <v>352</v>
      </c>
      <c r="D45" s="103" t="s">
        <v>352</v>
      </c>
      <c r="E45" s="103" t="s">
        <v>1541</v>
      </c>
      <c r="F45" s="117" t="s">
        <v>212</v>
      </c>
      <c r="G45" s="103" t="s">
        <v>394</v>
      </c>
      <c r="H45" s="103" t="s">
        <v>303</v>
      </c>
      <c r="I45" s="66">
        <v>212366</v>
      </c>
      <c r="J45" s="66">
        <v>626</v>
      </c>
      <c r="K45" s="116">
        <v>1.0441816657091954</v>
      </c>
      <c r="L45" s="116">
        <v>0.95333167928356177</v>
      </c>
      <c r="M45" s="116">
        <v>1.1458307482220278</v>
      </c>
      <c r="N45" s="115">
        <v>39150790</v>
      </c>
      <c r="O45" s="103" t="s">
        <v>1550</v>
      </c>
      <c r="P45" s="62" t="s">
        <v>1456</v>
      </c>
      <c r="Q45" s="62" t="s">
        <v>1457</v>
      </c>
      <c r="R45" s="103"/>
    </row>
    <row r="46" spans="1:18" x14ac:dyDescent="0.35">
      <c r="A46" s="103" t="s">
        <v>1302</v>
      </c>
      <c r="B46" s="115">
        <v>2021</v>
      </c>
      <c r="C46" s="103" t="s">
        <v>352</v>
      </c>
      <c r="D46" s="103" t="s">
        <v>352</v>
      </c>
      <c r="E46" s="103" t="s">
        <v>1543</v>
      </c>
      <c r="F46" s="117" t="s">
        <v>212</v>
      </c>
      <c r="G46" s="103" t="s">
        <v>394</v>
      </c>
      <c r="H46" s="103" t="s">
        <v>303</v>
      </c>
      <c r="I46" s="66">
        <v>212366</v>
      </c>
      <c r="J46" s="66">
        <v>626</v>
      </c>
      <c r="K46" s="116">
        <v>1.063570679005293</v>
      </c>
      <c r="L46" s="116">
        <v>0.96153891814870696</v>
      </c>
      <c r="M46" s="116">
        <v>1.1754069364237596</v>
      </c>
      <c r="N46" s="115">
        <v>39150790</v>
      </c>
      <c r="O46" s="103" t="s">
        <v>1551</v>
      </c>
      <c r="P46" s="62" t="s">
        <v>1456</v>
      </c>
      <c r="Q46" s="62" t="s">
        <v>1457</v>
      </c>
      <c r="R46" s="103"/>
    </row>
    <row r="47" spans="1:18" x14ac:dyDescent="0.35">
      <c r="A47" s="103" t="s">
        <v>993</v>
      </c>
      <c r="B47" s="115">
        <v>2021</v>
      </c>
      <c r="C47" s="55" t="s">
        <v>488</v>
      </c>
      <c r="D47" s="55" t="s">
        <v>488</v>
      </c>
      <c r="E47" s="24" t="s">
        <v>1541</v>
      </c>
      <c r="F47" s="32" t="s">
        <v>212</v>
      </c>
      <c r="G47" s="24" t="s">
        <v>394</v>
      </c>
      <c r="H47" s="24" t="s">
        <v>303</v>
      </c>
      <c r="I47" s="122">
        <v>437370</v>
      </c>
      <c r="J47" s="122">
        <v>187</v>
      </c>
      <c r="K47" s="33">
        <v>1.11483716</v>
      </c>
      <c r="L47" s="33">
        <v>0.96876972100000003</v>
      </c>
      <c r="M47" s="33">
        <v>1.28</v>
      </c>
      <c r="N47" s="30">
        <v>33423670</v>
      </c>
      <c r="O47" s="59" t="s">
        <v>329</v>
      </c>
      <c r="P47" s="62" t="s">
        <v>996</v>
      </c>
      <c r="Q47" s="62" t="s">
        <v>997</v>
      </c>
      <c r="R47" s="103"/>
    </row>
    <row r="48" spans="1:18" x14ac:dyDescent="0.35">
      <c r="A48" s="103" t="s">
        <v>993</v>
      </c>
      <c r="B48" s="115">
        <v>2021</v>
      </c>
      <c r="C48" s="55" t="s">
        <v>488</v>
      </c>
      <c r="D48" s="55" t="s">
        <v>488</v>
      </c>
      <c r="E48" s="24" t="s">
        <v>1543</v>
      </c>
      <c r="F48" s="32" t="s">
        <v>212</v>
      </c>
      <c r="G48" s="24" t="s">
        <v>394</v>
      </c>
      <c r="H48" s="24" t="s">
        <v>303</v>
      </c>
      <c r="I48" s="122">
        <v>437370</v>
      </c>
      <c r="J48" s="122">
        <v>187</v>
      </c>
      <c r="K48" s="33">
        <v>0.99</v>
      </c>
      <c r="L48" s="33">
        <v>0.86</v>
      </c>
      <c r="M48" s="33">
        <v>1.1399999999999999</v>
      </c>
      <c r="N48" s="30">
        <v>33423670</v>
      </c>
      <c r="O48" s="59" t="s">
        <v>329</v>
      </c>
      <c r="P48" s="62" t="s">
        <v>996</v>
      </c>
      <c r="Q48" s="62" t="s">
        <v>997</v>
      </c>
      <c r="R48" s="103"/>
    </row>
    <row r="49" spans="1:18" x14ac:dyDescent="0.35">
      <c r="A49" s="103" t="s">
        <v>993</v>
      </c>
      <c r="B49" s="115">
        <v>2021</v>
      </c>
      <c r="C49" s="55" t="s">
        <v>344</v>
      </c>
      <c r="D49" s="55" t="s">
        <v>344</v>
      </c>
      <c r="E49" s="24" t="s">
        <v>1541</v>
      </c>
      <c r="F49" s="32" t="s">
        <v>212</v>
      </c>
      <c r="G49" s="24" t="s">
        <v>394</v>
      </c>
      <c r="H49" s="24" t="s">
        <v>303</v>
      </c>
      <c r="I49" s="122">
        <v>437338</v>
      </c>
      <c r="J49" s="122">
        <v>404</v>
      </c>
      <c r="K49" s="33">
        <v>1.35</v>
      </c>
      <c r="L49" s="33">
        <v>1.23</v>
      </c>
      <c r="M49" s="33">
        <v>1.47</v>
      </c>
      <c r="N49" s="30">
        <v>33423670</v>
      </c>
      <c r="O49" s="59" t="s">
        <v>329</v>
      </c>
      <c r="P49" s="62" t="s">
        <v>996</v>
      </c>
      <c r="Q49" s="62" t="s">
        <v>997</v>
      </c>
      <c r="R49" s="103"/>
    </row>
    <row r="50" spans="1:18" x14ac:dyDescent="0.35">
      <c r="A50" s="103" t="s">
        <v>993</v>
      </c>
      <c r="B50" s="115">
        <v>2021</v>
      </c>
      <c r="C50" s="55" t="s">
        <v>344</v>
      </c>
      <c r="D50" s="55" t="s">
        <v>344</v>
      </c>
      <c r="E50" s="24" t="s">
        <v>1543</v>
      </c>
      <c r="F50" s="32" t="s">
        <v>212</v>
      </c>
      <c r="G50" s="24" t="s">
        <v>394</v>
      </c>
      <c r="H50" s="24" t="s">
        <v>303</v>
      </c>
      <c r="I50" s="122">
        <v>437338</v>
      </c>
      <c r="J50" s="122">
        <v>404</v>
      </c>
      <c r="K50" s="33">
        <v>1.25</v>
      </c>
      <c r="L50" s="33">
        <v>1.1399999999999999</v>
      </c>
      <c r="M50" s="33">
        <v>1.36</v>
      </c>
      <c r="N50" s="30">
        <v>33423670</v>
      </c>
      <c r="O50" s="59" t="s">
        <v>329</v>
      </c>
      <c r="P50" s="62" t="s">
        <v>996</v>
      </c>
      <c r="Q50" s="62" t="s">
        <v>997</v>
      </c>
      <c r="R50" s="103"/>
    </row>
    <row r="51" spans="1:18" x14ac:dyDescent="0.35">
      <c r="A51" s="103" t="s">
        <v>993</v>
      </c>
      <c r="B51" s="115">
        <v>2021</v>
      </c>
      <c r="C51" s="24" t="s">
        <v>415</v>
      </c>
      <c r="D51" s="24" t="s">
        <v>415</v>
      </c>
      <c r="E51" s="24" t="s">
        <v>1541</v>
      </c>
      <c r="F51" s="32" t="s">
        <v>212</v>
      </c>
      <c r="G51" s="24" t="s">
        <v>394</v>
      </c>
      <c r="H51" s="24" t="s">
        <v>303</v>
      </c>
      <c r="I51" s="122">
        <v>437306</v>
      </c>
      <c r="J51" s="122">
        <v>763</v>
      </c>
      <c r="K51" s="33">
        <v>1.1043770690000001</v>
      </c>
      <c r="L51" s="33">
        <v>1.020841959</v>
      </c>
      <c r="M51" s="33">
        <v>1.18</v>
      </c>
      <c r="N51" s="30">
        <v>33423670</v>
      </c>
      <c r="O51" s="59" t="s">
        <v>329</v>
      </c>
      <c r="P51" s="62" t="s">
        <v>996</v>
      </c>
      <c r="Q51" s="62" t="s">
        <v>997</v>
      </c>
      <c r="R51" s="103"/>
    </row>
    <row r="52" spans="1:18" x14ac:dyDescent="0.35">
      <c r="A52" s="103" t="s">
        <v>993</v>
      </c>
      <c r="B52" s="115">
        <v>2021</v>
      </c>
      <c r="C52" s="24" t="s">
        <v>415</v>
      </c>
      <c r="D52" s="24" t="s">
        <v>415</v>
      </c>
      <c r="E52" s="24" t="s">
        <v>1543</v>
      </c>
      <c r="F52" s="32" t="s">
        <v>212</v>
      </c>
      <c r="G52" s="24" t="s">
        <v>394</v>
      </c>
      <c r="H52" s="24" t="s">
        <v>303</v>
      </c>
      <c r="I52" s="122">
        <v>437306</v>
      </c>
      <c r="J52" s="122">
        <v>763</v>
      </c>
      <c r="K52" s="33">
        <v>1.08</v>
      </c>
      <c r="L52" s="33">
        <v>1.01</v>
      </c>
      <c r="M52" s="33">
        <v>1.1599999999999999</v>
      </c>
      <c r="N52" s="30">
        <v>33423670</v>
      </c>
      <c r="O52" s="59" t="s">
        <v>329</v>
      </c>
      <c r="P52" s="62" t="s">
        <v>996</v>
      </c>
      <c r="Q52" s="62" t="s">
        <v>997</v>
      </c>
      <c r="R52" s="103"/>
    </row>
    <row r="53" spans="1:18" x14ac:dyDescent="0.35">
      <c r="A53" s="103" t="s">
        <v>993</v>
      </c>
      <c r="B53" s="115">
        <v>2021</v>
      </c>
      <c r="C53" s="24" t="s">
        <v>455</v>
      </c>
      <c r="D53" s="24" t="s">
        <v>455</v>
      </c>
      <c r="E53" s="24" t="s">
        <v>1541</v>
      </c>
      <c r="F53" s="32" t="s">
        <v>212</v>
      </c>
      <c r="G53" s="24" t="s">
        <v>394</v>
      </c>
      <c r="H53" s="24" t="s">
        <v>303</v>
      </c>
      <c r="I53" s="122">
        <v>437276</v>
      </c>
      <c r="J53" s="122">
        <v>1129</v>
      </c>
      <c r="K53" s="33">
        <v>1.0730207039999999</v>
      </c>
      <c r="L53" s="33">
        <v>1.0104188300000001</v>
      </c>
      <c r="M53" s="33">
        <v>1.1399999999999999</v>
      </c>
      <c r="N53" s="30">
        <v>33423670</v>
      </c>
      <c r="O53" s="59" t="s">
        <v>329</v>
      </c>
      <c r="P53" s="62" t="s">
        <v>996</v>
      </c>
      <c r="Q53" s="62" t="s">
        <v>997</v>
      </c>
      <c r="R53" s="103"/>
    </row>
    <row r="54" spans="1:18" x14ac:dyDescent="0.35">
      <c r="A54" s="103" t="s">
        <v>993</v>
      </c>
      <c r="B54" s="115">
        <v>2021</v>
      </c>
      <c r="C54" s="24" t="s">
        <v>455</v>
      </c>
      <c r="D54" s="24" t="s">
        <v>455</v>
      </c>
      <c r="E54" s="24" t="s">
        <v>1543</v>
      </c>
      <c r="F54" s="32" t="s">
        <v>212</v>
      </c>
      <c r="G54" s="24" t="s">
        <v>394</v>
      </c>
      <c r="H54" s="24" t="s">
        <v>303</v>
      </c>
      <c r="I54" s="122">
        <v>437276</v>
      </c>
      <c r="J54" s="122">
        <v>1129</v>
      </c>
      <c r="K54" s="33">
        <v>1.08</v>
      </c>
      <c r="L54" s="33">
        <v>1.02</v>
      </c>
      <c r="M54" s="33">
        <v>1.1462408630000001</v>
      </c>
      <c r="N54" s="30">
        <v>33423670</v>
      </c>
      <c r="O54" s="59" t="s">
        <v>329</v>
      </c>
      <c r="P54" s="62" t="s">
        <v>996</v>
      </c>
      <c r="Q54" s="62" t="s">
        <v>997</v>
      </c>
      <c r="R54" s="103"/>
    </row>
    <row r="55" spans="1:18" x14ac:dyDescent="0.35">
      <c r="A55" s="103" t="s">
        <v>993</v>
      </c>
      <c r="B55" s="115">
        <v>2021</v>
      </c>
      <c r="C55" s="24" t="s">
        <v>714</v>
      </c>
      <c r="D55" s="24" t="s">
        <v>714</v>
      </c>
      <c r="E55" s="24" t="s">
        <v>1541</v>
      </c>
      <c r="F55" s="32" t="s">
        <v>212</v>
      </c>
      <c r="G55" s="24" t="s">
        <v>394</v>
      </c>
      <c r="H55" s="24" t="s">
        <v>303</v>
      </c>
      <c r="I55" s="122">
        <v>437155</v>
      </c>
      <c r="J55" s="122">
        <v>1681</v>
      </c>
      <c r="K55" s="33">
        <v>1.03</v>
      </c>
      <c r="L55" s="33">
        <v>0.98</v>
      </c>
      <c r="M55" s="33">
        <v>1.0900000000000001</v>
      </c>
      <c r="N55" s="30">
        <v>33423670</v>
      </c>
      <c r="O55" s="59" t="s">
        <v>329</v>
      </c>
      <c r="P55" s="62" t="s">
        <v>996</v>
      </c>
      <c r="Q55" s="62" t="s">
        <v>997</v>
      </c>
      <c r="R55" s="103"/>
    </row>
    <row r="56" spans="1:18" x14ac:dyDescent="0.35">
      <c r="A56" s="103" t="s">
        <v>993</v>
      </c>
      <c r="B56" s="115">
        <v>2021</v>
      </c>
      <c r="C56" s="24" t="s">
        <v>714</v>
      </c>
      <c r="D56" s="24" t="s">
        <v>714</v>
      </c>
      <c r="E56" s="24" t="s">
        <v>1543</v>
      </c>
      <c r="F56" s="32" t="s">
        <v>212</v>
      </c>
      <c r="G56" s="24" t="s">
        <v>394</v>
      </c>
      <c r="H56" s="24" t="s">
        <v>303</v>
      </c>
      <c r="I56" s="122">
        <v>437155</v>
      </c>
      <c r="J56" s="122">
        <v>1681</v>
      </c>
      <c r="K56" s="33">
        <v>1.05</v>
      </c>
      <c r="L56" s="33">
        <v>1</v>
      </c>
      <c r="M56" s="33">
        <v>1.1100000000000001</v>
      </c>
      <c r="N56" s="30">
        <v>33423670</v>
      </c>
      <c r="O56" s="59" t="s">
        <v>329</v>
      </c>
      <c r="P56" s="62" t="s">
        <v>996</v>
      </c>
      <c r="Q56" s="62" t="s">
        <v>997</v>
      </c>
      <c r="R56" s="103"/>
    </row>
    <row r="57" spans="1:18" x14ac:dyDescent="0.35">
      <c r="A57" s="103" t="s">
        <v>640</v>
      </c>
      <c r="B57" s="115">
        <v>2023</v>
      </c>
      <c r="C57" s="103" t="s">
        <v>268</v>
      </c>
      <c r="D57" s="103" t="s">
        <v>268</v>
      </c>
      <c r="E57" s="103" t="s">
        <v>1543</v>
      </c>
      <c r="F57" s="103" t="s">
        <v>212</v>
      </c>
      <c r="G57" s="24" t="s">
        <v>394</v>
      </c>
      <c r="H57" s="24" t="s">
        <v>303</v>
      </c>
      <c r="I57" s="66">
        <v>428657</v>
      </c>
      <c r="J57" s="66">
        <v>124</v>
      </c>
      <c r="K57" s="116">
        <v>1.51</v>
      </c>
      <c r="L57" s="116">
        <v>1.25</v>
      </c>
      <c r="M57" s="116">
        <v>1.81</v>
      </c>
      <c r="N57" s="115">
        <v>37311415</v>
      </c>
      <c r="O57" s="59" t="s">
        <v>329</v>
      </c>
      <c r="P57" s="62" t="s">
        <v>643</v>
      </c>
      <c r="Q57" s="62" t="s">
        <v>644</v>
      </c>
      <c r="R57" s="103"/>
    </row>
    <row r="58" spans="1:18" x14ac:dyDescent="0.35">
      <c r="A58" s="103" t="s">
        <v>640</v>
      </c>
      <c r="B58" s="115">
        <v>2023</v>
      </c>
      <c r="C58" s="103" t="s">
        <v>387</v>
      </c>
      <c r="D58" s="103" t="s">
        <v>387</v>
      </c>
      <c r="E58" s="103" t="s">
        <v>1543</v>
      </c>
      <c r="F58" s="103" t="s">
        <v>212</v>
      </c>
      <c r="G58" s="24" t="s">
        <v>394</v>
      </c>
      <c r="H58" s="24" t="s">
        <v>303</v>
      </c>
      <c r="I58" s="66">
        <v>428373</v>
      </c>
      <c r="J58" s="66">
        <v>1306</v>
      </c>
      <c r="K58" s="116">
        <v>1.17</v>
      </c>
      <c r="L58" s="116">
        <v>1.1100000000000001</v>
      </c>
      <c r="M58" s="116">
        <v>1.24</v>
      </c>
      <c r="N58" s="115">
        <v>37311415</v>
      </c>
      <c r="O58" s="59" t="s">
        <v>329</v>
      </c>
      <c r="P58" s="62" t="s">
        <v>643</v>
      </c>
      <c r="Q58" s="62" t="s">
        <v>644</v>
      </c>
      <c r="R58" s="103"/>
    </row>
    <row r="59" spans="1:18" x14ac:dyDescent="0.35">
      <c r="A59" s="103" t="s">
        <v>640</v>
      </c>
      <c r="B59" s="115">
        <v>2023</v>
      </c>
      <c r="C59" s="103" t="s">
        <v>283</v>
      </c>
      <c r="D59" s="103" t="s">
        <v>283</v>
      </c>
      <c r="E59" s="103" t="s">
        <v>1543</v>
      </c>
      <c r="F59" s="103" t="s">
        <v>212</v>
      </c>
      <c r="G59" s="24" t="s">
        <v>394</v>
      </c>
      <c r="H59" s="24" t="s">
        <v>303</v>
      </c>
      <c r="I59" s="66">
        <v>428306</v>
      </c>
      <c r="J59" s="66">
        <v>812</v>
      </c>
      <c r="K59" s="116">
        <v>1.47</v>
      </c>
      <c r="L59" s="116">
        <v>1.37</v>
      </c>
      <c r="M59" s="116">
        <v>1.58</v>
      </c>
      <c r="N59" s="115">
        <v>37311415</v>
      </c>
      <c r="O59" s="59" t="s">
        <v>329</v>
      </c>
      <c r="P59" s="62" t="s">
        <v>643</v>
      </c>
      <c r="Q59" s="62" t="s">
        <v>644</v>
      </c>
      <c r="R59" s="103"/>
    </row>
    <row r="60" spans="1:18" x14ac:dyDescent="0.35">
      <c r="A60" s="103" t="s">
        <v>640</v>
      </c>
      <c r="B60" s="115">
        <v>2023</v>
      </c>
      <c r="C60" s="103" t="s">
        <v>551</v>
      </c>
      <c r="D60" s="103" t="s">
        <v>551</v>
      </c>
      <c r="E60" s="103" t="s">
        <v>1543</v>
      </c>
      <c r="F60" s="103" t="s">
        <v>212</v>
      </c>
      <c r="G60" s="24" t="s">
        <v>394</v>
      </c>
      <c r="H60" s="24" t="s">
        <v>303</v>
      </c>
      <c r="I60" s="66">
        <v>428237</v>
      </c>
      <c r="J60" s="66">
        <v>732</v>
      </c>
      <c r="K60" s="116">
        <v>1.47</v>
      </c>
      <c r="L60" s="116">
        <v>1.37</v>
      </c>
      <c r="M60" s="116">
        <v>1.58</v>
      </c>
      <c r="N60" s="115">
        <v>37311415</v>
      </c>
      <c r="O60" s="59" t="s">
        <v>329</v>
      </c>
      <c r="P60" s="62" t="s">
        <v>643</v>
      </c>
      <c r="Q60" s="62" t="s">
        <v>644</v>
      </c>
      <c r="R60" s="103"/>
    </row>
    <row r="61" spans="1:18" x14ac:dyDescent="0.35">
      <c r="A61" s="103" t="s">
        <v>640</v>
      </c>
      <c r="B61" s="115">
        <v>2023</v>
      </c>
      <c r="C61" s="103" t="s">
        <v>1552</v>
      </c>
      <c r="D61" s="103" t="s">
        <v>1552</v>
      </c>
      <c r="E61" s="103" t="s">
        <v>1543</v>
      </c>
      <c r="F61" s="103" t="s">
        <v>212</v>
      </c>
      <c r="G61" s="24" t="s">
        <v>394</v>
      </c>
      <c r="H61" s="24" t="s">
        <v>303</v>
      </c>
      <c r="I61" s="66">
        <v>428237</v>
      </c>
      <c r="J61" s="66">
        <v>240</v>
      </c>
      <c r="K61" s="116">
        <v>0.79</v>
      </c>
      <c r="L61" s="116">
        <v>0.69</v>
      </c>
      <c r="M61" s="116">
        <v>0.89</v>
      </c>
      <c r="N61" s="115">
        <v>37311415</v>
      </c>
      <c r="O61" s="59" t="s">
        <v>329</v>
      </c>
      <c r="P61" s="62" t="s">
        <v>643</v>
      </c>
      <c r="Q61" s="62" t="s">
        <v>644</v>
      </c>
      <c r="R61" s="103"/>
    </row>
    <row r="62" spans="1:18" x14ac:dyDescent="0.35">
      <c r="A62" s="103" t="s">
        <v>640</v>
      </c>
      <c r="B62" s="115">
        <v>2023</v>
      </c>
      <c r="C62" s="103" t="s">
        <v>296</v>
      </c>
      <c r="D62" s="103" t="s">
        <v>296</v>
      </c>
      <c r="E62" s="103" t="s">
        <v>1543</v>
      </c>
      <c r="F62" s="103" t="s">
        <v>212</v>
      </c>
      <c r="G62" s="24" t="s">
        <v>394</v>
      </c>
      <c r="H62" s="24" t="s">
        <v>303</v>
      </c>
      <c r="I62" s="66">
        <v>428160</v>
      </c>
      <c r="J62" s="66">
        <v>364</v>
      </c>
      <c r="K62" s="116">
        <v>1.17</v>
      </c>
      <c r="L62" s="116">
        <v>1.05</v>
      </c>
      <c r="M62" s="116">
        <v>1.3</v>
      </c>
      <c r="N62" s="115">
        <v>37311415</v>
      </c>
      <c r="O62" s="59" t="s">
        <v>329</v>
      </c>
      <c r="P62" s="62" t="s">
        <v>643</v>
      </c>
      <c r="Q62" s="62" t="s">
        <v>644</v>
      </c>
      <c r="R62" s="103"/>
    </row>
    <row r="63" spans="1:18" x14ac:dyDescent="0.35">
      <c r="A63" s="103" t="s">
        <v>640</v>
      </c>
      <c r="B63" s="115">
        <v>2023</v>
      </c>
      <c r="C63" s="103" t="s">
        <v>268</v>
      </c>
      <c r="D63" s="103" t="s">
        <v>268</v>
      </c>
      <c r="E63" s="103" t="s">
        <v>1541</v>
      </c>
      <c r="F63" s="103" t="s">
        <v>212</v>
      </c>
      <c r="G63" s="24" t="s">
        <v>394</v>
      </c>
      <c r="H63" s="24" t="s">
        <v>303</v>
      </c>
      <c r="I63" s="66">
        <v>428011</v>
      </c>
      <c r="J63" s="66">
        <v>124</v>
      </c>
      <c r="K63" s="116">
        <v>1.45</v>
      </c>
      <c r="L63" s="116">
        <v>1.21</v>
      </c>
      <c r="M63" s="116">
        <v>1.74</v>
      </c>
      <c r="N63" s="115">
        <v>37311415</v>
      </c>
      <c r="O63" s="59" t="s">
        <v>329</v>
      </c>
      <c r="P63" s="62" t="s">
        <v>643</v>
      </c>
      <c r="Q63" s="62" t="s">
        <v>644</v>
      </c>
      <c r="R63" s="103"/>
    </row>
    <row r="64" spans="1:18" x14ac:dyDescent="0.35">
      <c r="A64" s="103" t="s">
        <v>640</v>
      </c>
      <c r="B64" s="115">
        <v>2023</v>
      </c>
      <c r="C64" s="103" t="s">
        <v>491</v>
      </c>
      <c r="D64" s="103" t="s">
        <v>491</v>
      </c>
      <c r="E64" s="103" t="s">
        <v>1543</v>
      </c>
      <c r="F64" s="103" t="s">
        <v>212</v>
      </c>
      <c r="G64" s="24" t="s">
        <v>394</v>
      </c>
      <c r="H64" s="24" t="s">
        <v>303</v>
      </c>
      <c r="I64" s="66">
        <v>427764</v>
      </c>
      <c r="J64" s="66">
        <v>1466</v>
      </c>
      <c r="K64" s="116">
        <v>1.36</v>
      </c>
      <c r="L64" s="116">
        <v>1.29</v>
      </c>
      <c r="M64" s="116">
        <v>1.43</v>
      </c>
      <c r="N64" s="115">
        <v>37311415</v>
      </c>
      <c r="O64" s="59" t="s">
        <v>329</v>
      </c>
      <c r="P64" s="62" t="s">
        <v>643</v>
      </c>
      <c r="Q64" s="62" t="s">
        <v>644</v>
      </c>
      <c r="R64" s="103"/>
    </row>
    <row r="65" spans="1:18" x14ac:dyDescent="0.35">
      <c r="A65" s="103" t="s">
        <v>640</v>
      </c>
      <c r="B65" s="115">
        <v>2023</v>
      </c>
      <c r="C65" s="103" t="s">
        <v>1553</v>
      </c>
      <c r="D65" s="103" t="s">
        <v>1553</v>
      </c>
      <c r="E65" s="103" t="s">
        <v>1543</v>
      </c>
      <c r="F65" s="103" t="s">
        <v>212</v>
      </c>
      <c r="G65" s="24" t="s">
        <v>394</v>
      </c>
      <c r="H65" s="24" t="s">
        <v>303</v>
      </c>
      <c r="I65" s="66">
        <v>427738</v>
      </c>
      <c r="J65" s="66">
        <v>913</v>
      </c>
      <c r="K65" s="116">
        <v>0.9</v>
      </c>
      <c r="L65" s="116">
        <v>0.85</v>
      </c>
      <c r="M65" s="116">
        <v>0.96</v>
      </c>
      <c r="N65" s="115">
        <v>37311415</v>
      </c>
      <c r="O65" s="59" t="s">
        <v>329</v>
      </c>
      <c r="P65" s="62" t="s">
        <v>643</v>
      </c>
      <c r="Q65" s="62" t="s">
        <v>644</v>
      </c>
      <c r="R65" s="103"/>
    </row>
    <row r="66" spans="1:18" x14ac:dyDescent="0.35">
      <c r="A66" s="103" t="s">
        <v>640</v>
      </c>
      <c r="B66" s="115">
        <v>2023</v>
      </c>
      <c r="C66" s="103" t="s">
        <v>387</v>
      </c>
      <c r="D66" s="103" t="s">
        <v>387</v>
      </c>
      <c r="E66" s="103" t="s">
        <v>1541</v>
      </c>
      <c r="F66" s="103" t="s">
        <v>212</v>
      </c>
      <c r="G66" s="24" t="s">
        <v>394</v>
      </c>
      <c r="H66" s="24" t="s">
        <v>303</v>
      </c>
      <c r="I66" s="66">
        <v>427730</v>
      </c>
      <c r="J66" s="66">
        <v>1302</v>
      </c>
      <c r="K66" s="116">
        <v>1.1599999999999999</v>
      </c>
      <c r="L66" s="116">
        <v>1.1000000000000001</v>
      </c>
      <c r="M66" s="116">
        <v>1.23</v>
      </c>
      <c r="N66" s="115">
        <v>37311415</v>
      </c>
      <c r="O66" s="59" t="s">
        <v>329</v>
      </c>
      <c r="P66" s="62" t="s">
        <v>643</v>
      </c>
      <c r="Q66" s="62" t="s">
        <v>644</v>
      </c>
      <c r="R66" s="103"/>
    </row>
    <row r="67" spans="1:18" x14ac:dyDescent="0.35">
      <c r="A67" s="103" t="s">
        <v>640</v>
      </c>
      <c r="B67" s="115">
        <v>2023</v>
      </c>
      <c r="C67" s="103" t="s">
        <v>283</v>
      </c>
      <c r="D67" s="103" t="s">
        <v>283</v>
      </c>
      <c r="E67" s="103" t="s">
        <v>1541</v>
      </c>
      <c r="F67" s="103" t="s">
        <v>212</v>
      </c>
      <c r="G67" s="24" t="s">
        <v>394</v>
      </c>
      <c r="H67" s="24" t="s">
        <v>303</v>
      </c>
      <c r="I67" s="66">
        <v>427658</v>
      </c>
      <c r="J67" s="66">
        <v>810</v>
      </c>
      <c r="K67" s="116">
        <v>1.36</v>
      </c>
      <c r="L67" s="116">
        <v>1.27</v>
      </c>
      <c r="M67" s="116">
        <v>1.46</v>
      </c>
      <c r="N67" s="115">
        <v>37311415</v>
      </c>
      <c r="O67" s="59" t="s">
        <v>329</v>
      </c>
      <c r="P67" s="62" t="s">
        <v>643</v>
      </c>
      <c r="Q67" s="62" t="s">
        <v>644</v>
      </c>
      <c r="R67" s="103"/>
    </row>
    <row r="68" spans="1:18" x14ac:dyDescent="0.35">
      <c r="A68" s="103" t="s">
        <v>640</v>
      </c>
      <c r="B68" s="115">
        <v>2023</v>
      </c>
      <c r="C68" s="103" t="s">
        <v>551</v>
      </c>
      <c r="D68" s="103" t="s">
        <v>551</v>
      </c>
      <c r="E68" s="103" t="s">
        <v>1541</v>
      </c>
      <c r="F68" s="103" t="s">
        <v>212</v>
      </c>
      <c r="G68" s="24" t="s">
        <v>394</v>
      </c>
      <c r="H68" s="24" t="s">
        <v>303</v>
      </c>
      <c r="I68" s="66">
        <v>427591</v>
      </c>
      <c r="J68" s="66">
        <v>730</v>
      </c>
      <c r="K68" s="116">
        <v>1.44</v>
      </c>
      <c r="L68" s="116">
        <v>1.34</v>
      </c>
      <c r="M68" s="116">
        <v>1.55</v>
      </c>
      <c r="N68" s="115">
        <v>37311415</v>
      </c>
      <c r="O68" s="59" t="s">
        <v>329</v>
      </c>
      <c r="P68" s="62" t="s">
        <v>643</v>
      </c>
      <c r="Q68" s="62" t="s">
        <v>644</v>
      </c>
      <c r="R68" s="103"/>
    </row>
    <row r="69" spans="1:18" x14ac:dyDescent="0.35">
      <c r="A69" s="103" t="s">
        <v>640</v>
      </c>
      <c r="B69" s="115">
        <v>2023</v>
      </c>
      <c r="C69" s="103" t="s">
        <v>1552</v>
      </c>
      <c r="D69" s="103" t="s">
        <v>1552</v>
      </c>
      <c r="E69" s="103" t="s">
        <v>1541</v>
      </c>
      <c r="F69" s="103" t="s">
        <v>212</v>
      </c>
      <c r="G69" s="24" t="s">
        <v>394</v>
      </c>
      <c r="H69" s="24" t="s">
        <v>303</v>
      </c>
      <c r="I69" s="66">
        <v>427591</v>
      </c>
      <c r="J69" s="66">
        <v>239</v>
      </c>
      <c r="K69" s="116">
        <v>0.65</v>
      </c>
      <c r="L69" s="116">
        <v>0.56999999999999995</v>
      </c>
      <c r="M69" s="116">
        <v>0.74</v>
      </c>
      <c r="N69" s="115">
        <v>37311415</v>
      </c>
      <c r="O69" s="59" t="s">
        <v>329</v>
      </c>
      <c r="P69" s="62" t="s">
        <v>643</v>
      </c>
      <c r="Q69" s="62" t="s">
        <v>644</v>
      </c>
      <c r="R69" s="103"/>
    </row>
    <row r="70" spans="1:18" x14ac:dyDescent="0.35">
      <c r="A70" s="103" t="s">
        <v>640</v>
      </c>
      <c r="B70" s="115">
        <v>2023</v>
      </c>
      <c r="C70" s="103" t="s">
        <v>296</v>
      </c>
      <c r="D70" s="103" t="s">
        <v>296</v>
      </c>
      <c r="E70" s="103" t="s">
        <v>1541</v>
      </c>
      <c r="F70" s="103" t="s">
        <v>212</v>
      </c>
      <c r="G70" s="24" t="s">
        <v>394</v>
      </c>
      <c r="H70" s="24" t="s">
        <v>303</v>
      </c>
      <c r="I70" s="66">
        <v>427514</v>
      </c>
      <c r="J70" s="66">
        <v>364</v>
      </c>
      <c r="K70" s="116">
        <v>1.17</v>
      </c>
      <c r="L70" s="116">
        <v>1.05</v>
      </c>
      <c r="M70" s="116">
        <v>1.3</v>
      </c>
      <c r="N70" s="115">
        <v>37311415</v>
      </c>
      <c r="O70" s="59" t="s">
        <v>329</v>
      </c>
      <c r="P70" s="62" t="s">
        <v>643</v>
      </c>
      <c r="Q70" s="62" t="s">
        <v>644</v>
      </c>
      <c r="R70" s="103"/>
    </row>
    <row r="71" spans="1:18" x14ac:dyDescent="0.35">
      <c r="A71" s="103" t="s">
        <v>640</v>
      </c>
      <c r="B71" s="115">
        <v>2023</v>
      </c>
      <c r="C71" s="103" t="s">
        <v>1546</v>
      </c>
      <c r="D71" s="103" t="s">
        <v>1546</v>
      </c>
      <c r="E71" s="103" t="s">
        <v>1543</v>
      </c>
      <c r="F71" s="103" t="s">
        <v>212</v>
      </c>
      <c r="G71" s="24" t="s">
        <v>394</v>
      </c>
      <c r="H71" s="24" t="s">
        <v>303</v>
      </c>
      <c r="I71" s="66">
        <v>427481</v>
      </c>
      <c r="J71" s="66">
        <v>3920</v>
      </c>
      <c r="K71" s="116">
        <v>1.08</v>
      </c>
      <c r="L71" s="116">
        <v>1.05</v>
      </c>
      <c r="M71" s="116">
        <v>1.1200000000000001</v>
      </c>
      <c r="N71" s="115">
        <v>37311415</v>
      </c>
      <c r="O71" s="59" t="s">
        <v>329</v>
      </c>
      <c r="P71" s="62" t="s">
        <v>643</v>
      </c>
      <c r="Q71" s="62" t="s">
        <v>644</v>
      </c>
      <c r="R71" s="103"/>
    </row>
    <row r="72" spans="1:18" x14ac:dyDescent="0.35">
      <c r="A72" s="103" t="s">
        <v>640</v>
      </c>
      <c r="B72" s="115">
        <v>2023</v>
      </c>
      <c r="C72" s="103" t="s">
        <v>491</v>
      </c>
      <c r="D72" s="103" t="s">
        <v>491</v>
      </c>
      <c r="E72" s="103" t="s">
        <v>1541</v>
      </c>
      <c r="F72" s="103" t="s">
        <v>212</v>
      </c>
      <c r="G72" s="24" t="s">
        <v>394</v>
      </c>
      <c r="H72" s="24" t="s">
        <v>303</v>
      </c>
      <c r="I72" s="66">
        <v>427118</v>
      </c>
      <c r="J72" s="66">
        <v>1462</v>
      </c>
      <c r="K72" s="116">
        <v>1.32</v>
      </c>
      <c r="L72" s="116">
        <v>1.26</v>
      </c>
      <c r="M72" s="116">
        <v>1.4</v>
      </c>
      <c r="N72" s="115">
        <v>37311415</v>
      </c>
      <c r="O72" s="59" t="s">
        <v>329</v>
      </c>
      <c r="P72" s="62" t="s">
        <v>643</v>
      </c>
      <c r="Q72" s="62" t="s">
        <v>644</v>
      </c>
      <c r="R72" s="103"/>
    </row>
    <row r="73" spans="1:18" x14ac:dyDescent="0.35">
      <c r="A73" s="103" t="s">
        <v>640</v>
      </c>
      <c r="B73" s="115">
        <v>2023</v>
      </c>
      <c r="C73" s="103" t="s">
        <v>1553</v>
      </c>
      <c r="D73" s="103" t="s">
        <v>1553</v>
      </c>
      <c r="E73" s="103" t="s">
        <v>1541</v>
      </c>
      <c r="F73" s="103" t="s">
        <v>212</v>
      </c>
      <c r="G73" s="24" t="s">
        <v>394</v>
      </c>
      <c r="H73" s="24" t="s">
        <v>303</v>
      </c>
      <c r="I73" s="66">
        <v>427093</v>
      </c>
      <c r="J73" s="66">
        <v>913</v>
      </c>
      <c r="K73" s="116">
        <v>0.86</v>
      </c>
      <c r="L73" s="116">
        <v>0.8</v>
      </c>
      <c r="M73" s="116">
        <v>0.92</v>
      </c>
      <c r="N73" s="115">
        <v>37311415</v>
      </c>
      <c r="O73" s="59" t="s">
        <v>329</v>
      </c>
      <c r="P73" s="62" t="s">
        <v>643</v>
      </c>
      <c r="Q73" s="62" t="s">
        <v>644</v>
      </c>
      <c r="R73" s="103"/>
    </row>
    <row r="74" spans="1:18" x14ac:dyDescent="0.35">
      <c r="A74" s="103" t="s">
        <v>640</v>
      </c>
      <c r="B74" s="115">
        <v>2023</v>
      </c>
      <c r="C74" s="103" t="s">
        <v>1546</v>
      </c>
      <c r="D74" s="103" t="s">
        <v>1546</v>
      </c>
      <c r="E74" s="103" t="s">
        <v>1541</v>
      </c>
      <c r="F74" s="103" t="s">
        <v>212</v>
      </c>
      <c r="G74" s="24" t="s">
        <v>394</v>
      </c>
      <c r="H74" s="24" t="s">
        <v>303</v>
      </c>
      <c r="I74" s="66">
        <v>426837</v>
      </c>
      <c r="J74" s="66">
        <v>3901</v>
      </c>
      <c r="K74" s="116">
        <v>0.97</v>
      </c>
      <c r="L74" s="116">
        <v>0.94</v>
      </c>
      <c r="M74" s="116">
        <v>1</v>
      </c>
      <c r="N74" s="115">
        <v>37311415</v>
      </c>
      <c r="O74" s="59" t="s">
        <v>329</v>
      </c>
      <c r="P74" s="62" t="s">
        <v>643</v>
      </c>
      <c r="Q74" s="62" t="s">
        <v>644</v>
      </c>
      <c r="R74" s="103"/>
    </row>
    <row r="75" spans="1:18" x14ac:dyDescent="0.35">
      <c r="A75" s="103" t="s">
        <v>640</v>
      </c>
      <c r="B75" s="115">
        <v>2023</v>
      </c>
      <c r="C75" s="103" t="s">
        <v>1540</v>
      </c>
      <c r="D75" s="103" t="s">
        <v>1540</v>
      </c>
      <c r="E75" s="103" t="s">
        <v>1543</v>
      </c>
      <c r="F75" s="103" t="s">
        <v>212</v>
      </c>
      <c r="G75" s="24" t="s">
        <v>394</v>
      </c>
      <c r="H75" s="24" t="s">
        <v>303</v>
      </c>
      <c r="I75" s="66">
        <v>425909</v>
      </c>
      <c r="J75" s="66">
        <v>1213</v>
      </c>
      <c r="K75" s="116">
        <v>1.1299999999999999</v>
      </c>
      <c r="L75" s="116">
        <v>1.07</v>
      </c>
      <c r="M75" s="116">
        <v>1.2</v>
      </c>
      <c r="N75" s="115">
        <v>37311415</v>
      </c>
      <c r="O75" s="59" t="s">
        <v>329</v>
      </c>
      <c r="P75" s="62" t="s">
        <v>643</v>
      </c>
      <c r="Q75" s="62" t="s">
        <v>644</v>
      </c>
      <c r="R75" s="103"/>
    </row>
    <row r="76" spans="1:18" x14ac:dyDescent="0.35">
      <c r="A76" s="103" t="s">
        <v>640</v>
      </c>
      <c r="B76" s="115">
        <v>2023</v>
      </c>
      <c r="C76" s="103" t="s">
        <v>1540</v>
      </c>
      <c r="D76" s="103" t="s">
        <v>1540</v>
      </c>
      <c r="E76" s="103" t="s">
        <v>1541</v>
      </c>
      <c r="F76" s="103" t="s">
        <v>212</v>
      </c>
      <c r="G76" s="24" t="s">
        <v>394</v>
      </c>
      <c r="H76" s="24" t="s">
        <v>303</v>
      </c>
      <c r="I76" s="66">
        <v>425265</v>
      </c>
      <c r="J76" s="66">
        <v>1210</v>
      </c>
      <c r="K76" s="116">
        <v>1.1100000000000001</v>
      </c>
      <c r="L76" s="116">
        <v>1.04</v>
      </c>
      <c r="M76" s="116">
        <v>1.17</v>
      </c>
      <c r="N76" s="115">
        <v>37311415</v>
      </c>
      <c r="O76" s="59" t="s">
        <v>329</v>
      </c>
      <c r="P76" s="62" t="s">
        <v>643</v>
      </c>
      <c r="Q76" s="62" t="s">
        <v>644</v>
      </c>
      <c r="R76" s="103"/>
    </row>
    <row r="77" spans="1:18" x14ac:dyDescent="0.35">
      <c r="A77" s="103" t="s">
        <v>640</v>
      </c>
      <c r="B77" s="115">
        <v>2023</v>
      </c>
      <c r="C77" s="103" t="s">
        <v>393</v>
      </c>
      <c r="D77" s="103" t="s">
        <v>393</v>
      </c>
      <c r="E77" s="103" t="s">
        <v>1543</v>
      </c>
      <c r="F77" s="103" t="s">
        <v>212</v>
      </c>
      <c r="G77" s="24" t="s">
        <v>394</v>
      </c>
      <c r="H77" s="24" t="s">
        <v>303</v>
      </c>
      <c r="I77" s="66">
        <v>424974</v>
      </c>
      <c r="J77" s="66">
        <v>5107</v>
      </c>
      <c r="K77" s="116">
        <v>1.1299999999999999</v>
      </c>
      <c r="L77" s="116">
        <v>1.1000000000000001</v>
      </c>
      <c r="M77" s="116">
        <v>1.1599999999999999</v>
      </c>
      <c r="N77" s="115">
        <v>37311415</v>
      </c>
      <c r="O77" s="59" t="s">
        <v>329</v>
      </c>
      <c r="P77" s="62" t="s">
        <v>643</v>
      </c>
      <c r="Q77" s="62" t="s">
        <v>644</v>
      </c>
      <c r="R77" s="103"/>
    </row>
    <row r="78" spans="1:18" x14ac:dyDescent="0.35">
      <c r="A78" s="103" t="s">
        <v>640</v>
      </c>
      <c r="B78" s="115">
        <v>2023</v>
      </c>
      <c r="C78" s="103" t="s">
        <v>334</v>
      </c>
      <c r="D78" s="103" t="s">
        <v>334</v>
      </c>
      <c r="E78" s="103" t="s">
        <v>1543</v>
      </c>
      <c r="F78" s="103" t="s">
        <v>212</v>
      </c>
      <c r="G78" s="24" t="s">
        <v>394</v>
      </c>
      <c r="H78" s="24" t="s">
        <v>303</v>
      </c>
      <c r="I78" s="66">
        <v>424519</v>
      </c>
      <c r="J78" s="66">
        <v>2848</v>
      </c>
      <c r="K78" s="116">
        <v>1.03</v>
      </c>
      <c r="L78" s="116">
        <v>0.99</v>
      </c>
      <c r="M78" s="116">
        <v>1.07</v>
      </c>
      <c r="N78" s="115">
        <v>37311415</v>
      </c>
      <c r="O78" s="59" t="s">
        <v>329</v>
      </c>
      <c r="P78" s="62" t="s">
        <v>643</v>
      </c>
      <c r="Q78" s="62" t="s">
        <v>644</v>
      </c>
      <c r="R78" s="103"/>
    </row>
    <row r="79" spans="1:18" x14ac:dyDescent="0.35">
      <c r="A79" s="103" t="s">
        <v>640</v>
      </c>
      <c r="B79" s="115">
        <v>2023</v>
      </c>
      <c r="C79" s="103" t="s">
        <v>393</v>
      </c>
      <c r="D79" s="103" t="s">
        <v>393</v>
      </c>
      <c r="E79" s="103" t="s">
        <v>1541</v>
      </c>
      <c r="F79" s="103" t="s">
        <v>212</v>
      </c>
      <c r="G79" s="24" t="s">
        <v>394</v>
      </c>
      <c r="H79" s="24" t="s">
        <v>303</v>
      </c>
      <c r="I79" s="66">
        <v>424325</v>
      </c>
      <c r="J79" s="66">
        <v>5098</v>
      </c>
      <c r="K79" s="116">
        <v>1.08</v>
      </c>
      <c r="L79" s="116">
        <v>1.05</v>
      </c>
      <c r="M79" s="116">
        <v>1.1200000000000001</v>
      </c>
      <c r="N79" s="115">
        <v>37311415</v>
      </c>
      <c r="O79" s="59" t="s">
        <v>329</v>
      </c>
      <c r="P79" s="62" t="s">
        <v>643</v>
      </c>
      <c r="Q79" s="62" t="s">
        <v>644</v>
      </c>
      <c r="R79" s="103"/>
    </row>
    <row r="80" spans="1:18" x14ac:dyDescent="0.35">
      <c r="A80" s="103" t="s">
        <v>640</v>
      </c>
      <c r="B80" s="115">
        <v>2023</v>
      </c>
      <c r="C80" s="103" t="s">
        <v>334</v>
      </c>
      <c r="D80" s="103" t="s">
        <v>334</v>
      </c>
      <c r="E80" s="103" t="s">
        <v>1541</v>
      </c>
      <c r="F80" s="103" t="s">
        <v>212</v>
      </c>
      <c r="G80" s="24" t="s">
        <v>394</v>
      </c>
      <c r="H80" s="24" t="s">
        <v>303</v>
      </c>
      <c r="I80" s="66">
        <v>423881</v>
      </c>
      <c r="J80" s="66">
        <v>2847</v>
      </c>
      <c r="K80" s="116">
        <v>1.03</v>
      </c>
      <c r="L80" s="116">
        <v>0.99</v>
      </c>
      <c r="M80" s="116">
        <v>1.07</v>
      </c>
      <c r="N80" s="115">
        <v>37311415</v>
      </c>
      <c r="O80" s="59" t="s">
        <v>329</v>
      </c>
      <c r="P80" s="62" t="s">
        <v>643</v>
      </c>
      <c r="Q80" s="62" t="s">
        <v>644</v>
      </c>
      <c r="R80" s="103"/>
    </row>
    <row r="81" spans="1:18" x14ac:dyDescent="0.35">
      <c r="A81" s="103" t="s">
        <v>640</v>
      </c>
      <c r="B81" s="115">
        <v>2023</v>
      </c>
      <c r="C81" s="103" t="s">
        <v>1554</v>
      </c>
      <c r="D81" s="103" t="s">
        <v>540</v>
      </c>
      <c r="E81" s="103" t="s">
        <v>1543</v>
      </c>
      <c r="F81" s="103" t="s">
        <v>212</v>
      </c>
      <c r="G81" s="103" t="s">
        <v>394</v>
      </c>
      <c r="H81" s="103" t="s">
        <v>303</v>
      </c>
      <c r="I81" s="122">
        <v>229726</v>
      </c>
      <c r="J81" s="122">
        <v>113</v>
      </c>
      <c r="K81" s="57">
        <v>1.1100000000000001</v>
      </c>
      <c r="L81" s="57">
        <v>0.93</v>
      </c>
      <c r="M81" s="57">
        <v>1.34</v>
      </c>
      <c r="N81" s="115">
        <v>37311415</v>
      </c>
      <c r="O81" s="103" t="s">
        <v>329</v>
      </c>
      <c r="P81" s="62" t="s">
        <v>643</v>
      </c>
      <c r="Q81" s="62" t="s">
        <v>644</v>
      </c>
      <c r="R81" s="103"/>
    </row>
    <row r="82" spans="1:18" x14ac:dyDescent="0.35">
      <c r="A82" s="24" t="s">
        <v>640</v>
      </c>
      <c r="B82" s="30">
        <v>2023</v>
      </c>
      <c r="C82" s="24" t="s">
        <v>1554</v>
      </c>
      <c r="D82" s="24" t="s">
        <v>540</v>
      </c>
      <c r="E82" s="24" t="s">
        <v>1541</v>
      </c>
      <c r="F82" s="32" t="s">
        <v>212</v>
      </c>
      <c r="G82" s="24" t="s">
        <v>394</v>
      </c>
      <c r="H82" s="24" t="s">
        <v>303</v>
      </c>
      <c r="I82" s="122">
        <v>229443</v>
      </c>
      <c r="J82" s="122">
        <v>113</v>
      </c>
      <c r="K82" s="116">
        <v>1.1444185634888</v>
      </c>
      <c r="L82" s="116">
        <v>0.951495928211473</v>
      </c>
      <c r="M82" s="116">
        <v>1.37645764908274</v>
      </c>
      <c r="N82" s="30">
        <v>37311415</v>
      </c>
      <c r="O82" s="59" t="s">
        <v>329</v>
      </c>
      <c r="P82" s="62" t="s">
        <v>643</v>
      </c>
      <c r="Q82" s="62" t="s">
        <v>644</v>
      </c>
      <c r="R82" s="103"/>
    </row>
    <row r="83" spans="1:18" x14ac:dyDescent="0.35">
      <c r="A83" s="24" t="s">
        <v>640</v>
      </c>
      <c r="B83" s="30">
        <v>2023</v>
      </c>
      <c r="C83" s="103" t="s">
        <v>1555</v>
      </c>
      <c r="D83" s="103" t="s">
        <v>1555</v>
      </c>
      <c r="E83" s="103" t="s">
        <v>1543</v>
      </c>
      <c r="F83" s="32" t="s">
        <v>212</v>
      </c>
      <c r="G83" s="24" t="s">
        <v>394</v>
      </c>
      <c r="H83" s="24" t="s">
        <v>303</v>
      </c>
      <c r="I83" s="122">
        <v>192201</v>
      </c>
      <c r="J83" s="122">
        <v>9361</v>
      </c>
      <c r="K83" s="116">
        <v>0.96479810136947297</v>
      </c>
      <c r="L83" s="116">
        <v>0.94521961443381397</v>
      </c>
      <c r="M83" s="116">
        <v>0.98478212067542603</v>
      </c>
      <c r="N83" s="30">
        <v>37311415</v>
      </c>
      <c r="O83" s="59" t="s">
        <v>329</v>
      </c>
      <c r="P83" s="62" t="s">
        <v>643</v>
      </c>
      <c r="Q83" s="62" t="s">
        <v>644</v>
      </c>
      <c r="R83" s="103"/>
    </row>
    <row r="84" spans="1:18" x14ac:dyDescent="0.35">
      <c r="A84" s="103" t="s">
        <v>640</v>
      </c>
      <c r="B84" s="115">
        <v>2023</v>
      </c>
      <c r="C84" s="103" t="s">
        <v>325</v>
      </c>
      <c r="D84" s="103" t="s">
        <v>325</v>
      </c>
      <c r="E84" s="103" t="s">
        <v>1543</v>
      </c>
      <c r="F84" s="103" t="s">
        <v>212</v>
      </c>
      <c r="G84" s="103" t="s">
        <v>394</v>
      </c>
      <c r="H84" s="103" t="s">
        <v>303</v>
      </c>
      <c r="I84" s="122">
        <v>134408</v>
      </c>
      <c r="J84" s="122">
        <v>4885</v>
      </c>
      <c r="K84" s="118">
        <v>1.1432909212361699</v>
      </c>
      <c r="L84" s="118">
        <v>1.1114285819289</v>
      </c>
      <c r="M84" s="118">
        <v>1.1760666873552299</v>
      </c>
      <c r="N84" s="115">
        <v>37311415</v>
      </c>
      <c r="O84" s="103" t="s">
        <v>329</v>
      </c>
      <c r="P84" s="62" t="s">
        <v>643</v>
      </c>
      <c r="Q84" s="62" t="s">
        <v>644</v>
      </c>
      <c r="R84" s="103"/>
    </row>
    <row r="85" spans="1:18" x14ac:dyDescent="0.35">
      <c r="A85" s="24" t="s">
        <v>640</v>
      </c>
      <c r="B85" s="30">
        <v>2023</v>
      </c>
      <c r="C85" s="24" t="s">
        <v>325</v>
      </c>
      <c r="D85" s="24" t="s">
        <v>325</v>
      </c>
      <c r="E85" s="24" t="s">
        <v>1541</v>
      </c>
      <c r="F85" s="32" t="s">
        <v>212</v>
      </c>
      <c r="G85" s="24" t="s">
        <v>394</v>
      </c>
      <c r="H85" s="24" t="s">
        <v>303</v>
      </c>
      <c r="I85" s="122">
        <v>134200</v>
      </c>
      <c r="J85" s="122">
        <v>4878</v>
      </c>
      <c r="K85" s="118">
        <v>1.1182650612113101</v>
      </c>
      <c r="L85" s="118">
        <v>1.08679460797876</v>
      </c>
      <c r="M85" s="118">
        <v>1.1506468084633401</v>
      </c>
      <c r="N85" s="30">
        <v>37311415</v>
      </c>
      <c r="O85" s="59" t="s">
        <v>329</v>
      </c>
      <c r="P85" s="62" t="s">
        <v>643</v>
      </c>
      <c r="Q85" s="62" t="s">
        <v>644</v>
      </c>
      <c r="R85" s="103"/>
    </row>
    <row r="86" spans="1:18" x14ac:dyDescent="0.35">
      <c r="A86" s="103" t="s">
        <v>640</v>
      </c>
      <c r="B86" s="115">
        <v>2023</v>
      </c>
      <c r="C86" s="103" t="s">
        <v>361</v>
      </c>
      <c r="D86" s="103" t="s">
        <v>361</v>
      </c>
      <c r="E86" s="103" t="s">
        <v>1543</v>
      </c>
      <c r="F86" s="103" t="s">
        <v>212</v>
      </c>
      <c r="G86" s="103" t="s">
        <v>394</v>
      </c>
      <c r="H86" s="103" t="s">
        <v>303</v>
      </c>
      <c r="I86" s="122">
        <v>40308</v>
      </c>
      <c r="J86" s="122">
        <v>491</v>
      </c>
      <c r="K86" s="118">
        <v>0.96732892469325404</v>
      </c>
      <c r="L86" s="118">
        <v>0.88164693288255602</v>
      </c>
      <c r="M86" s="118">
        <v>1.06133783677877</v>
      </c>
      <c r="N86" s="115">
        <v>37311415</v>
      </c>
      <c r="O86" s="103" t="s">
        <v>329</v>
      </c>
      <c r="P86" s="62" t="s">
        <v>643</v>
      </c>
      <c r="Q86" s="62" t="s">
        <v>644</v>
      </c>
      <c r="R86" s="103"/>
    </row>
    <row r="87" spans="1:18" x14ac:dyDescent="0.35">
      <c r="A87" s="24" t="s">
        <v>640</v>
      </c>
      <c r="B87" s="30">
        <v>2023</v>
      </c>
      <c r="C87" s="24" t="s">
        <v>361</v>
      </c>
      <c r="D87" s="24" t="s">
        <v>361</v>
      </c>
      <c r="E87" s="24" t="s">
        <v>1541</v>
      </c>
      <c r="F87" s="32" t="s">
        <v>212</v>
      </c>
      <c r="G87" s="24" t="s">
        <v>394</v>
      </c>
      <c r="H87" s="24" t="s">
        <v>303</v>
      </c>
      <c r="I87" s="122">
        <v>40288</v>
      </c>
      <c r="J87" s="122">
        <v>492</v>
      </c>
      <c r="K87" s="118">
        <v>0.92688320315587902</v>
      </c>
      <c r="L87" s="118">
        <v>0.84753946273190806</v>
      </c>
      <c r="M87" s="118">
        <v>1.0136548326886099</v>
      </c>
      <c r="N87" s="30">
        <v>37311415</v>
      </c>
      <c r="O87" s="59" t="s">
        <v>329</v>
      </c>
      <c r="P87" s="62" t="s">
        <v>643</v>
      </c>
      <c r="Q87" s="62" t="s">
        <v>644</v>
      </c>
      <c r="R87" s="103"/>
    </row>
    <row r="88" spans="1:18" x14ac:dyDescent="0.35">
      <c r="A88" s="103" t="s">
        <v>640</v>
      </c>
      <c r="B88" s="115">
        <v>2023</v>
      </c>
      <c r="C88" s="103" t="s">
        <v>379</v>
      </c>
      <c r="D88" s="103" t="s">
        <v>379</v>
      </c>
      <c r="E88" s="103" t="s">
        <v>1543</v>
      </c>
      <c r="F88" s="103" t="s">
        <v>1556</v>
      </c>
      <c r="G88" s="103" t="s">
        <v>394</v>
      </c>
      <c r="H88" s="103" t="s">
        <v>303</v>
      </c>
      <c r="I88" s="122">
        <v>230707</v>
      </c>
      <c r="J88" s="122">
        <v>960</v>
      </c>
      <c r="K88" s="57">
        <v>1.0900000000000001</v>
      </c>
      <c r="L88" s="57">
        <v>1.02</v>
      </c>
      <c r="M88" s="57">
        <v>1.1599999999999999</v>
      </c>
      <c r="N88" s="115">
        <v>37311415</v>
      </c>
      <c r="O88" s="103" t="s">
        <v>329</v>
      </c>
      <c r="P88" s="62" t="s">
        <v>643</v>
      </c>
      <c r="Q88" s="62" t="s">
        <v>644</v>
      </c>
      <c r="R88" s="103"/>
    </row>
    <row r="89" spans="1:18" x14ac:dyDescent="0.35">
      <c r="A89" s="103" t="s">
        <v>640</v>
      </c>
      <c r="B89" s="115">
        <v>2023</v>
      </c>
      <c r="C89" s="54" t="s">
        <v>469</v>
      </c>
      <c r="D89" s="103" t="s">
        <v>469</v>
      </c>
      <c r="E89" s="103" t="s">
        <v>1543</v>
      </c>
      <c r="F89" s="103" t="s">
        <v>1556</v>
      </c>
      <c r="G89" s="103" t="s">
        <v>394</v>
      </c>
      <c r="H89" s="103" t="s">
        <v>303</v>
      </c>
      <c r="I89" s="122">
        <v>230505</v>
      </c>
      <c r="J89" s="122">
        <v>1297</v>
      </c>
      <c r="K89" s="57">
        <v>1.74</v>
      </c>
      <c r="L89" s="57">
        <v>1.64</v>
      </c>
      <c r="M89" s="57">
        <v>1.84</v>
      </c>
      <c r="N89" s="115">
        <v>37311415</v>
      </c>
      <c r="O89" s="103" t="s">
        <v>329</v>
      </c>
      <c r="P89" s="62" t="s">
        <v>643</v>
      </c>
      <c r="Q89" s="62" t="s">
        <v>644</v>
      </c>
      <c r="R89" s="103"/>
    </row>
    <row r="90" spans="1:18" x14ac:dyDescent="0.35">
      <c r="A90" s="24" t="s">
        <v>640</v>
      </c>
      <c r="B90" s="30">
        <v>2023</v>
      </c>
      <c r="C90" s="55" t="s">
        <v>379</v>
      </c>
      <c r="D90" s="55" t="s">
        <v>379</v>
      </c>
      <c r="E90" s="24" t="s">
        <v>1541</v>
      </c>
      <c r="F90" s="32" t="s">
        <v>1556</v>
      </c>
      <c r="G90" s="24" t="s">
        <v>394</v>
      </c>
      <c r="H90" s="24" t="s">
        <v>303</v>
      </c>
      <c r="I90" s="122">
        <v>230421</v>
      </c>
      <c r="J90" s="122">
        <v>958</v>
      </c>
      <c r="K90" s="116">
        <v>1.06684381338385</v>
      </c>
      <c r="L90" s="116">
        <v>1.0003828300022399</v>
      </c>
      <c r="M90" s="116">
        <v>1.13772016874064</v>
      </c>
      <c r="N90" s="30">
        <v>37311415</v>
      </c>
      <c r="O90" s="59" t="s">
        <v>329</v>
      </c>
      <c r="P90" s="62" t="s">
        <v>643</v>
      </c>
      <c r="Q90" s="62" t="s">
        <v>644</v>
      </c>
      <c r="R90" s="103"/>
    </row>
    <row r="91" spans="1:18" x14ac:dyDescent="0.35">
      <c r="A91" s="24" t="s">
        <v>640</v>
      </c>
      <c r="B91" s="30">
        <v>2023</v>
      </c>
      <c r="C91" s="54" t="s">
        <v>469</v>
      </c>
      <c r="D91" s="55" t="s">
        <v>469</v>
      </c>
      <c r="E91" s="24" t="s">
        <v>1541</v>
      </c>
      <c r="F91" s="32" t="s">
        <v>1556</v>
      </c>
      <c r="G91" s="24" t="s">
        <v>394</v>
      </c>
      <c r="H91" s="24" t="s">
        <v>303</v>
      </c>
      <c r="I91" s="122">
        <v>230221</v>
      </c>
      <c r="J91" s="122">
        <v>1291</v>
      </c>
      <c r="K91" s="116">
        <v>1.7751090998496299</v>
      </c>
      <c r="L91" s="116">
        <v>1.67810594242579</v>
      </c>
      <c r="M91" s="116">
        <v>1.8777195388593999</v>
      </c>
      <c r="N91" s="30">
        <v>37311415</v>
      </c>
      <c r="O91" s="59" t="s">
        <v>329</v>
      </c>
      <c r="P91" s="62" t="s">
        <v>643</v>
      </c>
      <c r="Q91" s="62" t="s">
        <v>644</v>
      </c>
      <c r="R91" s="103"/>
    </row>
    <row r="92" spans="1:18" x14ac:dyDescent="0.35">
      <c r="A92" s="24" t="s">
        <v>640</v>
      </c>
      <c r="B92" s="30">
        <v>2023</v>
      </c>
      <c r="C92" s="103" t="s">
        <v>1555</v>
      </c>
      <c r="D92" s="103" t="s">
        <v>1555</v>
      </c>
      <c r="E92" s="24" t="s">
        <v>1541</v>
      </c>
      <c r="F92" s="32" t="s">
        <v>1556</v>
      </c>
      <c r="G92" s="24" t="s">
        <v>394</v>
      </c>
      <c r="H92" s="24" t="s">
        <v>303</v>
      </c>
      <c r="I92" s="122">
        <v>191846</v>
      </c>
      <c r="J92" s="122">
        <v>9348</v>
      </c>
      <c r="K92" s="116">
        <v>0.951873947607764</v>
      </c>
      <c r="L92" s="116">
        <v>0.93233147785986603</v>
      </c>
      <c r="M92" s="116">
        <v>0.97182604433160003</v>
      </c>
      <c r="N92" s="30">
        <v>37311415</v>
      </c>
      <c r="O92" s="59" t="s">
        <v>329</v>
      </c>
      <c r="P92" s="62" t="s">
        <v>643</v>
      </c>
      <c r="Q92" s="62" t="s">
        <v>644</v>
      </c>
      <c r="R92" s="103"/>
    </row>
    <row r="93" spans="1:18" x14ac:dyDescent="0.35">
      <c r="A93" s="103" t="s">
        <v>854</v>
      </c>
      <c r="B93" s="115">
        <v>2021</v>
      </c>
      <c r="C93" s="103" t="s">
        <v>1540</v>
      </c>
      <c r="D93" s="103" t="s">
        <v>1540</v>
      </c>
      <c r="E93" s="26" t="s">
        <v>1541</v>
      </c>
      <c r="F93" s="37" t="s">
        <v>192</v>
      </c>
      <c r="G93" s="26" t="s">
        <v>855</v>
      </c>
      <c r="H93" s="26" t="s">
        <v>303</v>
      </c>
      <c r="I93" s="122">
        <v>291305</v>
      </c>
      <c r="J93" s="122">
        <v>2880</v>
      </c>
      <c r="K93" s="116">
        <v>0.97</v>
      </c>
      <c r="L93" s="116">
        <v>0.92534978515819866</v>
      </c>
      <c r="M93" s="116">
        <v>1.0168046884445354</v>
      </c>
      <c r="N93" s="115">
        <v>33441148</v>
      </c>
      <c r="O93" s="60" t="s">
        <v>1557</v>
      </c>
      <c r="P93" s="62" t="s">
        <v>858</v>
      </c>
      <c r="Q93" s="62" t="s">
        <v>859</v>
      </c>
      <c r="R93" s="103"/>
    </row>
    <row r="94" spans="1:18" x14ac:dyDescent="0.35">
      <c r="A94" s="103" t="s">
        <v>854</v>
      </c>
      <c r="B94" s="115">
        <v>2021</v>
      </c>
      <c r="C94" s="103" t="s">
        <v>1540</v>
      </c>
      <c r="D94" s="103" t="s">
        <v>1540</v>
      </c>
      <c r="E94" s="26" t="s">
        <v>1543</v>
      </c>
      <c r="F94" s="37" t="s">
        <v>192</v>
      </c>
      <c r="G94" s="26" t="s">
        <v>855</v>
      </c>
      <c r="H94" s="26" t="s">
        <v>303</v>
      </c>
      <c r="I94" s="122">
        <v>291305</v>
      </c>
      <c r="J94" s="122">
        <v>2880</v>
      </c>
      <c r="K94" s="116">
        <v>1.04</v>
      </c>
      <c r="L94" s="116">
        <v>0.99358917681703263</v>
      </c>
      <c r="M94" s="116">
        <v>1.0885786854733166</v>
      </c>
      <c r="N94" s="115">
        <v>33441148</v>
      </c>
      <c r="O94" s="60" t="s">
        <v>1557</v>
      </c>
      <c r="P94" s="62" t="s">
        <v>858</v>
      </c>
      <c r="Q94" s="62" t="s">
        <v>859</v>
      </c>
      <c r="R94" s="103"/>
    </row>
    <row r="95" spans="1:18" x14ac:dyDescent="0.35">
      <c r="A95" s="103" t="s">
        <v>854</v>
      </c>
      <c r="B95" s="115">
        <v>2021</v>
      </c>
      <c r="C95" s="103" t="s">
        <v>393</v>
      </c>
      <c r="D95" s="103" t="s">
        <v>393</v>
      </c>
      <c r="E95" s="26" t="s">
        <v>1541</v>
      </c>
      <c r="F95" s="37" t="s">
        <v>192</v>
      </c>
      <c r="G95" s="26" t="s">
        <v>855</v>
      </c>
      <c r="H95" s="26" t="s">
        <v>303</v>
      </c>
      <c r="I95" s="122">
        <v>291305</v>
      </c>
      <c r="J95" s="122">
        <v>4737</v>
      </c>
      <c r="K95" s="116">
        <v>1.06</v>
      </c>
      <c r="L95" s="116">
        <v>1.0261306240612773</v>
      </c>
      <c r="M95" s="116">
        <v>1.0949872985497238</v>
      </c>
      <c r="N95" s="115">
        <v>33441148</v>
      </c>
      <c r="O95" s="60" t="s">
        <v>1557</v>
      </c>
      <c r="P95" s="62" t="s">
        <v>858</v>
      </c>
      <c r="Q95" s="62" t="s">
        <v>859</v>
      </c>
      <c r="R95" s="103"/>
    </row>
    <row r="96" spans="1:18" x14ac:dyDescent="0.35">
      <c r="A96" s="103" t="s">
        <v>854</v>
      </c>
      <c r="B96" s="115">
        <v>2021</v>
      </c>
      <c r="C96" s="103" t="s">
        <v>393</v>
      </c>
      <c r="D96" s="103" t="s">
        <v>393</v>
      </c>
      <c r="E96" s="26" t="s">
        <v>1543</v>
      </c>
      <c r="F96" s="37" t="s">
        <v>192</v>
      </c>
      <c r="G96" s="26" t="s">
        <v>855</v>
      </c>
      <c r="H96" s="26" t="s">
        <v>303</v>
      </c>
      <c r="I96" s="122">
        <v>291305</v>
      </c>
      <c r="J96" s="122">
        <v>4737</v>
      </c>
      <c r="K96" s="116">
        <v>1.07</v>
      </c>
      <c r="L96" s="116">
        <v>1.0300580606469079</v>
      </c>
      <c r="M96" s="116">
        <v>1.1114907438139632</v>
      </c>
      <c r="N96" s="115">
        <v>33441148</v>
      </c>
      <c r="O96" s="60" t="s">
        <v>1557</v>
      </c>
      <c r="P96" s="62" t="s">
        <v>858</v>
      </c>
      <c r="Q96" s="62" t="s">
        <v>859</v>
      </c>
      <c r="R96" s="103"/>
    </row>
    <row r="97" spans="1:18" x14ac:dyDescent="0.35">
      <c r="A97" s="103" t="s">
        <v>854</v>
      </c>
      <c r="B97" s="115">
        <v>2021</v>
      </c>
      <c r="C97" s="103" t="s">
        <v>268</v>
      </c>
      <c r="D97" s="103" t="s">
        <v>1558</v>
      </c>
      <c r="E97" s="26" t="s">
        <v>1541</v>
      </c>
      <c r="F97" s="37" t="s">
        <v>192</v>
      </c>
      <c r="G97" s="26" t="s">
        <v>855</v>
      </c>
      <c r="H97" s="26" t="s">
        <v>303</v>
      </c>
      <c r="I97" s="122">
        <v>291305</v>
      </c>
      <c r="J97" s="122">
        <v>208</v>
      </c>
      <c r="K97" s="116">
        <v>1.1200000000000001</v>
      </c>
      <c r="L97" s="116">
        <v>0.96524777024649233</v>
      </c>
      <c r="M97" s="116">
        <v>1.2995627015845559</v>
      </c>
      <c r="N97" s="115">
        <v>33441148</v>
      </c>
      <c r="O97" s="60" t="s">
        <v>1557</v>
      </c>
      <c r="P97" s="62" t="s">
        <v>858</v>
      </c>
      <c r="Q97" s="62" t="s">
        <v>859</v>
      </c>
      <c r="R97" s="103"/>
    </row>
    <row r="98" spans="1:18" x14ac:dyDescent="0.35">
      <c r="A98" s="103" t="s">
        <v>854</v>
      </c>
      <c r="B98" s="115">
        <v>2021</v>
      </c>
      <c r="C98" s="103" t="s">
        <v>268</v>
      </c>
      <c r="D98" s="103" t="s">
        <v>1558</v>
      </c>
      <c r="E98" s="26" t="s">
        <v>1543</v>
      </c>
      <c r="F98" s="37" t="s">
        <v>192</v>
      </c>
      <c r="G98" s="26" t="s">
        <v>855</v>
      </c>
      <c r="H98" s="26" t="s">
        <v>303</v>
      </c>
      <c r="I98" s="122">
        <v>291305</v>
      </c>
      <c r="J98" s="122">
        <v>208</v>
      </c>
      <c r="K98" s="116">
        <v>1.1200000000000001</v>
      </c>
      <c r="L98" s="116">
        <v>0.94019186326151227</v>
      </c>
      <c r="M98" s="116">
        <v>1.3341957626058412</v>
      </c>
      <c r="N98" s="115">
        <v>33441148</v>
      </c>
      <c r="O98" s="60" t="s">
        <v>1557</v>
      </c>
      <c r="P98" s="62" t="s">
        <v>858</v>
      </c>
      <c r="Q98" s="62" t="s">
        <v>859</v>
      </c>
      <c r="R98" s="103"/>
    </row>
    <row r="99" spans="1:18" x14ac:dyDescent="0.35">
      <c r="A99" s="103" t="s">
        <v>854</v>
      </c>
      <c r="B99" s="115">
        <v>2021</v>
      </c>
      <c r="C99" s="103" t="s">
        <v>1553</v>
      </c>
      <c r="D99" s="103" t="s">
        <v>1553</v>
      </c>
      <c r="E99" s="26" t="s">
        <v>1541</v>
      </c>
      <c r="F99" s="37" t="s">
        <v>192</v>
      </c>
      <c r="G99" s="26" t="s">
        <v>855</v>
      </c>
      <c r="H99" s="26" t="s">
        <v>303</v>
      </c>
      <c r="I99" s="122">
        <v>291305</v>
      </c>
      <c r="J99" s="122">
        <v>672</v>
      </c>
      <c r="K99" s="116">
        <v>0.95</v>
      </c>
      <c r="L99" s="116">
        <v>0.87034912804799225</v>
      </c>
      <c r="M99" s="116">
        <v>1.0369402012547715</v>
      </c>
      <c r="N99" s="115">
        <v>33441148</v>
      </c>
      <c r="O99" s="60" t="s">
        <v>1557</v>
      </c>
      <c r="P99" s="62" t="s">
        <v>858</v>
      </c>
      <c r="Q99" s="62" t="s">
        <v>859</v>
      </c>
      <c r="R99" s="103"/>
    </row>
    <row r="100" spans="1:18" x14ac:dyDescent="0.35">
      <c r="A100" s="103" t="s">
        <v>854</v>
      </c>
      <c r="B100" s="115">
        <v>2021</v>
      </c>
      <c r="C100" s="103" t="s">
        <v>1553</v>
      </c>
      <c r="D100" s="103" t="s">
        <v>1553</v>
      </c>
      <c r="E100" s="26" t="s">
        <v>1543</v>
      </c>
      <c r="F100" s="37" t="s">
        <v>192</v>
      </c>
      <c r="G100" s="26" t="s">
        <v>855</v>
      </c>
      <c r="H100" s="26" t="s">
        <v>303</v>
      </c>
      <c r="I100" s="122">
        <v>291305</v>
      </c>
      <c r="J100" s="122">
        <v>672</v>
      </c>
      <c r="K100" s="116">
        <v>1.01</v>
      </c>
      <c r="L100" s="116">
        <v>0.92538106036738643</v>
      </c>
      <c r="M100" s="116">
        <v>1.1023566870873811</v>
      </c>
      <c r="N100" s="115">
        <v>33441148</v>
      </c>
      <c r="O100" s="60" t="s">
        <v>1557</v>
      </c>
      <c r="P100" s="62" t="s">
        <v>858</v>
      </c>
      <c r="Q100" s="62" t="s">
        <v>859</v>
      </c>
      <c r="R100" s="103"/>
    </row>
    <row r="101" spans="1:18" x14ac:dyDescent="0.35">
      <c r="A101" s="103" t="s">
        <v>854</v>
      </c>
      <c r="B101" s="115">
        <v>2021</v>
      </c>
      <c r="C101" s="103" t="s">
        <v>491</v>
      </c>
      <c r="D101" s="103" t="s">
        <v>491</v>
      </c>
      <c r="E101" s="26" t="s">
        <v>1541</v>
      </c>
      <c r="F101" s="37" t="s">
        <v>192</v>
      </c>
      <c r="G101" s="26" t="s">
        <v>855</v>
      </c>
      <c r="H101" s="26" t="s">
        <v>303</v>
      </c>
      <c r="I101" s="122">
        <v>291305</v>
      </c>
      <c r="J101" s="122">
        <v>864</v>
      </c>
      <c r="K101" s="116">
        <v>1.06</v>
      </c>
      <c r="L101" s="116">
        <v>0.98315264550528969</v>
      </c>
      <c r="M101" s="116">
        <v>1.1428540676127945</v>
      </c>
      <c r="N101" s="115">
        <v>33441148</v>
      </c>
      <c r="O101" s="60" t="s">
        <v>1557</v>
      </c>
      <c r="P101" s="62" t="s">
        <v>858</v>
      </c>
      <c r="Q101" s="62" t="s">
        <v>859</v>
      </c>
      <c r="R101" s="103"/>
    </row>
    <row r="102" spans="1:18" x14ac:dyDescent="0.35">
      <c r="A102" s="103" t="s">
        <v>854</v>
      </c>
      <c r="B102" s="115">
        <v>2021</v>
      </c>
      <c r="C102" s="103" t="s">
        <v>491</v>
      </c>
      <c r="D102" s="103" t="s">
        <v>491</v>
      </c>
      <c r="E102" s="26" t="s">
        <v>1543</v>
      </c>
      <c r="F102" s="37" t="s">
        <v>192</v>
      </c>
      <c r="G102" s="26" t="s">
        <v>855</v>
      </c>
      <c r="H102" s="26" t="s">
        <v>303</v>
      </c>
      <c r="I102" s="122">
        <v>291305</v>
      </c>
      <c r="J102" s="122">
        <v>864</v>
      </c>
      <c r="K102" s="116">
        <v>1.08</v>
      </c>
      <c r="L102" s="116">
        <v>0.99328801563269531</v>
      </c>
      <c r="M102" s="116">
        <v>1.1742817608214449</v>
      </c>
      <c r="N102" s="115">
        <v>33441148</v>
      </c>
      <c r="O102" s="60" t="s">
        <v>1557</v>
      </c>
      <c r="P102" s="62" t="s">
        <v>858</v>
      </c>
      <c r="Q102" s="62" t="s">
        <v>859</v>
      </c>
      <c r="R102" s="103"/>
    </row>
    <row r="103" spans="1:18" x14ac:dyDescent="0.35">
      <c r="A103" s="103" t="s">
        <v>854</v>
      </c>
      <c r="B103" s="115">
        <v>2021</v>
      </c>
      <c r="C103" s="103" t="s">
        <v>455</v>
      </c>
      <c r="D103" s="103" t="s">
        <v>455</v>
      </c>
      <c r="E103" s="26" t="s">
        <v>1541</v>
      </c>
      <c r="F103" s="37" t="s">
        <v>192</v>
      </c>
      <c r="G103" s="26" t="s">
        <v>855</v>
      </c>
      <c r="H103" s="26" t="s">
        <v>303</v>
      </c>
      <c r="I103" s="122">
        <v>291305</v>
      </c>
      <c r="J103" s="122">
        <v>969</v>
      </c>
      <c r="K103" s="116">
        <v>1.04</v>
      </c>
      <c r="L103" s="116">
        <v>0.96709035994536985</v>
      </c>
      <c r="M103" s="116">
        <v>1.1184063504273776</v>
      </c>
      <c r="N103" s="115">
        <v>33441148</v>
      </c>
      <c r="O103" s="60" t="s">
        <v>1557</v>
      </c>
      <c r="P103" s="62" t="s">
        <v>858</v>
      </c>
      <c r="Q103" s="62" t="s">
        <v>859</v>
      </c>
      <c r="R103" s="103"/>
    </row>
    <row r="104" spans="1:18" x14ac:dyDescent="0.35">
      <c r="A104" s="103" t="s">
        <v>854</v>
      </c>
      <c r="B104" s="115">
        <v>2021</v>
      </c>
      <c r="C104" s="103" t="s">
        <v>455</v>
      </c>
      <c r="D104" s="103" t="s">
        <v>455</v>
      </c>
      <c r="E104" s="26" t="s">
        <v>1543</v>
      </c>
      <c r="F104" s="37" t="s">
        <v>192</v>
      </c>
      <c r="G104" s="26" t="s">
        <v>855</v>
      </c>
      <c r="H104" s="26" t="s">
        <v>303</v>
      </c>
      <c r="I104" s="122">
        <v>291305</v>
      </c>
      <c r="J104" s="122">
        <v>969</v>
      </c>
      <c r="K104" s="116">
        <v>1.0900000000000001</v>
      </c>
      <c r="L104" s="116">
        <v>1.0063061927249279</v>
      </c>
      <c r="M104" s="116">
        <v>1.1806545647729758</v>
      </c>
      <c r="N104" s="115">
        <v>33441148</v>
      </c>
      <c r="O104" s="60" t="s">
        <v>1557</v>
      </c>
      <c r="P104" s="62" t="s">
        <v>858</v>
      </c>
      <c r="Q104" s="62" t="s">
        <v>859</v>
      </c>
      <c r="R104" s="103"/>
    </row>
    <row r="105" spans="1:18" x14ac:dyDescent="0.35">
      <c r="A105" s="103" t="s">
        <v>854</v>
      </c>
      <c r="B105" s="115">
        <v>2021</v>
      </c>
      <c r="C105" s="103" t="s">
        <v>283</v>
      </c>
      <c r="D105" s="103" t="s">
        <v>283</v>
      </c>
      <c r="E105" s="26" t="s">
        <v>1541</v>
      </c>
      <c r="F105" s="37" t="s">
        <v>192</v>
      </c>
      <c r="G105" s="26" t="s">
        <v>855</v>
      </c>
      <c r="H105" s="26" t="s">
        <v>303</v>
      </c>
      <c r="I105" s="122">
        <v>291305</v>
      </c>
      <c r="J105" s="122">
        <v>813</v>
      </c>
      <c r="K105" s="116">
        <v>0.98</v>
      </c>
      <c r="L105" s="116">
        <v>0.90337280301796929</v>
      </c>
      <c r="M105" s="116">
        <v>1.0631269801254979</v>
      </c>
      <c r="N105" s="115">
        <v>33441148</v>
      </c>
      <c r="O105" s="60" t="s">
        <v>1557</v>
      </c>
      <c r="P105" s="62" t="s">
        <v>858</v>
      </c>
      <c r="Q105" s="62" t="s">
        <v>859</v>
      </c>
      <c r="R105" s="103"/>
    </row>
    <row r="106" spans="1:18" x14ac:dyDescent="0.35">
      <c r="A106" s="103" t="s">
        <v>854</v>
      </c>
      <c r="B106" s="115">
        <v>2021</v>
      </c>
      <c r="C106" s="103" t="s">
        <v>283</v>
      </c>
      <c r="D106" s="103" t="s">
        <v>283</v>
      </c>
      <c r="E106" s="26" t="s">
        <v>1543</v>
      </c>
      <c r="F106" s="37" t="s">
        <v>192</v>
      </c>
      <c r="G106" s="26" t="s">
        <v>855</v>
      </c>
      <c r="H106" s="26" t="s">
        <v>303</v>
      </c>
      <c r="I106" s="122">
        <v>291305</v>
      </c>
      <c r="J106" s="122">
        <v>813</v>
      </c>
      <c r="K106" s="116">
        <v>1.03</v>
      </c>
      <c r="L106" s="116">
        <v>0.94730245935340385</v>
      </c>
      <c r="M106" s="116">
        <v>1.1199168644871185</v>
      </c>
      <c r="N106" s="115">
        <v>33441148</v>
      </c>
      <c r="O106" s="60" t="s">
        <v>1557</v>
      </c>
      <c r="P106" s="62" t="s">
        <v>858</v>
      </c>
      <c r="Q106" s="62" t="s">
        <v>859</v>
      </c>
      <c r="R106" s="103"/>
    </row>
    <row r="107" spans="1:18" x14ac:dyDescent="0.35">
      <c r="A107" s="103" t="s">
        <v>854</v>
      </c>
      <c r="B107" s="115">
        <v>2021</v>
      </c>
      <c r="C107" s="103" t="s">
        <v>1546</v>
      </c>
      <c r="D107" s="103" t="s">
        <v>1559</v>
      </c>
      <c r="E107" s="26" t="s">
        <v>1541</v>
      </c>
      <c r="F107" s="37" t="s">
        <v>192</v>
      </c>
      <c r="G107" s="26" t="s">
        <v>855</v>
      </c>
      <c r="H107" s="26" t="s">
        <v>303</v>
      </c>
      <c r="I107" s="122">
        <v>291305</v>
      </c>
      <c r="J107" s="122">
        <v>2071</v>
      </c>
      <c r="K107" s="116">
        <v>0.85</v>
      </c>
      <c r="L107" s="116">
        <v>0.80548005203994999</v>
      </c>
      <c r="M107" s="116">
        <v>0.8969806243745011</v>
      </c>
      <c r="N107" s="115">
        <v>33441148</v>
      </c>
      <c r="O107" s="60" t="s">
        <v>1557</v>
      </c>
      <c r="P107" s="62" t="s">
        <v>858</v>
      </c>
      <c r="Q107" s="62" t="s">
        <v>859</v>
      </c>
      <c r="R107" s="103"/>
    </row>
    <row r="108" spans="1:18" x14ac:dyDescent="0.35">
      <c r="A108" s="103" t="s">
        <v>854</v>
      </c>
      <c r="B108" s="115">
        <v>2021</v>
      </c>
      <c r="C108" s="103" t="s">
        <v>1546</v>
      </c>
      <c r="D108" s="103" t="s">
        <v>1559</v>
      </c>
      <c r="E108" s="26" t="s">
        <v>1543</v>
      </c>
      <c r="F108" s="37" t="s">
        <v>192</v>
      </c>
      <c r="G108" s="26" t="s">
        <v>855</v>
      </c>
      <c r="H108" s="26" t="s">
        <v>303</v>
      </c>
      <c r="I108" s="122">
        <v>291305</v>
      </c>
      <c r="J108" s="122">
        <v>2071</v>
      </c>
      <c r="K108" s="116">
        <v>0.97</v>
      </c>
      <c r="L108" s="116">
        <v>0.92319414139550948</v>
      </c>
      <c r="M108" s="116">
        <v>1.0191789113584777</v>
      </c>
      <c r="N108" s="115">
        <v>33441148</v>
      </c>
      <c r="O108" s="60" t="s">
        <v>1557</v>
      </c>
      <c r="P108" s="62" t="s">
        <v>858</v>
      </c>
      <c r="Q108" s="62" t="s">
        <v>859</v>
      </c>
      <c r="R108" s="103"/>
    </row>
    <row r="109" spans="1:18" x14ac:dyDescent="0.35">
      <c r="A109" s="103" t="s">
        <v>854</v>
      </c>
      <c r="B109" s="115">
        <v>2021</v>
      </c>
      <c r="C109" s="103" t="s">
        <v>334</v>
      </c>
      <c r="D109" s="103" t="s">
        <v>334</v>
      </c>
      <c r="E109" s="26" t="s">
        <v>1541</v>
      </c>
      <c r="F109" s="37" t="s">
        <v>192</v>
      </c>
      <c r="G109" s="26" t="s">
        <v>855</v>
      </c>
      <c r="H109" s="26" t="s">
        <v>303</v>
      </c>
      <c r="I109" s="122">
        <v>291305</v>
      </c>
      <c r="J109" s="122">
        <v>752</v>
      </c>
      <c r="K109" s="116">
        <v>0.94</v>
      </c>
      <c r="L109" s="116">
        <v>0.86739159905505758</v>
      </c>
      <c r="M109" s="116">
        <v>1.0186863706803246</v>
      </c>
      <c r="N109" s="115">
        <v>33441148</v>
      </c>
      <c r="O109" s="60" t="s">
        <v>1557</v>
      </c>
      <c r="P109" s="62" t="s">
        <v>858</v>
      </c>
      <c r="Q109" s="62" t="s">
        <v>859</v>
      </c>
      <c r="R109" s="103"/>
    </row>
    <row r="110" spans="1:18" x14ac:dyDescent="0.35">
      <c r="A110" s="103" t="s">
        <v>854</v>
      </c>
      <c r="B110" s="115">
        <v>2021</v>
      </c>
      <c r="C110" s="103" t="s">
        <v>334</v>
      </c>
      <c r="D110" s="103" t="s">
        <v>334</v>
      </c>
      <c r="E110" s="26" t="s">
        <v>1543</v>
      </c>
      <c r="F110" s="37" t="s">
        <v>192</v>
      </c>
      <c r="G110" s="26" t="s">
        <v>855</v>
      </c>
      <c r="H110" s="26" t="s">
        <v>303</v>
      </c>
      <c r="I110" s="122">
        <v>291305</v>
      </c>
      <c r="J110" s="122">
        <v>752</v>
      </c>
      <c r="K110" s="116">
        <v>0.95</v>
      </c>
      <c r="L110" s="116">
        <v>0.88039883648221284</v>
      </c>
      <c r="M110" s="116">
        <v>1.0251035810157316</v>
      </c>
      <c r="N110" s="115">
        <v>33441148</v>
      </c>
      <c r="O110" s="60" t="s">
        <v>1557</v>
      </c>
      <c r="P110" s="62" t="s">
        <v>858</v>
      </c>
      <c r="Q110" s="62" t="s">
        <v>859</v>
      </c>
      <c r="R110" s="103"/>
    </row>
    <row r="111" spans="1:18" x14ac:dyDescent="0.35">
      <c r="A111" s="103" t="s">
        <v>854</v>
      </c>
      <c r="B111" s="115">
        <v>2021</v>
      </c>
      <c r="C111" s="103" t="s">
        <v>415</v>
      </c>
      <c r="D111" s="103" t="s">
        <v>415</v>
      </c>
      <c r="E111" s="26" t="s">
        <v>1541</v>
      </c>
      <c r="F111" s="37" t="s">
        <v>192</v>
      </c>
      <c r="G111" s="26" t="s">
        <v>855</v>
      </c>
      <c r="H111" s="26" t="s">
        <v>303</v>
      </c>
      <c r="I111" s="122">
        <v>291305</v>
      </c>
      <c r="J111" s="122">
        <v>501</v>
      </c>
      <c r="K111" s="116">
        <v>1.1399999999999999</v>
      </c>
      <c r="L111" s="116">
        <v>1.035620974787945</v>
      </c>
      <c r="M111" s="116">
        <v>1.2548992649227748</v>
      </c>
      <c r="N111" s="115">
        <v>33441148</v>
      </c>
      <c r="O111" s="60" t="s">
        <v>1557</v>
      </c>
      <c r="P111" s="62" t="s">
        <v>858</v>
      </c>
      <c r="Q111" s="62" t="s">
        <v>859</v>
      </c>
      <c r="R111" s="103"/>
    </row>
    <row r="112" spans="1:18" x14ac:dyDescent="0.35">
      <c r="A112" s="103" t="s">
        <v>854</v>
      </c>
      <c r="B112" s="115">
        <v>2021</v>
      </c>
      <c r="C112" s="103" t="s">
        <v>415</v>
      </c>
      <c r="D112" s="103" t="s">
        <v>415</v>
      </c>
      <c r="E112" s="26" t="s">
        <v>1543</v>
      </c>
      <c r="F112" s="37" t="s">
        <v>192</v>
      </c>
      <c r="G112" s="26" t="s">
        <v>855</v>
      </c>
      <c r="H112" s="26" t="s">
        <v>303</v>
      </c>
      <c r="I112" s="122">
        <v>291305</v>
      </c>
      <c r="J112" s="122">
        <v>501</v>
      </c>
      <c r="K112" s="116">
        <v>1.0900000000000001</v>
      </c>
      <c r="L112" s="116">
        <v>0.97986150092722768</v>
      </c>
      <c r="M112" s="116">
        <v>1.212518298632735</v>
      </c>
      <c r="N112" s="115">
        <v>33441148</v>
      </c>
      <c r="O112" s="60" t="s">
        <v>1557</v>
      </c>
      <c r="P112" s="62" t="s">
        <v>858</v>
      </c>
      <c r="Q112" s="62" t="s">
        <v>859</v>
      </c>
      <c r="R112" s="103"/>
    </row>
    <row r="113" spans="1:18" x14ac:dyDescent="0.35">
      <c r="A113" s="103" t="s">
        <v>854</v>
      </c>
      <c r="B113" s="115">
        <v>2021</v>
      </c>
      <c r="C113" s="103" t="s">
        <v>714</v>
      </c>
      <c r="D113" s="103" t="s">
        <v>714</v>
      </c>
      <c r="E113" s="26" t="s">
        <v>1541</v>
      </c>
      <c r="F113" s="37" t="s">
        <v>192</v>
      </c>
      <c r="G113" s="26" t="s">
        <v>855</v>
      </c>
      <c r="H113" s="26" t="s">
        <v>303</v>
      </c>
      <c r="I113" s="122">
        <v>291305</v>
      </c>
      <c r="J113" s="122">
        <v>863</v>
      </c>
      <c r="K113" s="116">
        <v>1.04</v>
      </c>
      <c r="L113" s="116">
        <v>0.96709035994536985</v>
      </c>
      <c r="M113" s="116">
        <v>1.1184063504273776</v>
      </c>
      <c r="N113" s="115">
        <v>33441148</v>
      </c>
      <c r="O113" s="60" t="s">
        <v>1557</v>
      </c>
      <c r="P113" s="62" t="s">
        <v>858</v>
      </c>
      <c r="Q113" s="62" t="s">
        <v>859</v>
      </c>
      <c r="R113" s="103"/>
    </row>
    <row r="114" spans="1:18" x14ac:dyDescent="0.35">
      <c r="A114" s="103" t="s">
        <v>854</v>
      </c>
      <c r="B114" s="115">
        <v>2021</v>
      </c>
      <c r="C114" s="103" t="s">
        <v>714</v>
      </c>
      <c r="D114" s="103" t="s">
        <v>714</v>
      </c>
      <c r="E114" s="26" t="s">
        <v>1543</v>
      </c>
      <c r="F114" s="37" t="s">
        <v>192</v>
      </c>
      <c r="G114" s="26" t="s">
        <v>855</v>
      </c>
      <c r="H114" s="26" t="s">
        <v>303</v>
      </c>
      <c r="I114" s="122">
        <v>291305</v>
      </c>
      <c r="J114" s="122">
        <v>863</v>
      </c>
      <c r="K114" s="116">
        <v>1.03</v>
      </c>
      <c r="L114" s="116">
        <v>0.95453768587018883</v>
      </c>
      <c r="M114" s="116">
        <v>1.1114280931012668</v>
      </c>
      <c r="N114" s="115">
        <v>33441148</v>
      </c>
      <c r="O114" s="60" t="s">
        <v>1557</v>
      </c>
      <c r="P114" s="62" t="s">
        <v>858</v>
      </c>
      <c r="Q114" s="62" t="s">
        <v>859</v>
      </c>
      <c r="R114" s="103"/>
    </row>
    <row r="115" spans="1:18" x14ac:dyDescent="0.35">
      <c r="A115" s="103" t="s">
        <v>854</v>
      </c>
      <c r="B115" s="115">
        <v>2021</v>
      </c>
      <c r="C115" s="103" t="s">
        <v>387</v>
      </c>
      <c r="D115" s="103" t="s">
        <v>387</v>
      </c>
      <c r="E115" s="26" t="s">
        <v>1541</v>
      </c>
      <c r="F115" s="37" t="s">
        <v>192</v>
      </c>
      <c r="G115" s="26" t="s">
        <v>855</v>
      </c>
      <c r="H115" s="26" t="s">
        <v>303</v>
      </c>
      <c r="I115" s="122">
        <v>291305</v>
      </c>
      <c r="J115" s="122">
        <v>641</v>
      </c>
      <c r="K115" s="116">
        <v>0.99</v>
      </c>
      <c r="L115" s="116">
        <v>0.90710413157391789</v>
      </c>
      <c r="M115" s="116">
        <v>1.0804713217427715</v>
      </c>
      <c r="N115" s="115">
        <v>33441148</v>
      </c>
      <c r="O115" s="60" t="s">
        <v>1557</v>
      </c>
      <c r="P115" s="62" t="s">
        <v>858</v>
      </c>
      <c r="Q115" s="62" t="s">
        <v>859</v>
      </c>
      <c r="R115" s="103"/>
    </row>
    <row r="116" spans="1:18" x14ac:dyDescent="0.35">
      <c r="A116" s="103" t="s">
        <v>854</v>
      </c>
      <c r="B116" s="115">
        <v>2021</v>
      </c>
      <c r="C116" s="103" t="s">
        <v>387</v>
      </c>
      <c r="D116" s="103" t="s">
        <v>387</v>
      </c>
      <c r="E116" s="26" t="s">
        <v>1543</v>
      </c>
      <c r="F116" s="37" t="s">
        <v>192</v>
      </c>
      <c r="G116" s="26" t="s">
        <v>855</v>
      </c>
      <c r="H116" s="26" t="s">
        <v>303</v>
      </c>
      <c r="I116" s="122">
        <v>291305</v>
      </c>
      <c r="J116" s="122">
        <v>641</v>
      </c>
      <c r="K116" s="116">
        <v>1.05</v>
      </c>
      <c r="L116" s="116">
        <v>0.95837687213604483</v>
      </c>
      <c r="M116" s="116">
        <v>1.1503825186669328</v>
      </c>
      <c r="N116" s="115">
        <v>33441148</v>
      </c>
      <c r="O116" s="60" t="s">
        <v>1557</v>
      </c>
      <c r="P116" s="62" t="s">
        <v>858</v>
      </c>
      <c r="Q116" s="62" t="s">
        <v>859</v>
      </c>
      <c r="R116" s="103"/>
    </row>
    <row r="117" spans="1:18" x14ac:dyDescent="0.35">
      <c r="A117" s="103" t="s">
        <v>854</v>
      </c>
      <c r="B117" s="115">
        <v>2021</v>
      </c>
      <c r="C117" s="103" t="s">
        <v>1547</v>
      </c>
      <c r="D117" s="103" t="s">
        <v>1547</v>
      </c>
      <c r="E117" s="26" t="s">
        <v>1541</v>
      </c>
      <c r="F117" s="37" t="s">
        <v>192</v>
      </c>
      <c r="G117" s="26" t="s">
        <v>855</v>
      </c>
      <c r="H117" s="26" t="s">
        <v>303</v>
      </c>
      <c r="I117" s="122">
        <v>291305</v>
      </c>
      <c r="J117" s="122">
        <v>262</v>
      </c>
      <c r="K117" s="116">
        <v>1.08</v>
      </c>
      <c r="L117" s="116">
        <v>0.96608693697630343</v>
      </c>
      <c r="M117" s="116">
        <v>1.2073447588999022</v>
      </c>
      <c r="N117" s="115">
        <v>33441148</v>
      </c>
      <c r="O117" s="60" t="s">
        <v>1557</v>
      </c>
      <c r="P117" s="62" t="s">
        <v>858</v>
      </c>
      <c r="Q117" s="62" t="s">
        <v>859</v>
      </c>
      <c r="R117" s="103"/>
    </row>
    <row r="118" spans="1:18" x14ac:dyDescent="0.35">
      <c r="A118" s="103" t="s">
        <v>854</v>
      </c>
      <c r="B118" s="115">
        <v>2021</v>
      </c>
      <c r="C118" s="103" t="s">
        <v>1547</v>
      </c>
      <c r="D118" s="103" t="s">
        <v>1547</v>
      </c>
      <c r="E118" s="26" t="s">
        <v>1543</v>
      </c>
      <c r="F118" s="37" t="s">
        <v>192</v>
      </c>
      <c r="G118" s="26" t="s">
        <v>855</v>
      </c>
      <c r="H118" s="26" t="s">
        <v>303</v>
      </c>
      <c r="I118" s="122">
        <v>291305</v>
      </c>
      <c r="J118" s="122">
        <v>262</v>
      </c>
      <c r="K118" s="116">
        <v>1.1499999999999999</v>
      </c>
      <c r="L118" s="116">
        <v>1.0028093595110399</v>
      </c>
      <c r="M118" s="116">
        <v>1.3187950306375662</v>
      </c>
      <c r="N118" s="115">
        <v>33441148</v>
      </c>
      <c r="O118" s="60" t="s">
        <v>1557</v>
      </c>
      <c r="P118" s="62" t="s">
        <v>858</v>
      </c>
      <c r="Q118" s="62" t="s">
        <v>859</v>
      </c>
      <c r="R118" s="103"/>
    </row>
    <row r="119" spans="1:18" x14ac:dyDescent="0.35">
      <c r="A119" s="103" t="s">
        <v>854</v>
      </c>
      <c r="B119" s="115">
        <v>2021</v>
      </c>
      <c r="C119" s="103" t="s">
        <v>325</v>
      </c>
      <c r="D119" s="103" t="s">
        <v>325</v>
      </c>
      <c r="E119" s="26" t="s">
        <v>1541</v>
      </c>
      <c r="F119" s="37" t="s">
        <v>192</v>
      </c>
      <c r="G119" s="26" t="s">
        <v>855</v>
      </c>
      <c r="H119" s="26" t="s">
        <v>303</v>
      </c>
      <c r="I119" s="122">
        <v>154007</v>
      </c>
      <c r="J119" s="122">
        <v>2618</v>
      </c>
      <c r="K119" s="116">
        <v>1.07</v>
      </c>
      <c r="L119" s="116">
        <v>1.0291121272822465</v>
      </c>
      <c r="M119" s="116">
        <v>1.112512397481443</v>
      </c>
      <c r="N119" s="115">
        <v>33441148</v>
      </c>
      <c r="O119" s="60" t="s">
        <v>1557</v>
      </c>
      <c r="P119" s="62" t="s">
        <v>858</v>
      </c>
      <c r="Q119" s="62" t="s">
        <v>859</v>
      </c>
      <c r="R119" s="103"/>
    </row>
    <row r="120" spans="1:18" x14ac:dyDescent="0.35">
      <c r="A120" s="103" t="s">
        <v>854</v>
      </c>
      <c r="B120" s="115">
        <v>2021</v>
      </c>
      <c r="C120" s="103" t="s">
        <v>325</v>
      </c>
      <c r="D120" s="103" t="s">
        <v>325</v>
      </c>
      <c r="E120" s="103" t="s">
        <v>1543</v>
      </c>
      <c r="F120" s="37" t="s">
        <v>192</v>
      </c>
      <c r="G120" s="26" t="s">
        <v>855</v>
      </c>
      <c r="H120" s="26" t="s">
        <v>303</v>
      </c>
      <c r="I120" s="122">
        <v>154007</v>
      </c>
      <c r="J120" s="122">
        <v>2618</v>
      </c>
      <c r="K120" s="116">
        <v>1.06</v>
      </c>
      <c r="L120" s="116">
        <v>1.0165566490403952</v>
      </c>
      <c r="M120" s="116">
        <v>1.1052999368610212</v>
      </c>
      <c r="N120" s="115">
        <v>33441148</v>
      </c>
      <c r="O120" s="60" t="s">
        <v>1557</v>
      </c>
      <c r="P120" s="62" t="s">
        <v>858</v>
      </c>
      <c r="Q120" s="62" t="s">
        <v>859</v>
      </c>
      <c r="R120" s="103"/>
    </row>
    <row r="121" spans="1:18" x14ac:dyDescent="0.35">
      <c r="A121" s="103" t="s">
        <v>854</v>
      </c>
      <c r="B121" s="115">
        <v>2021</v>
      </c>
      <c r="C121" s="103" t="s">
        <v>540</v>
      </c>
      <c r="D121" s="103" t="s">
        <v>540</v>
      </c>
      <c r="E121" s="26" t="s">
        <v>1541</v>
      </c>
      <c r="F121" s="37" t="s">
        <v>192</v>
      </c>
      <c r="G121" s="26" t="s">
        <v>855</v>
      </c>
      <c r="H121" s="26" t="s">
        <v>303</v>
      </c>
      <c r="I121" s="122">
        <v>154007</v>
      </c>
      <c r="J121" s="122">
        <v>146</v>
      </c>
      <c r="K121" s="116">
        <v>1.05</v>
      </c>
      <c r="L121" s="116">
        <v>0.88668308953845587</v>
      </c>
      <c r="M121" s="116">
        <v>1.2433980223688299</v>
      </c>
      <c r="N121" s="115">
        <v>33441148</v>
      </c>
      <c r="O121" s="60" t="s">
        <v>1557</v>
      </c>
      <c r="P121" s="62" t="s">
        <v>858</v>
      </c>
      <c r="Q121" s="62" t="s">
        <v>859</v>
      </c>
      <c r="R121" s="103"/>
    </row>
    <row r="122" spans="1:18" x14ac:dyDescent="0.35">
      <c r="A122" s="103" t="s">
        <v>854</v>
      </c>
      <c r="B122" s="115">
        <v>2021</v>
      </c>
      <c r="C122" s="103" t="s">
        <v>540</v>
      </c>
      <c r="D122" s="103" t="s">
        <v>540</v>
      </c>
      <c r="E122" s="103" t="s">
        <v>1543</v>
      </c>
      <c r="F122" s="37" t="s">
        <v>192</v>
      </c>
      <c r="G122" s="26" t="s">
        <v>855</v>
      </c>
      <c r="H122" s="26" t="s">
        <v>303</v>
      </c>
      <c r="I122" s="122">
        <v>154007</v>
      </c>
      <c r="J122" s="122">
        <v>146</v>
      </c>
      <c r="K122" s="116">
        <v>1.03</v>
      </c>
      <c r="L122" s="116">
        <v>0.86135758637802651</v>
      </c>
      <c r="M122" s="116">
        <v>1.2316603658894341</v>
      </c>
      <c r="N122" s="115">
        <v>33441148</v>
      </c>
      <c r="O122" s="60" t="s">
        <v>1557</v>
      </c>
      <c r="P122" s="62" t="s">
        <v>858</v>
      </c>
      <c r="Q122" s="62" t="s">
        <v>859</v>
      </c>
      <c r="R122" s="103"/>
    </row>
    <row r="123" spans="1:18" x14ac:dyDescent="0.35">
      <c r="A123" s="103" t="s">
        <v>854</v>
      </c>
      <c r="B123" s="115">
        <v>2021</v>
      </c>
      <c r="C123" s="54" t="s">
        <v>469</v>
      </c>
      <c r="D123" s="103" t="s">
        <v>1560</v>
      </c>
      <c r="E123" s="26" t="s">
        <v>1541</v>
      </c>
      <c r="F123" s="37" t="s">
        <v>192</v>
      </c>
      <c r="G123" s="26" t="s">
        <v>855</v>
      </c>
      <c r="H123" s="26" t="s">
        <v>303</v>
      </c>
      <c r="I123" s="122">
        <v>154007</v>
      </c>
      <c r="J123" s="122">
        <v>761</v>
      </c>
      <c r="K123" s="116">
        <v>1.6</v>
      </c>
      <c r="L123" s="116">
        <v>1.5005829775420183</v>
      </c>
      <c r="M123" s="116">
        <v>1.7060036254665012</v>
      </c>
      <c r="N123" s="115">
        <v>33441148</v>
      </c>
      <c r="O123" s="60" t="s">
        <v>1557</v>
      </c>
      <c r="P123" s="62" t="s">
        <v>858</v>
      </c>
      <c r="Q123" s="62" t="s">
        <v>859</v>
      </c>
      <c r="R123" s="103"/>
    </row>
    <row r="124" spans="1:18" x14ac:dyDescent="0.35">
      <c r="A124" s="103" t="s">
        <v>854</v>
      </c>
      <c r="B124" s="115">
        <v>2021</v>
      </c>
      <c r="C124" s="54" t="s">
        <v>469</v>
      </c>
      <c r="D124" s="103" t="s">
        <v>1560</v>
      </c>
      <c r="E124" s="103" t="s">
        <v>1543</v>
      </c>
      <c r="F124" s="37" t="s">
        <v>192</v>
      </c>
      <c r="G124" s="26" t="s">
        <v>855</v>
      </c>
      <c r="H124" s="26" t="s">
        <v>303</v>
      </c>
      <c r="I124" s="122">
        <v>154007</v>
      </c>
      <c r="J124" s="122">
        <v>761</v>
      </c>
      <c r="K124" s="116">
        <v>1.52</v>
      </c>
      <c r="L124" s="116">
        <v>1.3664123682654918</v>
      </c>
      <c r="M124" s="116">
        <v>1.6908512054328046</v>
      </c>
      <c r="N124" s="115">
        <v>33441148</v>
      </c>
      <c r="O124" s="60" t="s">
        <v>1557</v>
      </c>
      <c r="P124" s="62" t="s">
        <v>858</v>
      </c>
      <c r="Q124" s="62" t="s">
        <v>859</v>
      </c>
      <c r="R124" s="103"/>
    </row>
    <row r="125" spans="1:18" x14ac:dyDescent="0.35">
      <c r="A125" s="103" t="s">
        <v>854</v>
      </c>
      <c r="B125" s="115">
        <v>2021</v>
      </c>
      <c r="C125" s="103" t="s">
        <v>379</v>
      </c>
      <c r="D125" s="103" t="s">
        <v>379</v>
      </c>
      <c r="E125" s="26" t="s">
        <v>1541</v>
      </c>
      <c r="F125" s="37" t="s">
        <v>192</v>
      </c>
      <c r="G125" s="26" t="s">
        <v>855</v>
      </c>
      <c r="H125" s="26" t="s">
        <v>303</v>
      </c>
      <c r="I125" s="122">
        <v>154007</v>
      </c>
      <c r="J125" s="122">
        <v>247</v>
      </c>
      <c r="K125" s="116">
        <v>0.97</v>
      </c>
      <c r="L125" s="116">
        <v>0.85008326149199742</v>
      </c>
      <c r="M125" s="116">
        <v>1.1068327570038354</v>
      </c>
      <c r="N125" s="115">
        <v>33441148</v>
      </c>
      <c r="O125" s="60" t="s">
        <v>1557</v>
      </c>
      <c r="P125" s="62" t="s">
        <v>858</v>
      </c>
      <c r="Q125" s="62" t="s">
        <v>859</v>
      </c>
      <c r="R125" s="103"/>
    </row>
    <row r="126" spans="1:18" x14ac:dyDescent="0.35">
      <c r="A126" s="103" t="s">
        <v>854</v>
      </c>
      <c r="B126" s="115">
        <v>2021</v>
      </c>
      <c r="C126" s="103" t="s">
        <v>379</v>
      </c>
      <c r="D126" s="103" t="s">
        <v>379</v>
      </c>
      <c r="E126" s="103" t="s">
        <v>1543</v>
      </c>
      <c r="F126" s="37" t="s">
        <v>192</v>
      </c>
      <c r="G126" s="26" t="s">
        <v>855</v>
      </c>
      <c r="H126" s="26" t="s">
        <v>303</v>
      </c>
      <c r="I126" s="122">
        <v>154007</v>
      </c>
      <c r="J126" s="122">
        <v>247</v>
      </c>
      <c r="K126" s="116">
        <v>0.99</v>
      </c>
      <c r="L126" s="116">
        <v>0.86657856050302673</v>
      </c>
      <c r="M126" s="116">
        <v>1.1309995938868798</v>
      </c>
      <c r="N126" s="115">
        <v>33441148</v>
      </c>
      <c r="O126" s="60" t="s">
        <v>1557</v>
      </c>
      <c r="P126" s="62" t="s">
        <v>858</v>
      </c>
      <c r="Q126" s="62" t="s">
        <v>859</v>
      </c>
      <c r="R126" s="103"/>
    </row>
    <row r="127" spans="1:18" x14ac:dyDescent="0.35">
      <c r="A127" s="103" t="s">
        <v>854</v>
      </c>
      <c r="B127" s="115">
        <v>2021</v>
      </c>
      <c r="C127" s="103" t="s">
        <v>1555</v>
      </c>
      <c r="D127" s="103" t="s">
        <v>1555</v>
      </c>
      <c r="E127" s="26" t="s">
        <v>1541</v>
      </c>
      <c r="F127" s="37" t="s">
        <v>192</v>
      </c>
      <c r="G127" s="26" t="s">
        <v>855</v>
      </c>
      <c r="H127" s="26" t="s">
        <v>303</v>
      </c>
      <c r="I127" s="122">
        <v>137298</v>
      </c>
      <c r="J127" s="122">
        <v>4094</v>
      </c>
      <c r="K127" s="116">
        <v>0.96</v>
      </c>
      <c r="L127" s="116">
        <v>0.92266735091200092</v>
      </c>
      <c r="M127" s="116">
        <v>0.99884318989834642</v>
      </c>
      <c r="N127" s="115">
        <v>33441148</v>
      </c>
      <c r="O127" s="60" t="s">
        <v>1557</v>
      </c>
      <c r="P127" s="62" t="s">
        <v>858</v>
      </c>
      <c r="Q127" s="62" t="s">
        <v>859</v>
      </c>
      <c r="R127" s="103"/>
    </row>
    <row r="128" spans="1:18" x14ac:dyDescent="0.35">
      <c r="A128" s="103" t="s">
        <v>854</v>
      </c>
      <c r="B128" s="115">
        <v>2021</v>
      </c>
      <c r="C128" s="103" t="s">
        <v>1555</v>
      </c>
      <c r="D128" s="103" t="s">
        <v>1555</v>
      </c>
      <c r="E128" s="103" t="s">
        <v>1543</v>
      </c>
      <c r="F128" s="37" t="s">
        <v>192</v>
      </c>
      <c r="G128" s="26" t="s">
        <v>855</v>
      </c>
      <c r="H128" s="26" t="s">
        <v>303</v>
      </c>
      <c r="I128" s="122">
        <v>137298</v>
      </c>
      <c r="J128" s="122">
        <v>4094</v>
      </c>
      <c r="K128" s="116">
        <v>0.98</v>
      </c>
      <c r="L128" s="116">
        <v>0.94701358769491584</v>
      </c>
      <c r="M128" s="116">
        <v>1.0141353962382604</v>
      </c>
      <c r="N128" s="115">
        <v>33441148</v>
      </c>
      <c r="O128" s="60" t="s">
        <v>1557</v>
      </c>
      <c r="P128" s="62" t="s">
        <v>858</v>
      </c>
      <c r="Q128" s="62" t="s">
        <v>859</v>
      </c>
      <c r="R128" s="103"/>
    </row>
    <row r="129" spans="1:22" x14ac:dyDescent="0.35">
      <c r="A129" s="103" t="s">
        <v>645</v>
      </c>
      <c r="B129" s="115">
        <v>2025</v>
      </c>
      <c r="C129" s="103" t="s">
        <v>393</v>
      </c>
      <c r="D129" s="103" t="s">
        <v>393</v>
      </c>
      <c r="E129" s="103" t="s">
        <v>1541</v>
      </c>
      <c r="F129" s="103" t="s">
        <v>168</v>
      </c>
      <c r="G129" s="103" t="s">
        <v>500</v>
      </c>
      <c r="H129" s="103" t="s">
        <v>303</v>
      </c>
      <c r="I129" s="66">
        <v>678380</v>
      </c>
      <c r="J129" s="66">
        <v>5674</v>
      </c>
      <c r="K129" s="116">
        <v>1.3037130899838243</v>
      </c>
      <c r="L129" s="116">
        <v>1.1939616964563693</v>
      </c>
      <c r="M129" s="116">
        <v>1.4127725306522279</v>
      </c>
      <c r="N129" s="115">
        <v>40156135</v>
      </c>
      <c r="O129" s="59" t="s">
        <v>1561</v>
      </c>
      <c r="P129" s="103" t="s">
        <v>1562</v>
      </c>
      <c r="Q129" s="103" t="s">
        <v>1563</v>
      </c>
      <c r="R129" s="103"/>
      <c r="V129" s="16"/>
    </row>
    <row r="130" spans="1:22" x14ac:dyDescent="0.35">
      <c r="A130" s="103" t="s">
        <v>645</v>
      </c>
      <c r="B130" s="115">
        <v>2025</v>
      </c>
      <c r="C130" s="103" t="s">
        <v>393</v>
      </c>
      <c r="D130" s="103" t="s">
        <v>393</v>
      </c>
      <c r="E130" s="103" t="s">
        <v>1543</v>
      </c>
      <c r="F130" s="103" t="s">
        <v>168</v>
      </c>
      <c r="G130" s="103" t="s">
        <v>500</v>
      </c>
      <c r="H130" s="103" t="s">
        <v>303</v>
      </c>
      <c r="I130" s="66">
        <v>678380</v>
      </c>
      <c r="J130" s="66">
        <v>5674</v>
      </c>
      <c r="K130" s="116">
        <v>1.3662401413556564</v>
      </c>
      <c r="L130" s="116">
        <v>1.25217458349746</v>
      </c>
      <c r="M130" s="116">
        <v>1.500244332548732</v>
      </c>
      <c r="N130" s="115">
        <v>40156135</v>
      </c>
      <c r="O130" s="59" t="s">
        <v>1561</v>
      </c>
      <c r="P130" s="103" t="s">
        <v>1562</v>
      </c>
      <c r="Q130" s="103" t="s">
        <v>1563</v>
      </c>
      <c r="R130" s="103"/>
    </row>
    <row r="131" spans="1:22" x14ac:dyDescent="0.35">
      <c r="A131" s="103" t="s">
        <v>645</v>
      </c>
      <c r="B131" s="115">
        <v>2025</v>
      </c>
      <c r="C131" s="103" t="s">
        <v>283</v>
      </c>
      <c r="D131" s="103" t="s">
        <v>1564</v>
      </c>
      <c r="E131" s="103" t="s">
        <v>1541</v>
      </c>
      <c r="F131" s="103" t="s">
        <v>168</v>
      </c>
      <c r="G131" s="103" t="s">
        <v>500</v>
      </c>
      <c r="H131" s="103" t="s">
        <v>303</v>
      </c>
      <c r="I131" s="66">
        <v>339190</v>
      </c>
      <c r="J131" s="66">
        <v>458</v>
      </c>
      <c r="K131" s="116">
        <v>1.0741973894472889</v>
      </c>
      <c r="L131" s="116">
        <v>1</v>
      </c>
      <c r="M131" s="116">
        <v>1.138804019956464</v>
      </c>
      <c r="N131" s="115">
        <v>40156135</v>
      </c>
      <c r="O131" s="59" t="s">
        <v>1561</v>
      </c>
      <c r="P131" s="103" t="s">
        <v>1562</v>
      </c>
      <c r="Q131" s="103" t="s">
        <v>1563</v>
      </c>
      <c r="R131" s="64"/>
    </row>
    <row r="132" spans="1:22" x14ac:dyDescent="0.35">
      <c r="A132" s="103" t="s">
        <v>645</v>
      </c>
      <c r="B132" s="115">
        <v>2025</v>
      </c>
      <c r="C132" s="103" t="s">
        <v>283</v>
      </c>
      <c r="D132" s="103" t="s">
        <v>1564</v>
      </c>
      <c r="E132" s="103" t="s">
        <v>1543</v>
      </c>
      <c r="F132" s="103" t="s">
        <v>168</v>
      </c>
      <c r="G132" s="103" t="s">
        <v>500</v>
      </c>
      <c r="H132" s="103" t="s">
        <v>303</v>
      </c>
      <c r="I132" s="66">
        <v>339190</v>
      </c>
      <c r="J132" s="66">
        <v>458</v>
      </c>
      <c r="K132" s="116">
        <v>1.0961414441700887</v>
      </c>
      <c r="L132" s="116">
        <v>1.0322787917844323</v>
      </c>
      <c r="M132" s="116">
        <v>1.1669604836900662</v>
      </c>
      <c r="N132" s="115">
        <v>40156135</v>
      </c>
      <c r="O132" s="59" t="s">
        <v>1561</v>
      </c>
      <c r="P132" s="103" t="s">
        <v>1562</v>
      </c>
      <c r="Q132" s="103" t="s">
        <v>1563</v>
      </c>
      <c r="R132" s="64"/>
    </row>
    <row r="133" spans="1:22" x14ac:dyDescent="0.35">
      <c r="A133" s="103" t="s">
        <v>645</v>
      </c>
      <c r="B133" s="115">
        <v>2025</v>
      </c>
      <c r="C133" s="103" t="s">
        <v>387</v>
      </c>
      <c r="D133" s="103" t="s">
        <v>387</v>
      </c>
      <c r="E133" s="103" t="s">
        <v>1541</v>
      </c>
      <c r="F133" s="103" t="s">
        <v>168</v>
      </c>
      <c r="G133" s="103" t="s">
        <v>500</v>
      </c>
      <c r="H133" s="103" t="s">
        <v>303</v>
      </c>
      <c r="I133" s="66">
        <v>339190</v>
      </c>
      <c r="J133" s="66">
        <v>1069</v>
      </c>
      <c r="K133" s="116">
        <v>1.2397799454180896</v>
      </c>
      <c r="L133" s="116">
        <v>1.1572117945585902</v>
      </c>
      <c r="M133" s="116">
        <v>1.3219359236171191</v>
      </c>
      <c r="N133" s="115">
        <v>40156135</v>
      </c>
      <c r="O133" s="59" t="s">
        <v>1561</v>
      </c>
      <c r="P133" s="103" t="s">
        <v>1562</v>
      </c>
      <c r="Q133" s="103" t="s">
        <v>1563</v>
      </c>
      <c r="R133" s="64"/>
    </row>
    <row r="134" spans="1:22" x14ac:dyDescent="0.35">
      <c r="A134" s="103" t="s">
        <v>645</v>
      </c>
      <c r="B134" s="115">
        <v>2025</v>
      </c>
      <c r="C134" s="103" t="s">
        <v>387</v>
      </c>
      <c r="D134" s="103" t="s">
        <v>387</v>
      </c>
      <c r="E134" s="103" t="s">
        <v>1543</v>
      </c>
      <c r="F134" s="103" t="s">
        <v>168</v>
      </c>
      <c r="G134" s="103" t="s">
        <v>500</v>
      </c>
      <c r="H134" s="103" t="s">
        <v>303</v>
      </c>
      <c r="I134" s="66">
        <v>339190</v>
      </c>
      <c r="J134" s="66">
        <v>1069</v>
      </c>
      <c r="K134" s="116">
        <v>1.2904573614150852</v>
      </c>
      <c r="L134" s="116">
        <v>1.2136152190386025</v>
      </c>
      <c r="M134" s="116">
        <v>1.3812773088000887</v>
      </c>
      <c r="N134" s="115">
        <v>40156135</v>
      </c>
      <c r="O134" s="59" t="s">
        <v>1561</v>
      </c>
      <c r="P134" s="103" t="s">
        <v>1562</v>
      </c>
      <c r="Q134" s="103" t="s">
        <v>1563</v>
      </c>
      <c r="R134" s="64"/>
    </row>
    <row r="135" spans="1:22" x14ac:dyDescent="0.35">
      <c r="A135" s="103" t="s">
        <v>645</v>
      </c>
      <c r="B135" s="115">
        <v>2025</v>
      </c>
      <c r="C135" s="103" t="s">
        <v>491</v>
      </c>
      <c r="D135" s="103" t="s">
        <v>1565</v>
      </c>
      <c r="E135" s="103" t="s">
        <v>1541</v>
      </c>
      <c r="F135" s="103" t="s">
        <v>168</v>
      </c>
      <c r="G135" s="103" t="s">
        <v>500</v>
      </c>
      <c r="H135" s="103" t="s">
        <v>303</v>
      </c>
      <c r="I135" s="66">
        <v>339190</v>
      </c>
      <c r="J135" s="66">
        <v>899</v>
      </c>
      <c r="K135" s="116">
        <v>1.3310402385385787</v>
      </c>
      <c r="L135" s="116">
        <v>1.1664074014285475</v>
      </c>
      <c r="M135" s="116">
        <v>1.521201260973454</v>
      </c>
      <c r="N135" s="115">
        <v>40156135</v>
      </c>
      <c r="O135" s="59" t="s">
        <v>1561</v>
      </c>
      <c r="P135" s="103" t="s">
        <v>1562</v>
      </c>
      <c r="Q135" s="103" t="s">
        <v>1563</v>
      </c>
      <c r="R135" s="64"/>
    </row>
    <row r="136" spans="1:22" x14ac:dyDescent="0.35">
      <c r="A136" s="103" t="s">
        <v>645</v>
      </c>
      <c r="B136" s="115">
        <v>2025</v>
      </c>
      <c r="C136" s="103" t="s">
        <v>491</v>
      </c>
      <c r="D136" s="103" t="s">
        <v>1565</v>
      </c>
      <c r="E136" s="103" t="s">
        <v>1543</v>
      </c>
      <c r="F136" s="103" t="s">
        <v>168</v>
      </c>
      <c r="G136" s="103" t="s">
        <v>500</v>
      </c>
      <c r="H136" s="103" t="s">
        <v>303</v>
      </c>
      <c r="I136" s="66">
        <v>339190</v>
      </c>
      <c r="J136" s="66">
        <v>899</v>
      </c>
      <c r="K136" s="116">
        <v>1.4781113838556394</v>
      </c>
      <c r="L136" s="116">
        <v>1.2904573614150852</v>
      </c>
      <c r="M136" s="116">
        <v>1.7033402945559448</v>
      </c>
      <c r="N136" s="115">
        <v>40156135</v>
      </c>
      <c r="O136" s="59" t="s">
        <v>1561</v>
      </c>
      <c r="P136" s="103" t="s">
        <v>1562</v>
      </c>
      <c r="Q136" s="103" t="s">
        <v>1563</v>
      </c>
      <c r="R136" s="64"/>
    </row>
    <row r="137" spans="1:22" x14ac:dyDescent="0.35">
      <c r="A137" s="103" t="s">
        <v>645</v>
      </c>
      <c r="B137" s="115">
        <v>2025</v>
      </c>
      <c r="C137" s="103" t="s">
        <v>551</v>
      </c>
      <c r="D137" s="103" t="s">
        <v>551</v>
      </c>
      <c r="E137" s="103" t="s">
        <v>1541</v>
      </c>
      <c r="F137" s="103" t="s">
        <v>168</v>
      </c>
      <c r="G137" s="103" t="s">
        <v>500</v>
      </c>
      <c r="H137" s="103" t="s">
        <v>303</v>
      </c>
      <c r="I137" s="66">
        <v>339190</v>
      </c>
      <c r="J137" s="66">
        <v>189</v>
      </c>
      <c r="K137" s="116">
        <v>1.1755975548276325</v>
      </c>
      <c r="L137" s="116">
        <v>1.0371486479955125</v>
      </c>
      <c r="M137" s="116">
        <v>1.3492348503156608</v>
      </c>
      <c r="N137" s="115">
        <v>40156135</v>
      </c>
      <c r="O137" s="59" t="s">
        <v>1561</v>
      </c>
      <c r="P137" s="103" t="s">
        <v>1562</v>
      </c>
      <c r="Q137" s="103" t="s">
        <v>1563</v>
      </c>
      <c r="R137" s="64"/>
    </row>
    <row r="138" spans="1:22" x14ac:dyDescent="0.35">
      <c r="A138" s="103" t="s">
        <v>645</v>
      </c>
      <c r="B138" s="115">
        <v>2025</v>
      </c>
      <c r="C138" s="103" t="s">
        <v>551</v>
      </c>
      <c r="D138" s="103" t="s">
        <v>551</v>
      </c>
      <c r="E138" s="103" t="s">
        <v>1543</v>
      </c>
      <c r="F138" s="103" t="s">
        <v>168</v>
      </c>
      <c r="G138" s="103" t="s">
        <v>500</v>
      </c>
      <c r="H138" s="103" t="s">
        <v>303</v>
      </c>
      <c r="I138" s="66">
        <v>339190</v>
      </c>
      <c r="J138" s="66">
        <v>189</v>
      </c>
      <c r="K138" s="116">
        <v>1.229072963346866</v>
      </c>
      <c r="L138" s="116">
        <v>1.0722979194304343</v>
      </c>
      <c r="M138" s="116">
        <v>1.4112373400093354</v>
      </c>
      <c r="N138" s="115">
        <v>40156135</v>
      </c>
      <c r="O138" s="59" t="s">
        <v>1561</v>
      </c>
      <c r="P138" s="103" t="s">
        <v>1562</v>
      </c>
      <c r="Q138" s="103" t="s">
        <v>1563</v>
      </c>
      <c r="R138" s="64"/>
    </row>
    <row r="139" spans="1:22" x14ac:dyDescent="0.35">
      <c r="A139" s="103" t="s">
        <v>645</v>
      </c>
      <c r="B139" s="115">
        <v>2025</v>
      </c>
      <c r="C139" s="103" t="s">
        <v>344</v>
      </c>
      <c r="D139" s="103" t="s">
        <v>344</v>
      </c>
      <c r="E139" s="103" t="s">
        <v>1541</v>
      </c>
      <c r="F139" s="103" t="s">
        <v>168</v>
      </c>
      <c r="G139" s="103" t="s">
        <v>500</v>
      </c>
      <c r="H139" s="103" t="s">
        <v>303</v>
      </c>
      <c r="I139" s="66">
        <v>339190</v>
      </c>
      <c r="J139" s="66">
        <v>223</v>
      </c>
      <c r="K139" s="116">
        <v>1.2031357802155203</v>
      </c>
      <c r="L139" s="116">
        <v>1.0371486479955125</v>
      </c>
      <c r="M139" s="116">
        <v>1.3674110124825232</v>
      </c>
      <c r="N139" s="115">
        <v>40156135</v>
      </c>
      <c r="O139" s="59" t="s">
        <v>1561</v>
      </c>
      <c r="P139" s="103" t="s">
        <v>1562</v>
      </c>
      <c r="Q139" s="103" t="s">
        <v>1563</v>
      </c>
      <c r="R139" s="64"/>
    </row>
    <row r="140" spans="1:22" x14ac:dyDescent="0.35">
      <c r="A140" s="103" t="s">
        <v>645</v>
      </c>
      <c r="B140" s="115">
        <v>2025</v>
      </c>
      <c r="C140" s="103" t="s">
        <v>344</v>
      </c>
      <c r="D140" s="103" t="s">
        <v>344</v>
      </c>
      <c r="E140" s="103" t="s">
        <v>1543</v>
      </c>
      <c r="F140" s="103" t="s">
        <v>168</v>
      </c>
      <c r="G140" s="103" t="s">
        <v>500</v>
      </c>
      <c r="H140" s="103" t="s">
        <v>303</v>
      </c>
      <c r="I140" s="66">
        <v>339190</v>
      </c>
      <c r="J140" s="66">
        <v>223</v>
      </c>
      <c r="K140" s="116">
        <v>1.0882072445447115</v>
      </c>
      <c r="L140" s="116">
        <v>0.94291205534990841</v>
      </c>
      <c r="M140" s="116">
        <v>1.2598528686208119</v>
      </c>
      <c r="N140" s="115">
        <v>40156135</v>
      </c>
      <c r="O140" s="59" t="s">
        <v>1561</v>
      </c>
      <c r="P140" s="103" t="s">
        <v>1562</v>
      </c>
      <c r="Q140" s="103" t="s">
        <v>1563</v>
      </c>
      <c r="R140" s="64"/>
    </row>
    <row r="141" spans="1:22" x14ac:dyDescent="0.35">
      <c r="A141" s="103" t="s">
        <v>645</v>
      </c>
      <c r="B141" s="115">
        <v>2025</v>
      </c>
      <c r="C141" s="103" t="s">
        <v>268</v>
      </c>
      <c r="D141" s="103" t="s">
        <v>268</v>
      </c>
      <c r="E141" s="103" t="s">
        <v>1541</v>
      </c>
      <c r="F141" s="103" t="s">
        <v>168</v>
      </c>
      <c r="G141" s="103" t="s">
        <v>500</v>
      </c>
      <c r="H141" s="103" t="s">
        <v>303</v>
      </c>
      <c r="I141" s="66">
        <v>339190</v>
      </c>
      <c r="J141" s="66">
        <v>209</v>
      </c>
      <c r="K141" s="116">
        <v>1.1203738210727645</v>
      </c>
      <c r="L141" s="116">
        <v>1.0185870719263799</v>
      </c>
      <c r="M141" s="116">
        <v>1.22146820639105</v>
      </c>
      <c r="N141" s="115">
        <v>40156135</v>
      </c>
      <c r="O141" s="59" t="s">
        <v>1561</v>
      </c>
      <c r="P141" s="103" t="s">
        <v>1562</v>
      </c>
      <c r="Q141" s="103" t="s">
        <v>1563</v>
      </c>
      <c r="R141" s="64"/>
    </row>
    <row r="142" spans="1:22" x14ac:dyDescent="0.35">
      <c r="A142" s="103" t="s">
        <v>645</v>
      </c>
      <c r="B142" s="115">
        <v>2025</v>
      </c>
      <c r="C142" s="103" t="s">
        <v>268</v>
      </c>
      <c r="D142" s="103" t="s">
        <v>268</v>
      </c>
      <c r="E142" s="103" t="s">
        <v>1543</v>
      </c>
      <c r="F142" s="103" t="s">
        <v>168</v>
      </c>
      <c r="G142" s="103" t="s">
        <v>500</v>
      </c>
      <c r="H142" s="103" t="s">
        <v>303</v>
      </c>
      <c r="I142" s="66">
        <v>339190</v>
      </c>
      <c r="J142" s="66">
        <v>209</v>
      </c>
      <c r="K142" s="116">
        <v>1.111969639168003</v>
      </c>
      <c r="L142" s="116">
        <v>1.0080923353574427</v>
      </c>
      <c r="M142" s="116">
        <v>1.2136152190386025</v>
      </c>
      <c r="N142" s="115">
        <v>40156135</v>
      </c>
      <c r="O142" s="59" t="s">
        <v>1561</v>
      </c>
      <c r="P142" s="103" t="s">
        <v>1562</v>
      </c>
      <c r="Q142" s="103" t="s">
        <v>1563</v>
      </c>
      <c r="R142" s="64"/>
    </row>
    <row r="143" spans="1:22" x14ac:dyDescent="0.35">
      <c r="A143" s="103" t="s">
        <v>645</v>
      </c>
      <c r="B143" s="115">
        <v>2025</v>
      </c>
      <c r="C143" s="103" t="s">
        <v>441</v>
      </c>
      <c r="D143" s="103" t="s">
        <v>441</v>
      </c>
      <c r="E143" s="103" t="s">
        <v>1541</v>
      </c>
      <c r="F143" s="103" t="s">
        <v>168</v>
      </c>
      <c r="G143" s="103" t="s">
        <v>500</v>
      </c>
      <c r="H143" s="103" t="s">
        <v>303</v>
      </c>
      <c r="I143" s="66">
        <v>339190</v>
      </c>
      <c r="J143" s="66">
        <v>532</v>
      </c>
      <c r="K143" s="116">
        <v>1.1111501803287398</v>
      </c>
      <c r="L143" s="116">
        <v>1.0092967565497872</v>
      </c>
      <c r="M143" s="116">
        <v>1.2306266395762699</v>
      </c>
      <c r="N143" s="115">
        <v>40156135</v>
      </c>
      <c r="O143" s="59" t="s">
        <v>1561</v>
      </c>
      <c r="P143" s="103" t="s">
        <v>1562</v>
      </c>
      <c r="Q143" s="103" t="s">
        <v>1563</v>
      </c>
      <c r="R143" s="64"/>
    </row>
    <row r="144" spans="1:22" x14ac:dyDescent="0.35">
      <c r="A144" s="103" t="s">
        <v>645</v>
      </c>
      <c r="B144" s="115">
        <v>2025</v>
      </c>
      <c r="C144" s="103" t="s">
        <v>441</v>
      </c>
      <c r="D144" s="103" t="s">
        <v>441</v>
      </c>
      <c r="E144" s="103" t="s">
        <v>1543</v>
      </c>
      <c r="F144" s="103" t="s">
        <v>168</v>
      </c>
      <c r="G144" s="103" t="s">
        <v>500</v>
      </c>
      <c r="H144" s="103" t="s">
        <v>303</v>
      </c>
      <c r="I144" s="66">
        <v>339190</v>
      </c>
      <c r="J144" s="66">
        <v>532</v>
      </c>
      <c r="K144" s="116">
        <v>1.1277451583985636</v>
      </c>
      <c r="L144" s="116">
        <v>1.0080923353574427</v>
      </c>
      <c r="M144" s="116">
        <v>1.25217458349746</v>
      </c>
      <c r="N144" s="115">
        <v>40156135</v>
      </c>
      <c r="O144" s="59" t="s">
        <v>1561</v>
      </c>
      <c r="P144" s="103" t="s">
        <v>1562</v>
      </c>
      <c r="Q144" s="103" t="s">
        <v>1563</v>
      </c>
      <c r="R144" s="64"/>
    </row>
    <row r="145" spans="1:18" x14ac:dyDescent="0.35">
      <c r="A145" s="103" t="s">
        <v>645</v>
      </c>
      <c r="B145" s="115">
        <v>2025</v>
      </c>
      <c r="C145" s="103" t="s">
        <v>296</v>
      </c>
      <c r="D145" s="103" t="s">
        <v>296</v>
      </c>
      <c r="E145" s="103" t="s">
        <v>1541</v>
      </c>
      <c r="F145" s="103" t="s">
        <v>168</v>
      </c>
      <c r="G145" s="103" t="s">
        <v>500</v>
      </c>
      <c r="H145" s="103" t="s">
        <v>303</v>
      </c>
      <c r="I145" s="66">
        <v>339190</v>
      </c>
      <c r="J145" s="66">
        <v>373</v>
      </c>
      <c r="K145" s="116">
        <v>1.0371486479955125</v>
      </c>
      <c r="L145" s="116">
        <v>0.94408023149488529</v>
      </c>
      <c r="M145" s="116">
        <v>1.1480106843280058</v>
      </c>
      <c r="N145" s="115">
        <v>40156135</v>
      </c>
      <c r="O145" s="59" t="s">
        <v>1561</v>
      </c>
      <c r="P145" s="103" t="s">
        <v>1562</v>
      </c>
      <c r="Q145" s="103" t="s">
        <v>1563</v>
      </c>
      <c r="R145" s="64"/>
    </row>
    <row r="146" spans="1:18" x14ac:dyDescent="0.35">
      <c r="A146" s="103" t="s">
        <v>645</v>
      </c>
      <c r="B146" s="115">
        <v>2025</v>
      </c>
      <c r="C146" s="103" t="s">
        <v>296</v>
      </c>
      <c r="D146" s="103" t="s">
        <v>296</v>
      </c>
      <c r="E146" s="103" t="s">
        <v>1543</v>
      </c>
      <c r="F146" s="103" t="s">
        <v>168</v>
      </c>
      <c r="G146" s="103" t="s">
        <v>500</v>
      </c>
      <c r="H146" s="103" t="s">
        <v>303</v>
      </c>
      <c r="I146" s="66">
        <v>339190</v>
      </c>
      <c r="J146" s="66">
        <v>373</v>
      </c>
      <c r="K146" s="116">
        <v>1.0403113392095913</v>
      </c>
      <c r="L146" s="116">
        <v>0.92645328972047702</v>
      </c>
      <c r="M146" s="116">
        <v>1.1513120197182161</v>
      </c>
      <c r="N146" s="115">
        <v>40156135</v>
      </c>
      <c r="O146" s="59" t="s">
        <v>1561</v>
      </c>
      <c r="P146" s="103" t="s">
        <v>1562</v>
      </c>
      <c r="Q146" s="103" t="s">
        <v>1563</v>
      </c>
      <c r="R146" s="64"/>
    </row>
    <row r="147" spans="1:18" x14ac:dyDescent="0.35">
      <c r="A147" s="103" t="s">
        <v>645</v>
      </c>
      <c r="B147" s="115">
        <v>2025</v>
      </c>
      <c r="C147" s="103" t="s">
        <v>1553</v>
      </c>
      <c r="D147" s="103" t="s">
        <v>1553</v>
      </c>
      <c r="E147" s="103" t="s">
        <v>1541</v>
      </c>
      <c r="F147" s="103" t="s">
        <v>168</v>
      </c>
      <c r="G147" s="103" t="s">
        <v>500</v>
      </c>
      <c r="H147" s="103" t="s">
        <v>303</v>
      </c>
      <c r="I147" s="66">
        <v>339190</v>
      </c>
      <c r="J147" s="66">
        <v>421</v>
      </c>
      <c r="K147" s="116">
        <v>1.1295917497492765</v>
      </c>
      <c r="L147" s="116">
        <v>1.0464200397530585</v>
      </c>
      <c r="M147" s="116">
        <v>1.22146820639105</v>
      </c>
      <c r="N147" s="115">
        <v>40156135</v>
      </c>
      <c r="O147" s="59" t="s">
        <v>1561</v>
      </c>
      <c r="P147" s="103" t="s">
        <v>1562</v>
      </c>
      <c r="Q147" s="103" t="s">
        <v>1563</v>
      </c>
      <c r="R147" s="64"/>
    </row>
    <row r="148" spans="1:18" x14ac:dyDescent="0.35">
      <c r="A148" s="103" t="s">
        <v>645</v>
      </c>
      <c r="B148" s="115">
        <v>2025</v>
      </c>
      <c r="C148" s="103" t="s">
        <v>1553</v>
      </c>
      <c r="D148" s="103" t="s">
        <v>1553</v>
      </c>
      <c r="E148" s="103" t="s">
        <v>1543</v>
      </c>
      <c r="F148" s="103" t="s">
        <v>168</v>
      </c>
      <c r="G148" s="103" t="s">
        <v>500</v>
      </c>
      <c r="H148" s="103" t="s">
        <v>303</v>
      </c>
      <c r="I148" s="66">
        <v>339190</v>
      </c>
      <c r="J148" s="66">
        <v>421</v>
      </c>
      <c r="K148" s="116">
        <v>1.1198639148470562</v>
      </c>
      <c r="L148" s="116">
        <v>1.0322787917844323</v>
      </c>
      <c r="M148" s="116">
        <v>1.2136152190386025</v>
      </c>
      <c r="N148" s="115">
        <v>40156135</v>
      </c>
      <c r="O148" s="59" t="s">
        <v>1561</v>
      </c>
      <c r="P148" s="103" t="s">
        <v>1562</v>
      </c>
      <c r="Q148" s="103" t="s">
        <v>1563</v>
      </c>
      <c r="R148" s="64"/>
    </row>
    <row r="149" spans="1:18" x14ac:dyDescent="0.35">
      <c r="A149" s="103" t="s">
        <v>645</v>
      </c>
      <c r="B149" s="115">
        <v>2025</v>
      </c>
      <c r="C149" s="103" t="s">
        <v>415</v>
      </c>
      <c r="D149" s="103" t="s">
        <v>415</v>
      </c>
      <c r="E149" s="103" t="s">
        <v>1541</v>
      </c>
      <c r="F149" s="103" t="s">
        <v>168</v>
      </c>
      <c r="G149" s="103" t="s">
        <v>500</v>
      </c>
      <c r="H149" s="103" t="s">
        <v>303</v>
      </c>
      <c r="I149" s="66">
        <v>339190</v>
      </c>
      <c r="J149" s="66">
        <v>718</v>
      </c>
      <c r="K149" s="116">
        <v>1.1111501803287398</v>
      </c>
      <c r="L149" s="116">
        <v>1.0741973894472889</v>
      </c>
      <c r="M149" s="116">
        <v>1.138804019956464</v>
      </c>
      <c r="N149" s="115">
        <v>40156135</v>
      </c>
      <c r="O149" s="59" t="s">
        <v>1561</v>
      </c>
      <c r="P149" s="103" t="s">
        <v>1562</v>
      </c>
      <c r="Q149" s="103" t="s">
        <v>1563</v>
      </c>
      <c r="R149" s="64"/>
    </row>
    <row r="150" spans="1:18" x14ac:dyDescent="0.35">
      <c r="A150" s="103" t="s">
        <v>645</v>
      </c>
      <c r="B150" s="115">
        <v>2025</v>
      </c>
      <c r="C150" s="103" t="s">
        <v>415</v>
      </c>
      <c r="D150" s="103" t="s">
        <v>415</v>
      </c>
      <c r="E150" s="103" t="s">
        <v>1543</v>
      </c>
      <c r="F150" s="103" t="s">
        <v>168</v>
      </c>
      <c r="G150" s="103" t="s">
        <v>500</v>
      </c>
      <c r="H150" s="103" t="s">
        <v>303</v>
      </c>
      <c r="I150" s="66">
        <v>339190</v>
      </c>
      <c r="J150" s="66">
        <v>718</v>
      </c>
      <c r="K150" s="116">
        <v>1.1277451583985636</v>
      </c>
      <c r="L150" s="116">
        <v>1.0961414441700887</v>
      </c>
      <c r="M150" s="116">
        <v>1.1591424459650075</v>
      </c>
      <c r="N150" s="115">
        <v>40156135</v>
      </c>
      <c r="O150" s="59" t="s">
        <v>1561</v>
      </c>
      <c r="P150" s="103" t="s">
        <v>1562</v>
      </c>
      <c r="Q150" s="103" t="s">
        <v>1563</v>
      </c>
      <c r="R150" s="64"/>
    </row>
    <row r="151" spans="1:18" x14ac:dyDescent="0.35">
      <c r="A151" s="103" t="s">
        <v>645</v>
      </c>
      <c r="B151" s="115">
        <v>2025</v>
      </c>
      <c r="C151" s="54" t="s">
        <v>469</v>
      </c>
      <c r="D151" s="54" t="s">
        <v>469</v>
      </c>
      <c r="E151" s="103" t="s">
        <v>1541</v>
      </c>
      <c r="F151" s="103" t="s">
        <v>168</v>
      </c>
      <c r="G151" s="103" t="s">
        <v>500</v>
      </c>
      <c r="H151" s="103" t="s">
        <v>303</v>
      </c>
      <c r="I151" s="66">
        <v>196756</v>
      </c>
      <c r="J151" s="66">
        <v>889</v>
      </c>
      <c r="K151" s="116">
        <v>1.5164046701015061</v>
      </c>
      <c r="L151" s="116">
        <v>1.4419542055301851</v>
      </c>
      <c r="M151" s="116">
        <v>1.599932482222324</v>
      </c>
      <c r="N151" s="115">
        <v>40156135</v>
      </c>
      <c r="O151" s="59" t="s">
        <v>1561</v>
      </c>
      <c r="P151" s="103" t="s">
        <v>1562</v>
      </c>
      <c r="Q151" s="103" t="s">
        <v>1563</v>
      </c>
      <c r="R151" s="64"/>
    </row>
    <row r="152" spans="1:18" x14ac:dyDescent="0.35">
      <c r="A152" s="103" t="s">
        <v>645</v>
      </c>
      <c r="B152" s="115">
        <v>2025</v>
      </c>
      <c r="C152" s="54" t="s">
        <v>469</v>
      </c>
      <c r="D152" s="54" t="s">
        <v>469</v>
      </c>
      <c r="E152" s="103" t="s">
        <v>1543</v>
      </c>
      <c r="F152" s="103" t="s">
        <v>168</v>
      </c>
      <c r="G152" s="103" t="s">
        <v>500</v>
      </c>
      <c r="H152" s="103" t="s">
        <v>303</v>
      </c>
      <c r="I152" s="66">
        <v>196756</v>
      </c>
      <c r="J152" s="66">
        <v>889</v>
      </c>
      <c r="K152" s="116">
        <v>1.5000844586646649</v>
      </c>
      <c r="L152" s="116">
        <v>1.407832109460659</v>
      </c>
      <c r="M152" s="116">
        <v>1.5987314347843085</v>
      </c>
      <c r="N152" s="115">
        <v>40156135</v>
      </c>
      <c r="O152" s="59" t="s">
        <v>1561</v>
      </c>
      <c r="P152" s="103" t="s">
        <v>1562</v>
      </c>
      <c r="Q152" s="103" t="s">
        <v>1563</v>
      </c>
      <c r="R152" s="64"/>
    </row>
    <row r="153" spans="1:18" x14ac:dyDescent="0.35">
      <c r="A153" s="103" t="s">
        <v>645</v>
      </c>
      <c r="B153" s="115">
        <v>2025</v>
      </c>
      <c r="C153" s="103" t="s">
        <v>379</v>
      </c>
      <c r="D153" s="103" t="s">
        <v>379</v>
      </c>
      <c r="E153" s="103" t="s">
        <v>1541</v>
      </c>
      <c r="F153" s="103" t="s">
        <v>168</v>
      </c>
      <c r="G153" s="103" t="s">
        <v>500</v>
      </c>
      <c r="H153" s="103" t="s">
        <v>303</v>
      </c>
      <c r="I153" s="66">
        <v>196756</v>
      </c>
      <c r="J153" s="66">
        <v>858</v>
      </c>
      <c r="K153" s="116">
        <v>1.02847884604867</v>
      </c>
      <c r="L153" s="116">
        <v>0.96196145682049494</v>
      </c>
      <c r="M153" s="116">
        <v>1.1042231041804564</v>
      </c>
      <c r="N153" s="115">
        <v>40156135</v>
      </c>
      <c r="O153" s="59" t="s">
        <v>1561</v>
      </c>
      <c r="P153" s="103" t="s">
        <v>1562</v>
      </c>
      <c r="Q153" s="103" t="s">
        <v>1563</v>
      </c>
      <c r="R153" s="64"/>
    </row>
    <row r="154" spans="1:18" x14ac:dyDescent="0.35">
      <c r="A154" s="103" t="s">
        <v>645</v>
      </c>
      <c r="B154" s="115">
        <v>2025</v>
      </c>
      <c r="C154" s="103" t="s">
        <v>379</v>
      </c>
      <c r="D154" s="103" t="s">
        <v>379</v>
      </c>
      <c r="E154" s="103" t="s">
        <v>1543</v>
      </c>
      <c r="F154" s="103" t="s">
        <v>168</v>
      </c>
      <c r="G154" s="103" t="s">
        <v>500</v>
      </c>
      <c r="H154" s="103" t="s">
        <v>303</v>
      </c>
      <c r="I154" s="66">
        <v>196756</v>
      </c>
      <c r="J154" s="66">
        <v>858</v>
      </c>
      <c r="K154" s="116">
        <v>1.0165719977576098</v>
      </c>
      <c r="L154" s="116">
        <v>0.9499398757391343</v>
      </c>
      <c r="M154" s="116">
        <v>1.098628747308755</v>
      </c>
      <c r="N154" s="115">
        <v>40156135</v>
      </c>
      <c r="O154" s="59" t="s">
        <v>1561</v>
      </c>
      <c r="P154" s="103" t="s">
        <v>1562</v>
      </c>
      <c r="Q154" s="103" t="s">
        <v>1563</v>
      </c>
      <c r="R154" s="64"/>
    </row>
    <row r="155" spans="1:18" x14ac:dyDescent="0.35">
      <c r="A155" s="103" t="s">
        <v>645</v>
      </c>
      <c r="B155" s="115">
        <v>2025</v>
      </c>
      <c r="C155" s="103" t="s">
        <v>325</v>
      </c>
      <c r="D155" s="103" t="s">
        <v>325</v>
      </c>
      <c r="E155" s="103" t="s">
        <v>1541</v>
      </c>
      <c r="F155" s="103" t="s">
        <v>168</v>
      </c>
      <c r="G155" s="103" t="s">
        <v>500</v>
      </c>
      <c r="H155" s="103" t="s">
        <v>303</v>
      </c>
      <c r="I155" s="66">
        <v>156760</v>
      </c>
      <c r="J155" s="66">
        <v>6851</v>
      </c>
      <c r="K155" s="116">
        <v>1.066386378072304</v>
      </c>
      <c r="L155" s="116">
        <v>1.0379625213531227</v>
      </c>
      <c r="M155" s="116">
        <v>1.1042231041804564</v>
      </c>
      <c r="N155" s="115">
        <v>40156135</v>
      </c>
      <c r="O155" s="59" t="s">
        <v>1561</v>
      </c>
      <c r="P155" s="103" t="s">
        <v>1562</v>
      </c>
      <c r="Q155" s="103" t="s">
        <v>1563</v>
      </c>
      <c r="R155" s="64"/>
    </row>
    <row r="156" spans="1:18" x14ac:dyDescent="0.35">
      <c r="A156" s="103" t="s">
        <v>645</v>
      </c>
      <c r="B156" s="115">
        <v>2025</v>
      </c>
      <c r="C156" s="103" t="s">
        <v>325</v>
      </c>
      <c r="D156" s="103" t="s">
        <v>325</v>
      </c>
      <c r="E156" s="103" t="s">
        <v>1543</v>
      </c>
      <c r="F156" s="103" t="s">
        <v>168</v>
      </c>
      <c r="G156" s="103" t="s">
        <v>500</v>
      </c>
      <c r="H156" s="103" t="s">
        <v>303</v>
      </c>
      <c r="I156" s="66">
        <v>156760</v>
      </c>
      <c r="J156" s="66">
        <v>6851</v>
      </c>
      <c r="K156" s="116">
        <v>1.0495517767479872</v>
      </c>
      <c r="L156" s="116">
        <v>1.0330888436587544</v>
      </c>
      <c r="M156" s="116">
        <v>1.0823206103470688</v>
      </c>
      <c r="N156" s="115">
        <v>40156135</v>
      </c>
      <c r="O156" s="59" t="s">
        <v>1561</v>
      </c>
      <c r="P156" s="103" t="s">
        <v>1562</v>
      </c>
      <c r="Q156" s="103" t="s">
        <v>1563</v>
      </c>
      <c r="R156" s="64"/>
    </row>
    <row r="157" spans="1:18" x14ac:dyDescent="0.35">
      <c r="A157" s="103" t="s">
        <v>645</v>
      </c>
      <c r="B157" s="115">
        <v>2025</v>
      </c>
      <c r="C157" s="103" t="s">
        <v>334</v>
      </c>
      <c r="D157" s="103" t="s">
        <v>1566</v>
      </c>
      <c r="E157" s="103" t="s">
        <v>1541</v>
      </c>
      <c r="F157" s="103" t="s">
        <v>168</v>
      </c>
      <c r="G157" s="103" t="s">
        <v>500</v>
      </c>
      <c r="H157" s="103" t="s">
        <v>303</v>
      </c>
      <c r="I157" s="66">
        <v>142434</v>
      </c>
      <c r="J157" s="66">
        <v>1250</v>
      </c>
      <c r="K157" s="116">
        <v>1.0916445988490047</v>
      </c>
      <c r="L157" s="116">
        <v>1.0183853848951638</v>
      </c>
      <c r="M157" s="116">
        <v>1.146308070633784</v>
      </c>
      <c r="N157" s="115">
        <v>40156135</v>
      </c>
      <c r="O157" s="59" t="s">
        <v>1561</v>
      </c>
      <c r="P157" s="103" t="s">
        <v>1562</v>
      </c>
      <c r="Q157" s="103" t="s">
        <v>1563</v>
      </c>
      <c r="R157" s="103" t="s">
        <v>1567</v>
      </c>
    </row>
    <row r="158" spans="1:18" x14ac:dyDescent="0.35">
      <c r="A158" s="103" t="s">
        <v>645</v>
      </c>
      <c r="B158" s="115">
        <v>2025</v>
      </c>
      <c r="C158" s="103" t="s">
        <v>334</v>
      </c>
      <c r="D158" s="103" t="s">
        <v>1566</v>
      </c>
      <c r="E158" s="103" t="s">
        <v>1543</v>
      </c>
      <c r="F158" s="103" t="s">
        <v>168</v>
      </c>
      <c r="G158" s="103" t="s">
        <v>500</v>
      </c>
      <c r="H158" s="103" t="s">
        <v>303</v>
      </c>
      <c r="I158" s="66">
        <v>142434</v>
      </c>
      <c r="J158" s="66">
        <v>1250</v>
      </c>
      <c r="K158" s="116">
        <v>1.0618679902062391</v>
      </c>
      <c r="L158" s="116">
        <v>1</v>
      </c>
      <c r="M158" s="116">
        <v>1.1302772132200491</v>
      </c>
      <c r="N158" s="115">
        <v>40156135</v>
      </c>
      <c r="O158" s="59" t="s">
        <v>1561</v>
      </c>
      <c r="P158" s="103" t="s">
        <v>1562</v>
      </c>
      <c r="Q158" s="103" t="s">
        <v>1563</v>
      </c>
      <c r="R158" s="103" t="s">
        <v>1567</v>
      </c>
    </row>
    <row r="159" spans="1:18" x14ac:dyDescent="0.35">
      <c r="A159" s="103" t="s">
        <v>860</v>
      </c>
      <c r="B159" s="115">
        <v>2020</v>
      </c>
      <c r="C159" s="103" t="s">
        <v>1540</v>
      </c>
      <c r="D159" s="103" t="s">
        <v>1568</v>
      </c>
      <c r="E159" s="26" t="s">
        <v>1541</v>
      </c>
      <c r="F159" s="37" t="s">
        <v>37</v>
      </c>
      <c r="G159" s="26" t="s">
        <v>362</v>
      </c>
      <c r="H159" s="26" t="s">
        <v>279</v>
      </c>
      <c r="I159" s="122">
        <v>508362</v>
      </c>
      <c r="J159" s="122">
        <v>354</v>
      </c>
      <c r="K159" s="116">
        <v>0.9242461379151814</v>
      </c>
      <c r="L159" s="116">
        <v>0.82326833953727652</v>
      </c>
      <c r="M159" s="116">
        <v>1.0335320915401838</v>
      </c>
      <c r="N159" s="115">
        <v>31115907</v>
      </c>
      <c r="O159" s="60" t="s">
        <v>1548</v>
      </c>
      <c r="P159" s="62" t="s">
        <v>863</v>
      </c>
      <c r="Q159" s="62" t="s">
        <v>864</v>
      </c>
      <c r="R159" s="103"/>
    </row>
    <row r="160" spans="1:18" x14ac:dyDescent="0.35">
      <c r="A160" s="103" t="s">
        <v>860</v>
      </c>
      <c r="B160" s="115">
        <v>2020</v>
      </c>
      <c r="C160" s="103" t="s">
        <v>1540</v>
      </c>
      <c r="D160" s="103" t="s">
        <v>1568</v>
      </c>
      <c r="E160" s="26" t="s">
        <v>1543</v>
      </c>
      <c r="F160" s="37" t="s">
        <v>37</v>
      </c>
      <c r="G160" s="26" t="s">
        <v>362</v>
      </c>
      <c r="H160" s="26" t="s">
        <v>279</v>
      </c>
      <c r="I160" s="122">
        <v>508362</v>
      </c>
      <c r="J160" s="122">
        <v>354</v>
      </c>
      <c r="K160" s="116">
        <v>0.96</v>
      </c>
      <c r="L160" s="116">
        <v>0.85</v>
      </c>
      <c r="M160" s="116">
        <v>1.07</v>
      </c>
      <c r="N160" s="115">
        <v>31115907</v>
      </c>
      <c r="O160" s="60" t="s">
        <v>329</v>
      </c>
      <c r="P160" s="62" t="s">
        <v>863</v>
      </c>
      <c r="Q160" s="62" t="s">
        <v>864</v>
      </c>
      <c r="R160" s="103"/>
    </row>
    <row r="161" spans="1:18" s="13" customFormat="1" x14ac:dyDescent="0.35">
      <c r="A161" s="103" t="s">
        <v>860</v>
      </c>
      <c r="B161" s="115">
        <v>2020</v>
      </c>
      <c r="C161" s="103" t="s">
        <v>393</v>
      </c>
      <c r="D161" s="103" t="s">
        <v>1544</v>
      </c>
      <c r="E161" s="24" t="s">
        <v>1541</v>
      </c>
      <c r="F161" s="32" t="s">
        <v>37</v>
      </c>
      <c r="G161" s="24" t="s">
        <v>362</v>
      </c>
      <c r="H161" s="26" t="s">
        <v>279</v>
      </c>
      <c r="I161" s="122">
        <v>508362</v>
      </c>
      <c r="J161" s="122">
        <v>2204</v>
      </c>
      <c r="K161" s="116">
        <v>1.1119714646301739</v>
      </c>
      <c r="L161" s="116">
        <v>1.0665505774218302</v>
      </c>
      <c r="M161" s="116">
        <v>1.16281645488274</v>
      </c>
      <c r="N161" s="115">
        <v>31115907</v>
      </c>
      <c r="O161" s="59" t="s">
        <v>1548</v>
      </c>
      <c r="P161" s="62" t="s">
        <v>863</v>
      </c>
      <c r="Q161" s="62" t="s">
        <v>864</v>
      </c>
      <c r="R161" s="103"/>
    </row>
    <row r="162" spans="1:18" s="13" customFormat="1" x14ac:dyDescent="0.35">
      <c r="A162" s="103" t="s">
        <v>860</v>
      </c>
      <c r="B162" s="115">
        <v>2020</v>
      </c>
      <c r="C162" s="103" t="s">
        <v>393</v>
      </c>
      <c r="D162" s="103" t="s">
        <v>1544</v>
      </c>
      <c r="E162" s="24" t="s">
        <v>1543</v>
      </c>
      <c r="F162" s="32" t="s">
        <v>37</v>
      </c>
      <c r="G162" s="24" t="s">
        <v>362</v>
      </c>
      <c r="H162" s="26" t="s">
        <v>279</v>
      </c>
      <c r="I162" s="122">
        <v>508362</v>
      </c>
      <c r="J162" s="122">
        <v>2204</v>
      </c>
      <c r="K162" s="116">
        <v>1.1599999999999999</v>
      </c>
      <c r="L162" s="116">
        <v>1.1100000000000001</v>
      </c>
      <c r="M162" s="116">
        <v>1.22</v>
      </c>
      <c r="N162" s="115">
        <v>31115907</v>
      </c>
      <c r="O162" s="59" t="s">
        <v>329</v>
      </c>
      <c r="P162" s="62" t="s">
        <v>863</v>
      </c>
      <c r="Q162" s="62" t="s">
        <v>864</v>
      </c>
      <c r="R162" s="103"/>
    </row>
    <row r="163" spans="1:18" s="13" customFormat="1" x14ac:dyDescent="0.35">
      <c r="A163" s="103" t="s">
        <v>860</v>
      </c>
      <c r="B163" s="115">
        <v>2020</v>
      </c>
      <c r="C163" s="55" t="s">
        <v>488</v>
      </c>
      <c r="D163" s="103" t="s">
        <v>1569</v>
      </c>
      <c r="E163" s="24" t="s">
        <v>1541</v>
      </c>
      <c r="F163" s="32" t="s">
        <v>37</v>
      </c>
      <c r="G163" s="24" t="s">
        <v>362</v>
      </c>
      <c r="H163" s="26" t="s">
        <v>279</v>
      </c>
      <c r="I163" s="122">
        <v>508362</v>
      </c>
      <c r="J163" s="122">
        <v>2215</v>
      </c>
      <c r="K163" s="116">
        <v>0.91721317921097234</v>
      </c>
      <c r="L163" s="116">
        <v>0.87445640721448215</v>
      </c>
      <c r="M163" s="116">
        <v>0.9590349381430906</v>
      </c>
      <c r="N163" s="115">
        <v>31115907</v>
      </c>
      <c r="O163" s="59" t="s">
        <v>1548</v>
      </c>
      <c r="P163" s="62" t="s">
        <v>863</v>
      </c>
      <c r="Q163" s="62" t="s">
        <v>864</v>
      </c>
      <c r="R163" s="103"/>
    </row>
    <row r="164" spans="1:18" s="13" customFormat="1" x14ac:dyDescent="0.35">
      <c r="A164" s="103" t="s">
        <v>860</v>
      </c>
      <c r="B164" s="115">
        <v>2020</v>
      </c>
      <c r="C164" s="55" t="s">
        <v>488</v>
      </c>
      <c r="D164" s="103" t="s">
        <v>1569</v>
      </c>
      <c r="E164" s="24" t="s">
        <v>1543</v>
      </c>
      <c r="F164" s="32" t="s">
        <v>37</v>
      </c>
      <c r="G164" s="24" t="s">
        <v>362</v>
      </c>
      <c r="H164" s="26" t="s">
        <v>279</v>
      </c>
      <c r="I164" s="122">
        <v>508362</v>
      </c>
      <c r="J164" s="122">
        <v>2215</v>
      </c>
      <c r="K164" s="116">
        <v>0.92</v>
      </c>
      <c r="L164" s="116">
        <v>0.88</v>
      </c>
      <c r="M164" s="116">
        <v>0.96</v>
      </c>
      <c r="N164" s="115">
        <v>31115907</v>
      </c>
      <c r="O164" s="59" t="s">
        <v>329</v>
      </c>
      <c r="P164" s="62" t="s">
        <v>863</v>
      </c>
      <c r="Q164" s="62" t="s">
        <v>864</v>
      </c>
      <c r="R164" s="103"/>
    </row>
    <row r="165" spans="1:18" s="13" customFormat="1" x14ac:dyDescent="0.35">
      <c r="A165" s="103" t="s">
        <v>860</v>
      </c>
      <c r="B165" s="115">
        <v>2020</v>
      </c>
      <c r="C165" s="103" t="s">
        <v>1553</v>
      </c>
      <c r="D165" s="103" t="s">
        <v>1570</v>
      </c>
      <c r="E165" s="26" t="s">
        <v>1541</v>
      </c>
      <c r="F165" s="37" t="s">
        <v>37</v>
      </c>
      <c r="G165" s="26" t="s">
        <v>362</v>
      </c>
      <c r="H165" s="26" t="s">
        <v>279</v>
      </c>
      <c r="I165" s="122">
        <v>508362</v>
      </c>
      <c r="J165" s="122">
        <v>422</v>
      </c>
      <c r="K165" s="116">
        <v>0.91015427805433813</v>
      </c>
      <c r="L165" s="116">
        <v>0.81583182447027336</v>
      </c>
      <c r="M165" s="116">
        <v>1.0134765774163799</v>
      </c>
      <c r="N165" s="115">
        <v>31115907</v>
      </c>
      <c r="O165" s="60" t="s">
        <v>1548</v>
      </c>
      <c r="P165" s="62" t="s">
        <v>863</v>
      </c>
      <c r="Q165" s="62" t="s">
        <v>864</v>
      </c>
      <c r="R165" s="103"/>
    </row>
    <row r="166" spans="1:18" s="13" customFormat="1" x14ac:dyDescent="0.35">
      <c r="A166" s="103" t="s">
        <v>860</v>
      </c>
      <c r="B166" s="115">
        <v>2020</v>
      </c>
      <c r="C166" s="103" t="s">
        <v>1553</v>
      </c>
      <c r="D166" s="103" t="s">
        <v>1570</v>
      </c>
      <c r="E166" s="26" t="s">
        <v>1543</v>
      </c>
      <c r="F166" s="37" t="s">
        <v>37</v>
      </c>
      <c r="G166" s="26" t="s">
        <v>362</v>
      </c>
      <c r="H166" s="26" t="s">
        <v>279</v>
      </c>
      <c r="I166" s="122">
        <v>508362</v>
      </c>
      <c r="J166" s="122">
        <v>422</v>
      </c>
      <c r="K166" s="116">
        <v>0.95</v>
      </c>
      <c r="L166" s="116">
        <v>0.85</v>
      </c>
      <c r="M166" s="116">
        <v>1.06</v>
      </c>
      <c r="N166" s="115">
        <v>31115907</v>
      </c>
      <c r="O166" s="60" t="s">
        <v>329</v>
      </c>
      <c r="P166" s="62" t="s">
        <v>863</v>
      </c>
      <c r="Q166" s="62" t="s">
        <v>864</v>
      </c>
      <c r="R166" s="103"/>
    </row>
    <row r="167" spans="1:18" s="13" customFormat="1" x14ac:dyDescent="0.35">
      <c r="A167" s="103" t="s">
        <v>860</v>
      </c>
      <c r="B167" s="115">
        <v>2020</v>
      </c>
      <c r="C167" s="103" t="s">
        <v>455</v>
      </c>
      <c r="D167" s="103" t="s">
        <v>455</v>
      </c>
      <c r="E167" s="24" t="s">
        <v>1541</v>
      </c>
      <c r="F167" s="32" t="s">
        <v>37</v>
      </c>
      <c r="G167" s="24" t="s">
        <v>362</v>
      </c>
      <c r="H167" s="26" t="s">
        <v>279</v>
      </c>
      <c r="I167" s="122">
        <v>508362</v>
      </c>
      <c r="J167" s="122">
        <v>443</v>
      </c>
      <c r="K167" s="116">
        <v>1.0401758463527091</v>
      </c>
      <c r="L167" s="116">
        <v>0.94519316247306018</v>
      </c>
      <c r="M167" s="116">
        <v>1.1502066001038085</v>
      </c>
      <c r="N167" s="115">
        <v>31115907</v>
      </c>
      <c r="O167" s="59" t="s">
        <v>1548</v>
      </c>
      <c r="P167" s="62" t="s">
        <v>863</v>
      </c>
      <c r="Q167" s="62" t="s">
        <v>864</v>
      </c>
      <c r="R167" s="103"/>
    </row>
    <row r="168" spans="1:18" s="13" customFormat="1" x14ac:dyDescent="0.35">
      <c r="A168" s="103" t="s">
        <v>860</v>
      </c>
      <c r="B168" s="115">
        <v>2020</v>
      </c>
      <c r="C168" s="103" t="s">
        <v>455</v>
      </c>
      <c r="D168" s="103" t="s">
        <v>455</v>
      </c>
      <c r="E168" s="24" t="s">
        <v>1543</v>
      </c>
      <c r="F168" s="32" t="s">
        <v>37</v>
      </c>
      <c r="G168" s="24" t="s">
        <v>362</v>
      </c>
      <c r="H168" s="26" t="s">
        <v>279</v>
      </c>
      <c r="I168" s="122">
        <v>508362</v>
      </c>
      <c r="J168" s="122">
        <v>443</v>
      </c>
      <c r="K168" s="116">
        <v>1.03</v>
      </c>
      <c r="L168" s="116">
        <v>0.93</v>
      </c>
      <c r="M168" s="116">
        <v>1.1399999999999999</v>
      </c>
      <c r="N168" s="115">
        <v>31115907</v>
      </c>
      <c r="O168" s="59" t="s">
        <v>329</v>
      </c>
      <c r="P168" s="62" t="s">
        <v>863</v>
      </c>
      <c r="Q168" s="62" t="s">
        <v>864</v>
      </c>
      <c r="R168" s="103"/>
    </row>
    <row r="169" spans="1:18" s="13" customFormat="1" x14ac:dyDescent="0.35">
      <c r="A169" s="103" t="s">
        <v>860</v>
      </c>
      <c r="B169" s="115">
        <v>2020</v>
      </c>
      <c r="C169" s="103" t="s">
        <v>283</v>
      </c>
      <c r="D169" s="103" t="s">
        <v>283</v>
      </c>
      <c r="E169" s="24" t="s">
        <v>1541</v>
      </c>
      <c r="F169" s="32" t="s">
        <v>37</v>
      </c>
      <c r="G169" s="24" t="s">
        <v>362</v>
      </c>
      <c r="H169" s="26" t="s">
        <v>279</v>
      </c>
      <c r="I169" s="122">
        <v>508362</v>
      </c>
      <c r="J169" s="122">
        <v>1861</v>
      </c>
      <c r="K169" s="116">
        <v>0.89595705545055426</v>
      </c>
      <c r="L169" s="116">
        <v>0.85269931423667167</v>
      </c>
      <c r="M169" s="116">
        <v>0.94519316247306018</v>
      </c>
      <c r="N169" s="115">
        <v>31115907</v>
      </c>
      <c r="O169" s="59" t="s">
        <v>1548</v>
      </c>
      <c r="P169" s="62" t="s">
        <v>863</v>
      </c>
      <c r="Q169" s="62" t="s">
        <v>864</v>
      </c>
      <c r="R169" s="103"/>
    </row>
    <row r="170" spans="1:18" s="13" customFormat="1" x14ac:dyDescent="0.35">
      <c r="A170" s="103" t="s">
        <v>860</v>
      </c>
      <c r="B170" s="115">
        <v>2020</v>
      </c>
      <c r="C170" s="103" t="s">
        <v>283</v>
      </c>
      <c r="D170" s="103" t="s">
        <v>283</v>
      </c>
      <c r="E170" s="24" t="s">
        <v>1543</v>
      </c>
      <c r="F170" s="32" t="s">
        <v>37</v>
      </c>
      <c r="G170" s="24" t="s">
        <v>362</v>
      </c>
      <c r="H170" s="26" t="s">
        <v>279</v>
      </c>
      <c r="I170" s="122">
        <v>508362</v>
      </c>
      <c r="J170" s="122">
        <v>1861</v>
      </c>
      <c r="K170" s="116">
        <v>0.94</v>
      </c>
      <c r="L170" s="116">
        <v>0.89</v>
      </c>
      <c r="M170" s="116">
        <v>0.98</v>
      </c>
      <c r="N170" s="115">
        <v>31115907</v>
      </c>
      <c r="O170" s="59" t="s">
        <v>329</v>
      </c>
      <c r="P170" s="62" t="s">
        <v>863</v>
      </c>
      <c r="Q170" s="62" t="s">
        <v>864</v>
      </c>
      <c r="R170" s="103"/>
    </row>
    <row r="171" spans="1:18" s="13" customFormat="1" x14ac:dyDescent="0.35">
      <c r="A171" s="103" t="s">
        <v>860</v>
      </c>
      <c r="B171" s="115">
        <v>2020</v>
      </c>
      <c r="C171" s="103" t="s">
        <v>1546</v>
      </c>
      <c r="D171" s="103" t="s">
        <v>1571</v>
      </c>
      <c r="E171" s="26" t="s">
        <v>1541</v>
      </c>
      <c r="F171" s="37" t="s">
        <v>37</v>
      </c>
      <c r="G171" s="26" t="s">
        <v>362</v>
      </c>
      <c r="H171" s="26" t="s">
        <v>279</v>
      </c>
      <c r="I171" s="122">
        <v>508362</v>
      </c>
      <c r="J171" s="122">
        <v>3944</v>
      </c>
      <c r="K171" s="116">
        <v>0.84538775190280535</v>
      </c>
      <c r="L171" s="116">
        <v>0.81583182447027336</v>
      </c>
      <c r="M171" s="116">
        <v>0.87445640721448215</v>
      </c>
      <c r="N171" s="115">
        <v>31115907</v>
      </c>
      <c r="O171" s="60" t="s">
        <v>1548</v>
      </c>
      <c r="P171" s="62" t="s">
        <v>863</v>
      </c>
      <c r="Q171" s="62" t="s">
        <v>864</v>
      </c>
      <c r="R171" s="103"/>
    </row>
    <row r="172" spans="1:18" s="13" customFormat="1" x14ac:dyDescent="0.35">
      <c r="A172" s="103" t="s">
        <v>860</v>
      </c>
      <c r="B172" s="115">
        <v>2020</v>
      </c>
      <c r="C172" s="103" t="s">
        <v>1546</v>
      </c>
      <c r="D172" s="103" t="s">
        <v>1571</v>
      </c>
      <c r="E172" s="26" t="s">
        <v>1543</v>
      </c>
      <c r="F172" s="37" t="s">
        <v>37</v>
      </c>
      <c r="G172" s="26" t="s">
        <v>362</v>
      </c>
      <c r="H172" s="26" t="s">
        <v>279</v>
      </c>
      <c r="I172" s="122">
        <v>508362</v>
      </c>
      <c r="J172" s="122">
        <v>3944</v>
      </c>
      <c r="K172" s="116">
        <v>0.91</v>
      </c>
      <c r="L172" s="116">
        <v>0.88</v>
      </c>
      <c r="M172" s="116">
        <v>0.95</v>
      </c>
      <c r="N172" s="115">
        <v>31115907</v>
      </c>
      <c r="O172" s="60" t="s">
        <v>329</v>
      </c>
      <c r="P172" s="62" t="s">
        <v>863</v>
      </c>
      <c r="Q172" s="62" t="s">
        <v>864</v>
      </c>
      <c r="R172" s="103"/>
    </row>
    <row r="173" spans="1:18" s="13" customFormat="1" x14ac:dyDescent="0.35">
      <c r="A173" s="103" t="s">
        <v>860</v>
      </c>
      <c r="B173" s="115">
        <v>2020</v>
      </c>
      <c r="C173" s="103" t="s">
        <v>1552</v>
      </c>
      <c r="D173" s="103" t="s">
        <v>1572</v>
      </c>
      <c r="E173" s="26" t="s">
        <v>1541</v>
      </c>
      <c r="F173" s="37" t="s">
        <v>37</v>
      </c>
      <c r="G173" s="26" t="s">
        <v>362</v>
      </c>
      <c r="H173" s="26" t="s">
        <v>279</v>
      </c>
      <c r="I173" s="122">
        <v>508362</v>
      </c>
      <c r="J173" s="122">
        <v>1632</v>
      </c>
      <c r="K173" s="116">
        <v>0.80836267698594122</v>
      </c>
      <c r="L173" s="116">
        <v>0.76282789628626968</v>
      </c>
      <c r="M173" s="116">
        <v>0.85269931423667167</v>
      </c>
      <c r="N173" s="115">
        <v>31115907</v>
      </c>
      <c r="O173" s="60" t="s">
        <v>1548</v>
      </c>
      <c r="P173" s="62" t="s">
        <v>863</v>
      </c>
      <c r="Q173" s="62" t="s">
        <v>864</v>
      </c>
      <c r="R173" s="103"/>
    </row>
    <row r="174" spans="1:18" s="13" customFormat="1" x14ac:dyDescent="0.35">
      <c r="A174" s="103" t="s">
        <v>860</v>
      </c>
      <c r="B174" s="115">
        <v>2020</v>
      </c>
      <c r="C174" s="103" t="s">
        <v>1552</v>
      </c>
      <c r="D174" s="103" t="s">
        <v>1572</v>
      </c>
      <c r="E174" s="26" t="s">
        <v>1543</v>
      </c>
      <c r="F174" s="37" t="s">
        <v>37</v>
      </c>
      <c r="G174" s="26" t="s">
        <v>362</v>
      </c>
      <c r="H174" s="26" t="s">
        <v>279</v>
      </c>
      <c r="I174" s="122">
        <v>508362</v>
      </c>
      <c r="J174" s="122">
        <v>1632</v>
      </c>
      <c r="K174" s="116">
        <v>0.86</v>
      </c>
      <c r="L174" s="116">
        <v>0.82</v>
      </c>
      <c r="M174" s="116">
        <v>0.91</v>
      </c>
      <c r="N174" s="115">
        <v>31115907</v>
      </c>
      <c r="O174" s="60" t="s">
        <v>329</v>
      </c>
      <c r="P174" s="62" t="s">
        <v>863</v>
      </c>
      <c r="Q174" s="62" t="s">
        <v>864</v>
      </c>
      <c r="R174" s="103"/>
    </row>
    <row r="175" spans="1:18" s="13" customFormat="1" x14ac:dyDescent="0.35">
      <c r="A175" s="103" t="s">
        <v>860</v>
      </c>
      <c r="B175" s="115">
        <v>2020</v>
      </c>
      <c r="C175" s="103" t="s">
        <v>387</v>
      </c>
      <c r="D175" s="103" t="s">
        <v>387</v>
      </c>
      <c r="E175" s="24" t="s">
        <v>1541</v>
      </c>
      <c r="F175" s="32" t="s">
        <v>37</v>
      </c>
      <c r="G175" s="24" t="s">
        <v>362</v>
      </c>
      <c r="H175" s="26" t="s">
        <v>279</v>
      </c>
      <c r="I175" s="122">
        <v>508362</v>
      </c>
      <c r="J175" s="122">
        <v>522</v>
      </c>
      <c r="K175" s="116">
        <v>1.0467993244943632</v>
      </c>
      <c r="L175" s="116">
        <v>0.9590349381430906</v>
      </c>
      <c r="M175" s="116">
        <v>1.1438767835980086</v>
      </c>
      <c r="N175" s="115">
        <v>31115907</v>
      </c>
      <c r="O175" s="59" t="s">
        <v>1548</v>
      </c>
      <c r="P175" s="62" t="s">
        <v>863</v>
      </c>
      <c r="Q175" s="62" t="s">
        <v>864</v>
      </c>
      <c r="R175" s="103"/>
    </row>
    <row r="176" spans="1:18" s="13" customFormat="1" x14ac:dyDescent="0.35">
      <c r="A176" s="103" t="s">
        <v>860</v>
      </c>
      <c r="B176" s="115">
        <v>2020</v>
      </c>
      <c r="C176" s="103" t="s">
        <v>387</v>
      </c>
      <c r="D176" s="103" t="s">
        <v>387</v>
      </c>
      <c r="E176" s="24" t="s">
        <v>1543</v>
      </c>
      <c r="F176" s="32" t="s">
        <v>37</v>
      </c>
      <c r="G176" s="24" t="s">
        <v>362</v>
      </c>
      <c r="H176" s="26" t="s">
        <v>279</v>
      </c>
      <c r="I176" s="122">
        <v>508362</v>
      </c>
      <c r="J176" s="122">
        <v>522</v>
      </c>
      <c r="K176" s="116">
        <v>1.04</v>
      </c>
      <c r="L176" s="116">
        <v>0.95</v>
      </c>
      <c r="M176" s="116">
        <v>1.1399999999999999</v>
      </c>
      <c r="N176" s="115">
        <v>31115907</v>
      </c>
      <c r="O176" s="59" t="s">
        <v>329</v>
      </c>
      <c r="P176" s="62" t="s">
        <v>863</v>
      </c>
      <c r="Q176" s="62" t="s">
        <v>864</v>
      </c>
      <c r="R176" s="103"/>
    </row>
    <row r="177" spans="1:21" s="13" customFormat="1" x14ac:dyDescent="0.35">
      <c r="A177" s="103" t="s">
        <v>860</v>
      </c>
      <c r="B177" s="115">
        <v>2020</v>
      </c>
      <c r="C177" s="103" t="s">
        <v>325</v>
      </c>
      <c r="D177" s="103" t="s">
        <v>325</v>
      </c>
      <c r="E177" s="24" t="s">
        <v>1541</v>
      </c>
      <c r="F177" s="32" t="s">
        <v>37</v>
      </c>
      <c r="G177" s="24" t="s">
        <v>362</v>
      </c>
      <c r="H177" s="26" t="s">
        <v>279</v>
      </c>
      <c r="I177" s="122">
        <v>300115</v>
      </c>
      <c r="J177" s="122">
        <v>1202</v>
      </c>
      <c r="K177" s="116">
        <v>1.187841909911596</v>
      </c>
      <c r="L177" s="116">
        <v>1.118387326266191</v>
      </c>
      <c r="M177" s="116">
        <v>1.2554012366382112</v>
      </c>
      <c r="N177" s="115">
        <v>31115907</v>
      </c>
      <c r="O177" s="59" t="s">
        <v>1548</v>
      </c>
      <c r="P177" s="62" t="s">
        <v>863</v>
      </c>
      <c r="Q177" s="62" t="s">
        <v>864</v>
      </c>
      <c r="R177" s="103"/>
    </row>
    <row r="178" spans="1:21" s="13" customFormat="1" x14ac:dyDescent="0.35">
      <c r="A178" s="103" t="s">
        <v>860</v>
      </c>
      <c r="B178" s="115">
        <v>2020</v>
      </c>
      <c r="C178" s="103" t="s">
        <v>325</v>
      </c>
      <c r="D178" s="103" t="s">
        <v>325</v>
      </c>
      <c r="E178" s="103" t="s">
        <v>1543</v>
      </c>
      <c r="F178" s="32" t="s">
        <v>37</v>
      </c>
      <c r="G178" s="24" t="s">
        <v>362</v>
      </c>
      <c r="H178" s="26" t="s">
        <v>279</v>
      </c>
      <c r="I178" s="122">
        <v>300115</v>
      </c>
      <c r="J178" s="122">
        <v>1202</v>
      </c>
      <c r="K178" s="116">
        <v>1.23</v>
      </c>
      <c r="L178" s="116">
        <v>1.1499999999999999</v>
      </c>
      <c r="M178" s="116">
        <v>1.31</v>
      </c>
      <c r="N178" s="115">
        <v>31115907</v>
      </c>
      <c r="O178" s="59" t="s">
        <v>329</v>
      </c>
      <c r="P178" s="62" t="s">
        <v>863</v>
      </c>
      <c r="Q178" s="62" t="s">
        <v>864</v>
      </c>
      <c r="R178" s="103"/>
    </row>
    <row r="179" spans="1:21" s="13" customFormat="1" x14ac:dyDescent="0.35">
      <c r="A179" s="103" t="s">
        <v>860</v>
      </c>
      <c r="B179" s="115">
        <v>2020</v>
      </c>
      <c r="C179" s="103" t="s">
        <v>361</v>
      </c>
      <c r="D179" s="103" t="s">
        <v>361</v>
      </c>
      <c r="E179" s="24" t="s">
        <v>1541</v>
      </c>
      <c r="F179" s="32" t="s">
        <v>37</v>
      </c>
      <c r="G179" s="24" t="s">
        <v>362</v>
      </c>
      <c r="H179" s="26" t="s">
        <v>279</v>
      </c>
      <c r="I179" s="122">
        <v>300115</v>
      </c>
      <c r="J179" s="122">
        <v>519</v>
      </c>
      <c r="K179" s="116">
        <v>1.0990861623663299</v>
      </c>
      <c r="L179" s="116">
        <v>1</v>
      </c>
      <c r="M179" s="116">
        <v>1.2002601737547389</v>
      </c>
      <c r="N179" s="115">
        <v>31115907</v>
      </c>
      <c r="O179" s="59" t="s">
        <v>1548</v>
      </c>
      <c r="P179" s="62" t="s">
        <v>863</v>
      </c>
      <c r="Q179" s="62" t="s">
        <v>864</v>
      </c>
      <c r="R179" s="103"/>
    </row>
    <row r="180" spans="1:21" s="13" customFormat="1" x14ac:dyDescent="0.35">
      <c r="A180" s="103" t="s">
        <v>860</v>
      </c>
      <c r="B180" s="115">
        <v>2020</v>
      </c>
      <c r="C180" s="103" t="s">
        <v>361</v>
      </c>
      <c r="D180" s="103" t="s">
        <v>361</v>
      </c>
      <c r="E180" s="24" t="s">
        <v>1543</v>
      </c>
      <c r="F180" s="32" t="s">
        <v>37</v>
      </c>
      <c r="G180" s="24" t="s">
        <v>362</v>
      </c>
      <c r="H180" s="26" t="s">
        <v>279</v>
      </c>
      <c r="I180" s="122">
        <v>300115</v>
      </c>
      <c r="J180" s="122">
        <v>519</v>
      </c>
      <c r="K180" s="116">
        <v>1.1100000000000001</v>
      </c>
      <c r="L180" s="116">
        <v>1</v>
      </c>
      <c r="M180" s="116">
        <v>1.24</v>
      </c>
      <c r="N180" s="115">
        <v>31115907</v>
      </c>
      <c r="O180" s="59" t="s">
        <v>329</v>
      </c>
      <c r="P180" s="62" t="s">
        <v>863</v>
      </c>
      <c r="Q180" s="62" t="s">
        <v>864</v>
      </c>
      <c r="R180" s="103"/>
    </row>
    <row r="181" spans="1:21" x14ac:dyDescent="0.35">
      <c r="A181" s="103" t="s">
        <v>860</v>
      </c>
      <c r="B181" s="115">
        <v>2020</v>
      </c>
      <c r="C181" s="103" t="s">
        <v>540</v>
      </c>
      <c r="D181" s="103" t="s">
        <v>540</v>
      </c>
      <c r="E181" s="24" t="s">
        <v>1541</v>
      </c>
      <c r="F181" s="32" t="s">
        <v>37</v>
      </c>
      <c r="G181" s="24" t="s">
        <v>362</v>
      </c>
      <c r="H181" s="26" t="s">
        <v>279</v>
      </c>
      <c r="I181" s="122">
        <v>288492</v>
      </c>
      <c r="J181" s="122">
        <v>698</v>
      </c>
      <c r="K181" s="116">
        <v>1.0990861623663293</v>
      </c>
      <c r="L181" s="116">
        <v>1.020182721843842</v>
      </c>
      <c r="M181" s="116">
        <v>1.187841909911596</v>
      </c>
      <c r="N181" s="115">
        <v>31115907</v>
      </c>
      <c r="O181" s="59" t="s">
        <v>1548</v>
      </c>
      <c r="P181" s="62" t="s">
        <v>863</v>
      </c>
      <c r="Q181" s="62" t="s">
        <v>864</v>
      </c>
      <c r="R181" s="103"/>
    </row>
    <row r="182" spans="1:21" x14ac:dyDescent="0.35">
      <c r="A182" s="103" t="s">
        <v>860</v>
      </c>
      <c r="B182" s="115">
        <v>2020</v>
      </c>
      <c r="C182" s="103" t="s">
        <v>540</v>
      </c>
      <c r="D182" s="103" t="s">
        <v>540</v>
      </c>
      <c r="E182" s="24" t="s">
        <v>1543</v>
      </c>
      <c r="F182" s="32" t="s">
        <v>37</v>
      </c>
      <c r="G182" s="24" t="s">
        <v>362</v>
      </c>
      <c r="H182" s="26" t="s">
        <v>279</v>
      </c>
      <c r="I182" s="122">
        <v>288492</v>
      </c>
      <c r="J182" s="122">
        <v>698</v>
      </c>
      <c r="K182" s="116">
        <v>1.1399999999999999</v>
      </c>
      <c r="L182" s="116">
        <v>1.05</v>
      </c>
      <c r="M182" s="116">
        <v>1.23</v>
      </c>
      <c r="N182" s="115">
        <v>31115907</v>
      </c>
      <c r="O182" s="59" t="s">
        <v>329</v>
      </c>
      <c r="P182" s="62" t="s">
        <v>863</v>
      </c>
      <c r="Q182" s="62" t="s">
        <v>864</v>
      </c>
      <c r="R182" s="103"/>
    </row>
    <row r="183" spans="1:21" x14ac:dyDescent="0.35">
      <c r="A183" s="103" t="s">
        <v>860</v>
      </c>
      <c r="B183" s="115">
        <v>2020</v>
      </c>
      <c r="C183" s="54" t="s">
        <v>469</v>
      </c>
      <c r="D183" s="54" t="s">
        <v>469</v>
      </c>
      <c r="E183" s="24" t="s">
        <v>1541</v>
      </c>
      <c r="F183" s="32" t="s">
        <v>37</v>
      </c>
      <c r="G183" s="24" t="s">
        <v>362</v>
      </c>
      <c r="H183" s="26" t="s">
        <v>279</v>
      </c>
      <c r="I183" s="122">
        <v>288492</v>
      </c>
      <c r="J183" s="122">
        <v>275</v>
      </c>
      <c r="K183" s="116">
        <v>1.603099707284378</v>
      </c>
      <c r="L183" s="116">
        <v>1.4428368648055026</v>
      </c>
      <c r="M183" s="116">
        <v>1.7817299276902343</v>
      </c>
      <c r="N183" s="115">
        <v>31115907</v>
      </c>
      <c r="O183" s="59" t="s">
        <v>1548</v>
      </c>
      <c r="P183" s="62" t="s">
        <v>863</v>
      </c>
      <c r="Q183" s="62" t="s">
        <v>864</v>
      </c>
      <c r="R183" s="103"/>
    </row>
    <row r="184" spans="1:21" x14ac:dyDescent="0.35">
      <c r="A184" s="103" t="s">
        <v>860</v>
      </c>
      <c r="B184" s="115">
        <v>2020</v>
      </c>
      <c r="C184" s="54" t="s">
        <v>469</v>
      </c>
      <c r="D184" s="54" t="s">
        <v>469</v>
      </c>
      <c r="E184" s="24" t="s">
        <v>1543</v>
      </c>
      <c r="F184" s="32" t="s">
        <v>37</v>
      </c>
      <c r="G184" s="24" t="s">
        <v>362</v>
      </c>
      <c r="H184" s="26" t="s">
        <v>279</v>
      </c>
      <c r="I184" s="122">
        <v>288492</v>
      </c>
      <c r="J184" s="122">
        <v>275</v>
      </c>
      <c r="K184" s="116">
        <v>1.67</v>
      </c>
      <c r="L184" s="116">
        <v>1.48</v>
      </c>
      <c r="M184" s="116">
        <v>1.89</v>
      </c>
      <c r="N184" s="115">
        <v>31115907</v>
      </c>
      <c r="O184" s="59" t="s">
        <v>329</v>
      </c>
      <c r="P184" s="62" t="s">
        <v>863</v>
      </c>
      <c r="Q184" s="62" t="s">
        <v>864</v>
      </c>
      <c r="R184" s="103"/>
    </row>
    <row r="185" spans="1:21" x14ac:dyDescent="0.35">
      <c r="A185" s="103" t="s">
        <v>860</v>
      </c>
      <c r="B185" s="115">
        <v>2020</v>
      </c>
      <c r="C185" s="103" t="s">
        <v>379</v>
      </c>
      <c r="D185" s="103" t="s">
        <v>379</v>
      </c>
      <c r="E185" s="24" t="s">
        <v>1541</v>
      </c>
      <c r="F185" s="32" t="s">
        <v>37</v>
      </c>
      <c r="G185" s="24" t="s">
        <v>362</v>
      </c>
      <c r="H185" s="26" t="s">
        <v>279</v>
      </c>
      <c r="I185" s="122">
        <v>288492</v>
      </c>
      <c r="J185" s="122">
        <v>264</v>
      </c>
      <c r="K185" s="116">
        <v>1.0861280450038857</v>
      </c>
      <c r="L185" s="116">
        <v>0.9590349381430906</v>
      </c>
      <c r="M185" s="116">
        <v>1.224914082125333</v>
      </c>
      <c r="N185" s="115">
        <v>31115907</v>
      </c>
      <c r="O185" s="59" t="s">
        <v>1548</v>
      </c>
      <c r="P185" s="62" t="s">
        <v>863</v>
      </c>
      <c r="Q185" s="62" t="s">
        <v>864</v>
      </c>
      <c r="R185" s="103"/>
      <c r="U185" s="2"/>
    </row>
    <row r="186" spans="1:21" x14ac:dyDescent="0.35">
      <c r="A186" s="103" t="s">
        <v>860</v>
      </c>
      <c r="B186" s="115">
        <v>2020</v>
      </c>
      <c r="C186" s="103" t="s">
        <v>379</v>
      </c>
      <c r="D186" s="103" t="s">
        <v>379</v>
      </c>
      <c r="E186" s="24" t="s">
        <v>1543</v>
      </c>
      <c r="F186" s="32" t="s">
        <v>37</v>
      </c>
      <c r="G186" s="24" t="s">
        <v>362</v>
      </c>
      <c r="H186" s="26" t="s">
        <v>279</v>
      </c>
      <c r="I186" s="122">
        <v>288492</v>
      </c>
      <c r="J186" s="122">
        <v>264</v>
      </c>
      <c r="K186" s="116">
        <v>1.08</v>
      </c>
      <c r="L186" s="116">
        <v>0.95</v>
      </c>
      <c r="M186" s="116">
        <v>1.24</v>
      </c>
      <c r="N186" s="115">
        <v>31115907</v>
      </c>
      <c r="O186" s="59" t="s">
        <v>329</v>
      </c>
      <c r="P186" s="62" t="s">
        <v>863</v>
      </c>
      <c r="Q186" s="62" t="s">
        <v>864</v>
      </c>
      <c r="R186" s="103"/>
      <c r="U186" s="2"/>
    </row>
    <row r="187" spans="1:21" x14ac:dyDescent="0.35">
      <c r="A187" s="103" t="s">
        <v>860</v>
      </c>
      <c r="B187" s="115">
        <v>2020</v>
      </c>
      <c r="C187" s="103" t="s">
        <v>1555</v>
      </c>
      <c r="D187" s="103" t="s">
        <v>1573</v>
      </c>
      <c r="E187" s="26" t="s">
        <v>1541</v>
      </c>
      <c r="F187" s="37" t="s">
        <v>37</v>
      </c>
      <c r="G187" s="26" t="s">
        <v>362</v>
      </c>
      <c r="H187" s="26" t="s">
        <v>279</v>
      </c>
      <c r="I187" s="122">
        <v>208225.07519999999</v>
      </c>
      <c r="J187" s="122">
        <v>263</v>
      </c>
      <c r="K187" s="116">
        <v>1.1055378111174499</v>
      </c>
      <c r="L187" s="116">
        <v>0.96591999703272935</v>
      </c>
      <c r="M187" s="116">
        <v>1.2614560388391902</v>
      </c>
      <c r="N187" s="115">
        <v>31115907</v>
      </c>
      <c r="O187" s="60" t="s">
        <v>1548</v>
      </c>
      <c r="P187" s="62" t="s">
        <v>863</v>
      </c>
      <c r="Q187" s="62" t="s">
        <v>864</v>
      </c>
      <c r="R187" s="103"/>
      <c r="U187" s="2"/>
    </row>
    <row r="188" spans="1:21" x14ac:dyDescent="0.35">
      <c r="A188" s="119" t="s">
        <v>860</v>
      </c>
      <c r="B188" s="120">
        <v>2020</v>
      </c>
      <c r="C188" s="119" t="s">
        <v>1555</v>
      </c>
      <c r="D188" s="119" t="s">
        <v>1573</v>
      </c>
      <c r="E188" s="119" t="s">
        <v>1543</v>
      </c>
      <c r="F188" s="56" t="s">
        <v>37</v>
      </c>
      <c r="G188" s="28" t="s">
        <v>362</v>
      </c>
      <c r="H188" s="28" t="s">
        <v>279</v>
      </c>
      <c r="I188" s="123">
        <v>208225.07519999999</v>
      </c>
      <c r="J188" s="123">
        <v>263</v>
      </c>
      <c r="K188" s="121">
        <v>1.1299999999999999</v>
      </c>
      <c r="L188" s="121">
        <v>0.99</v>
      </c>
      <c r="M188" s="121">
        <v>1.29</v>
      </c>
      <c r="N188" s="120">
        <v>31115907</v>
      </c>
      <c r="O188" s="61" t="s">
        <v>329</v>
      </c>
      <c r="P188" s="63" t="s">
        <v>863</v>
      </c>
      <c r="Q188" s="63" t="s">
        <v>864</v>
      </c>
      <c r="R188" s="119"/>
      <c r="U188" s="2"/>
    </row>
    <row r="189" spans="1:21" x14ac:dyDescent="0.35">
      <c r="H189" s="3"/>
    </row>
    <row r="190" spans="1:21" x14ac:dyDescent="0.35">
      <c r="I190" s="14"/>
    </row>
    <row r="203" spans="3:6" x14ac:dyDescent="0.35">
      <c r="C203" s="15"/>
      <c r="D203" s="15"/>
      <c r="F203" s="15"/>
    </row>
    <row r="204" spans="3:6" x14ac:dyDescent="0.35">
      <c r="C204" s="15"/>
      <c r="D204" s="15"/>
      <c r="F204" s="15"/>
    </row>
    <row r="205" spans="3:6" x14ac:dyDescent="0.35">
      <c r="C205" s="15"/>
      <c r="D205" s="15"/>
      <c r="F205" s="15"/>
    </row>
    <row r="206" spans="3:6" x14ac:dyDescent="0.35">
      <c r="C206" s="15"/>
      <c r="D206" s="15"/>
      <c r="F206" s="15"/>
    </row>
    <row r="207" spans="3:6" x14ac:dyDescent="0.35">
      <c r="C207" s="15"/>
      <c r="D207" s="15"/>
      <c r="F207" s="15"/>
    </row>
    <row r="208" spans="3:6" x14ac:dyDescent="0.35">
      <c r="C208" s="15"/>
      <c r="D208" s="15"/>
      <c r="F208" s="15"/>
    </row>
  </sheetData>
  <autoFilter ref="A2:R188" xr:uid="{2FF85758-9703-4E55-AFFF-F5A3FDD42639}"/>
  <mergeCells count="2">
    <mergeCell ref="A1:M1"/>
    <mergeCell ref="N1:R1"/>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189C3F-BDFA-4013-8C1C-1DD732B12E51}">
  <sheetPr>
    <tabColor theme="6" tint="0.79998168889431442"/>
  </sheetPr>
  <dimension ref="A1:V70"/>
  <sheetViews>
    <sheetView zoomScale="70" zoomScaleNormal="70" workbookViewId="0">
      <selection activeCell="R109" sqref="R109"/>
    </sheetView>
  </sheetViews>
  <sheetFormatPr defaultRowHeight="14.5" x14ac:dyDescent="0.35"/>
  <cols>
    <col min="1" max="1" width="21.26953125" customWidth="1"/>
    <col min="2" max="2" width="11.453125" customWidth="1"/>
    <col min="3" max="3" width="33.54296875" bestFit="1" customWidth="1"/>
    <col min="4" max="4" width="28.81640625" bestFit="1" customWidth="1"/>
    <col min="5" max="5" width="17" bestFit="1" customWidth="1"/>
    <col min="6" max="6" width="14.81640625" customWidth="1"/>
    <col min="7" max="7" width="11.453125" bestFit="1" customWidth="1"/>
    <col min="8" max="8" width="28.7265625" customWidth="1"/>
    <col min="9" max="9" width="44.54296875" customWidth="1"/>
    <col min="10" max="10" width="23.453125" customWidth="1"/>
    <col min="11" max="11" width="40.1796875" customWidth="1"/>
    <col min="12" max="12" width="11.81640625" bestFit="1" customWidth="1"/>
    <col min="13" max="13" width="13.1796875" customWidth="1"/>
    <col min="14" max="16" width="14.1796875" bestFit="1" customWidth="1"/>
    <col min="17" max="17" width="57.81640625" bestFit="1" customWidth="1"/>
    <col min="18" max="18" width="23.81640625" customWidth="1"/>
    <col min="19" max="19" width="26.7265625" customWidth="1"/>
    <col min="20" max="20" width="155.54296875" bestFit="1" customWidth="1"/>
    <col min="21" max="21" width="42.54296875" bestFit="1" customWidth="1"/>
    <col min="22" max="22" width="73.1796875" bestFit="1" customWidth="1"/>
  </cols>
  <sheetData>
    <row r="1" spans="1:22" ht="18.5" x14ac:dyDescent="0.45">
      <c r="A1" s="158" t="s">
        <v>1574</v>
      </c>
      <c r="B1" s="159"/>
      <c r="C1" s="159"/>
      <c r="D1" s="160"/>
      <c r="E1" s="161" t="s">
        <v>1575</v>
      </c>
      <c r="F1" s="161"/>
      <c r="G1" s="161"/>
      <c r="H1" s="161"/>
      <c r="I1" s="162" t="s">
        <v>1576</v>
      </c>
      <c r="J1" s="162"/>
      <c r="K1" s="162"/>
      <c r="L1" s="163" t="s">
        <v>1577</v>
      </c>
      <c r="M1" s="163"/>
      <c r="N1" s="163"/>
      <c r="O1" s="163"/>
      <c r="P1" s="163"/>
      <c r="Q1" s="163"/>
      <c r="R1" s="163"/>
      <c r="S1" s="157" t="s">
        <v>236</v>
      </c>
      <c r="T1" s="157"/>
      <c r="U1" s="157"/>
      <c r="V1" s="157"/>
    </row>
    <row r="2" spans="1:22" ht="42.65" customHeight="1" x14ac:dyDescent="0.35">
      <c r="A2" s="49" t="s">
        <v>237</v>
      </c>
      <c r="B2" s="49" t="s">
        <v>238</v>
      </c>
      <c r="C2" s="49" t="s">
        <v>239</v>
      </c>
      <c r="D2" s="49" t="s">
        <v>240</v>
      </c>
      <c r="E2" s="50" t="s">
        <v>1578</v>
      </c>
      <c r="F2" s="50" t="s">
        <v>1579</v>
      </c>
      <c r="G2" s="50" t="s">
        <v>1580</v>
      </c>
      <c r="H2" s="50" t="s">
        <v>260</v>
      </c>
      <c r="I2" s="97" t="s">
        <v>1581</v>
      </c>
      <c r="J2" s="97" t="s">
        <v>1582</v>
      </c>
      <c r="K2" s="97" t="s">
        <v>1583</v>
      </c>
      <c r="L2" s="51" t="s">
        <v>245</v>
      </c>
      <c r="M2" s="51" t="s">
        <v>1584</v>
      </c>
      <c r="N2" s="52" t="s">
        <v>1536</v>
      </c>
      <c r="O2" s="52" t="s">
        <v>1526</v>
      </c>
      <c r="P2" s="52" t="s">
        <v>1527</v>
      </c>
      <c r="Q2" s="52" t="s">
        <v>1585</v>
      </c>
      <c r="R2" s="52" t="s">
        <v>261</v>
      </c>
      <c r="S2" s="53" t="s">
        <v>1586</v>
      </c>
      <c r="T2" s="53" t="s">
        <v>1538</v>
      </c>
      <c r="U2" s="53" t="s">
        <v>265</v>
      </c>
      <c r="V2" s="53" t="s">
        <v>266</v>
      </c>
    </row>
    <row r="3" spans="1:22" s="10" customFormat="1" x14ac:dyDescent="0.35">
      <c r="A3" s="124" t="s">
        <v>1587</v>
      </c>
      <c r="B3" s="125">
        <v>2021</v>
      </c>
      <c r="C3" s="124" t="s">
        <v>268</v>
      </c>
      <c r="D3" s="124" t="s">
        <v>268</v>
      </c>
      <c r="E3" s="124" t="s">
        <v>1588</v>
      </c>
      <c r="F3" s="95">
        <v>100418</v>
      </c>
      <c r="G3" s="124" t="s">
        <v>1589</v>
      </c>
      <c r="H3" s="125">
        <v>30108127</v>
      </c>
      <c r="I3" s="124" t="s">
        <v>1590</v>
      </c>
      <c r="J3" s="124" t="s">
        <v>1591</v>
      </c>
      <c r="K3" s="126">
        <v>32893372</v>
      </c>
      <c r="L3" s="95">
        <v>277</v>
      </c>
      <c r="M3" s="95">
        <v>2107</v>
      </c>
      <c r="N3" s="127">
        <v>2.0495770461015965</v>
      </c>
      <c r="O3" s="127">
        <v>1.0785774530989785</v>
      </c>
      <c r="P3" s="127">
        <v>3.8912319114872167</v>
      </c>
      <c r="Q3" s="124" t="s">
        <v>1592</v>
      </c>
      <c r="R3" s="124" t="s">
        <v>329</v>
      </c>
      <c r="S3" s="125">
        <v>32893372</v>
      </c>
      <c r="T3" s="103" t="s">
        <v>1593</v>
      </c>
      <c r="U3" s="103" t="s">
        <v>1594</v>
      </c>
      <c r="V3" s="124"/>
    </row>
    <row r="4" spans="1:22" s="10" customFormat="1" x14ac:dyDescent="0.35">
      <c r="A4" s="124" t="s">
        <v>1595</v>
      </c>
      <c r="B4" s="125">
        <v>2020</v>
      </c>
      <c r="C4" s="124" t="s">
        <v>540</v>
      </c>
      <c r="D4" s="124" t="s">
        <v>540</v>
      </c>
      <c r="E4" s="124" t="s">
        <v>1596</v>
      </c>
      <c r="F4" s="95">
        <v>173430</v>
      </c>
      <c r="G4" s="124" t="s">
        <v>1597</v>
      </c>
      <c r="H4" s="125">
        <v>28892062</v>
      </c>
      <c r="I4" s="124" t="s">
        <v>1596</v>
      </c>
      <c r="J4" s="124" t="s">
        <v>1597</v>
      </c>
      <c r="K4" s="126">
        <v>31488892</v>
      </c>
      <c r="L4" s="95">
        <v>538</v>
      </c>
      <c r="M4" s="95">
        <v>39556</v>
      </c>
      <c r="N4" s="127">
        <v>1.1040808032</v>
      </c>
      <c r="O4" s="127">
        <v>0.49842092070000005</v>
      </c>
      <c r="P4" s="127">
        <v>2.3863536598999997</v>
      </c>
      <c r="Q4" s="124" t="s">
        <v>1592</v>
      </c>
      <c r="R4" s="124" t="s">
        <v>1598</v>
      </c>
      <c r="S4" s="125">
        <v>32981178</v>
      </c>
      <c r="T4" s="103" t="s">
        <v>1599</v>
      </c>
      <c r="U4" s="103" t="s">
        <v>1600</v>
      </c>
      <c r="V4" s="124"/>
    </row>
    <row r="5" spans="1:22" s="10" customFormat="1" x14ac:dyDescent="0.35">
      <c r="A5" s="124" t="s">
        <v>1601</v>
      </c>
      <c r="B5" s="125">
        <v>2021</v>
      </c>
      <c r="C5" s="124" t="s">
        <v>393</v>
      </c>
      <c r="D5" s="124" t="s">
        <v>393</v>
      </c>
      <c r="E5" s="124" t="s">
        <v>1602</v>
      </c>
      <c r="F5" s="95" t="s">
        <v>1603</v>
      </c>
      <c r="G5" s="124" t="s">
        <v>1597</v>
      </c>
      <c r="H5" s="125">
        <v>33506574</v>
      </c>
      <c r="I5" s="124" t="s">
        <v>1604</v>
      </c>
      <c r="J5" s="124" t="s">
        <v>1597</v>
      </c>
      <c r="K5" s="126">
        <v>29471430</v>
      </c>
      <c r="L5" s="95">
        <v>994</v>
      </c>
      <c r="M5" s="95">
        <v>9963</v>
      </c>
      <c r="N5" s="127">
        <v>1.1019869261066659</v>
      </c>
      <c r="O5" s="127">
        <v>1.0335550649901863</v>
      </c>
      <c r="P5" s="127">
        <v>1.1544562959859641</v>
      </c>
      <c r="Q5" s="124" t="s">
        <v>1605</v>
      </c>
      <c r="R5" s="124" t="s">
        <v>329</v>
      </c>
      <c r="S5" s="125">
        <v>33506574</v>
      </c>
      <c r="T5" s="103" t="s">
        <v>1606</v>
      </c>
      <c r="U5" s="103" t="s">
        <v>1607</v>
      </c>
      <c r="V5" s="124"/>
    </row>
    <row r="6" spans="1:22" s="10" customFormat="1" x14ac:dyDescent="0.35">
      <c r="A6" s="124" t="s">
        <v>1608</v>
      </c>
      <c r="B6" s="125">
        <v>2024</v>
      </c>
      <c r="C6" s="124" t="s">
        <v>393</v>
      </c>
      <c r="D6" s="124" t="s">
        <v>393</v>
      </c>
      <c r="E6" s="124" t="s">
        <v>1596</v>
      </c>
      <c r="F6" s="95">
        <v>158284</v>
      </c>
      <c r="G6" s="124" t="s">
        <v>1597</v>
      </c>
      <c r="H6" s="125">
        <v>28189464</v>
      </c>
      <c r="I6" s="124" t="s">
        <v>1596</v>
      </c>
      <c r="J6" s="124" t="s">
        <v>1597</v>
      </c>
      <c r="K6" s="126" t="s">
        <v>1609</v>
      </c>
      <c r="L6" s="95">
        <v>7062</v>
      </c>
      <c r="M6" s="95">
        <v>195745</v>
      </c>
      <c r="N6" s="127">
        <v>1.2281786114340134</v>
      </c>
      <c r="O6" s="127">
        <v>0.88459973497586775</v>
      </c>
      <c r="P6" s="127">
        <v>1.7095665740576322</v>
      </c>
      <c r="Q6" s="124" t="s">
        <v>1592</v>
      </c>
      <c r="R6" s="124" t="s">
        <v>329</v>
      </c>
      <c r="S6" s="125">
        <v>38658636</v>
      </c>
      <c r="T6" s="103" t="s">
        <v>1610</v>
      </c>
      <c r="U6" s="103" t="s">
        <v>1611</v>
      </c>
      <c r="V6" s="124"/>
    </row>
    <row r="7" spans="1:22" s="10" customFormat="1" x14ac:dyDescent="0.35">
      <c r="A7" s="124" t="s">
        <v>1595</v>
      </c>
      <c r="B7" s="125">
        <v>2020</v>
      </c>
      <c r="C7" s="124" t="s">
        <v>469</v>
      </c>
      <c r="D7" s="124" t="s">
        <v>469</v>
      </c>
      <c r="E7" s="124" t="s">
        <v>1596</v>
      </c>
      <c r="F7" s="95">
        <v>173430</v>
      </c>
      <c r="G7" s="124" t="s">
        <v>1597</v>
      </c>
      <c r="H7" s="125">
        <v>28892062</v>
      </c>
      <c r="I7" s="124" t="s">
        <v>1596</v>
      </c>
      <c r="J7" s="124" t="s">
        <v>1597</v>
      </c>
      <c r="K7" s="126">
        <v>31488892</v>
      </c>
      <c r="L7" s="95">
        <v>909</v>
      </c>
      <c r="M7" s="95">
        <v>39556</v>
      </c>
      <c r="N7" s="127">
        <v>2.7027081631999996</v>
      </c>
      <c r="O7" s="127">
        <v>1.4693280768000003</v>
      </c>
      <c r="P7" s="127">
        <v>5.0049003167999979</v>
      </c>
      <c r="Q7" s="124" t="s">
        <v>1592</v>
      </c>
      <c r="R7" s="124" t="s">
        <v>1598</v>
      </c>
      <c r="S7" s="125">
        <v>32981178</v>
      </c>
      <c r="T7" s="103" t="s">
        <v>1599</v>
      </c>
      <c r="U7" s="103" t="s">
        <v>1600</v>
      </c>
      <c r="V7" s="124"/>
    </row>
    <row r="8" spans="1:22" s="10" customFormat="1" x14ac:dyDescent="0.35">
      <c r="A8" s="124" t="s">
        <v>1612</v>
      </c>
      <c r="B8" s="125">
        <v>2017</v>
      </c>
      <c r="C8" s="124" t="s">
        <v>488</v>
      </c>
      <c r="D8" s="124" t="s">
        <v>488</v>
      </c>
      <c r="E8" s="124" t="s">
        <v>1613</v>
      </c>
      <c r="F8" s="95">
        <v>86757</v>
      </c>
      <c r="G8" s="124" t="s">
        <v>1597</v>
      </c>
      <c r="H8" s="125">
        <v>24861553</v>
      </c>
      <c r="I8" s="124" t="s">
        <v>1614</v>
      </c>
      <c r="J8" s="124" t="s">
        <v>1597</v>
      </c>
      <c r="K8" s="126">
        <v>22037551</v>
      </c>
      <c r="L8" s="95">
        <v>2631</v>
      </c>
      <c r="M8" s="95">
        <v>4373</v>
      </c>
      <c r="N8" s="127">
        <v>1.0730207039260895</v>
      </c>
      <c r="O8" s="127">
        <v>1.0208419589664788</v>
      </c>
      <c r="P8" s="127">
        <v>1.1253011782883466</v>
      </c>
      <c r="Q8" s="124" t="s">
        <v>1615</v>
      </c>
      <c r="R8" s="124" t="s">
        <v>329</v>
      </c>
      <c r="S8" s="125">
        <v>28635950</v>
      </c>
      <c r="T8" s="103" t="s">
        <v>1616</v>
      </c>
      <c r="U8" s="103" t="s">
        <v>1617</v>
      </c>
      <c r="V8" s="124"/>
    </row>
    <row r="9" spans="1:22" s="10" customFormat="1" x14ac:dyDescent="0.35">
      <c r="A9" s="124" t="s">
        <v>904</v>
      </c>
      <c r="B9" s="125">
        <v>2024</v>
      </c>
      <c r="C9" s="124" t="s">
        <v>488</v>
      </c>
      <c r="D9" s="124" t="s">
        <v>488</v>
      </c>
      <c r="E9" s="124" t="s">
        <v>1618</v>
      </c>
      <c r="F9" s="67">
        <v>236117</v>
      </c>
      <c r="G9" s="124" t="s">
        <v>1597</v>
      </c>
      <c r="H9" s="125" t="s">
        <v>1619</v>
      </c>
      <c r="I9" s="124" t="s">
        <v>1618</v>
      </c>
      <c r="J9" s="124" t="s">
        <v>1597</v>
      </c>
      <c r="K9" s="126">
        <v>36777999</v>
      </c>
      <c r="L9" s="95">
        <v>8299</v>
      </c>
      <c r="M9" s="95">
        <v>231121</v>
      </c>
      <c r="N9" s="127">
        <v>1</v>
      </c>
      <c r="O9" s="127">
        <v>0.81537269759999997</v>
      </c>
      <c r="P9" s="127">
        <v>1.1592740742999998</v>
      </c>
      <c r="Q9" s="124" t="s">
        <v>1592</v>
      </c>
      <c r="R9" s="124" t="s">
        <v>1598</v>
      </c>
      <c r="S9" s="125">
        <v>37917198</v>
      </c>
      <c r="T9" s="103" t="s">
        <v>1620</v>
      </c>
      <c r="U9" s="103" t="s">
        <v>1621</v>
      </c>
      <c r="V9" s="124"/>
    </row>
    <row r="10" spans="1:22" s="10" customFormat="1" x14ac:dyDescent="0.35">
      <c r="A10" s="124" t="s">
        <v>1427</v>
      </c>
      <c r="B10" s="125">
        <v>2024</v>
      </c>
      <c r="C10" s="124" t="s">
        <v>283</v>
      </c>
      <c r="D10" s="124" t="s">
        <v>283</v>
      </c>
      <c r="E10" s="124" t="s">
        <v>1596</v>
      </c>
      <c r="F10" s="67">
        <v>163853</v>
      </c>
      <c r="G10" s="124" t="s">
        <v>1597</v>
      </c>
      <c r="H10" s="125">
        <v>34594039</v>
      </c>
      <c r="I10" s="124" t="s">
        <v>1596</v>
      </c>
      <c r="J10" s="124" t="s">
        <v>1597</v>
      </c>
      <c r="K10" s="126">
        <v>34594039</v>
      </c>
      <c r="L10" s="95">
        <v>2122</v>
      </c>
      <c r="M10" s="95">
        <v>159201</v>
      </c>
      <c r="N10" s="127">
        <v>1.16544330165403</v>
      </c>
      <c r="O10" s="127">
        <v>0.84619999999999995</v>
      </c>
      <c r="P10" s="127">
        <v>1.6052</v>
      </c>
      <c r="Q10" s="124" t="s">
        <v>1605</v>
      </c>
      <c r="R10" s="124" t="s">
        <v>329</v>
      </c>
      <c r="S10" s="125">
        <v>38977823</v>
      </c>
      <c r="T10" s="103" t="s">
        <v>1622</v>
      </c>
      <c r="U10" s="103" t="s">
        <v>1623</v>
      </c>
      <c r="V10" s="124"/>
    </row>
    <row r="11" spans="1:22" s="10" customFormat="1" x14ac:dyDescent="0.35">
      <c r="A11" s="124" t="s">
        <v>1608</v>
      </c>
      <c r="B11" s="125">
        <v>2024</v>
      </c>
      <c r="C11" s="124" t="s">
        <v>1624</v>
      </c>
      <c r="D11" s="124" t="s">
        <v>1624</v>
      </c>
      <c r="E11" s="124" t="s">
        <v>1596</v>
      </c>
      <c r="F11" s="67">
        <v>158284</v>
      </c>
      <c r="G11" s="124" t="s">
        <v>1597</v>
      </c>
      <c r="H11" s="125">
        <v>28189464</v>
      </c>
      <c r="I11" s="124" t="s">
        <v>1596</v>
      </c>
      <c r="J11" s="124" t="s">
        <v>1597</v>
      </c>
      <c r="K11" s="126" t="s">
        <v>1609</v>
      </c>
      <c r="L11" s="95">
        <v>1300</v>
      </c>
      <c r="M11" s="95">
        <v>195745</v>
      </c>
      <c r="N11" s="127">
        <v>0.98532878102033294</v>
      </c>
      <c r="O11" s="127">
        <v>0.38225912229764536</v>
      </c>
      <c r="P11" s="127">
        <v>2.5699919684433685</v>
      </c>
      <c r="Q11" s="124" t="s">
        <v>1592</v>
      </c>
      <c r="R11" s="124" t="s">
        <v>329</v>
      </c>
      <c r="S11" s="125">
        <v>38658636</v>
      </c>
      <c r="T11" s="103" t="s">
        <v>1610</v>
      </c>
      <c r="U11" s="103" t="s">
        <v>1611</v>
      </c>
      <c r="V11" s="124"/>
    </row>
    <row r="12" spans="1:22" s="10" customFormat="1" x14ac:dyDescent="0.35">
      <c r="A12" s="124" t="s">
        <v>1595</v>
      </c>
      <c r="B12" s="125">
        <v>2020</v>
      </c>
      <c r="C12" s="124" t="s">
        <v>379</v>
      </c>
      <c r="D12" s="124" t="s">
        <v>379</v>
      </c>
      <c r="E12" s="124" t="s">
        <v>1596</v>
      </c>
      <c r="F12" s="67">
        <v>173430</v>
      </c>
      <c r="G12" s="124" t="s">
        <v>1597</v>
      </c>
      <c r="H12" s="125">
        <v>28892062</v>
      </c>
      <c r="I12" s="124" t="s">
        <v>1596</v>
      </c>
      <c r="J12" s="124" t="s">
        <v>1597</v>
      </c>
      <c r="K12" s="126">
        <v>31488892</v>
      </c>
      <c r="L12" s="95">
        <v>647</v>
      </c>
      <c r="M12" s="95">
        <v>39556</v>
      </c>
      <c r="N12" s="127">
        <v>1.7623416832000005</v>
      </c>
      <c r="O12" s="127">
        <v>0.8587340256999999</v>
      </c>
      <c r="P12" s="127">
        <v>3.5723051649000008</v>
      </c>
      <c r="Q12" s="124" t="s">
        <v>1592</v>
      </c>
      <c r="R12" s="124" t="s">
        <v>1598</v>
      </c>
      <c r="S12" s="125">
        <v>32981178</v>
      </c>
      <c r="T12" s="103" t="s">
        <v>1599</v>
      </c>
      <c r="U12" s="103" t="s">
        <v>1600</v>
      </c>
      <c r="V12" s="124"/>
    </row>
    <row r="13" spans="1:22" s="10" customFormat="1" x14ac:dyDescent="0.35">
      <c r="A13" s="124" t="s">
        <v>1608</v>
      </c>
      <c r="B13" s="125">
        <v>2024</v>
      </c>
      <c r="C13" s="124" t="s">
        <v>1625</v>
      </c>
      <c r="D13" s="124" t="s">
        <v>1625</v>
      </c>
      <c r="E13" s="124" t="s">
        <v>1596</v>
      </c>
      <c r="F13" s="67">
        <v>158284</v>
      </c>
      <c r="G13" s="124" t="s">
        <v>1597</v>
      </c>
      <c r="H13" s="125">
        <v>28189464</v>
      </c>
      <c r="I13" s="124" t="s">
        <v>1596</v>
      </c>
      <c r="J13" s="124" t="s">
        <v>1597</v>
      </c>
      <c r="K13" s="126" t="s">
        <v>1609</v>
      </c>
      <c r="L13" s="95">
        <v>442</v>
      </c>
      <c r="M13" s="95">
        <v>195745</v>
      </c>
      <c r="N13" s="127">
        <v>0.68088629991012106</v>
      </c>
      <c r="O13" s="127">
        <v>0.23174081788589759</v>
      </c>
      <c r="P13" s="127">
        <v>1.9960731144698667</v>
      </c>
      <c r="Q13" s="124" t="s">
        <v>1592</v>
      </c>
      <c r="R13" s="124" t="s">
        <v>329</v>
      </c>
      <c r="S13" s="125">
        <v>38658636</v>
      </c>
      <c r="T13" s="103" t="s">
        <v>1610</v>
      </c>
      <c r="U13" s="103" t="s">
        <v>1611</v>
      </c>
      <c r="V13" s="124"/>
    </row>
    <row r="14" spans="1:22" s="10" customFormat="1" x14ac:dyDescent="0.35">
      <c r="A14" s="124" t="s">
        <v>1091</v>
      </c>
      <c r="B14" s="125">
        <v>2020</v>
      </c>
      <c r="C14" s="124" t="s">
        <v>283</v>
      </c>
      <c r="D14" s="124" t="s">
        <v>283</v>
      </c>
      <c r="E14" s="124" t="s">
        <v>1626</v>
      </c>
      <c r="F14" s="67">
        <v>339224</v>
      </c>
      <c r="G14" s="124" t="s">
        <v>1589</v>
      </c>
      <c r="H14" s="125">
        <v>25673413</v>
      </c>
      <c r="I14" s="124" t="s">
        <v>37</v>
      </c>
      <c r="J14" s="124" t="s">
        <v>1597</v>
      </c>
      <c r="K14" s="126">
        <v>33006619</v>
      </c>
      <c r="L14" s="95">
        <v>607</v>
      </c>
      <c r="M14" s="95">
        <v>75129</v>
      </c>
      <c r="N14" s="127">
        <v>1.7380047528801543</v>
      </c>
      <c r="O14" s="127">
        <v>0.92719213297655134</v>
      </c>
      <c r="P14" s="127">
        <v>3.2496388469013615</v>
      </c>
      <c r="Q14" s="124" t="s">
        <v>1615</v>
      </c>
      <c r="R14" s="128" t="s">
        <v>329</v>
      </c>
      <c r="S14" s="125">
        <v>33006619</v>
      </c>
      <c r="T14" s="103" t="s">
        <v>1627</v>
      </c>
      <c r="U14" s="103" t="s">
        <v>1628</v>
      </c>
      <c r="V14" s="124"/>
    </row>
    <row r="15" spans="1:22" s="10" customFormat="1" x14ac:dyDescent="0.35">
      <c r="A15" s="124" t="s">
        <v>1629</v>
      </c>
      <c r="B15" s="125">
        <v>2021</v>
      </c>
      <c r="C15" s="124" t="s">
        <v>1568</v>
      </c>
      <c r="D15" s="124" t="s">
        <v>1568</v>
      </c>
      <c r="E15" s="124" t="s">
        <v>1630</v>
      </c>
      <c r="F15" s="67">
        <v>806834</v>
      </c>
      <c r="G15" s="124" t="s">
        <v>1589</v>
      </c>
      <c r="H15" s="125">
        <v>30239722</v>
      </c>
      <c r="I15" s="124" t="s">
        <v>1631</v>
      </c>
      <c r="J15" s="124" t="s">
        <v>1589</v>
      </c>
      <c r="K15" s="126">
        <v>34324486</v>
      </c>
      <c r="L15" s="95">
        <v>3326</v>
      </c>
      <c r="M15" s="95">
        <v>364235</v>
      </c>
      <c r="N15" s="127">
        <v>1.1592740742999998</v>
      </c>
      <c r="O15" s="127">
        <v>0.95099004989999991</v>
      </c>
      <c r="P15" s="127">
        <v>1.4025517307000002</v>
      </c>
      <c r="Q15" s="124" t="s">
        <v>1632</v>
      </c>
      <c r="R15" s="124" t="s">
        <v>1598</v>
      </c>
      <c r="S15" s="125">
        <v>34324486</v>
      </c>
      <c r="T15" s="103" t="s">
        <v>1633</v>
      </c>
      <c r="U15" s="103" t="s">
        <v>1634</v>
      </c>
      <c r="V15" s="124"/>
    </row>
    <row r="16" spans="1:22" s="10" customFormat="1" x14ac:dyDescent="0.35">
      <c r="A16" s="124" t="s">
        <v>1635</v>
      </c>
      <c r="B16" s="125">
        <v>2021</v>
      </c>
      <c r="C16" s="124" t="s">
        <v>1568</v>
      </c>
      <c r="D16" s="124" t="s">
        <v>1568</v>
      </c>
      <c r="E16" s="124" t="s">
        <v>1630</v>
      </c>
      <c r="F16" s="67">
        <v>806834</v>
      </c>
      <c r="G16" s="124" t="s">
        <v>1589</v>
      </c>
      <c r="H16" s="125">
        <v>30239722</v>
      </c>
      <c r="I16" s="124" t="s">
        <v>1636</v>
      </c>
      <c r="J16" s="124" t="s">
        <v>1589</v>
      </c>
      <c r="K16" s="126" t="s">
        <v>1637</v>
      </c>
      <c r="L16" s="95">
        <v>1115</v>
      </c>
      <c r="M16" s="95">
        <v>217677</v>
      </c>
      <c r="N16" s="127">
        <v>1.1567164638002287</v>
      </c>
      <c r="O16" s="127">
        <v>1.398644628192133</v>
      </c>
      <c r="P16" s="127">
        <v>1.398644628192133</v>
      </c>
      <c r="Q16" s="128" t="s">
        <v>470</v>
      </c>
      <c r="R16" s="128" t="s">
        <v>329</v>
      </c>
      <c r="S16" s="125">
        <v>34906131</v>
      </c>
      <c r="T16" s="103" t="s">
        <v>1638</v>
      </c>
      <c r="U16" s="103" t="s">
        <v>1639</v>
      </c>
      <c r="V16" s="124"/>
    </row>
    <row r="17" spans="1:22" s="10" customFormat="1" x14ac:dyDescent="0.35">
      <c r="A17" s="124" t="s">
        <v>1640</v>
      </c>
      <c r="B17" s="125">
        <v>2016</v>
      </c>
      <c r="C17" s="124" t="s">
        <v>325</v>
      </c>
      <c r="D17" s="124" t="s">
        <v>325</v>
      </c>
      <c r="E17" s="124" t="s">
        <v>1626</v>
      </c>
      <c r="F17" s="67">
        <v>249796</v>
      </c>
      <c r="G17" s="124" t="s">
        <v>1589</v>
      </c>
      <c r="H17" s="125">
        <v>20935630</v>
      </c>
      <c r="I17" s="124" t="s">
        <v>1641</v>
      </c>
      <c r="J17" s="124" t="s">
        <v>1589</v>
      </c>
      <c r="K17" s="126">
        <v>27061578</v>
      </c>
      <c r="L17" s="95">
        <v>2351</v>
      </c>
      <c r="M17" s="95">
        <v>30665</v>
      </c>
      <c r="N17" s="127">
        <v>1.0535653752852738</v>
      </c>
      <c r="O17" s="127">
        <v>0.5830951894845301</v>
      </c>
      <c r="P17" s="127">
        <v>1.8947295321496416</v>
      </c>
      <c r="Q17" s="124" t="s">
        <v>1615</v>
      </c>
      <c r="R17" s="124" t="s">
        <v>1642</v>
      </c>
      <c r="S17" s="125">
        <v>27061578</v>
      </c>
      <c r="T17" s="103" t="s">
        <v>1643</v>
      </c>
      <c r="U17" s="103" t="s">
        <v>1644</v>
      </c>
      <c r="V17" s="124"/>
    </row>
    <row r="18" spans="1:22" s="10" customFormat="1" x14ac:dyDescent="0.35">
      <c r="A18" s="124" t="s">
        <v>360</v>
      </c>
      <c r="B18" s="125">
        <v>2016</v>
      </c>
      <c r="C18" s="124" t="s">
        <v>325</v>
      </c>
      <c r="D18" s="124" t="s">
        <v>325</v>
      </c>
      <c r="E18" s="124" t="s">
        <v>1626</v>
      </c>
      <c r="F18" s="67">
        <v>339224</v>
      </c>
      <c r="G18" s="124" t="s">
        <v>1589</v>
      </c>
      <c r="H18" s="125">
        <v>25673413</v>
      </c>
      <c r="I18" s="124" t="s">
        <v>1645</v>
      </c>
      <c r="J18" s="124" t="s">
        <v>1589</v>
      </c>
      <c r="K18" s="126">
        <v>27551723</v>
      </c>
      <c r="L18" s="95">
        <v>46235</v>
      </c>
      <c r="M18" s="95">
        <v>42482</v>
      </c>
      <c r="N18" s="127">
        <v>0.56999999999999995</v>
      </c>
      <c r="O18" s="127">
        <v>0.46</v>
      </c>
      <c r="P18" s="127">
        <v>0.71</v>
      </c>
      <c r="Q18" s="124" t="s">
        <v>1592</v>
      </c>
      <c r="R18" s="124" t="s">
        <v>1646</v>
      </c>
      <c r="S18" s="125">
        <v>27551723</v>
      </c>
      <c r="T18" s="103" t="s">
        <v>1647</v>
      </c>
      <c r="U18" s="103" t="s">
        <v>1648</v>
      </c>
      <c r="V18" s="124" t="s">
        <v>1649</v>
      </c>
    </row>
    <row r="19" spans="1:22" s="10" customFormat="1" x14ac:dyDescent="0.35">
      <c r="A19" s="124" t="s">
        <v>1650</v>
      </c>
      <c r="B19" s="125">
        <v>2022</v>
      </c>
      <c r="C19" s="124" t="s">
        <v>325</v>
      </c>
      <c r="D19" s="124" t="s">
        <v>325</v>
      </c>
      <c r="E19" s="124" t="s">
        <v>1626</v>
      </c>
      <c r="F19" s="67">
        <v>339224</v>
      </c>
      <c r="G19" s="124" t="s">
        <v>1589</v>
      </c>
      <c r="H19" s="125">
        <v>25673413</v>
      </c>
      <c r="I19" s="124" t="s">
        <v>1631</v>
      </c>
      <c r="J19" s="124" t="s">
        <v>1589</v>
      </c>
      <c r="K19" s="126">
        <v>35042869</v>
      </c>
      <c r="L19" s="95">
        <v>5611</v>
      </c>
      <c r="M19" s="95" t="s">
        <v>1603</v>
      </c>
      <c r="N19" s="127">
        <v>0.72871667964201958</v>
      </c>
      <c r="O19" s="127">
        <v>0.55375248268802402</v>
      </c>
      <c r="P19" s="127">
        <v>0.95836850812820296</v>
      </c>
      <c r="Q19" s="124" t="s">
        <v>1615</v>
      </c>
      <c r="R19" s="124" t="s">
        <v>329</v>
      </c>
      <c r="S19" s="125">
        <v>35042869</v>
      </c>
      <c r="T19" s="103" t="s">
        <v>1651</v>
      </c>
      <c r="U19" s="103" t="s">
        <v>1652</v>
      </c>
      <c r="V19" s="124"/>
    </row>
    <row r="20" spans="1:22" s="10" customFormat="1" x14ac:dyDescent="0.35">
      <c r="A20" s="124" t="s">
        <v>1640</v>
      </c>
      <c r="B20" s="125">
        <v>2016</v>
      </c>
      <c r="C20" s="124" t="s">
        <v>361</v>
      </c>
      <c r="D20" s="124" t="s">
        <v>361</v>
      </c>
      <c r="E20" s="124" t="s">
        <v>1626</v>
      </c>
      <c r="F20" s="67">
        <v>249796</v>
      </c>
      <c r="G20" s="124" t="s">
        <v>1589</v>
      </c>
      <c r="H20" s="125">
        <v>20935630</v>
      </c>
      <c r="I20" s="124" t="s">
        <v>1641</v>
      </c>
      <c r="J20" s="124" t="s">
        <v>1589</v>
      </c>
      <c r="K20" s="126">
        <v>27061578</v>
      </c>
      <c r="L20" s="95">
        <v>507</v>
      </c>
      <c r="M20" s="95">
        <v>19975</v>
      </c>
      <c r="N20" s="127">
        <v>0.68556546004010444</v>
      </c>
      <c r="O20" s="127">
        <v>0.37416573867739417</v>
      </c>
      <c r="P20" s="127">
        <v>1.2288205727444508</v>
      </c>
      <c r="Q20" s="124" t="s">
        <v>1615</v>
      </c>
      <c r="R20" s="124" t="s">
        <v>1642</v>
      </c>
      <c r="S20" s="125">
        <v>27061578</v>
      </c>
      <c r="T20" s="103" t="s">
        <v>1643</v>
      </c>
      <c r="U20" s="103" t="s">
        <v>1644</v>
      </c>
      <c r="V20" s="129"/>
    </row>
    <row r="21" spans="1:22" s="10" customFormat="1" x14ac:dyDescent="0.35">
      <c r="A21" s="124" t="s">
        <v>360</v>
      </c>
      <c r="B21" s="125">
        <v>2016</v>
      </c>
      <c r="C21" s="124" t="s">
        <v>361</v>
      </c>
      <c r="D21" s="124" t="s">
        <v>361</v>
      </c>
      <c r="E21" s="124" t="s">
        <v>1626</v>
      </c>
      <c r="F21" s="67">
        <v>339224</v>
      </c>
      <c r="G21" s="124" t="s">
        <v>1589</v>
      </c>
      <c r="H21" s="125">
        <v>25673413</v>
      </c>
      <c r="I21" s="124" t="s">
        <v>1645</v>
      </c>
      <c r="J21" s="124" t="s">
        <v>1589</v>
      </c>
      <c r="K21" s="126">
        <v>27551723</v>
      </c>
      <c r="L21" s="95">
        <v>46235</v>
      </c>
      <c r="M21" s="95">
        <v>42482</v>
      </c>
      <c r="N21" s="127">
        <v>0.44</v>
      </c>
      <c r="O21" s="127">
        <v>0.31</v>
      </c>
      <c r="P21" s="127">
        <v>0.62</v>
      </c>
      <c r="Q21" s="124" t="s">
        <v>1592</v>
      </c>
      <c r="R21" s="124" t="s">
        <v>1646</v>
      </c>
      <c r="S21" s="125">
        <v>27551723</v>
      </c>
      <c r="T21" s="103" t="s">
        <v>1647</v>
      </c>
      <c r="U21" s="103" t="s">
        <v>1648</v>
      </c>
      <c r="V21" s="124" t="s">
        <v>1649</v>
      </c>
    </row>
    <row r="22" spans="1:22" s="10" customFormat="1" x14ac:dyDescent="0.35">
      <c r="A22" s="124" t="s">
        <v>1650</v>
      </c>
      <c r="B22" s="125">
        <v>2022</v>
      </c>
      <c r="C22" s="124" t="s">
        <v>361</v>
      </c>
      <c r="D22" s="124" t="s">
        <v>361</v>
      </c>
      <c r="E22" s="124" t="s">
        <v>1626</v>
      </c>
      <c r="F22" s="67">
        <v>339224</v>
      </c>
      <c r="G22" s="124" t="s">
        <v>1589</v>
      </c>
      <c r="H22" s="125">
        <v>25673413</v>
      </c>
      <c r="I22" s="124" t="s">
        <v>1631</v>
      </c>
      <c r="J22" s="124" t="s">
        <v>1589</v>
      </c>
      <c r="K22" s="126">
        <v>35042869</v>
      </c>
      <c r="L22" s="95">
        <v>1080</v>
      </c>
      <c r="M22" s="95" t="s">
        <v>1603</v>
      </c>
      <c r="N22" s="127">
        <v>0.40207622205565913</v>
      </c>
      <c r="O22" s="127">
        <v>0.22222009884086141</v>
      </c>
      <c r="P22" s="127">
        <v>0.72665966885431399</v>
      </c>
      <c r="Q22" s="124" t="s">
        <v>1615</v>
      </c>
      <c r="R22" s="124" t="s">
        <v>329</v>
      </c>
      <c r="S22" s="125">
        <v>35042869</v>
      </c>
      <c r="T22" s="103" t="s">
        <v>1651</v>
      </c>
      <c r="U22" s="103" t="s">
        <v>1652</v>
      </c>
      <c r="V22" s="124"/>
    </row>
    <row r="23" spans="1:22" s="10" customFormat="1" x14ac:dyDescent="0.35">
      <c r="A23" s="124" t="s">
        <v>1629</v>
      </c>
      <c r="B23" s="125">
        <v>2021</v>
      </c>
      <c r="C23" s="124" t="s">
        <v>540</v>
      </c>
      <c r="D23" s="124" t="s">
        <v>540</v>
      </c>
      <c r="E23" s="124" t="s">
        <v>1630</v>
      </c>
      <c r="F23" s="67">
        <v>806834</v>
      </c>
      <c r="G23" s="124" t="s">
        <v>1589</v>
      </c>
      <c r="H23" s="125">
        <v>30239722</v>
      </c>
      <c r="I23" s="124" t="s">
        <v>1631</v>
      </c>
      <c r="J23" s="124" t="s">
        <v>1589</v>
      </c>
      <c r="K23" s="126">
        <v>34324486</v>
      </c>
      <c r="L23" s="95">
        <v>1973</v>
      </c>
      <c r="M23" s="95">
        <v>196852</v>
      </c>
      <c r="N23" s="127">
        <v>1.2166529024000003</v>
      </c>
      <c r="O23" s="127">
        <v>0.95099004989999991</v>
      </c>
      <c r="P23" s="127">
        <v>1.5386239549000005</v>
      </c>
      <c r="Q23" s="124" t="s">
        <v>1632</v>
      </c>
      <c r="R23" s="124" t="s">
        <v>1598</v>
      </c>
      <c r="S23" s="125">
        <v>34324486</v>
      </c>
      <c r="T23" s="103" t="s">
        <v>1633</v>
      </c>
      <c r="U23" s="103" t="s">
        <v>1634</v>
      </c>
      <c r="V23" s="124"/>
    </row>
    <row r="24" spans="1:22" s="10" customFormat="1" x14ac:dyDescent="0.35">
      <c r="A24" s="124" t="s">
        <v>1635</v>
      </c>
      <c r="B24" s="125">
        <v>2021</v>
      </c>
      <c r="C24" s="124" t="s">
        <v>540</v>
      </c>
      <c r="D24" s="124" t="s">
        <v>540</v>
      </c>
      <c r="E24" s="124" t="s">
        <v>1630</v>
      </c>
      <c r="F24" s="67">
        <v>806834</v>
      </c>
      <c r="G24" s="124" t="s">
        <v>1589</v>
      </c>
      <c r="H24" s="125">
        <v>30239722</v>
      </c>
      <c r="I24" s="124" t="s">
        <v>1636</v>
      </c>
      <c r="J24" s="124" t="s">
        <v>1589</v>
      </c>
      <c r="K24" s="126" t="s">
        <v>1637</v>
      </c>
      <c r="L24" s="95">
        <v>1648</v>
      </c>
      <c r="M24" s="95">
        <v>121931</v>
      </c>
      <c r="N24" s="127">
        <v>1.3880888236205726</v>
      </c>
      <c r="O24" s="127">
        <v>1.0625766700879611</v>
      </c>
      <c r="P24" s="127">
        <v>1.8126146501961751</v>
      </c>
      <c r="Q24" s="128" t="s">
        <v>470</v>
      </c>
      <c r="R24" s="128" t="s">
        <v>329</v>
      </c>
      <c r="S24" s="125">
        <v>34906131</v>
      </c>
      <c r="T24" s="103" t="s">
        <v>1638</v>
      </c>
      <c r="U24" s="103" t="s">
        <v>1639</v>
      </c>
      <c r="V24" s="124"/>
    </row>
    <row r="25" spans="1:22" s="10" customFormat="1" x14ac:dyDescent="0.35">
      <c r="A25" s="124" t="s">
        <v>1635</v>
      </c>
      <c r="B25" s="125">
        <v>2021</v>
      </c>
      <c r="C25" s="124" t="s">
        <v>393</v>
      </c>
      <c r="D25" s="124" t="s">
        <v>393</v>
      </c>
      <c r="E25" s="124" t="s">
        <v>1630</v>
      </c>
      <c r="F25" s="67">
        <v>806834</v>
      </c>
      <c r="G25" s="124" t="s">
        <v>1589</v>
      </c>
      <c r="H25" s="125">
        <v>30239722</v>
      </c>
      <c r="I25" s="124" t="s">
        <v>1636</v>
      </c>
      <c r="J25" s="124" t="s">
        <v>1589</v>
      </c>
      <c r="K25" s="126" t="s">
        <v>1637</v>
      </c>
      <c r="L25" s="95">
        <v>3022</v>
      </c>
      <c r="M25" s="95">
        <v>215770</v>
      </c>
      <c r="N25" s="127">
        <v>1.1253011782883466</v>
      </c>
      <c r="O25" s="127">
        <v>0.90643107024990588</v>
      </c>
      <c r="P25" s="127">
        <v>1.3880888236205726</v>
      </c>
      <c r="Q25" s="128" t="s">
        <v>470</v>
      </c>
      <c r="R25" s="128" t="s">
        <v>329</v>
      </c>
      <c r="S25" s="125">
        <v>34906131</v>
      </c>
      <c r="T25" s="103" t="s">
        <v>1638</v>
      </c>
      <c r="U25" s="103" t="s">
        <v>1639</v>
      </c>
      <c r="V25" s="124"/>
    </row>
    <row r="26" spans="1:22" s="10" customFormat="1" x14ac:dyDescent="0.35">
      <c r="A26" s="124" t="s">
        <v>1653</v>
      </c>
      <c r="B26" s="125">
        <v>2022</v>
      </c>
      <c r="C26" s="124" t="s">
        <v>393</v>
      </c>
      <c r="D26" s="124" t="s">
        <v>393</v>
      </c>
      <c r="E26" s="124" t="s">
        <v>1626</v>
      </c>
      <c r="F26" s="67">
        <v>339224</v>
      </c>
      <c r="G26" s="124" t="s">
        <v>1589</v>
      </c>
      <c r="H26" s="125">
        <v>25673413</v>
      </c>
      <c r="I26" s="124" t="s">
        <v>1631</v>
      </c>
      <c r="J26" s="124" t="s">
        <v>1589</v>
      </c>
      <c r="K26" s="126">
        <v>25673413</v>
      </c>
      <c r="L26" s="95">
        <v>5761</v>
      </c>
      <c r="M26" s="95">
        <v>445264</v>
      </c>
      <c r="N26" s="127">
        <v>1.0208419589664788</v>
      </c>
      <c r="O26" s="127">
        <v>0.80291929512669569</v>
      </c>
      <c r="P26" s="127">
        <v>1.2932338145738369</v>
      </c>
      <c r="Q26" s="124" t="s">
        <v>1592</v>
      </c>
      <c r="R26" s="124" t="s">
        <v>329</v>
      </c>
      <c r="S26" s="125">
        <v>35074047</v>
      </c>
      <c r="T26" s="103" t="s">
        <v>1654</v>
      </c>
      <c r="U26" s="103" t="s">
        <v>1655</v>
      </c>
      <c r="V26" s="124"/>
    </row>
    <row r="27" spans="1:22" s="10" customFormat="1" x14ac:dyDescent="0.35">
      <c r="A27" s="124" t="s">
        <v>1635</v>
      </c>
      <c r="B27" s="125">
        <v>2021</v>
      </c>
      <c r="C27" s="124" t="s">
        <v>469</v>
      </c>
      <c r="D27" s="124" t="s">
        <v>469</v>
      </c>
      <c r="E27" s="124" t="s">
        <v>1630</v>
      </c>
      <c r="F27" s="67">
        <v>806834</v>
      </c>
      <c r="G27" s="124" t="s">
        <v>1589</v>
      </c>
      <c r="H27" s="125">
        <v>30239722</v>
      </c>
      <c r="I27" s="124" t="s">
        <v>1636</v>
      </c>
      <c r="J27" s="124" t="s">
        <v>1589</v>
      </c>
      <c r="K27" s="126" t="s">
        <v>1637</v>
      </c>
      <c r="L27" s="95">
        <v>1053</v>
      </c>
      <c r="M27" s="95">
        <v>122526</v>
      </c>
      <c r="N27" s="127">
        <v>1.504374466265133</v>
      </c>
      <c r="O27" s="127">
        <v>1.0625766700879611</v>
      </c>
      <c r="P27" s="127">
        <v>2.1444502431229679</v>
      </c>
      <c r="Q27" s="128" t="s">
        <v>470</v>
      </c>
      <c r="R27" s="128" t="s">
        <v>329</v>
      </c>
      <c r="S27" s="125">
        <v>34906131</v>
      </c>
      <c r="T27" s="103" t="s">
        <v>1638</v>
      </c>
      <c r="U27" s="103" t="s">
        <v>1639</v>
      </c>
      <c r="V27" s="124"/>
    </row>
    <row r="28" spans="1:22" s="10" customFormat="1" x14ac:dyDescent="0.35">
      <c r="A28" s="124" t="s">
        <v>1656</v>
      </c>
      <c r="B28" s="125">
        <v>2022</v>
      </c>
      <c r="C28" s="124" t="s">
        <v>469</v>
      </c>
      <c r="D28" s="124" t="s">
        <v>469</v>
      </c>
      <c r="E28" s="124" t="s">
        <v>1630</v>
      </c>
      <c r="F28" s="67">
        <v>681275</v>
      </c>
      <c r="G28" s="124" t="s">
        <v>1589</v>
      </c>
      <c r="H28" s="125">
        <v>30124842</v>
      </c>
      <c r="I28" s="124" t="s">
        <v>1657</v>
      </c>
      <c r="J28" s="124" t="s">
        <v>1589</v>
      </c>
      <c r="K28" s="126">
        <v>30093612</v>
      </c>
      <c r="L28" s="95">
        <v>12906</v>
      </c>
      <c r="M28" s="95">
        <v>108979</v>
      </c>
      <c r="N28" s="127">
        <v>1.9572995058174125</v>
      </c>
      <c r="O28" s="127">
        <v>1.7475622892914369</v>
      </c>
      <c r="P28" s="127">
        <v>2.1906911583642059</v>
      </c>
      <c r="Q28" s="124" t="s">
        <v>1632</v>
      </c>
      <c r="R28" s="124" t="s">
        <v>329</v>
      </c>
      <c r="S28" s="125">
        <v>35436960</v>
      </c>
      <c r="T28" s="103" t="s">
        <v>1658</v>
      </c>
      <c r="U28" s="103" t="s">
        <v>1659</v>
      </c>
      <c r="V28" s="124"/>
    </row>
    <row r="29" spans="1:22" s="10" customFormat="1" x14ac:dyDescent="0.35">
      <c r="A29" s="124" t="s">
        <v>1587</v>
      </c>
      <c r="B29" s="125">
        <v>2021</v>
      </c>
      <c r="C29" s="124" t="s">
        <v>268</v>
      </c>
      <c r="D29" s="124" t="s">
        <v>268</v>
      </c>
      <c r="E29" s="124" t="s">
        <v>1588</v>
      </c>
      <c r="F29" s="67">
        <v>100418</v>
      </c>
      <c r="G29" s="124" t="s">
        <v>1589</v>
      </c>
      <c r="H29" s="125">
        <v>30108127</v>
      </c>
      <c r="I29" s="124" t="s">
        <v>1660</v>
      </c>
      <c r="J29" s="124" t="s">
        <v>1589</v>
      </c>
      <c r="K29" s="126">
        <v>32893372</v>
      </c>
      <c r="L29" s="95">
        <v>103</v>
      </c>
      <c r="M29" s="95">
        <v>168</v>
      </c>
      <c r="N29" s="127">
        <v>0.924416794364463</v>
      </c>
      <c r="O29" s="127">
        <v>0.28315152218947154</v>
      </c>
      <c r="P29" s="127">
        <v>3.0286087066898295</v>
      </c>
      <c r="Q29" s="124" t="s">
        <v>1592</v>
      </c>
      <c r="R29" s="124" t="s">
        <v>329</v>
      </c>
      <c r="S29" s="125">
        <v>32893372</v>
      </c>
      <c r="T29" s="103" t="s">
        <v>1593</v>
      </c>
      <c r="U29" s="103" t="s">
        <v>1594</v>
      </c>
      <c r="V29" s="124"/>
    </row>
    <row r="30" spans="1:22" s="10" customFormat="1" x14ac:dyDescent="0.35">
      <c r="A30" s="124" t="s">
        <v>1629</v>
      </c>
      <c r="B30" s="125">
        <v>2021</v>
      </c>
      <c r="C30" s="124" t="s">
        <v>268</v>
      </c>
      <c r="D30" s="124" t="s">
        <v>268</v>
      </c>
      <c r="E30" s="124" t="s">
        <v>1630</v>
      </c>
      <c r="F30" s="67">
        <v>806834</v>
      </c>
      <c r="G30" s="124" t="s">
        <v>1589</v>
      </c>
      <c r="H30" s="125">
        <v>30239722</v>
      </c>
      <c r="I30" s="124" t="s">
        <v>1631</v>
      </c>
      <c r="J30" s="124" t="s">
        <v>1589</v>
      </c>
      <c r="K30" s="126">
        <v>34324486</v>
      </c>
      <c r="L30" s="95">
        <v>604</v>
      </c>
      <c r="M30" s="95">
        <v>366957</v>
      </c>
      <c r="N30" s="127">
        <v>1.4025517307000002</v>
      </c>
      <c r="O30" s="127">
        <v>0.90392079679999982</v>
      </c>
      <c r="P30" s="127">
        <v>2.1924480356999991</v>
      </c>
      <c r="Q30" s="124" t="s">
        <v>1632</v>
      </c>
      <c r="R30" s="124" t="s">
        <v>1598</v>
      </c>
      <c r="S30" s="125">
        <v>34324486</v>
      </c>
      <c r="T30" s="103" t="s">
        <v>1633</v>
      </c>
      <c r="U30" s="103" t="s">
        <v>1634</v>
      </c>
      <c r="V30" s="124" t="s">
        <v>1661</v>
      </c>
    </row>
    <row r="31" spans="1:22" s="10" customFormat="1" x14ac:dyDescent="0.35">
      <c r="A31" s="124" t="s">
        <v>668</v>
      </c>
      <c r="B31" s="125">
        <v>2023</v>
      </c>
      <c r="C31" s="124" t="s">
        <v>474</v>
      </c>
      <c r="D31" s="124" t="s">
        <v>474</v>
      </c>
      <c r="E31" s="124" t="s">
        <v>1630</v>
      </c>
      <c r="F31" s="67">
        <v>681275</v>
      </c>
      <c r="G31" s="124" t="s">
        <v>1589</v>
      </c>
      <c r="H31" s="125">
        <v>30124842</v>
      </c>
      <c r="I31" s="124" t="s">
        <v>1662</v>
      </c>
      <c r="J31" s="124" t="s">
        <v>1589</v>
      </c>
      <c r="K31" s="126">
        <v>22886559</v>
      </c>
      <c r="L31" s="95">
        <v>1856</v>
      </c>
      <c r="M31" s="95">
        <v>4955</v>
      </c>
      <c r="N31" s="127">
        <v>1.4216991281840072</v>
      </c>
      <c r="O31" s="127">
        <v>0.93099751592626401</v>
      </c>
      <c r="P31" s="127">
        <v>2.1695107545902497</v>
      </c>
      <c r="Q31" s="124" t="s">
        <v>1592</v>
      </c>
      <c r="R31" s="124" t="s">
        <v>329</v>
      </c>
      <c r="S31" s="125">
        <v>37497279</v>
      </c>
      <c r="T31" s="103" t="s">
        <v>1663</v>
      </c>
      <c r="U31" s="103" t="s">
        <v>1664</v>
      </c>
      <c r="V31" s="124"/>
    </row>
    <row r="32" spans="1:22" s="10" customFormat="1" x14ac:dyDescent="0.35">
      <c r="A32" s="124" t="s">
        <v>1629</v>
      </c>
      <c r="B32" s="125">
        <v>2021</v>
      </c>
      <c r="C32" s="124" t="s">
        <v>1665</v>
      </c>
      <c r="D32" s="124" t="s">
        <v>1665</v>
      </c>
      <c r="E32" s="124" t="s">
        <v>1630</v>
      </c>
      <c r="F32" s="67">
        <v>806834</v>
      </c>
      <c r="G32" s="124" t="s">
        <v>1589</v>
      </c>
      <c r="H32" s="125">
        <v>30239722</v>
      </c>
      <c r="I32" s="124" t="s">
        <v>1631</v>
      </c>
      <c r="J32" s="124" t="s">
        <v>1589</v>
      </c>
      <c r="K32" s="126">
        <v>34324486</v>
      </c>
      <c r="L32" s="95">
        <v>1983</v>
      </c>
      <c r="M32" s="95">
        <v>365578</v>
      </c>
      <c r="N32" s="127">
        <v>0.90392079679999982</v>
      </c>
      <c r="O32" s="127">
        <v>0.69568836930000022</v>
      </c>
      <c r="P32" s="127">
        <v>1.1040808032</v>
      </c>
      <c r="Q32" s="124" t="s">
        <v>1632</v>
      </c>
      <c r="R32" s="124" t="s">
        <v>1598</v>
      </c>
      <c r="S32" s="125">
        <v>34324486</v>
      </c>
      <c r="T32" s="103" t="s">
        <v>1633</v>
      </c>
      <c r="U32" s="103" t="s">
        <v>1634</v>
      </c>
      <c r="V32" s="124"/>
    </row>
    <row r="33" spans="1:22" s="10" customFormat="1" x14ac:dyDescent="0.35">
      <c r="A33" s="124" t="s">
        <v>1635</v>
      </c>
      <c r="B33" s="125">
        <v>2021</v>
      </c>
      <c r="C33" s="124" t="s">
        <v>1665</v>
      </c>
      <c r="D33" s="124" t="s">
        <v>1665</v>
      </c>
      <c r="E33" s="124" t="s">
        <v>1630</v>
      </c>
      <c r="F33" s="67">
        <v>806834</v>
      </c>
      <c r="G33" s="124" t="s">
        <v>1589</v>
      </c>
      <c r="H33" s="125">
        <v>30239722</v>
      </c>
      <c r="I33" s="124" t="s">
        <v>1636</v>
      </c>
      <c r="J33" s="124" t="s">
        <v>1589</v>
      </c>
      <c r="K33" s="126" t="s">
        <v>1637</v>
      </c>
      <c r="L33" s="95">
        <v>126</v>
      </c>
      <c r="M33" s="95">
        <v>217803</v>
      </c>
      <c r="N33" s="127">
        <v>3.0206605210340065</v>
      </c>
      <c r="O33" s="127">
        <v>1.1357690903352473</v>
      </c>
      <c r="P33" s="127">
        <v>8.009620998830389</v>
      </c>
      <c r="Q33" s="128" t="s">
        <v>470</v>
      </c>
      <c r="R33" s="128" t="s">
        <v>329</v>
      </c>
      <c r="S33" s="125">
        <v>34906131</v>
      </c>
      <c r="T33" s="103" t="s">
        <v>1638</v>
      </c>
      <c r="U33" s="103" t="s">
        <v>1639</v>
      </c>
      <c r="V33" s="124"/>
    </row>
    <row r="34" spans="1:22" s="10" customFormat="1" x14ac:dyDescent="0.35">
      <c r="A34" s="124" t="s">
        <v>1666</v>
      </c>
      <c r="B34" s="125">
        <v>2025</v>
      </c>
      <c r="C34" s="124" t="s">
        <v>1665</v>
      </c>
      <c r="D34" s="124" t="s">
        <v>1665</v>
      </c>
      <c r="E34" s="124" t="s">
        <v>1630</v>
      </c>
      <c r="F34" s="67">
        <v>806834</v>
      </c>
      <c r="G34" s="124" t="s">
        <v>1589</v>
      </c>
      <c r="H34" s="125">
        <v>30239722</v>
      </c>
      <c r="I34" s="124" t="s">
        <v>1667</v>
      </c>
      <c r="J34" s="124" t="s">
        <v>1589</v>
      </c>
      <c r="K34" s="126">
        <v>39606392</v>
      </c>
      <c r="L34" s="95">
        <v>12264</v>
      </c>
      <c r="M34" s="95">
        <v>19259</v>
      </c>
      <c r="N34" s="127">
        <v>1.1776790227722742</v>
      </c>
      <c r="O34" s="127">
        <v>1.0208419589664788</v>
      </c>
      <c r="P34" s="127">
        <v>1.3564407603536464</v>
      </c>
      <c r="Q34" s="124" t="s">
        <v>1592</v>
      </c>
      <c r="R34" s="124" t="s">
        <v>329</v>
      </c>
      <c r="S34" s="125">
        <v>39974030</v>
      </c>
      <c r="T34" s="103" t="s">
        <v>1668</v>
      </c>
      <c r="U34" s="103" t="s">
        <v>1669</v>
      </c>
      <c r="V34" s="124"/>
    </row>
    <row r="35" spans="1:22" s="10" customFormat="1" x14ac:dyDescent="0.35">
      <c r="A35" s="124" t="s">
        <v>1666</v>
      </c>
      <c r="B35" s="125">
        <v>2025</v>
      </c>
      <c r="C35" s="124" t="s">
        <v>1670</v>
      </c>
      <c r="D35" s="124" t="s">
        <v>1671</v>
      </c>
      <c r="E35" s="124" t="s">
        <v>1630</v>
      </c>
      <c r="F35" s="67">
        <v>806834</v>
      </c>
      <c r="G35" s="124" t="s">
        <v>1589</v>
      </c>
      <c r="H35" s="125">
        <v>30239722</v>
      </c>
      <c r="I35" s="124" t="s">
        <v>1667</v>
      </c>
      <c r="J35" s="124" t="s">
        <v>1589</v>
      </c>
      <c r="K35" s="126">
        <v>39606392</v>
      </c>
      <c r="L35" s="95">
        <v>12264</v>
      </c>
      <c r="M35" s="95">
        <v>19259</v>
      </c>
      <c r="N35" s="127">
        <v>0.92719213297655134</v>
      </c>
      <c r="O35" s="127">
        <v>0.7719666603724632</v>
      </c>
      <c r="P35" s="127">
        <v>1.1253011782883466</v>
      </c>
      <c r="Q35" s="124" t="s">
        <v>1592</v>
      </c>
      <c r="R35" s="124" t="s">
        <v>329</v>
      </c>
      <c r="S35" s="125">
        <v>39974030</v>
      </c>
      <c r="T35" s="103" t="s">
        <v>1668</v>
      </c>
      <c r="U35" s="103" t="s">
        <v>1669</v>
      </c>
      <c r="V35" s="124"/>
    </row>
    <row r="36" spans="1:22" s="10" customFormat="1" x14ac:dyDescent="0.35">
      <c r="A36" s="124" t="s">
        <v>1640</v>
      </c>
      <c r="B36" s="125">
        <v>2016</v>
      </c>
      <c r="C36" s="124" t="s">
        <v>491</v>
      </c>
      <c r="D36" s="124" t="s">
        <v>491</v>
      </c>
      <c r="E36" s="124" t="s">
        <v>1626</v>
      </c>
      <c r="F36" s="67">
        <v>249796</v>
      </c>
      <c r="G36" s="124" t="s">
        <v>1589</v>
      </c>
      <c r="H36" s="125">
        <v>20935630</v>
      </c>
      <c r="I36" s="124" t="s">
        <v>1641</v>
      </c>
      <c r="J36" s="124" t="s">
        <v>1589</v>
      </c>
      <c r="K36" s="126">
        <v>27061578</v>
      </c>
      <c r="L36" s="95">
        <v>193</v>
      </c>
      <c r="M36" s="95">
        <v>97265</v>
      </c>
      <c r="N36" s="127">
        <v>1</v>
      </c>
      <c r="O36" s="127">
        <v>0.37416573867739417</v>
      </c>
      <c r="P36" s="127">
        <v>2.5942243542145698</v>
      </c>
      <c r="Q36" s="124" t="s">
        <v>1615</v>
      </c>
      <c r="R36" s="124" t="s">
        <v>1642</v>
      </c>
      <c r="S36" s="125">
        <v>27061578</v>
      </c>
      <c r="T36" s="103" t="s">
        <v>1643</v>
      </c>
      <c r="U36" s="103" t="s">
        <v>1644</v>
      </c>
      <c r="V36" s="124"/>
    </row>
    <row r="37" spans="1:22" s="10" customFormat="1" ht="16" customHeight="1" x14ac:dyDescent="0.35">
      <c r="A37" s="124" t="s">
        <v>1672</v>
      </c>
      <c r="B37" s="125">
        <v>2019</v>
      </c>
      <c r="C37" s="124" t="s">
        <v>491</v>
      </c>
      <c r="D37" s="124" t="s">
        <v>491</v>
      </c>
      <c r="E37" s="124" t="s">
        <v>1630</v>
      </c>
      <c r="F37" s="67">
        <v>713461</v>
      </c>
      <c r="G37" s="124" t="s">
        <v>1589</v>
      </c>
      <c r="H37" s="125" t="s">
        <v>1673</v>
      </c>
      <c r="I37" s="124" t="s">
        <v>1674</v>
      </c>
      <c r="J37" s="124" t="s">
        <v>1589</v>
      </c>
      <c r="K37" s="126">
        <v>28598434</v>
      </c>
      <c r="L37" s="95">
        <v>10784</v>
      </c>
      <c r="M37" s="95">
        <v>20406</v>
      </c>
      <c r="N37" s="127">
        <v>1.604913759305759</v>
      </c>
      <c r="O37" s="127">
        <v>1.4739092223449735</v>
      </c>
      <c r="P37" s="127">
        <v>1.7585650067846408</v>
      </c>
      <c r="Q37" s="124" t="s">
        <v>1675</v>
      </c>
      <c r="R37" s="124" t="s">
        <v>329</v>
      </c>
      <c r="S37" s="125">
        <v>30605491</v>
      </c>
      <c r="T37" s="103" t="s">
        <v>1676</v>
      </c>
      <c r="U37" s="103" t="s">
        <v>1677</v>
      </c>
      <c r="V37" s="124"/>
    </row>
    <row r="38" spans="1:22" s="10" customFormat="1" x14ac:dyDescent="0.35">
      <c r="A38" s="124" t="s">
        <v>1629</v>
      </c>
      <c r="B38" s="125">
        <v>2021</v>
      </c>
      <c r="C38" s="124" t="s">
        <v>491</v>
      </c>
      <c r="D38" s="124" t="s">
        <v>491</v>
      </c>
      <c r="E38" s="124" t="s">
        <v>1630</v>
      </c>
      <c r="F38" s="67">
        <v>806834</v>
      </c>
      <c r="G38" s="124" t="s">
        <v>1589</v>
      </c>
      <c r="H38" s="125">
        <v>30239722</v>
      </c>
      <c r="I38" s="124" t="s">
        <v>1631</v>
      </c>
      <c r="J38" s="124" t="s">
        <v>1589</v>
      </c>
      <c r="K38" s="126">
        <v>34324486</v>
      </c>
      <c r="L38" s="95">
        <v>1741</v>
      </c>
      <c r="M38" s="95">
        <v>365820</v>
      </c>
      <c r="N38" s="127">
        <v>1.2762815625000001</v>
      </c>
      <c r="O38" s="127">
        <v>1</v>
      </c>
      <c r="P38" s="127">
        <v>1.6850581551000006</v>
      </c>
      <c r="Q38" s="124" t="s">
        <v>1632</v>
      </c>
      <c r="R38" s="124" t="s">
        <v>1598</v>
      </c>
      <c r="S38" s="125">
        <v>34324486</v>
      </c>
      <c r="T38" s="103" t="s">
        <v>1633</v>
      </c>
      <c r="U38" s="103" t="s">
        <v>1634</v>
      </c>
      <c r="V38" s="124"/>
    </row>
    <row r="39" spans="1:22" s="10" customFormat="1" x14ac:dyDescent="0.35">
      <c r="A39" s="124" t="s">
        <v>1635</v>
      </c>
      <c r="B39" s="125">
        <v>2021</v>
      </c>
      <c r="C39" s="124" t="s">
        <v>491</v>
      </c>
      <c r="D39" s="124" t="s">
        <v>491</v>
      </c>
      <c r="E39" s="124" t="s">
        <v>1630</v>
      </c>
      <c r="F39" s="67">
        <v>806834</v>
      </c>
      <c r="G39" s="124" t="s">
        <v>1589</v>
      </c>
      <c r="H39" s="125">
        <v>30239722</v>
      </c>
      <c r="I39" s="124" t="s">
        <v>1636</v>
      </c>
      <c r="J39" s="124" t="s">
        <v>1589</v>
      </c>
      <c r="K39" s="126" t="s">
        <v>1637</v>
      </c>
      <c r="L39" s="95">
        <v>971</v>
      </c>
      <c r="M39" s="95">
        <v>217821</v>
      </c>
      <c r="N39" s="127">
        <v>1.1986565183728792</v>
      </c>
      <c r="O39" s="127">
        <v>0.84426356564992466</v>
      </c>
      <c r="P39" s="127">
        <v>1.7060679487065296</v>
      </c>
      <c r="Q39" s="128" t="s">
        <v>470</v>
      </c>
      <c r="R39" s="128" t="s">
        <v>329</v>
      </c>
      <c r="S39" s="125">
        <v>34906131</v>
      </c>
      <c r="T39" s="103" t="s">
        <v>1638</v>
      </c>
      <c r="U39" s="103" t="s">
        <v>1639</v>
      </c>
      <c r="V39" s="124"/>
    </row>
    <row r="40" spans="1:22" s="10" customFormat="1" x14ac:dyDescent="0.35">
      <c r="A40" s="124" t="s">
        <v>1629</v>
      </c>
      <c r="B40" s="125">
        <v>2021</v>
      </c>
      <c r="C40" s="124" t="s">
        <v>455</v>
      </c>
      <c r="D40" s="124" t="s">
        <v>455</v>
      </c>
      <c r="E40" s="124" t="s">
        <v>1630</v>
      </c>
      <c r="F40" s="67">
        <v>806834</v>
      </c>
      <c r="G40" s="124" t="s">
        <v>1589</v>
      </c>
      <c r="H40" s="125">
        <v>30239722</v>
      </c>
      <c r="I40" s="124" t="s">
        <v>1631</v>
      </c>
      <c r="J40" s="124" t="s">
        <v>1589</v>
      </c>
      <c r="K40" s="126">
        <v>34324486</v>
      </c>
      <c r="L40" s="95">
        <v>1825</v>
      </c>
      <c r="M40" s="95">
        <v>365736</v>
      </c>
      <c r="N40" s="127">
        <v>1.1592740742999998</v>
      </c>
      <c r="O40" s="127">
        <v>0.90392079679999982</v>
      </c>
      <c r="P40" s="127">
        <v>1.4693280768000003</v>
      </c>
      <c r="Q40" s="124" t="s">
        <v>1632</v>
      </c>
      <c r="R40" s="124" t="s">
        <v>1598</v>
      </c>
      <c r="S40" s="125">
        <v>34324486</v>
      </c>
      <c r="T40" s="103" t="s">
        <v>1633</v>
      </c>
      <c r="U40" s="103" t="s">
        <v>1634</v>
      </c>
      <c r="V40" s="124"/>
    </row>
    <row r="41" spans="1:22" s="10" customFormat="1" x14ac:dyDescent="0.35">
      <c r="A41" s="124" t="s">
        <v>1635</v>
      </c>
      <c r="B41" s="125">
        <v>2021</v>
      </c>
      <c r="C41" s="124" t="s">
        <v>1678</v>
      </c>
      <c r="D41" s="124" t="s">
        <v>455</v>
      </c>
      <c r="E41" s="124" t="s">
        <v>1630</v>
      </c>
      <c r="F41" s="67">
        <v>806834</v>
      </c>
      <c r="G41" s="124" t="s">
        <v>1589</v>
      </c>
      <c r="H41" s="125">
        <v>30239722</v>
      </c>
      <c r="I41" s="124" t="s">
        <v>1636</v>
      </c>
      <c r="J41" s="124" t="s">
        <v>1589</v>
      </c>
      <c r="K41" s="126" t="s">
        <v>1637</v>
      </c>
      <c r="L41" s="95">
        <v>663</v>
      </c>
      <c r="M41" s="95">
        <v>218129</v>
      </c>
      <c r="N41" s="127">
        <v>0.89605764051577375</v>
      </c>
      <c r="O41" s="127">
        <v>0.59756512703757048</v>
      </c>
      <c r="P41" s="127">
        <v>1.3669868669212917</v>
      </c>
      <c r="Q41" s="128" t="s">
        <v>470</v>
      </c>
      <c r="R41" s="128" t="s">
        <v>329</v>
      </c>
      <c r="S41" s="125">
        <v>34906131</v>
      </c>
      <c r="T41" s="103" t="s">
        <v>1638</v>
      </c>
      <c r="U41" s="103" t="s">
        <v>1639</v>
      </c>
      <c r="V41" s="124"/>
    </row>
    <row r="42" spans="1:22" s="10" customFormat="1" x14ac:dyDescent="0.35">
      <c r="A42" s="124" t="s">
        <v>1635</v>
      </c>
      <c r="B42" s="125">
        <v>2021</v>
      </c>
      <c r="C42" s="124" t="s">
        <v>1679</v>
      </c>
      <c r="D42" s="124" t="s">
        <v>455</v>
      </c>
      <c r="E42" s="124" t="s">
        <v>1630</v>
      </c>
      <c r="F42" s="67">
        <v>806834</v>
      </c>
      <c r="G42" s="124" t="s">
        <v>1589</v>
      </c>
      <c r="H42" s="125">
        <v>30239722</v>
      </c>
      <c r="I42" s="124" t="s">
        <v>1636</v>
      </c>
      <c r="J42" s="124" t="s">
        <v>1589</v>
      </c>
      <c r="K42" s="126" t="s">
        <v>1637</v>
      </c>
      <c r="L42" s="95">
        <v>283</v>
      </c>
      <c r="M42" s="95">
        <v>218509</v>
      </c>
      <c r="N42" s="127">
        <v>1.9943136816954512</v>
      </c>
      <c r="O42" s="127">
        <v>1.0625766700879611</v>
      </c>
      <c r="P42" s="127">
        <v>3.7534192863633482</v>
      </c>
      <c r="Q42" s="128" t="s">
        <v>470</v>
      </c>
      <c r="R42" s="128" t="s">
        <v>329</v>
      </c>
      <c r="S42" s="125">
        <v>34906131</v>
      </c>
      <c r="T42" s="103" t="s">
        <v>1638</v>
      </c>
      <c r="U42" s="103" t="s">
        <v>1639</v>
      </c>
      <c r="V42" s="124"/>
    </row>
    <row r="43" spans="1:22" s="10" customFormat="1" x14ac:dyDescent="0.35">
      <c r="A43" s="124" t="s">
        <v>1629</v>
      </c>
      <c r="B43" s="125">
        <v>2021</v>
      </c>
      <c r="C43" s="124" t="s">
        <v>283</v>
      </c>
      <c r="D43" s="124" t="s">
        <v>283</v>
      </c>
      <c r="E43" s="124" t="s">
        <v>1630</v>
      </c>
      <c r="F43" s="67">
        <v>806834</v>
      </c>
      <c r="G43" s="124" t="s">
        <v>1589</v>
      </c>
      <c r="H43" s="125">
        <v>30239722</v>
      </c>
      <c r="I43" s="124" t="s">
        <v>1631</v>
      </c>
      <c r="J43" s="124" t="s">
        <v>1589</v>
      </c>
      <c r="K43" s="126">
        <v>34324486</v>
      </c>
      <c r="L43" s="95">
        <v>463</v>
      </c>
      <c r="M43" s="95">
        <v>367098</v>
      </c>
      <c r="N43" s="127">
        <v>1.8424351792999989</v>
      </c>
      <c r="O43" s="127">
        <v>1.1592740742999998</v>
      </c>
      <c r="P43" s="127">
        <v>3.0517578125</v>
      </c>
      <c r="Q43" s="124" t="s">
        <v>1632</v>
      </c>
      <c r="R43" s="124" t="s">
        <v>1598</v>
      </c>
      <c r="S43" s="125">
        <v>34324486</v>
      </c>
      <c r="T43" s="103" t="s">
        <v>1633</v>
      </c>
      <c r="U43" s="103" t="s">
        <v>1634</v>
      </c>
      <c r="V43" s="124"/>
    </row>
    <row r="44" spans="1:22" s="10" customFormat="1" x14ac:dyDescent="0.35">
      <c r="A44" s="124" t="s">
        <v>1635</v>
      </c>
      <c r="B44" s="125">
        <v>2021</v>
      </c>
      <c r="C44" s="124" t="s">
        <v>283</v>
      </c>
      <c r="D44" s="124" t="s">
        <v>283</v>
      </c>
      <c r="E44" s="124" t="s">
        <v>1630</v>
      </c>
      <c r="F44" s="67">
        <v>806834</v>
      </c>
      <c r="G44" s="124" t="s">
        <v>1589</v>
      </c>
      <c r="H44" s="125">
        <v>30239722</v>
      </c>
      <c r="I44" s="124" t="s">
        <v>1636</v>
      </c>
      <c r="J44" s="124" t="s">
        <v>1589</v>
      </c>
      <c r="K44" s="126" t="s">
        <v>1637</v>
      </c>
      <c r="L44" s="95">
        <v>304</v>
      </c>
      <c r="M44" s="95">
        <v>218488</v>
      </c>
      <c r="N44" s="127">
        <v>1.3248222081813563</v>
      </c>
      <c r="O44" s="127">
        <v>0.72049003627526309</v>
      </c>
      <c r="P44" s="127">
        <v>2.4351685328995942</v>
      </c>
      <c r="Q44" s="128" t="s">
        <v>470</v>
      </c>
      <c r="R44" s="128" t="s">
        <v>329</v>
      </c>
      <c r="S44" s="125">
        <v>34906131</v>
      </c>
      <c r="T44" s="103" t="s">
        <v>1638</v>
      </c>
      <c r="U44" s="103" t="s">
        <v>1639</v>
      </c>
      <c r="V44" s="124"/>
    </row>
    <row r="45" spans="1:22" s="10" customFormat="1" x14ac:dyDescent="0.35">
      <c r="A45" s="124" t="s">
        <v>1640</v>
      </c>
      <c r="B45" s="125">
        <v>2016</v>
      </c>
      <c r="C45" s="124" t="s">
        <v>1571</v>
      </c>
      <c r="D45" s="124" t="s">
        <v>1571</v>
      </c>
      <c r="E45" s="124" t="s">
        <v>1626</v>
      </c>
      <c r="F45" s="67">
        <v>249796</v>
      </c>
      <c r="G45" s="124" t="s">
        <v>1589</v>
      </c>
      <c r="H45" s="125">
        <v>20935630</v>
      </c>
      <c r="I45" s="124" t="s">
        <v>1641</v>
      </c>
      <c r="J45" s="124" t="s">
        <v>1589</v>
      </c>
      <c r="K45" s="126">
        <v>27061578</v>
      </c>
      <c r="L45" s="95">
        <v>896</v>
      </c>
      <c r="M45" s="95">
        <v>96562</v>
      </c>
      <c r="N45" s="127">
        <v>1.1489125293076057</v>
      </c>
      <c r="O45" s="127">
        <v>0.55677643628300222</v>
      </c>
      <c r="P45" s="127">
        <v>2.3537204591879641</v>
      </c>
      <c r="Q45" s="124" t="s">
        <v>1615</v>
      </c>
      <c r="R45" s="124" t="s">
        <v>1642</v>
      </c>
      <c r="S45" s="125">
        <v>27061578</v>
      </c>
      <c r="T45" s="103" t="s">
        <v>1643</v>
      </c>
      <c r="U45" s="103" t="s">
        <v>1644</v>
      </c>
      <c r="V45" s="124" t="s">
        <v>1680</v>
      </c>
    </row>
    <row r="46" spans="1:22" s="10" customFormat="1" x14ac:dyDescent="0.35">
      <c r="A46" s="124" t="s">
        <v>1681</v>
      </c>
      <c r="B46" s="125">
        <v>2021</v>
      </c>
      <c r="C46" s="124" t="s">
        <v>1571</v>
      </c>
      <c r="D46" s="124" t="s">
        <v>1571</v>
      </c>
      <c r="E46" s="124" t="s">
        <v>1630</v>
      </c>
      <c r="F46" s="67">
        <v>681275</v>
      </c>
      <c r="G46" s="124" t="s">
        <v>1589</v>
      </c>
      <c r="H46" s="125">
        <v>30124842</v>
      </c>
      <c r="I46" s="124" t="s">
        <v>1682</v>
      </c>
      <c r="J46" s="124" t="s">
        <v>1589</v>
      </c>
      <c r="K46" s="126">
        <v>28604730</v>
      </c>
      <c r="L46" s="95">
        <v>29266</v>
      </c>
      <c r="M46" s="95">
        <v>56450</v>
      </c>
      <c r="N46" s="127">
        <v>1.2032866762262364</v>
      </c>
      <c r="O46" s="127">
        <v>1.1067123884844892</v>
      </c>
      <c r="P46" s="127">
        <v>1.3003287331861295</v>
      </c>
      <c r="Q46" s="124" t="s">
        <v>1592</v>
      </c>
      <c r="R46" s="128" t="s">
        <v>329</v>
      </c>
      <c r="S46" s="125">
        <v>32914876</v>
      </c>
      <c r="T46" s="103" t="s">
        <v>1683</v>
      </c>
      <c r="U46" s="103" t="s">
        <v>1684</v>
      </c>
      <c r="V46" s="124"/>
    </row>
    <row r="47" spans="1:22" s="10" customFormat="1" x14ac:dyDescent="0.35">
      <c r="A47" s="124" t="s">
        <v>1629</v>
      </c>
      <c r="B47" s="125">
        <v>2021</v>
      </c>
      <c r="C47" s="124" t="s">
        <v>1571</v>
      </c>
      <c r="D47" s="124" t="s">
        <v>1571</v>
      </c>
      <c r="E47" s="124" t="s">
        <v>1630</v>
      </c>
      <c r="F47" s="67">
        <v>806834</v>
      </c>
      <c r="G47" s="124" t="s">
        <v>1589</v>
      </c>
      <c r="H47" s="125">
        <v>30239722</v>
      </c>
      <c r="I47" s="124" t="s">
        <v>1631</v>
      </c>
      <c r="J47" s="124" t="s">
        <v>1589</v>
      </c>
      <c r="K47" s="126">
        <v>34324486</v>
      </c>
      <c r="L47" s="95">
        <v>4231</v>
      </c>
      <c r="M47" s="95">
        <v>363330</v>
      </c>
      <c r="N47" s="127">
        <v>1.4693280768000003</v>
      </c>
      <c r="O47" s="127">
        <v>1.2166529024000003</v>
      </c>
      <c r="P47" s="127">
        <v>1.7623416832000005</v>
      </c>
      <c r="Q47" s="124" t="s">
        <v>1632</v>
      </c>
      <c r="R47" s="124" t="s">
        <v>1598</v>
      </c>
      <c r="S47" s="125">
        <v>34324486</v>
      </c>
      <c r="T47" s="103" t="s">
        <v>1633</v>
      </c>
      <c r="U47" s="103" t="s">
        <v>1634</v>
      </c>
      <c r="V47" s="124"/>
    </row>
    <row r="48" spans="1:22" s="10" customFormat="1" x14ac:dyDescent="0.35">
      <c r="A48" s="124" t="s">
        <v>1635</v>
      </c>
      <c r="B48" s="125">
        <v>2021</v>
      </c>
      <c r="C48" s="124" t="s">
        <v>1571</v>
      </c>
      <c r="D48" s="124" t="s">
        <v>1571</v>
      </c>
      <c r="E48" s="124" t="s">
        <v>1630</v>
      </c>
      <c r="F48" s="67">
        <v>806834</v>
      </c>
      <c r="G48" s="124" t="s">
        <v>1589</v>
      </c>
      <c r="H48" s="125">
        <v>30239722</v>
      </c>
      <c r="I48" s="124" t="s">
        <v>1636</v>
      </c>
      <c r="J48" s="124" t="s">
        <v>1589</v>
      </c>
      <c r="K48" s="126" t="s">
        <v>1637</v>
      </c>
      <c r="L48" s="95">
        <v>1681</v>
      </c>
      <c r="M48" s="95">
        <v>217111</v>
      </c>
      <c r="N48" s="127">
        <v>1.7273565215032107</v>
      </c>
      <c r="O48" s="127">
        <v>1.3142893598835876</v>
      </c>
      <c r="P48" s="127">
        <v>2.2734755738666546</v>
      </c>
      <c r="Q48" s="128" t="s">
        <v>470</v>
      </c>
      <c r="R48" s="128" t="s">
        <v>329</v>
      </c>
      <c r="S48" s="125">
        <v>34906131</v>
      </c>
      <c r="T48" s="103" t="s">
        <v>1638</v>
      </c>
      <c r="U48" s="103" t="s">
        <v>1639</v>
      </c>
      <c r="V48" s="124"/>
    </row>
    <row r="49" spans="1:22" s="10" customFormat="1" x14ac:dyDescent="0.35">
      <c r="A49" s="124" t="s">
        <v>1681</v>
      </c>
      <c r="B49" s="125">
        <v>2021</v>
      </c>
      <c r="C49" s="124" t="s">
        <v>1685</v>
      </c>
      <c r="D49" s="124" t="s">
        <v>1686</v>
      </c>
      <c r="E49" s="124" t="s">
        <v>1630</v>
      </c>
      <c r="F49" s="67">
        <v>681275</v>
      </c>
      <c r="G49" s="124" t="s">
        <v>1589</v>
      </c>
      <c r="H49" s="125">
        <v>30124842</v>
      </c>
      <c r="I49" s="124" t="s">
        <v>1682</v>
      </c>
      <c r="J49" s="124" t="s">
        <v>1589</v>
      </c>
      <c r="K49" s="126">
        <v>28604730</v>
      </c>
      <c r="L49" s="95">
        <v>29266</v>
      </c>
      <c r="M49" s="95">
        <v>56450</v>
      </c>
      <c r="N49" s="127">
        <v>0.94689474806954699</v>
      </c>
      <c r="O49" s="127">
        <v>0.86230078086705242</v>
      </c>
      <c r="P49" s="127">
        <v>1.0319451684485177</v>
      </c>
      <c r="Q49" s="128" t="s">
        <v>1687</v>
      </c>
      <c r="R49" s="128" t="s">
        <v>329</v>
      </c>
      <c r="S49" s="125">
        <v>32914876</v>
      </c>
      <c r="T49" s="103" t="s">
        <v>1683</v>
      </c>
      <c r="U49" s="103" t="s">
        <v>1684</v>
      </c>
      <c r="V49" s="124"/>
    </row>
    <row r="50" spans="1:22" s="10" customFormat="1" x14ac:dyDescent="0.35">
      <c r="A50" s="124" t="s">
        <v>1688</v>
      </c>
      <c r="B50" s="125">
        <v>2020</v>
      </c>
      <c r="C50" s="124" t="s">
        <v>334</v>
      </c>
      <c r="D50" s="124" t="s">
        <v>334</v>
      </c>
      <c r="E50" s="124" t="s">
        <v>1630</v>
      </c>
      <c r="F50" s="67">
        <v>681275</v>
      </c>
      <c r="G50" s="124" t="s">
        <v>1589</v>
      </c>
      <c r="H50" s="125">
        <v>30124842</v>
      </c>
      <c r="I50" s="124" t="s">
        <v>1689</v>
      </c>
      <c r="J50" s="124" t="s">
        <v>1589</v>
      </c>
      <c r="K50" s="126">
        <v>26237428</v>
      </c>
      <c r="L50" s="95">
        <v>12874</v>
      </c>
      <c r="M50" s="95">
        <v>23203</v>
      </c>
      <c r="N50" s="127">
        <v>1</v>
      </c>
      <c r="O50" s="127">
        <v>0.9045384095677258</v>
      </c>
      <c r="P50" s="127">
        <v>1.1174186996836899</v>
      </c>
      <c r="Q50" s="124" t="s">
        <v>1592</v>
      </c>
      <c r="R50" s="128" t="s">
        <v>329</v>
      </c>
      <c r="S50" s="125">
        <v>32068838</v>
      </c>
      <c r="T50" s="103" t="s">
        <v>1690</v>
      </c>
      <c r="U50" s="103" t="s">
        <v>1691</v>
      </c>
      <c r="V50" s="124"/>
    </row>
    <row r="51" spans="1:22" s="10" customFormat="1" x14ac:dyDescent="0.35">
      <c r="A51" s="124" t="s">
        <v>1629</v>
      </c>
      <c r="B51" s="125">
        <v>2021</v>
      </c>
      <c r="C51" s="124" t="s">
        <v>334</v>
      </c>
      <c r="D51" s="124" t="s">
        <v>334</v>
      </c>
      <c r="E51" s="124" t="s">
        <v>1630</v>
      </c>
      <c r="F51" s="67">
        <v>806834</v>
      </c>
      <c r="G51" s="124" t="s">
        <v>1589</v>
      </c>
      <c r="H51" s="125">
        <v>30239722</v>
      </c>
      <c r="I51" s="124" t="s">
        <v>1631</v>
      </c>
      <c r="J51" s="124" t="s">
        <v>1589</v>
      </c>
      <c r="K51" s="126">
        <v>34324486</v>
      </c>
      <c r="L51" s="95">
        <v>5691</v>
      </c>
      <c r="M51" s="95">
        <v>361870</v>
      </c>
      <c r="N51" s="127">
        <v>0.90392079679999982</v>
      </c>
      <c r="O51" s="127">
        <v>0.81537269759999997</v>
      </c>
      <c r="P51" s="127">
        <v>1.0510100500999999</v>
      </c>
      <c r="Q51" s="124" t="s">
        <v>1632</v>
      </c>
      <c r="R51" s="124" t="s">
        <v>1598</v>
      </c>
      <c r="S51" s="125">
        <v>34324486</v>
      </c>
      <c r="T51" s="103" t="s">
        <v>1633</v>
      </c>
      <c r="U51" s="103" t="s">
        <v>1634</v>
      </c>
      <c r="V51" s="124"/>
    </row>
    <row r="52" spans="1:22" s="10" customFormat="1" x14ac:dyDescent="0.35">
      <c r="A52" s="124" t="s">
        <v>1692</v>
      </c>
      <c r="B52" s="125">
        <v>2019</v>
      </c>
      <c r="C52" s="124" t="s">
        <v>441</v>
      </c>
      <c r="D52" s="124" t="s">
        <v>441</v>
      </c>
      <c r="E52" s="124" t="s">
        <v>1630</v>
      </c>
      <c r="F52" s="67">
        <v>681275</v>
      </c>
      <c r="G52" s="124" t="s">
        <v>1589</v>
      </c>
      <c r="H52" s="125">
        <v>30124842</v>
      </c>
      <c r="I52" s="124" t="s">
        <v>1693</v>
      </c>
      <c r="J52" s="124" t="s">
        <v>1589</v>
      </c>
      <c r="K52" s="126">
        <v>29762745</v>
      </c>
      <c r="L52" s="95">
        <v>1606</v>
      </c>
      <c r="M52" s="95">
        <v>9823</v>
      </c>
      <c r="N52" s="127">
        <v>1.2895241809740605</v>
      </c>
      <c r="O52" s="127">
        <v>1.0319451684485177</v>
      </c>
      <c r="P52" s="127">
        <v>1.604913759305759</v>
      </c>
      <c r="Q52" s="124" t="s">
        <v>1694</v>
      </c>
      <c r="R52" s="124" t="s">
        <v>329</v>
      </c>
      <c r="S52" s="125">
        <v>30670737</v>
      </c>
      <c r="T52" s="103" t="s">
        <v>1695</v>
      </c>
      <c r="U52" s="103" t="s">
        <v>1696</v>
      </c>
      <c r="V52" s="124"/>
    </row>
    <row r="53" spans="1:22" s="10" customFormat="1" x14ac:dyDescent="0.35">
      <c r="A53" s="124" t="s">
        <v>1697</v>
      </c>
      <c r="B53" s="125">
        <v>2020</v>
      </c>
      <c r="C53" s="124" t="s">
        <v>415</v>
      </c>
      <c r="D53" s="124" t="s">
        <v>415</v>
      </c>
      <c r="E53" s="124" t="s">
        <v>1630</v>
      </c>
      <c r="F53" s="67">
        <v>681275</v>
      </c>
      <c r="G53" s="124" t="s">
        <v>1589</v>
      </c>
      <c r="H53" s="125">
        <v>30124842</v>
      </c>
      <c r="I53" s="124" t="s">
        <v>1698</v>
      </c>
      <c r="J53" s="124" t="s">
        <v>1589</v>
      </c>
      <c r="K53" s="126">
        <v>30213928</v>
      </c>
      <c r="L53" s="95">
        <v>9974</v>
      </c>
      <c r="M53" s="95">
        <v>247556</v>
      </c>
      <c r="N53" s="127">
        <v>1.1067123884844892</v>
      </c>
      <c r="O53" s="127">
        <v>0.98936510797565025</v>
      </c>
      <c r="P53" s="127">
        <v>1.2355836712682471</v>
      </c>
      <c r="Q53" s="124" t="s">
        <v>1632</v>
      </c>
      <c r="R53" s="124" t="s">
        <v>329</v>
      </c>
      <c r="S53" s="125">
        <v>32433745</v>
      </c>
      <c r="T53" s="103" t="s">
        <v>1699</v>
      </c>
      <c r="U53" s="103" t="s">
        <v>1700</v>
      </c>
      <c r="V53" s="124"/>
    </row>
    <row r="54" spans="1:22" s="10" customFormat="1" x14ac:dyDescent="0.35">
      <c r="A54" s="124" t="s">
        <v>1629</v>
      </c>
      <c r="B54" s="125">
        <v>2021</v>
      </c>
      <c r="C54" s="124" t="s">
        <v>415</v>
      </c>
      <c r="D54" s="124" t="s">
        <v>415</v>
      </c>
      <c r="E54" s="124" t="s">
        <v>1630</v>
      </c>
      <c r="F54" s="67">
        <v>806834</v>
      </c>
      <c r="G54" s="124" t="s">
        <v>1589</v>
      </c>
      <c r="H54" s="125">
        <v>30239722</v>
      </c>
      <c r="I54" s="124" t="s">
        <v>1631</v>
      </c>
      <c r="J54" s="124" t="s">
        <v>1589</v>
      </c>
      <c r="K54" s="126">
        <v>34324486</v>
      </c>
      <c r="L54" s="95">
        <v>930</v>
      </c>
      <c r="M54" s="95">
        <v>366631</v>
      </c>
      <c r="N54" s="127">
        <v>1</v>
      </c>
      <c r="O54" s="127">
        <v>0.69568836930000022</v>
      </c>
      <c r="P54" s="127">
        <v>1.4025517307000002</v>
      </c>
      <c r="Q54" s="124" t="s">
        <v>1632</v>
      </c>
      <c r="R54" s="124" t="s">
        <v>1598</v>
      </c>
      <c r="S54" s="125">
        <v>34324486</v>
      </c>
      <c r="T54" s="103" t="s">
        <v>1633</v>
      </c>
      <c r="U54" s="103" t="s">
        <v>1634</v>
      </c>
      <c r="V54" s="124"/>
    </row>
    <row r="55" spans="1:22" s="10" customFormat="1" x14ac:dyDescent="0.35">
      <c r="A55" s="124" t="s">
        <v>1635</v>
      </c>
      <c r="B55" s="125">
        <v>2021</v>
      </c>
      <c r="C55" s="124" t="s">
        <v>415</v>
      </c>
      <c r="D55" s="124" t="s">
        <v>415</v>
      </c>
      <c r="E55" s="124" t="s">
        <v>1630</v>
      </c>
      <c r="F55" s="67">
        <v>806834</v>
      </c>
      <c r="G55" s="124" t="s">
        <v>1589</v>
      </c>
      <c r="H55" s="125">
        <v>30239722</v>
      </c>
      <c r="I55" s="124" t="s">
        <v>1636</v>
      </c>
      <c r="J55" s="124" t="s">
        <v>1589</v>
      </c>
      <c r="K55" s="126" t="s">
        <v>1637</v>
      </c>
      <c r="L55" s="95">
        <v>598</v>
      </c>
      <c r="M55" s="95">
        <v>218194</v>
      </c>
      <c r="N55" s="127">
        <v>1.2091507918864433</v>
      </c>
      <c r="O55" s="127">
        <v>0.7719666603724632</v>
      </c>
      <c r="P55" s="127">
        <v>1.8980335452914292</v>
      </c>
      <c r="Q55" s="128" t="s">
        <v>470</v>
      </c>
      <c r="R55" s="128" t="s">
        <v>329</v>
      </c>
      <c r="S55" s="125">
        <v>34906131</v>
      </c>
      <c r="T55" s="103" t="s">
        <v>1638</v>
      </c>
      <c r="U55" s="103" t="s">
        <v>1639</v>
      </c>
      <c r="V55" s="124"/>
    </row>
    <row r="56" spans="1:22" s="10" customFormat="1" x14ac:dyDescent="0.35">
      <c r="A56" s="124" t="s">
        <v>1629</v>
      </c>
      <c r="B56" s="125">
        <v>2021</v>
      </c>
      <c r="C56" s="124" t="s">
        <v>714</v>
      </c>
      <c r="D56" s="124" t="s">
        <v>714</v>
      </c>
      <c r="E56" s="124" t="s">
        <v>1630</v>
      </c>
      <c r="F56" s="67">
        <v>806834</v>
      </c>
      <c r="G56" s="124" t="s">
        <v>1589</v>
      </c>
      <c r="H56" s="125">
        <v>30239722</v>
      </c>
      <c r="I56" s="124" t="s">
        <v>1631</v>
      </c>
      <c r="J56" s="124" t="s">
        <v>1589</v>
      </c>
      <c r="K56" s="126">
        <v>34324486</v>
      </c>
      <c r="L56" s="95">
        <v>2878</v>
      </c>
      <c r="M56" s="95">
        <v>364683</v>
      </c>
      <c r="N56" s="127">
        <v>1.2166529024000003</v>
      </c>
      <c r="O56" s="127">
        <v>1</v>
      </c>
      <c r="P56" s="127">
        <v>1.5386239549000005</v>
      </c>
      <c r="Q56" s="124" t="s">
        <v>1632</v>
      </c>
      <c r="R56" s="124" t="s">
        <v>1598</v>
      </c>
      <c r="S56" s="125">
        <v>34324486</v>
      </c>
      <c r="T56" s="103" t="s">
        <v>1633</v>
      </c>
      <c r="U56" s="103" t="s">
        <v>1634</v>
      </c>
      <c r="V56" s="124"/>
    </row>
    <row r="57" spans="1:22" s="10" customFormat="1" x14ac:dyDescent="0.35">
      <c r="A57" s="124" t="s">
        <v>1635</v>
      </c>
      <c r="B57" s="125">
        <v>2021</v>
      </c>
      <c r="C57" s="124" t="s">
        <v>1701</v>
      </c>
      <c r="D57" s="124" t="s">
        <v>714</v>
      </c>
      <c r="E57" s="124" t="s">
        <v>1630</v>
      </c>
      <c r="F57" s="67">
        <v>806834</v>
      </c>
      <c r="G57" s="124" t="s">
        <v>1589</v>
      </c>
      <c r="H57" s="125">
        <v>30239722</v>
      </c>
      <c r="I57" s="124" t="s">
        <v>1636</v>
      </c>
      <c r="J57" s="124" t="s">
        <v>1589</v>
      </c>
      <c r="K57" s="126" t="s">
        <v>1637</v>
      </c>
      <c r="L57" s="95">
        <v>522</v>
      </c>
      <c r="M57" s="95">
        <v>218270</v>
      </c>
      <c r="N57" s="127">
        <v>1.0625766700879611</v>
      </c>
      <c r="O57" s="127">
        <v>0.66916022328082236</v>
      </c>
      <c r="P57" s="127">
        <v>1.6954276374068449</v>
      </c>
      <c r="Q57" s="128" t="s">
        <v>470</v>
      </c>
      <c r="R57" s="128" t="s">
        <v>329</v>
      </c>
      <c r="S57" s="125">
        <v>34906131</v>
      </c>
      <c r="T57" s="103" t="s">
        <v>1638</v>
      </c>
      <c r="U57" s="103" t="s">
        <v>1639</v>
      </c>
      <c r="V57" s="124"/>
    </row>
    <row r="58" spans="1:22" s="10" customFormat="1" x14ac:dyDescent="0.35">
      <c r="A58" s="124" t="s">
        <v>1635</v>
      </c>
      <c r="B58" s="125">
        <v>2021</v>
      </c>
      <c r="C58" s="124" t="s">
        <v>1702</v>
      </c>
      <c r="D58" s="124" t="s">
        <v>714</v>
      </c>
      <c r="E58" s="124" t="s">
        <v>1630</v>
      </c>
      <c r="F58" s="67">
        <v>806834</v>
      </c>
      <c r="G58" s="124" t="s">
        <v>1589</v>
      </c>
      <c r="H58" s="125">
        <v>30239722</v>
      </c>
      <c r="I58" s="124" t="s">
        <v>1636</v>
      </c>
      <c r="J58" s="124" t="s">
        <v>1589</v>
      </c>
      <c r="K58" s="126" t="s">
        <v>1637</v>
      </c>
      <c r="L58" s="95">
        <v>1283</v>
      </c>
      <c r="M58" s="95">
        <v>180756</v>
      </c>
      <c r="N58" s="127">
        <v>1.0939209390225155</v>
      </c>
      <c r="O58" s="127">
        <v>0.80291929512669569</v>
      </c>
      <c r="P58" s="127">
        <v>1.6954276374068449</v>
      </c>
      <c r="Q58" s="128" t="s">
        <v>470</v>
      </c>
      <c r="R58" s="128" t="s">
        <v>329</v>
      </c>
      <c r="S58" s="125">
        <v>34906131</v>
      </c>
      <c r="T58" s="103" t="s">
        <v>1638</v>
      </c>
      <c r="U58" s="103" t="s">
        <v>1639</v>
      </c>
      <c r="V58" s="124"/>
    </row>
    <row r="59" spans="1:22" s="10" customFormat="1" x14ac:dyDescent="0.35">
      <c r="A59" s="124" t="s">
        <v>1703</v>
      </c>
      <c r="B59" s="125">
        <v>2014</v>
      </c>
      <c r="C59" s="124" t="s">
        <v>551</v>
      </c>
      <c r="D59" s="124" t="s">
        <v>551</v>
      </c>
      <c r="E59" s="124" t="s">
        <v>1626</v>
      </c>
      <c r="F59" s="67">
        <v>249796</v>
      </c>
      <c r="G59" s="124" t="s">
        <v>1589</v>
      </c>
      <c r="H59" s="125">
        <v>20935630</v>
      </c>
      <c r="I59" s="124" t="s">
        <v>1704</v>
      </c>
      <c r="J59" s="124" t="s">
        <v>1589</v>
      </c>
      <c r="K59" s="126">
        <v>25269698</v>
      </c>
      <c r="L59" s="95">
        <v>999</v>
      </c>
      <c r="M59" s="95">
        <v>2169</v>
      </c>
      <c r="N59" s="127">
        <v>2.1003416575999996</v>
      </c>
      <c r="O59" s="127">
        <v>1.0510100500999999</v>
      </c>
      <c r="P59" s="127">
        <v>4.1615795893000014</v>
      </c>
      <c r="Q59" s="124" t="s">
        <v>1615</v>
      </c>
      <c r="R59" s="124" t="s">
        <v>1598</v>
      </c>
      <c r="S59" s="125">
        <v>25269698</v>
      </c>
      <c r="T59" s="103" t="s">
        <v>1705</v>
      </c>
      <c r="U59" s="103" t="s">
        <v>1706</v>
      </c>
      <c r="V59" s="124"/>
    </row>
    <row r="60" spans="1:22" s="10" customFormat="1" x14ac:dyDescent="0.35">
      <c r="A60" s="124" t="s">
        <v>1629</v>
      </c>
      <c r="B60" s="125">
        <v>2021</v>
      </c>
      <c r="C60" s="124" t="s">
        <v>379</v>
      </c>
      <c r="D60" s="124" t="s">
        <v>379</v>
      </c>
      <c r="E60" s="124" t="s">
        <v>1630</v>
      </c>
      <c r="F60" s="67">
        <v>806834</v>
      </c>
      <c r="G60" s="124" t="s">
        <v>1589</v>
      </c>
      <c r="H60" s="125">
        <v>30239722</v>
      </c>
      <c r="I60" s="124" t="s">
        <v>1631</v>
      </c>
      <c r="J60" s="124" t="s">
        <v>1589</v>
      </c>
      <c r="K60" s="126">
        <v>34324486</v>
      </c>
      <c r="L60" s="95">
        <v>1839</v>
      </c>
      <c r="M60" s="95">
        <v>196986</v>
      </c>
      <c r="N60" s="127">
        <v>1.2166529024000003</v>
      </c>
      <c r="O60" s="127">
        <v>0.95099004989999991</v>
      </c>
      <c r="P60" s="127">
        <v>1.6105100000000006</v>
      </c>
      <c r="Q60" s="124" t="s">
        <v>1632</v>
      </c>
      <c r="R60" s="124" t="s">
        <v>1598</v>
      </c>
      <c r="S60" s="125">
        <v>34324486</v>
      </c>
      <c r="T60" s="103" t="s">
        <v>1633</v>
      </c>
      <c r="U60" s="103" t="s">
        <v>1634</v>
      </c>
      <c r="V60" s="124"/>
    </row>
    <row r="61" spans="1:22" s="10" customFormat="1" x14ac:dyDescent="0.35">
      <c r="A61" s="124" t="s">
        <v>1629</v>
      </c>
      <c r="B61" s="125">
        <v>2021</v>
      </c>
      <c r="C61" s="124" t="s">
        <v>379</v>
      </c>
      <c r="D61" s="124" t="s">
        <v>379</v>
      </c>
      <c r="E61" s="124" t="s">
        <v>1630</v>
      </c>
      <c r="F61" s="67">
        <v>806834</v>
      </c>
      <c r="G61" s="124" t="s">
        <v>1589</v>
      </c>
      <c r="H61" s="125">
        <v>30239722</v>
      </c>
      <c r="I61" s="124" t="s">
        <v>1707</v>
      </c>
      <c r="J61" s="124" t="s">
        <v>1589</v>
      </c>
      <c r="K61" s="126">
        <v>34324486</v>
      </c>
      <c r="L61" s="95">
        <v>25509</v>
      </c>
      <c r="M61" s="95">
        <v>40941</v>
      </c>
      <c r="N61" s="127">
        <v>1.0510100500999999</v>
      </c>
      <c r="O61" s="127">
        <v>0.95099004989999991</v>
      </c>
      <c r="P61" s="127">
        <v>1.2166529024000003</v>
      </c>
      <c r="Q61" s="124" t="s">
        <v>1632</v>
      </c>
      <c r="R61" s="124" t="s">
        <v>1598</v>
      </c>
      <c r="S61" s="125">
        <v>34324486</v>
      </c>
      <c r="T61" s="103" t="s">
        <v>1633</v>
      </c>
      <c r="U61" s="103" t="s">
        <v>1634</v>
      </c>
      <c r="V61" s="124"/>
    </row>
    <row r="62" spans="1:22" s="10" customFormat="1" x14ac:dyDescent="0.35">
      <c r="A62" s="124" t="s">
        <v>1635</v>
      </c>
      <c r="B62" s="125">
        <v>2021</v>
      </c>
      <c r="C62" s="124" t="s">
        <v>379</v>
      </c>
      <c r="D62" s="124" t="s">
        <v>379</v>
      </c>
      <c r="E62" s="124" t="s">
        <v>1630</v>
      </c>
      <c r="F62" s="67">
        <v>806834</v>
      </c>
      <c r="G62" s="124" t="s">
        <v>1589</v>
      </c>
      <c r="H62" s="125">
        <v>30239722</v>
      </c>
      <c r="I62" s="124" t="s">
        <v>1636</v>
      </c>
      <c r="J62" s="124" t="s">
        <v>1589</v>
      </c>
      <c r="K62" s="126" t="s">
        <v>1637</v>
      </c>
      <c r="L62" s="95">
        <v>719</v>
      </c>
      <c r="M62" s="95">
        <v>122860</v>
      </c>
      <c r="N62" s="127">
        <v>0.75135899840010523</v>
      </c>
      <c r="O62" s="127">
        <v>0.50602287482694541</v>
      </c>
      <c r="P62" s="127">
        <v>1.1253011782883466</v>
      </c>
      <c r="Q62" s="128" t="s">
        <v>470</v>
      </c>
      <c r="R62" s="128" t="s">
        <v>329</v>
      </c>
      <c r="S62" s="125">
        <v>34906131</v>
      </c>
      <c r="T62" s="103" t="s">
        <v>1638</v>
      </c>
      <c r="U62" s="103" t="s">
        <v>1639</v>
      </c>
      <c r="V62" s="124"/>
    </row>
    <row r="63" spans="1:22" s="10" customFormat="1" x14ac:dyDescent="0.35">
      <c r="A63" s="124" t="s">
        <v>1302</v>
      </c>
      <c r="B63" s="125">
        <v>2020</v>
      </c>
      <c r="C63" s="124" t="s">
        <v>1625</v>
      </c>
      <c r="D63" s="124" t="s">
        <v>1625</v>
      </c>
      <c r="E63" s="124" t="s">
        <v>1630</v>
      </c>
      <c r="F63" s="67">
        <v>681275</v>
      </c>
      <c r="G63" s="124" t="s">
        <v>1589</v>
      </c>
      <c r="H63" s="125">
        <v>30124842</v>
      </c>
      <c r="I63" s="124" t="s">
        <v>1708</v>
      </c>
      <c r="J63" s="124" t="s">
        <v>1589</v>
      </c>
      <c r="K63" s="126">
        <v>26098869</v>
      </c>
      <c r="L63" s="95">
        <v>8769</v>
      </c>
      <c r="M63" s="95">
        <v>7055</v>
      </c>
      <c r="N63" s="127">
        <v>1.4086643985276917</v>
      </c>
      <c r="O63" s="127">
        <v>1.181784122342032</v>
      </c>
      <c r="P63" s="127">
        <v>1.6926114918521251</v>
      </c>
      <c r="Q63" s="124" t="s">
        <v>1592</v>
      </c>
      <c r="R63" s="124" t="s">
        <v>329</v>
      </c>
      <c r="S63" s="125">
        <v>32066631</v>
      </c>
      <c r="T63" s="103" t="s">
        <v>1709</v>
      </c>
      <c r="U63" s="103" t="s">
        <v>1710</v>
      </c>
      <c r="V63" s="124"/>
    </row>
    <row r="64" spans="1:22" s="10" customFormat="1" x14ac:dyDescent="0.35">
      <c r="A64" s="124" t="s">
        <v>1629</v>
      </c>
      <c r="B64" s="125">
        <v>2021</v>
      </c>
      <c r="C64" s="124" t="s">
        <v>1625</v>
      </c>
      <c r="D64" s="124" t="s">
        <v>1625</v>
      </c>
      <c r="E64" s="124" t="s">
        <v>1630</v>
      </c>
      <c r="F64" s="67">
        <v>806834</v>
      </c>
      <c r="G64" s="124" t="s">
        <v>1589</v>
      </c>
      <c r="H64" s="125">
        <v>30239722</v>
      </c>
      <c r="I64" s="124" t="s">
        <v>1631</v>
      </c>
      <c r="J64" s="124" t="s">
        <v>1589</v>
      </c>
      <c r="K64" s="126">
        <v>34324486</v>
      </c>
      <c r="L64" s="95">
        <v>1747</v>
      </c>
      <c r="M64" s="95">
        <v>365814</v>
      </c>
      <c r="N64" s="127">
        <v>1.3382255776000005</v>
      </c>
      <c r="O64" s="127">
        <v>1.0510100500999999</v>
      </c>
      <c r="P64" s="127">
        <v>1.7623416832000005</v>
      </c>
      <c r="Q64" s="124" t="s">
        <v>1632</v>
      </c>
      <c r="R64" s="124" t="s">
        <v>1598</v>
      </c>
      <c r="S64" s="125">
        <v>34324486</v>
      </c>
      <c r="T64" s="103" t="s">
        <v>1633</v>
      </c>
      <c r="U64" s="103" t="s">
        <v>1634</v>
      </c>
      <c r="V64" s="124"/>
    </row>
    <row r="65" spans="1:22" s="10" customFormat="1" x14ac:dyDescent="0.35">
      <c r="A65" s="124" t="s">
        <v>1635</v>
      </c>
      <c r="B65" s="125">
        <v>2021</v>
      </c>
      <c r="C65" s="124" t="s">
        <v>1625</v>
      </c>
      <c r="D65" s="124" t="s">
        <v>1625</v>
      </c>
      <c r="E65" s="124" t="s">
        <v>1630</v>
      </c>
      <c r="F65" s="67">
        <v>806834</v>
      </c>
      <c r="G65" s="124" t="s">
        <v>1589</v>
      </c>
      <c r="H65" s="125">
        <v>30239722</v>
      </c>
      <c r="I65" s="124" t="s">
        <v>1636</v>
      </c>
      <c r="J65" s="124" t="s">
        <v>1589</v>
      </c>
      <c r="K65" s="126" t="s">
        <v>1637</v>
      </c>
      <c r="L65" s="95">
        <v>605</v>
      </c>
      <c r="M65" s="95">
        <v>218187</v>
      </c>
      <c r="N65" s="127">
        <v>1.3353584071864226</v>
      </c>
      <c r="O65" s="127">
        <v>0.86496636822367357</v>
      </c>
      <c r="P65" s="127">
        <v>2.0586044732869841</v>
      </c>
      <c r="Q65" s="128" t="s">
        <v>470</v>
      </c>
      <c r="R65" s="128" t="s">
        <v>329</v>
      </c>
      <c r="S65" s="125">
        <v>34906131</v>
      </c>
      <c r="T65" s="103" t="s">
        <v>1638</v>
      </c>
      <c r="U65" s="103" t="s">
        <v>1639</v>
      </c>
      <c r="V65" s="124"/>
    </row>
    <row r="66" spans="1:22" s="10" customFormat="1" x14ac:dyDescent="0.35">
      <c r="A66" s="124" t="s">
        <v>1100</v>
      </c>
      <c r="B66" s="125">
        <v>2023</v>
      </c>
      <c r="C66" s="124" t="s">
        <v>353</v>
      </c>
      <c r="D66" s="124" t="s">
        <v>353</v>
      </c>
      <c r="E66" s="124" t="s">
        <v>1630</v>
      </c>
      <c r="F66" s="67">
        <v>806834</v>
      </c>
      <c r="G66" s="124" t="s">
        <v>1589</v>
      </c>
      <c r="H66" s="125">
        <v>30239722</v>
      </c>
      <c r="I66" s="124" t="s">
        <v>1711</v>
      </c>
      <c r="J66" s="124" t="s">
        <v>1589</v>
      </c>
      <c r="K66" s="126">
        <v>29892016</v>
      </c>
      <c r="L66" s="95">
        <v>15167</v>
      </c>
      <c r="M66" s="95">
        <v>58308</v>
      </c>
      <c r="N66" s="127">
        <v>0.968769721223388</v>
      </c>
      <c r="O66" s="127">
        <v>0.87532523723599387</v>
      </c>
      <c r="P66" s="127">
        <v>1.0834688056055459</v>
      </c>
      <c r="Q66" s="124" t="s">
        <v>1632</v>
      </c>
      <c r="R66" s="124" t="s">
        <v>329</v>
      </c>
      <c r="S66" s="125">
        <v>37305903</v>
      </c>
      <c r="T66" s="103" t="s">
        <v>1712</v>
      </c>
      <c r="U66" s="103" t="s">
        <v>1713</v>
      </c>
      <c r="V66" s="124"/>
    </row>
    <row r="67" spans="1:22" s="10" customFormat="1" x14ac:dyDescent="0.35">
      <c r="A67" s="124" t="s">
        <v>1629</v>
      </c>
      <c r="B67" s="125">
        <v>2021</v>
      </c>
      <c r="C67" s="124" t="s">
        <v>296</v>
      </c>
      <c r="D67" s="124" t="s">
        <v>296</v>
      </c>
      <c r="E67" s="124" t="s">
        <v>1630</v>
      </c>
      <c r="F67" s="67">
        <v>806834</v>
      </c>
      <c r="G67" s="124" t="s">
        <v>1589</v>
      </c>
      <c r="H67" s="125">
        <v>30239722</v>
      </c>
      <c r="I67" s="124" t="s">
        <v>1631</v>
      </c>
      <c r="J67" s="124" t="s">
        <v>1589</v>
      </c>
      <c r="K67" s="126">
        <v>34324486</v>
      </c>
      <c r="L67" s="95">
        <v>384</v>
      </c>
      <c r="M67" s="95">
        <v>367177</v>
      </c>
      <c r="N67" s="127">
        <v>1.1592740742999998</v>
      </c>
      <c r="O67" s="127">
        <v>0.69568836930000022</v>
      </c>
      <c r="P67" s="127">
        <v>2.0113571874999994</v>
      </c>
      <c r="Q67" s="124" t="s">
        <v>1632</v>
      </c>
      <c r="R67" s="124" t="s">
        <v>1598</v>
      </c>
      <c r="S67" s="125">
        <v>34324486</v>
      </c>
      <c r="T67" s="103" t="s">
        <v>1633</v>
      </c>
      <c r="U67" s="103" t="s">
        <v>1634</v>
      </c>
      <c r="V67" s="124"/>
    </row>
    <row r="68" spans="1:22" s="10" customFormat="1" x14ac:dyDescent="0.35">
      <c r="A68" s="124" t="s">
        <v>1714</v>
      </c>
      <c r="B68" s="125">
        <v>2024</v>
      </c>
      <c r="C68" s="124" t="s">
        <v>296</v>
      </c>
      <c r="D68" s="124" t="s">
        <v>296</v>
      </c>
      <c r="E68" s="124" t="s">
        <v>1630</v>
      </c>
      <c r="F68" s="67">
        <v>806834</v>
      </c>
      <c r="G68" s="124" t="s">
        <v>1589</v>
      </c>
      <c r="H68" s="125">
        <v>30239722</v>
      </c>
      <c r="I68" s="124" t="s">
        <v>1636</v>
      </c>
      <c r="J68" s="124" t="s">
        <v>1589</v>
      </c>
      <c r="K68" s="126" t="s">
        <v>1637</v>
      </c>
      <c r="L68" s="95">
        <v>1783</v>
      </c>
      <c r="M68" s="95">
        <v>287137</v>
      </c>
      <c r="N68" s="127">
        <v>0.85247382937033855</v>
      </c>
      <c r="O68" s="127">
        <v>0.65517308239430705</v>
      </c>
      <c r="P68" s="127">
        <v>1.1091903032965715</v>
      </c>
      <c r="Q68" s="124" t="s">
        <v>1592</v>
      </c>
      <c r="R68" s="128" t="s">
        <v>329</v>
      </c>
      <c r="S68" s="125">
        <v>38524848</v>
      </c>
      <c r="T68" s="103" t="s">
        <v>1715</v>
      </c>
      <c r="U68" s="103" t="s">
        <v>1716</v>
      </c>
      <c r="V68" s="124"/>
    </row>
    <row r="69" spans="1:22" s="10" customFormat="1" x14ac:dyDescent="0.35">
      <c r="A69" s="124" t="s">
        <v>1681</v>
      </c>
      <c r="B69" s="125">
        <v>2024</v>
      </c>
      <c r="C69" s="124" t="s">
        <v>296</v>
      </c>
      <c r="D69" s="124" t="s">
        <v>296</v>
      </c>
      <c r="E69" s="124" t="s">
        <v>1630</v>
      </c>
      <c r="F69" s="67">
        <v>806834</v>
      </c>
      <c r="G69" s="124" t="s">
        <v>1589</v>
      </c>
      <c r="H69" s="125">
        <v>30239722</v>
      </c>
      <c r="I69" s="124" t="s">
        <v>1717</v>
      </c>
      <c r="J69" s="124" t="s">
        <v>1589</v>
      </c>
      <c r="K69" s="126">
        <v>28195142</v>
      </c>
      <c r="L69" s="95">
        <v>3001</v>
      </c>
      <c r="M69" s="95">
        <v>287550</v>
      </c>
      <c r="N69" s="127">
        <v>1.274295534930137</v>
      </c>
      <c r="O69" s="127">
        <v>0.95109034181292351</v>
      </c>
      <c r="P69" s="127">
        <v>1.708196330067554</v>
      </c>
      <c r="Q69" s="124" t="s">
        <v>1632</v>
      </c>
      <c r="R69" s="124" t="s">
        <v>329</v>
      </c>
      <c r="S69" s="125">
        <v>38956411</v>
      </c>
      <c r="T69" s="103" t="s">
        <v>1718</v>
      </c>
      <c r="U69" s="103" t="s">
        <v>1719</v>
      </c>
      <c r="V69" s="124"/>
    </row>
    <row r="70" spans="1:22" s="10" customFormat="1" ht="21.5" customHeight="1" x14ac:dyDescent="0.35">
      <c r="A70" s="130" t="s">
        <v>1720</v>
      </c>
      <c r="B70" s="131">
        <v>2025</v>
      </c>
      <c r="C70" s="130" t="s">
        <v>393</v>
      </c>
      <c r="D70" s="130" t="s">
        <v>393</v>
      </c>
      <c r="E70" s="130" t="s">
        <v>1630</v>
      </c>
      <c r="F70" s="68">
        <v>806834</v>
      </c>
      <c r="G70" s="130" t="s">
        <v>1589</v>
      </c>
      <c r="H70" s="131">
        <v>30239722</v>
      </c>
      <c r="I70" s="130" t="s">
        <v>1721</v>
      </c>
      <c r="J70" s="130" t="s">
        <v>1722</v>
      </c>
      <c r="K70" s="132">
        <v>30510241</v>
      </c>
      <c r="L70" s="96">
        <v>58131</v>
      </c>
      <c r="M70" s="96">
        <v>67347</v>
      </c>
      <c r="N70" s="133">
        <v>1.187648827711689</v>
      </c>
      <c r="O70" s="133">
        <v>1.0695872994230826</v>
      </c>
      <c r="P70" s="133">
        <v>1.318742237714442</v>
      </c>
      <c r="Q70" s="130" t="s">
        <v>1632</v>
      </c>
      <c r="R70" s="130" t="s">
        <v>329</v>
      </c>
      <c r="S70" s="131">
        <v>39846783</v>
      </c>
      <c r="T70" s="103" t="s">
        <v>1723</v>
      </c>
      <c r="U70" s="119" t="s">
        <v>1724</v>
      </c>
      <c r="V70" s="130" t="s">
        <v>1727</v>
      </c>
    </row>
  </sheetData>
  <autoFilter ref="A2:V70" xr:uid="{7C189C3F-BDFA-4013-8C1C-1DD732B12E51}">
    <sortState xmlns:xlrd2="http://schemas.microsoft.com/office/spreadsheetml/2017/richdata2" ref="A3:V70">
      <sortCondition ref="J2:J70"/>
    </sortState>
  </autoFilter>
  <mergeCells count="5">
    <mergeCell ref="S1:V1"/>
    <mergeCell ref="A1:D1"/>
    <mergeCell ref="E1:H1"/>
    <mergeCell ref="I1:K1"/>
    <mergeCell ref="L1:R1"/>
  </mergeCells>
  <pageMargins left="0.7" right="0.7" top="0.75" bottom="0.75" header="0.3" footer="0.3"/>
  <pageSetup orientation="portrait" r:id="rId1"/>
</worksheet>
</file>

<file path=docMetadata/LabelInfo.xml><?xml version="1.0" encoding="utf-8"?>
<clbl:labelList xmlns:clbl="http://schemas.microsoft.com/office/2020/mipLabelMetadata">
  <clbl:label id="{14b77578-9773-42d5-8507-251ca2dc2b06}" enabled="0" method="" siteId="{14b77578-9773-42d5-8507-251ca2dc2b06}"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Table of contents</vt:lpstr>
      <vt:lpstr>Study abbreviations</vt:lpstr>
      <vt:lpstr>BMI_cancer_data</vt:lpstr>
      <vt:lpstr>Sex_strata_data</vt:lpstr>
      <vt:lpstr>BMI_waist_comparison</vt:lpstr>
      <vt:lpstr>BMI_cancer_MR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Watts, Eleanor (NIH/NCI) [F]</dc:creator>
  <cp:keywords/>
  <dc:description/>
  <cp:lastModifiedBy>Watts, Eleanor (NIH/NCI) [F]</cp:lastModifiedBy>
  <cp:revision/>
  <dcterms:created xsi:type="dcterms:W3CDTF">2024-09-13T16:35:02Z</dcterms:created>
  <dcterms:modified xsi:type="dcterms:W3CDTF">2026-03-30T19:14:25Z</dcterms:modified>
  <cp:category/>
  <cp:contentStatus/>
</cp:coreProperties>
</file>