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19425" windowHeight="10425" firstSheet="1" activeTab="1"/>
  </bookViews>
  <sheets>
    <sheet name="Included_studies_final_uplo (2)" sheetId="46" r:id="rId1"/>
    <sheet name="Title_sheet" sheetId="41" r:id="rId2"/>
    <sheet name="List of references" sheetId="45" r:id="rId3"/>
    <sheet name="Legend and categories " sheetId="47" r:id="rId4"/>
    <sheet name="Data_by_categories" sheetId="37" r:id="rId5"/>
  </sheets>
  <definedNames>
    <definedName name="_Hlk35789078" localSheetId="1">Title_sheet!$B$2</definedName>
    <definedName name="_Hlk49278055" localSheetId="1">Title_sheet!$B$3</definedName>
    <definedName name="_Hlk49608858" localSheetId="2">'List of references'!$A$16</definedName>
    <definedName name="_Hlk49609832" localSheetId="2">'List of references'!$A$44</definedName>
    <definedName name="_Hlk49609876" localSheetId="2">'List of references'!$A$46</definedName>
    <definedName name="_Hlk49610146" localSheetId="2">'List of references'!$A$167</definedName>
    <definedName name="_Hlk49610168" localSheetId="2">'List of references'!$A$85</definedName>
    <definedName name="_Hlk49847385" localSheetId="2">'List of references'!$A$196</definedName>
    <definedName name="_Hlk49848644" localSheetId="2">'List of references'!$A$119</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Z231" i="46" l="1"/>
  <c r="BS231" i="46"/>
  <c r="BS226" i="46"/>
  <c r="BS225" i="46"/>
  <c r="BS213" i="46"/>
  <c r="BV209" i="46"/>
  <c r="BS209" i="46"/>
  <c r="BS206" i="46"/>
  <c r="BS197" i="46"/>
  <c r="BS189" i="46"/>
  <c r="BS185" i="46"/>
  <c r="BS175" i="46"/>
  <c r="BS173" i="46"/>
  <c r="BS172" i="46"/>
  <c r="BS171" i="46"/>
  <c r="BS169" i="46"/>
  <c r="BS167" i="46"/>
  <c r="BS166" i="46"/>
  <c r="BS165" i="46"/>
  <c r="BS158" i="46"/>
  <c r="BS151" i="46"/>
  <c r="BS149" i="46"/>
  <c r="BS145" i="46"/>
  <c r="BS140" i="46"/>
  <c r="BS135" i="46"/>
  <c r="BS132" i="46"/>
  <c r="BS130" i="46"/>
  <c r="BV128" i="46"/>
  <c r="BS112" i="46"/>
  <c r="BS101" i="46"/>
  <c r="BS99" i="46"/>
  <c r="BS97" i="46"/>
  <c r="BS96" i="46"/>
  <c r="BS95" i="46"/>
  <c r="BS93" i="46"/>
  <c r="BS88" i="46"/>
  <c r="BS84" i="46"/>
  <c r="BV81" i="46"/>
  <c r="BS73" i="46"/>
  <c r="BS70" i="46"/>
  <c r="BV67" i="46"/>
  <c r="BS67" i="46"/>
  <c r="BV62" i="46"/>
  <c r="BS62" i="46"/>
  <c r="BZ57" i="46"/>
  <c r="BS57" i="46"/>
  <c r="BS54" i="46"/>
  <c r="BS32" i="46"/>
  <c r="BQ29" i="46"/>
  <c r="BS20" i="46"/>
  <c r="BS18" i="46"/>
  <c r="BS15" i="46"/>
  <c r="BS8" i="46"/>
  <c r="BS7" i="46"/>
  <c r="BV4" i="46"/>
  <c r="BS4" i="46"/>
  <c r="BS3" i="46"/>
</calcChain>
</file>

<file path=xl/comments1.xml><?xml version="1.0" encoding="utf-8"?>
<comments xmlns="http://schemas.openxmlformats.org/spreadsheetml/2006/main">
  <authors>
    <author>tc={D199DDE0-6DDB-4D84-9DD9-91B5B0AF60F2}</author>
    <author>tc={F2DE89FA-84AD-4641-8A08-2E236F48E2F5}</author>
    <author>tc={B571FA48-BEA8-404C-8AF3-A4E3F3F1896B}</author>
    <author>tc={62A63B0E-B1BA-46BC-AFB7-1BE8288C1281}</author>
    <author>tc={840EEF2D-A28C-4CD9-9988-246036745132}</author>
    <author>tc={530C0822-E73B-489B-899E-C9F217987C9C}</author>
    <author>tc={C943C0AD-19F5-40C3-A502-7D4D5D1246D3}</author>
    <author>tc={C2734200-9BE4-43E9-9BAD-DABD89BB017F}</author>
    <author>tc={D78D7C14-BDC4-4508-830F-CA5D9C60E57C}</author>
    <author>tc={06D3548C-1426-4315-9AD3-1E262C7D1838}</author>
    <author>tc={8424B91E-6BE1-4468-83DF-69F25F7C07BA}</author>
  </authors>
  <commentList>
    <comment ref="AA1" author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includes technology services, extension and educational services</t>
        </r>
      </text>
    </comment>
    <comment ref="AH1" authorId="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anything that doesnot fit under the prvios ones for example welfare services, but can be other things</t>
        </r>
      </text>
    </comment>
    <comment ref="G37" authorId="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be Cameroon</t>
        </r>
      </text>
    </comment>
    <comment ref="R37" authorId="3">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be cooperative of FA</t>
        </r>
      </text>
    </comment>
    <comment ref="A62" authorId="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it is actually a forest management group and so they could be a milk group within the region</t>
        </r>
      </text>
    </comment>
    <comment ref="R66" authorId="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agri coop, producer coop?</t>
        </r>
      </text>
    </comment>
    <comment ref="R97" authorId="6">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producer group</t>
        </r>
      </text>
    </comment>
    <comment ref="G112" authorId="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be zambia</t>
        </r>
      </text>
    </comment>
    <comment ref="F147" authorId="8">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the literature is wrong here</t>
        </r>
      </text>
    </comment>
    <comment ref="G157" authorId="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Ethiopia</t>
        </r>
      </text>
    </comment>
    <comment ref="R237" authorId="1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Dairy coop</t>
        </r>
      </text>
    </comment>
  </commentList>
</comments>
</file>

<file path=xl/comments2.xml><?xml version="1.0" encoding="utf-8"?>
<comments xmlns="http://schemas.openxmlformats.org/spreadsheetml/2006/main">
  <authors>
    <author>tc={B862C325-858D-4E1C-B603-1D428D72CC6B}</author>
    <author>tc={2829CDE7-91FF-43A1-920F-72BCD86BE439}</author>
    <author>tc={7441FD37-AC7C-460F-AAB6-7B8551B7F2C5}</author>
    <author>tc={0BBCBB2D-E7D5-4530-B590-39751D2BECB5}</author>
    <author>tc={F69CE38E-8E82-43C0-B267-DA302227B7BB}</author>
    <author>tc={B1349D37-57D2-4273-B080-A99D6A32D9C5}</author>
    <author>tc={EDC4DDB9-0319-41A7-8E6C-701EAB1D55A2}</author>
    <author>tc={7CB286A8-498F-47FD-A2E6-A377C3D02C9F}</author>
  </authors>
  <commentList>
    <comment ref="X2" author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includes technology services, extension and educational services</t>
        </r>
      </text>
    </comment>
    <comment ref="O85" authorId="1">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agri coop, producer coop?</t>
        </r>
      </text>
    </comment>
    <comment ref="O136" authorId="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Dairy coop</t>
        </r>
      </text>
    </comment>
    <comment ref="D183" authorId="3">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be zambia</t>
        </r>
      </text>
    </comment>
    <comment ref="D215" authorId="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be Cameroon</t>
        </r>
      </text>
    </comment>
    <comment ref="O215" authorId="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should be cooperative of FA</t>
        </r>
      </text>
    </comment>
    <comment ref="O221" authorId="6">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producer group</t>
        </r>
      </text>
    </comment>
    <comment ref="D237" authorId="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Ethiopia</t>
        </r>
      </text>
    </comment>
  </commentList>
</comments>
</file>

<file path=xl/sharedStrings.xml><?xml version="1.0" encoding="utf-8"?>
<sst xmlns="http://schemas.openxmlformats.org/spreadsheetml/2006/main" count="12417" uniqueCount="2881">
  <si>
    <t xml:space="preserve"> Challenges facing development within the agri-food sector of Sub-Saharan Africa </t>
  </si>
  <si>
    <t>Mercer</t>
  </si>
  <si>
    <t>Journal paper</t>
  </si>
  <si>
    <t xml:space="preserve"> Procedia Food Science </t>
  </si>
  <si>
    <t>Malawi</t>
  </si>
  <si>
    <t>Qualitative</t>
  </si>
  <si>
    <t>interviews</t>
  </si>
  <si>
    <t>no</t>
  </si>
  <si>
    <t>Small-scale animal producers</t>
  </si>
  <si>
    <t>Crops</t>
  </si>
  <si>
    <t>Agricultural cooperative</t>
  </si>
  <si>
    <t>anybody</t>
  </si>
  <si>
    <t>Fertilizer subsidy: Subsidies for fertilizer purchase by farmer.</t>
  </si>
  <si>
    <t xml:space="preserve">financial constraints, lack of suitable equipment coupled with insufficient supplies of high quality raw materials,  Inadequate education and training, poorly developed local technologies, Cultural and social practices, poor sanitation practices,   </t>
  </si>
  <si>
    <t>n/a</t>
  </si>
  <si>
    <t>No (proceed to the questions below)</t>
  </si>
  <si>
    <t>Low</t>
  </si>
  <si>
    <t xml:space="preserve"> Exploring Links between Womenâ€™s Business Ownership and Empowerment among Maasai Women in Tanzania</t>
  </si>
  <si>
    <t>Dutt, Grabe, Castro</t>
  </si>
  <si>
    <t>Analyses of Social Issues and Public Policy</t>
  </si>
  <si>
    <t>Tanzania</t>
  </si>
  <si>
    <t xml:space="preserve">northern Tanzania </t>
  </si>
  <si>
    <t>Mixed</t>
  </si>
  <si>
    <t>interviews;survey</t>
  </si>
  <si>
    <t>yes</t>
  </si>
  <si>
    <t>Other</t>
  </si>
  <si>
    <t>beaded goods</t>
  </si>
  <si>
    <t>both</t>
  </si>
  <si>
    <t>women only</t>
  </si>
  <si>
    <t>unknown</t>
  </si>
  <si>
    <t>Other impacts on livelihoods</t>
  </si>
  <si>
    <t xml:space="preserve">cooperatives women were found to have: increase self esteem- autonomy (greater involvement in financial decision making), than independent ownership </t>
  </si>
  <si>
    <t>Other, please specify</t>
  </si>
  <si>
    <t xml:space="preserve"> the cooperative model provides space and opportunity for women to consider business decisions in partnership with other women, allowing less opportunity for husbands to assert control over earned income</t>
  </si>
  <si>
    <t xml:space="preserve">receipt of physical violence- depression- literacy rates are low- minimal development infrastructure </t>
  </si>
  <si>
    <t xml:space="preserve">this publication compare the experiences of women participating in business cooperatives, women independent owners, and non owners. Findings show that women who were members of the cooperatives reported less controlling partners and a greater role in financial decision making than non-owners, and had higher levels of agency than independent owners. </t>
  </si>
  <si>
    <t xml:space="preserve">policy makers should support women globally, however they need to implement developing models that promote changes that are culturally relevant and informed by those who serve to be impacted by the potential changes. </t>
  </si>
  <si>
    <t>High</t>
  </si>
  <si>
    <t xml:space="preserve"> Role of Rural Women in Small Scale Agro-Processing Sector -An Economic Analysis of Samridhi Mahila Processing Co-operative Society in Himachal Pradesh</t>
  </si>
  <si>
    <t>India</t>
  </si>
  <si>
    <t>Himachal Pradesh</t>
  </si>
  <si>
    <t>review</t>
  </si>
  <si>
    <t>Small-scale farmers/plant producers</t>
  </si>
  <si>
    <t>fruits</t>
  </si>
  <si>
    <t>Self-help group</t>
  </si>
  <si>
    <t>less than 10 years</t>
  </si>
  <si>
    <t>Marketing services to ensure input supply</t>
  </si>
  <si>
    <t>Income improved</t>
  </si>
  <si>
    <t>Extension services program by government/donors: agricultural extension services</t>
  </si>
  <si>
    <t>the help and expertise of Indo-German Changar Eco-Development Project(IGCEDP)</t>
  </si>
  <si>
    <t>consistent growth in membership, processing, volume of sales and wages earned</t>
  </si>
  <si>
    <t>reduce food loss and waste through agro-processing using surplus of fruits</t>
  </si>
  <si>
    <t xml:space="preserve">the study revealed that for women members of processing groups, this society promoted capacity building and empowerment for rural women. </t>
  </si>
  <si>
    <t xml:space="preserve">future donors may want to look into collective strength, institutional support to encourage women on leadership qualities to emulate change for rural economy.  </t>
  </si>
  <si>
    <t>Uncertain/questionable</t>
  </si>
  <si>
    <t>A Comparative Analysis of the Influence of Socioeconomic Variables on the Financial Performance of Smallholder Irrigation Systems in Zimbabwe</t>
  </si>
  <si>
    <t>Makombe</t>
  </si>
  <si>
    <t>Water International</t>
  </si>
  <si>
    <t>Zimbabwe</t>
  </si>
  <si>
    <t>Quantitative</t>
  </si>
  <si>
    <t>survey</t>
  </si>
  <si>
    <t>NO</t>
  </si>
  <si>
    <t>Income improved;Yield improved</t>
  </si>
  <si>
    <t>Different for each type of irrigation group.</t>
  </si>
  <si>
    <t>Provided access to education (affordable, free)</t>
  </si>
  <si>
    <t>Support farmers' literacy so they can keep records.</t>
  </si>
  <si>
    <t>Specific gender differences in people's ability to beneficent from irrigation groups warrant more research.</t>
  </si>
  <si>
    <t>State should invest in informal irrigation, traditionally excluded from policy. system.</t>
  </si>
  <si>
    <t>A Gender Approach to Sustainable Rural Development of Mountains</t>
  </si>
  <si>
    <t>Chandra, Prasad</t>
  </si>
  <si>
    <t>Mountain Research and Development</t>
  </si>
  <si>
    <t>Yamuna valley.</t>
  </si>
  <si>
    <t>Cereal</t>
  </si>
  <si>
    <t>planning of enterprenial activities, marketign network development</t>
  </si>
  <si>
    <t>The annual farm value of production of traditional crops among RWCF members is estimated at around Rs 300,000 (US$ 7600). This estimation is based on the price of various grains and pulses offered by the retailers. But marketed through the RWCF, after due processing and packing, the similar quantum of production fetches around Rs 450,000 (US$ 11,400).</t>
  </si>
  <si>
    <t>A means for youth to a future in agriculture? Agricultural Cooperatives</t>
  </si>
  <si>
    <t>Flink; Vaast; Jacobs; Turolla</t>
  </si>
  <si>
    <t>Book chapter</t>
  </si>
  <si>
    <t>Urban Agriculture Magazine</t>
  </si>
  <si>
    <t>Rwanda</t>
  </si>
  <si>
    <t>mixed</t>
  </si>
  <si>
    <t>Unknown</t>
  </si>
  <si>
    <t>Both crop and livestock</t>
  </si>
  <si>
    <t>Income does not improve;Yield does not improve;Production (quality and/or quantity) doesnâ€™t improved</t>
  </si>
  <si>
    <t>Paper focuses on the lack of consideration for youth engagement and how agricultural cooperatives fail to serve youth farmers' needs.</t>
  </si>
  <si>
    <t>No access to financial services for youth</t>
  </si>
  <si>
    <t>Identify solutions to provide access to land; guarantee loans to youth members; offer youth-specific training; facilitate mentorship</t>
  </si>
  <si>
    <t>Ag cooperatives' failure to include youth is a missed opportunity.</t>
  </si>
  <si>
    <t>Youth-specific training; mentor systems; establish savings groups; facilitate contact to financial services; establish youth council</t>
  </si>
  <si>
    <t>Not included</t>
  </si>
  <si>
    <t>A Qualitative Analysis of Success and Failure Factors of Agricultural Cooperatives in Central Kenya</t>
  </si>
  <si>
    <t>Nyoro, Ngugi</t>
  </si>
  <si>
    <t>CABI</t>
  </si>
  <si>
    <t>Kenya</t>
  </si>
  <si>
    <t>qualitative</t>
  </si>
  <si>
    <t>Sample data</t>
  </si>
  <si>
    <t>No</t>
  </si>
  <si>
    <t>Cereal;vegetables</t>
  </si>
  <si>
    <t>Farmer organization</t>
  </si>
  <si>
    <t>Marketing services to ensure input supply;Marketing services to ensure output marketing, market information;Technology services (education, extension, research)</t>
  </si>
  <si>
    <t>Income improved;Production (quality and/or quantity) improved</t>
  </si>
  <si>
    <t>Infrastructure development projects/investments â€“ roads, energy, water, storage, processing facility Significant weather/climate events (drought, storms, flood)</t>
  </si>
  <si>
    <t>limited details on methodology</t>
  </si>
  <si>
    <t>A STUDY ON ECONOMIC EMPOWERMENT OF WOMEN THROUGH SELF HELP GROUPS IN MAHABUBNAGAR DISTRICT OF ANDHRA PRADESH</t>
  </si>
  <si>
    <t>Mahendra, Reddy, Bhat</t>
  </si>
  <si>
    <t>International Jounral of Research in IT, Commerce and Management</t>
  </si>
  <si>
    <t>Mahabubnagar district of Andhra Pradesh</t>
  </si>
  <si>
    <t>Small-scale farmers/plant producers;Small-scale animal producers</t>
  </si>
  <si>
    <t>less than 5 years</t>
  </si>
  <si>
    <t>Technology services (education, extension, research);Education services (business skills, health, general);Financial services (savings, loans and other forms of credit)</t>
  </si>
  <si>
    <t>Yield improved;Production (quality and/or quantity) improved</t>
  </si>
  <si>
    <t>women empoverment and access to credit - ability to spend money for childrenâ€™s education, festivals, conveyance for mobility, able to buy provisions required for my houses. All the variables which are loaded under factor 1 can be termed as â€˜purchase powerâ€™. Factor 2 is loaded with variables like able to increase credit access, buy requirements for children, buy clothes for myself, able to spend money for health and hospital, able to increase bargaining power, help others in case of need and able to repay the loan on time. All the variables which are loaded on factor 2 can be termed as â€˜increased credit access.Improved standarts of living</t>
  </si>
  <si>
    <t>A Study on Influence of Group Characteristics on Empowerment of Women through Self Help Groups in A.P.</t>
  </si>
  <si>
    <t>Preethi; Rani; Prasuna</t>
  </si>
  <si>
    <t>Indian Research Journal of Extension Education</t>
  </si>
  <si>
    <t>Andhra Pradesh</t>
  </si>
  <si>
    <t>crop</t>
  </si>
  <si>
    <t>Financial services (savings, loans and other forms of credit)</t>
  </si>
  <si>
    <t>This paper measures women's empowerment as part of livelihood.</t>
  </si>
  <si>
    <t xml:space="preserve">The overall empowerment in three districts revealed that half of the respondents (50.00%) were in medium category followed by 44.58 per cent in high category and only 5.42 per cent in low category. The computed â€˜Fâ€™ value is 46.64. Hence, it can be concluded that all the variables taken for the study explained the variation in overall empowerment of three districts to the extent of 80.11 per cent. </t>
  </si>
  <si>
    <t>No recommendations given.</t>
  </si>
  <si>
    <t xml:space="preserve">A Success Story of Organizing Small Scale Farmers in Kenya: Itâ€™s Possible Replication for the Payment of Environmental services? </t>
  </si>
  <si>
    <t>Buch-Hansen</t>
  </si>
  <si>
    <t>The Open Geography Journal</t>
  </si>
  <si>
    <t>Buret Division in Kericho District</t>
  </si>
  <si>
    <t>interviews;review</t>
  </si>
  <si>
    <t>tea</t>
  </si>
  <si>
    <t>Improved nature-based solutions to resilience and responses to climate change (flood protection)</t>
  </si>
  <si>
    <t>Stable world market for tea; vertical integration of smallholder farmers; enabling market conditions; sale of high quality product; political support; democratization of farmers</t>
  </si>
  <si>
    <t>Improved savings and access to credit and insurance</t>
  </si>
  <si>
    <t xml:space="preserve">Technical and natural science identification and
delimitation of the environmental service in question; attract democratic participation and necessary political support to ensure the reliability of ES providers; develop an efficient organizational model for monitoring, reporting and verification; identify private, public-private partnerships, or public buyers of ecosystem services. </t>
  </si>
  <si>
    <t>Unique combination of outcome analysis: both livelihood and environment.</t>
  </si>
  <si>
    <t>Access to and control over productive resources of members of dairy cooperatives</t>
  </si>
  <si>
    <t>YADAV, Grover</t>
  </si>
  <si>
    <t>Asian Journal of Home Science</t>
  </si>
  <si>
    <t>Haryana State</t>
  </si>
  <si>
    <t>Yes</t>
  </si>
  <si>
    <t>milk</t>
  </si>
  <si>
    <t>Milk cooperative</t>
  </si>
  <si>
    <t>women farmers usually have been neglected in extension efforts. Grover and Sethi (2005) reported that in case of technology, access to training, information and extension services this was cent per cent for male respondents in comparison to 10 per cent females who had access to training and 2.5 per cent in extension services.</t>
  </si>
  <si>
    <t>Agricultural cooperatives and social empowerment of women: a Ugandan case study</t>
  </si>
  <si>
    <t>Ferguson; Kepe</t>
  </si>
  <si>
    <t>Development in Practice</t>
  </si>
  <si>
    <t>Uganda</t>
  </si>
  <si>
    <t>Mbarara and Isingiro district</t>
  </si>
  <si>
    <t>Marketing services to ensure output marketing, market information;Education services (business skills, health, general)</t>
  </si>
  <si>
    <t>Social benefits, empowerment; business knowledge; Cooperation, problem solving, and leadership skills (all positive)</t>
  </si>
  <si>
    <t>N/A - qualitative study</t>
  </si>
  <si>
    <t>Access to land from government</t>
  </si>
  <si>
    <t>Study focuses on women's empowerment</t>
  </si>
  <si>
    <t xml:space="preserve">need for more work with a focus on the non-monetary benefits of cooperatives. </t>
  </si>
  <si>
    <t>Agricultural cooperatives in Gujarat, India: Agents of equity or differentiation?</t>
  </si>
  <si>
    <t>Ebrahim</t>
  </si>
  <si>
    <t>Gujarat</t>
  </si>
  <si>
    <t>sugar</t>
  </si>
  <si>
    <t>Marketing services to ensure input supply;Marketing services to ensure output marketing, market information;Financial services (savings, loans and other forms of credit)</t>
  </si>
  <si>
    <t>Not quantified; the paper states that cooperatives have unequal impacts on different groups.</t>
  </si>
  <si>
    <t>Historical power relations.</t>
  </si>
  <si>
    <t>Higher caste/social standing</t>
  </si>
  <si>
    <t>Lower caste/social standing, lack of access to land, migrant status, Conclusion:  sugar cooperatives in south Gujarat have been successful as engines of large-scale agricultural and capitalist production, but have failed as agents of equity.</t>
  </si>
  <si>
    <t>Women's and men's general lifestyle and household work changed significantly.</t>
  </si>
  <si>
    <t>Address inequality across social groups.</t>
  </si>
  <si>
    <t>This appears to be a review article.</t>
  </si>
  <si>
    <t>Agricultural cooperatives, entrepreneurship and food security in Malawi</t>
  </si>
  <si>
    <t>Chivundu-Ngulube; Li</t>
  </si>
  <si>
    <t>Human Systems Management</t>
  </si>
  <si>
    <t>Increase investment in producer cooperatives; comprehensive climate change response plan; enhanced value chain development; cold chain development; engage youth</t>
  </si>
  <si>
    <t>An assessment of Swaziland sugarcane farmer associations vulnerability to climate change</t>
  </si>
  <si>
    <t>MhlangaNdlovu; Nhamo</t>
  </si>
  <si>
    <t>Journal of Integrative Environmental Sciences</t>
  </si>
  <si>
    <t>Swaziland</t>
  </si>
  <si>
    <t xml:space="preserve">Middleveld. </t>
  </si>
  <si>
    <t>more than 10 years</t>
  </si>
  <si>
    <t>fluctuations because of climate change</t>
  </si>
  <si>
    <t>Improved nature-based solutions to resilience and responses to climate change (flood protection);Improved water quality (reduced water pollution);Improved water quantity;Reduced erosion</t>
  </si>
  <si>
    <t>based on the actual sugarcane water consumption requirements, which does not cater for  water losses incurred in the system from source to the field and high temperatures due to  extreme weather events. This tight allocation requires efficient water management and use  of efficient irrigation systems. These are aspects that even large scale farmers are grappling  with.  Water  shortages  have  affected  the  other  water  dependent  livelihood  strategies  for   SSFAs such as other crop production activities, ecosystem services and livestock husbandry,  thereby affecting overall income for small-scale farmers making them more vulnerable to  climate change.</t>
  </si>
  <si>
    <t>An Assessment of the Provision of Micro-Credit for Women Empowerment in Plateau State, Nigeria</t>
  </si>
  <si>
    <t>Lemut</t>
  </si>
  <si>
    <t xml:space="preserve"> Malaysian Journal of Society and Space</t>
  </si>
  <si>
    <t>Nigeria</t>
  </si>
  <si>
    <t>Plateau State</t>
  </si>
  <si>
    <t>livestock</t>
  </si>
  <si>
    <t>Most of the respondents have had increase in their income as a result of the loans and trainings they received. According to Table 6, 83.6 % of the respondents have had increase in their monthly incomes between 500-5,000 naira, 12.9 % have 5,001-10,000 naira, 2.2 % have 10,001-15,000 while 1.3 % have between 15,001 and above.</t>
  </si>
  <si>
    <t>Access to microcredit through women's cooperative leads to higher incomes.</t>
  </si>
  <si>
    <t>More NGOs should be established to provide loans to
women for self-empowerment.</t>
  </si>
  <si>
    <t>Government should make policies that will sustain microfinance banks to provide one digit loans for women; encourage women to form cooperatives to pull resources together so that they can give loans to their members.</t>
  </si>
  <si>
    <t>Analysis of Factors Responsible for Access to Food Security by Beneficiaries of Cooperatives: A Multinomial Logit Approach</t>
  </si>
  <si>
    <t>Anim,Chauke, Aliwani</t>
  </si>
  <si>
    <t>South Africa</t>
  </si>
  <si>
    <t>Limpopo Province of South Africa</t>
  </si>
  <si>
    <t>Analysis of Pull and Push Factors in Cooperative Business Organization in Abia State, Nigeria</t>
  </si>
  <si>
    <t>Ifenkwe</t>
  </si>
  <si>
    <t xml:space="preserve">International Journal of Cooperative Studies </t>
  </si>
  <si>
    <t>Abia State</t>
  </si>
  <si>
    <t>Small-scale farmers/plant producers;Other</t>
  </si>
  <si>
    <t>Farming, trading and agro-industrial cooperative units</t>
  </si>
  <si>
    <t>Income does not improve</t>
  </si>
  <si>
    <t>This paper is about the inability of cooperatives to enhance members' well-being, leading to declines in membership.</t>
  </si>
  <si>
    <t xml:space="preserve">There is, need for Abia SEEDS and the Abia ADP to embrace the NEEDS strategy, give prominence to cooperative societies and to intensify the drive or campaign to achieve improved participation of her citizenry in cooperatives. </t>
  </si>
  <si>
    <t>Assessment of adoption and impact of rainwater harvesting technologies on rural farm household income: the case of rainwater harvesting ponds in Rwanda</t>
  </si>
  <si>
    <t>Zingiro; Okello; Guthiga</t>
  </si>
  <si>
    <t>Environment, Development and Sustainability</t>
  </si>
  <si>
    <t>Kirehe</t>
  </si>
  <si>
    <t>YES</t>
  </si>
  <si>
    <t>vegetables</t>
  </si>
  <si>
    <t>Technology services (education, extension, research)</t>
  </si>
  <si>
    <t>adoption of rainwater harvesting ponds increases farm household incomes by about US$ 149 and the use of yield-enhancing inputs by at least US$ 32</t>
  </si>
  <si>
    <t>The study therefore concludes that the use of rainwater harvesting ponds has a positive impact on farm household welfare. It also concludes that the positive impact of the adoption of rainwater harvesting ponds on household farm income occurs via increased use of yield-enhancing inputs.</t>
  </si>
  <si>
    <t>strategies that target increasing farm incomes through rainwater harvesting should promote participation of farmers in farmer organizations; efforts by Rwandaâ€™s government to promote rainwater harvesting ponds should be accompanied by commensurate efforts to improve infrastructure.</t>
  </si>
  <si>
    <t xml:space="preserve"> need for policies and strategies that target the inclusion of poor farmers in the adoption of rainwater harvesting ponds. expand the governmentâ€™s material support scheme to poorer farmers in the scaling up of the rainwater harvesting project; research and development interventions should be aimed at finding ways of reducing the costs of constructing the ponds and also of adopting the ponds.</t>
  </si>
  <si>
    <t>ASSESSMENT OF GENDER ACCESS TO AGRICULTURAL LOANS FROM COOPERATIVE SOCIETIES IN DEKINA LOCAL GOVERNMENT AREA OF KOGI STATE, NIGERIA</t>
  </si>
  <si>
    <t>Adejo; Adejo; Shaibu</t>
  </si>
  <si>
    <t>Journal of Asian Rural Studies</t>
  </si>
  <si>
    <t xml:space="preserve">Dekina Local Government Area </t>
  </si>
  <si>
    <t>Improved access to credit (for men)</t>
  </si>
  <si>
    <t>Both male and female cooperative members should receive longer period of formal education; comprehensive development of gender specific policy interventions by government and other relevant agencies to enhance access to loan by female cooperative members; financial institutions should locate rurally; proper family planning</t>
  </si>
  <si>
    <t>Paper shows men have better access to financial services from cooperatives.</t>
  </si>
  <si>
    <t>Comprehensive gender assessment needed; consider education and family planning interventions; improve access to financial institutions in rural areas.</t>
  </si>
  <si>
    <t>Attitudes of local people towards collective action for forest management: the case of participatory forest management in Dodola area in the Bale Mountains, Southern Ethiopia</t>
  </si>
  <si>
    <t>Tesfaye, Roos, Bohlin</t>
  </si>
  <si>
    <t>Biodivers Conserv</t>
  </si>
  <si>
    <t>Ethiopia</t>
  </si>
  <si>
    <t>Dodola area in the Bale Mountains, Southern Ethiopia</t>
  </si>
  <si>
    <t>Cereal;fruits;vegetables</t>
  </si>
  <si>
    <t>Improved nature-based solutions to resilience and responses to climate change (flood protection);Improved water quality (reduced water pollution);Reduced erosion</t>
  </si>
  <si>
    <t>Households consider planting an important management activity that would ensure the availability of forest products and services on a sustainable basis. Furthermore, the indirect benefits of planting through enabling the use of old and over mature trees and through reduction of annual rent payment is well appreciated by respondents. Most households however do not consider planting as a successful operation owing to the low survival rate of seedlings.</t>
  </si>
  <si>
    <t>Overall, intention to participate is strong for crop dependent, more educated, and wealthier (in terms of physical asset and area of cropland) households whereas forest dependent (at 10% significant level) and female headed households are correlated to lower level of intention to participate in planting.</t>
  </si>
  <si>
    <t>Conflicting
interests among the participant households is still at large and important for the viability of
the arrangement. Bringing the desirable behavior of households for the sustainability of the
participatory management requires understanding the local households in the perspective
of the PFM impacts on different socio-economic groups within the local community.</t>
  </si>
  <si>
    <t>Beyond group ranch subdivision: collective action for livestock mobility, ecological viability, and livelihoods</t>
  </si>
  <si>
    <t>BurnSilver; Mwangi</t>
  </si>
  <si>
    <t>Report</t>
  </si>
  <si>
    <t>CAPRI</t>
  </si>
  <si>
    <t>Benin</t>
  </si>
  <si>
    <t>Osilalei, Eselenkei,  Lenkisim, Emeshenani, South Imbirikani and North Imbirikani</t>
  </si>
  <si>
    <t>Pastoralist</t>
  </si>
  <si>
    <t>Both crop and livestock;However, 51 pe rcent (N=93) of households combined livestock  activities with either  rainfed or irrigated agricultural ac tivities, and 59 percent (N=108) of  households were engaged in at l east one off-farm activity â€“ either  wage labor, business, or petty  trade.</t>
  </si>
  <si>
    <t>Production (quality and/or quantity) improved;Income does not improve</t>
  </si>
  <si>
    <t xml:space="preserve">Because Maasai continue to develop and finance collective structures for the provision and maintenance of boreholes, earthen dams, schools and health clinics, it demonstrates the critical nature of these goods and services for the livestock enterprise and for overall wellbeing. There is a strong case for encouraging and strengthening partnerships between Maasai themselves, the public sector and relevant NGOs in order to enhance the levels and quality of these services and to reduce the general impacts of risk.  The efficacy of pasture sharing mechanisms to increase access to forage and contribute to livestock productivity is also unquantified, although our assumption is that the practice must confer some  advantage post-subdivision given that the large proportion of herders engaged in these strategies.   </t>
  </si>
  <si>
    <t>Building social capital for potato production and marketing: producer organisationsâ€™ initiatives in north-western Rwanda</t>
  </si>
  <si>
    <t>Wennink, Schrader</t>
  </si>
  <si>
    <t>Wageningen Academic Publishing</t>
  </si>
  <si>
    <t>Ruhengeri and Gisenyi provinces</t>
  </si>
  <si>
    <t>Building Sustainable Smallholder Cooperatives in Emerging Market Economies: Findings from a Five-Year Project in Kenya</t>
  </si>
  <si>
    <t>Meador; O'Brien; Cook; Grothe; Werner; Diang'a; Savoie</t>
  </si>
  <si>
    <t>Sustainability</t>
  </si>
  <si>
    <t>pre- and post-assessment; multi-year randomized trial;interviews;survey</t>
  </si>
  <si>
    <t>Livestock</t>
  </si>
  <si>
    <t>Inputs on credit, training, and general credit are selective benefits that are available only to members who deliver milk to their respective cooperative. Timely payment for milk, convenient payment for milk, and stable prices over time fall under the rubric of efficient business practice, but over time, they also build up trust among the members. This dependable relationship, in turn, provides the cooperative with social capital with which to incentivize member patronage.</t>
  </si>
  <si>
    <t xml:space="preserve">Pay Greater Attention to the Role of Sub-National Market Rivalries on What Cooperatives Can Do to Incentivize Member Patronage;  Understand the Role of Income in Member Engagement; make Links between Business Strategies, Selective Incentives, Social Capital, and Evaluating Smallholder Cooperative Success; Develop Smallholder Cooperative Leadership Capacity
</t>
  </si>
  <si>
    <t>donor organizations and their national and international funding sources should devote more resources to developing local leadership capacity, rather than simply providing equipment, infrastructure, and other material that oftentimes are under-utilized, or even disappear once the funding for the project has ended. concentrates on understanding the complexities of the formal and informal institutional networks that have bearing on the long-term success of the organization. This includes identifying ways to connect with local networks of financial institutions, accountants and supply chain experts to support cooperative business growth.</t>
  </si>
  <si>
    <t>Can Agricultural Cooperatives Reduce Poverty? Heterogeneous Impact of Cooperative Membership on Farmersâ€™Welfare in Rwanda</t>
  </si>
  <si>
    <t>Verhofstadt, Maertens</t>
  </si>
  <si>
    <t>Applied Economic Perspectives and Policy</t>
  </si>
  <si>
    <t>40 random villages</t>
  </si>
  <si>
    <t>Annual farm income is significantly larger for cooperative members than for nonmembers: 400,422 RWF (equivalent to about 580 USD) for members compared with 176,682 RWF (equivalent to about 260 USD) for nonmembers. Poverty is widespread in our research area, and almost half of the households in the sample are poor. Whereas 34% of cooperative member households are poor, the incidence of poverty is significantly higher (54%) among nonmember households</t>
  </si>
  <si>
    <t>First, we find that farmers in
more-remote areas have a lower propensity to be a cooperative member but
that the impact of cooperative membership on the income and poverty of
more-remote farmers is larger. This implies that there is scope for expanding
membership of agricultural cooperatives and at the same time improving
the effectiveness of cooperatives to raise rural incomes and reduce
poverty. This calls for an expansion of input and marketing cooperatives in
more remote areas of Rwanda.
Second, we find that households. We find that cooperative
membership is not effective in reducing poverty among land-poor households
because the impact on their incomes is too low. Contrary to previous
arguments in the literature that cooperatives need to be more inclusive
toward the poorest households, our findings indicate that agricultural cooperatives
are not a solution for near-landless or land-poor farm-households.
Even if cooperative membership marginally increases access to land, the
income effect of cooperative membership for these households is too low to
get them out of poverty.
Third, we find that cooperative membership is as effective at improving
farm income for more-educated farmers as for less-educated farmers,
for female-headed households as for male-headed household</t>
  </si>
  <si>
    <t>Can Producer Associations Improve Rural Livelihoods? Evidence from Farmer Centres in India</t>
  </si>
  <si>
    <t>Desai; Joshi</t>
  </si>
  <si>
    <t>The Journal of Development Studies</t>
  </si>
  <si>
    <t>Producer group</t>
  </si>
  <si>
    <t>Improved access to credit</t>
  </si>
  <si>
    <t>Paper is about women's participation and outcomes only.</t>
  </si>
  <si>
    <t>Excellent, robust methods.</t>
  </si>
  <si>
    <t>Agrekon</t>
  </si>
  <si>
    <t>Dodota Woreda of the Arssi zone of Oromia region</t>
  </si>
  <si>
    <t>Cows;goats;sheep</t>
  </si>
  <si>
    <t xml:space="preserve">There is a positive relationship between farmer ownership and food security: the study findings highlights farmland size to positively relate to being food secure, increase in per capita production, increase in fertilizer use as well as increase in education level of household heads.  </t>
  </si>
  <si>
    <t>household size can have a negative impact with the probability of food security. Study findings show that a decrease in family size has a better chance at being food secure.</t>
  </si>
  <si>
    <t xml:space="preserve">-improvements in the education level of food insecure household heads and reduction of family size of food insecure households will increase the probability of food security by 5% and 6% respectively. </t>
  </si>
  <si>
    <t>introducing institutions which foster agricultural research and extension, family planning, efficient use of land use, and schools, should receive priority attention in policy making.</t>
  </si>
  <si>
    <t>CHALLENGES FACED BY WOMEN IN ACCESSING CREDITS IN PARTS OF KANO AND JIGAWA STATES</t>
  </si>
  <si>
    <t>Mohammed</t>
  </si>
  <si>
    <t xml:space="preserve">Academic Research International </t>
  </si>
  <si>
    <t>Kano State; Jigawa State</t>
  </si>
  <si>
    <t>quantitave</t>
  </si>
  <si>
    <t xml:space="preserve">The results show that over half of the female co-operators (59%) felt that they got funds to start or expand their business, while 46% said that they benefit from funds with which they expanded their business and made money to help their family and also partake in family decision making. </t>
  </si>
  <si>
    <t xml:space="preserve">Strong social network outside cooperative; husbands' attitude toward their wives' involvement in cooperative; collateral to repay loan defaults; </t>
  </si>
  <si>
    <t>Challenges of Co-Operative Society in Marketing of Agricultural Products:A Case Study of Akure South Local Government Area (L.G.A) of Ondo State, Nigeria</t>
  </si>
  <si>
    <t xml:space="preserve"> Onyeze, Ebue, Oleka</t>
  </si>
  <si>
    <t xml:space="preserve">World Applied Sciences Journal </t>
  </si>
  <si>
    <t>Ondo State</t>
  </si>
  <si>
    <t>Income improved;Production (quality and/or quantity) doesnâ€™t improved</t>
  </si>
  <si>
    <t>that the type of support government gives to the co-operative society was by supply of fertilizers at affordable rate, that agriculture is the major occupation of the rural populace in Akure South of Ondo State and neighboring State and there were few marketing co-operative societies in Ondo State. While the recommendations made were that co-operatives should apply business and management principles in their operation and this will help in the betterment of its members. This will also help them in raising of funds though internal and external means.  93%  respondents were  of  the  view  that  government  support  has  helped them attain the marketing co-operative goals. While 20 or 7% disagreed that the goals have not been fully attained</t>
  </si>
  <si>
    <t>Researchers  recommend  the  employment  of  trained manpower  in  handling  of  the  business  and  activities  of Ondo  producers  and  marketing  society  and  other  co- operatives.    They    should    apply    for    business    and management principles to the co-operatives to enable its services  and  make  surplus  for  the  betterment  of  its members.</t>
  </si>
  <si>
    <t>Changes in Agri-Business Outcomes among the Dairy Beneficiaries of Contracted Extension Service Delivery Model in Kenya</t>
  </si>
  <si>
    <t>Omedo, Gowland, Nicholas</t>
  </si>
  <si>
    <t>Journal of Agricultural Extension</t>
  </si>
  <si>
    <t>Makweuni, Meru., West Pokot, Taita Taveta, Nyeri, Transnzoia, Kwale, Nyandarua, Kakamega, Tana River, Nakuru, Siaya, Garissa, Kisii, Busia</t>
  </si>
  <si>
    <t>Sample data;survey</t>
  </si>
  <si>
    <t>Changes in local administration;Other, please specify</t>
  </si>
  <si>
    <t>private sector participation in extension service delivery</t>
  </si>
  <si>
    <t xml:space="preserve">Wealth creation: multiplied Return on Investment (ROI) from increased productivity, value addition and linking producers to reliable and stable markets. </t>
  </si>
  <si>
    <t>individual farmers find difficult to pay for extension services on their own; whereas if they were grouped in cooperatives.</t>
  </si>
  <si>
    <t xml:space="preserve"> In strengthening farmer cooperatives, attention should be paid to enabling them attain a critical mass/volume of production in order that they secure and sustain reliable markets.</t>
  </si>
  <si>
    <t>COFFEE CO-OPERATIVES IN MALAWI: BUILDING RESILIENCE THROUGH INNOVATION</t>
  </si>
  <si>
    <t>BordaRodriguez; Vicari</t>
  </si>
  <si>
    <t>ANNALS OF PUBLIC AND COOPERATIVE ECONOMICS</t>
  </si>
  <si>
    <t>Mali</t>
  </si>
  <si>
    <t>coffee</t>
  </si>
  <si>
    <t>Income improved;Yield improved;Production (quality and/or quantity) improved;Income does not improve</t>
  </si>
  <si>
    <t>income fluctuations</t>
  </si>
  <si>
    <t>hallenges at the production level were identified as the most urgent to be ad- dressed. If coffee production and quality are low, market demand cannot be met and services to members cannot be adequately delivered. In these circumstances, members are tempted to switch to other crops and become disloyal to the Union by selling coffee to middlemen. This practice creates a vicious circle that could affect co-operative resilience. Farmers who adopt organic fertilisers incur in lower costs than those who use in- organic pesticides and other conventional agricultural inputs. Members have positively evaluated and identified full organic production as a goal to achieve in coming years. According to co-operative members and leaders, organic production and the practices that it involves have increased the knowledge of members and enabled them to learn land preparation and water conservation. The practice of water conservation has been important as it helps to mitigate the effects of climate change (e.g. unreliable rainfalls) and lack of irrigation systems.</t>
  </si>
  <si>
    <t>Achieving high quality production means that the Union is able to comply with standards at all levels of the coffee production chain. As the Marketing Director ex- plained, 4C and Fair Trade certification has been crucial to attract more training and access high quality markets. In addition, Fair Trade certification has also 1) improved working conditions of farmers and workers; 2) improved funds to invest in infrastructure at the community level (i.e. building bridges, roads and schoolsâ€™ facilities). Achieving or- ganic certification would enable members to gain a further premium in addition to ones provided by fair trade markets. Donor support has been important in providing innovative services to members and to upgrade. This was explained by the Operations Director who asserted that earn- ings from coffee are just enough to guarantee daily operations: â€˜In terms of finance, the way we operate is the following: when the coffee comes here and it is exported, about 60% of the money is given to the farmers. Then the 40% is shared between the co-operatives and the Union so that we can run the operations. Not much is left for business development, since it is just enough to run the operations.â€™</t>
  </si>
  <si>
    <t xml:space="preserve">The  case  of  MZCPCU  suggests  that  innovation  contributes  and  supports  co-operative  resilience  by  meeting  membersâ€™  needs  and  market  demand.  It  also  shows that innovation can be driven by market forces which in turn can be embedded in the
co-operative values within the Union. An innovation that illustrates this is the inclusion of women at all levels within MZCPCU. Women play a key role by helping to meet the market  demand  of  coffee,  women  have  proved  to  be  more  committed  and  loyal  than
men and their membership is heavily promoted in the spirit of gender equality. Inno-vation can also start as implementation of co-operative values, as it was the case of the MZCPCU grassroots internal organizational model after liberalization in early 1990s. This organizational innovation enables members to engage with the Union as well as accessing  training  that has  strengthened  co-operative  competitiveness.  Members  are now more engaged in improving the quantity and quality of coffee. </t>
  </si>
  <si>
    <t>COLLECTIVE ACTION AND ASPIRATIONS: THE IMPACT OF COOPERATIVES ON ETHIOPIAN COFFEE FARMERSâ€™ ASPIRATIONS</t>
  </si>
  <si>
    <t>Mojo, Fischer, Degefa</t>
  </si>
  <si>
    <t>Annals of Public and Cooperative Economics</t>
  </si>
  <si>
    <t>Jimma Zone of the Oromia regional state</t>
  </si>
  <si>
    <t xml:space="preserve">social - The members have on average about 4.5 units higher aspiration levels than non-members. The results across the estimation methods: nearest neighbour, kernel and radius matching are similar, indicating the insensitivity of the results to the use of different algorithms. However, membership has no significant impact on separate aspiration levels of almost all dimensions, except for education.Furthermore, since cooperative members have a higher probability of meeting with different development experts than non-members (Abebaw and Haile 2013), these exposures could induce membersâ€™ aspirations. These are due to possible social interaction within the group, and due to a groupâ€™s role of channeling information from external bodies to the members. </t>
  </si>
  <si>
    <t>Collective Action and Community Development: Evidence from Self-Help Groups in Rural India</t>
  </si>
  <si>
    <t>THE WORLD BANK ECONOMIC REVIEW</t>
  </si>
  <si>
    <t>Dungarpur district of Rajasthan</t>
  </si>
  <si>
    <t>Self-help groups serve as a platform for broader engagement by members in local civic affairs.</t>
  </si>
  <si>
    <t>Study finds that women in self-help groups did indeed s report greater participation in group programs, increased control over domestic decision-making, greater awareness of where to express grievances about public-services (particularly drinking water), a willingness to take action on grievances in the case of drinking water, and finally, an increase in satisfaction with the state of these services. However, there is no evidence however, that participation increased income or had a disproportionate impact on womenâ€™s socio-economic status.</t>
  </si>
  <si>
    <t>main effect appears to be to facilitate the organization of communities, provide them with information, motivate greater intra-group cooperation, and lower the costs of participating in collective decision-making.</t>
  </si>
  <si>
    <t>Collective action in community management of grazing lands: the case of the highlands of northern Ethiopia</t>
  </si>
  <si>
    <t>Benin; Pender</t>
  </si>
  <si>
    <t>Environment and Development Economics</t>
  </si>
  <si>
    <t>highlands of Amhara region</t>
  </si>
  <si>
    <t>Marketing services to ensure output marketing, market information;Technology services (education, extension, research);Managing common property resources (water, pasture, fisheries, forests)</t>
  </si>
  <si>
    <t>Yield improved</t>
  </si>
  <si>
    <t>pasture quality improved</t>
  </si>
  <si>
    <t>Communities with better market access also were associated with lower likelihood of violating grazing restrictions, although profitability was predicted to have a positive impact on violating restrictions. Note that communities with better market access may also have more exit options out of agriculture in general and livestock in particular.</t>
  </si>
  <si>
    <t>Community adaptation to climate change: exploring drought and poverty traps in Gituamba location, Kenya</t>
  </si>
  <si>
    <t>Amy Sherwood</t>
  </si>
  <si>
    <t>Journal of Natural Resources Policy Research</t>
  </si>
  <si>
    <t>Gituamba</t>
  </si>
  <si>
    <t>Small animal producers</t>
  </si>
  <si>
    <t>ensuring access to food aid during dorughts</t>
  </si>
  <si>
    <t>Benda</t>
  </si>
  <si>
    <t>Community Development Journal</t>
  </si>
  <si>
    <t>Nyonirima</t>
  </si>
  <si>
    <t>Financial cooperative</t>
  </si>
  <si>
    <t>The recognition of RoSCAs is clear evidence of its multidimensional impact on community development and well-being. Values of equity, democratic participation, and solidarity impact deeply on human wellbeing and, moreover, progress the inclusion of vulnerable categories. The findings revealed that RoSCAs reproduce and promote democracy, reciprocity, and solidarity, thereby making a tangible contribution to pro-poor community development.</t>
  </si>
  <si>
    <t xml:space="preserve"> Particularly in its postgenocide period, Rwanda needs to strengthen features of social capital that go beyond the boundaries of family or ethnic groups and, in this context, membership of a RoSCA, or in some cases several RoSCAs, appears to play a meaningful role in achieving such a goal. T</t>
  </si>
  <si>
    <t>Comparative Analysis of Socio-economic Characteristic of Rural Women Cooperators in Nigeria: Evidence from Benue State</t>
  </si>
  <si>
    <t>Okwoche, Obinne</t>
  </si>
  <si>
    <t>Journal of Human Ecology</t>
  </si>
  <si>
    <t>Benue State</t>
  </si>
  <si>
    <t>Sample data;interviews</t>
  </si>
  <si>
    <t>Cereal;vegetables;other</t>
  </si>
  <si>
    <t>agricultural innovations</t>
  </si>
  <si>
    <t>level of education, farm size, farm income, agricultural credit, membership of co-operative, possession of durable goods and services, contact with extension and length of membership.</t>
  </si>
  <si>
    <t>women who were part of an agricultural cooperatives have experienced greater income than non-cooperators; and also had access to training and extension services. This study shows that socio-economic variables have a significant impact on how women perform and participate in cooperatives</t>
  </si>
  <si>
    <t>Intensification of cooperative education should be carried out at all levels of the society in order to broaden the financial base, increase their number and size distribution.</t>
  </si>
  <si>
    <t>COMPARATIVE ANALYSIS OF THE PRODUCTIVE PERFORMANCE OF MILCH ANIMALS OF MEMBERS OF PRIVATE DAIRY AND DAIRY CO-OPERATIVES</t>
  </si>
  <si>
    <t>Kumar; Kadian; Jadoun; Bhadauria</t>
  </si>
  <si>
    <t>ASIAN JOURNAL OF DAIRY &amp; FOOD RESEARCH</t>
  </si>
  <si>
    <t>Rajasthan</t>
  </si>
  <si>
    <t>Production (quality and/or quantity) improved</t>
  </si>
  <si>
    <t>Average milk yield was found to be significantly higher in case of animals of dairy cooperative respondents then the private dairies at 5 percent level of probability.</t>
  </si>
  <si>
    <t>Champawat and Barakot blocks of Champawat district</t>
  </si>
  <si>
    <t>The results indicated that the net returns for members of dairy co-operatives were higher (Rs 5.37 per liter or Rs 14,126.89 per house hold) compared to non-members of dairy co-operatives (Rs 3.18 per liter or Rs 8,870.49 per house hold).</t>
  </si>
  <si>
    <t>Connecting smallholder farmers to local markets: Drivers of collective action, land tenure and food security in East Chad</t>
  </si>
  <si>
    <t>Land Use Policy</t>
  </si>
  <si>
    <t>Chad</t>
  </si>
  <si>
    <t xml:space="preserve">East Chad- Sila (South-East of Chad on the border with Sudan) </t>
  </si>
  <si>
    <t>other</t>
  </si>
  <si>
    <t>Marketing services to ensure output marketing, market information;Technology services (education, extension, research);Infrastructure development/management (roads, storage, irrigation, dykes)</t>
  </si>
  <si>
    <t>Income improved;Food security improve</t>
  </si>
  <si>
    <t>and tenure, land value, land use and land development all play a role in food security as well as ensuring the livelihood of farmers.</t>
  </si>
  <si>
    <t>N/A</t>
  </si>
  <si>
    <t>land tenure is a significant and positive factor to smallholder farmers food security and livelihood . Participation in meeting with other members had positive impacts on market access, ultimately po</t>
  </si>
  <si>
    <t xml:space="preserve">long distances to market have a negative effect on market participation.  PO production of crops such as sesame resulted to be negative for farmers because unlike peanuts being a staple crop, sesame is a ritual crop and produced for overseas market. </t>
  </si>
  <si>
    <t xml:space="preserve">No significant impact on gender in regard to access to local market. </t>
  </si>
  <si>
    <t xml:space="preserve">Government should reenforce activities that strengthen land tenure and security, if it wants to create opportunities for market access for farmers and ultimately create positive outcome on food security and smallholders' livelihood </t>
  </si>
  <si>
    <t xml:space="preserve">The study should have had more participants at different levels, since this sample is not representative of the whole country. </t>
  </si>
  <si>
    <t>Corsi, Marchisio, Orsi</t>
  </si>
  <si>
    <t>Land Use policy</t>
  </si>
  <si>
    <t>East Chad; Region of Sila (South-East of Chad on the border with Sudan)</t>
  </si>
  <si>
    <t>support and strengthen the small farmersâ€™ household land tenure</t>
  </si>
  <si>
    <t>and tenure, land value, land use and land development all play a role in food security, as well as ensuring the livelihood of farmers</t>
  </si>
  <si>
    <t>Infrastructure development projects/investments â€“ roads, energy, water, storage, processing facility Significant weather/climate events (drought, storms, flood);Other, please specify</t>
  </si>
  <si>
    <t xml:space="preserve">being the owner  of the cultivated land is a significant and positive factor in the livelihoods of farmers. </t>
  </si>
  <si>
    <t>Access to land and security of tenure is crucial for food security and improving smallholders livelihood. Government can focus activities on stronger land rights, citizen power and credit availability provided by secure tenure to enhance food access</t>
  </si>
  <si>
    <t>Constraints  faced  by farm women in deriving  benefits  throughself help group programmes in Ajmer district of Rajasthan</t>
  </si>
  <si>
    <t>DEVI SIVASIYA, SHARMA, BUNKAR</t>
  </si>
  <si>
    <t>Agricultural Update</t>
  </si>
  <si>
    <t>Ajmer district of Rajasthan</t>
  </si>
  <si>
    <t>n.a</t>
  </si>
  <si>
    <t>Ethnic or other conflicts</t>
  </si>
  <si>
    <t>Personal and familial constraints; Infrastructural constraints; Technical constraints; Financial constraints; Administrative constraints; Operational /resource constraints; Social constraints</t>
  </si>
  <si>
    <t>Women in the self help group found it very challenging to actively participate due to the number of constraints perceived by them; such as : personal and familial constraints, social constraints, women who lead the group are irregular and inconsistent which creates and impact on operations of the SHG.</t>
  </si>
  <si>
    <t>The study focus is primarily on the constraints encountered by farm women who participate in self help groups and according to this paper the most challenging areas are amongst the infrastructural, technical  and financial sector and donors should direct their attention on providing basic facilities for the women to meet, accessibility to services and technology and resources/funds to run an enterprise in the area.</t>
  </si>
  <si>
    <t>Constraints faced by banana growers of Nanded District</t>
  </si>
  <si>
    <t>Hendge; Kadam; More; Patil; More</t>
  </si>
  <si>
    <t>Journal of Soils and Crops</t>
  </si>
  <si>
    <t>Nanded District, Marathwada Region, Maharashtra</t>
  </si>
  <si>
    <t xml:space="preserve"> 97.50% growers observed the fluctuations in selling price of bananas, ; </t>
  </si>
  <si>
    <t>80.33% of the growers said that inorganic fertilizers are costly; 51.66% growers experienced lack of guidance, and 50.83% grower reported the lack of information regarding improved practices. Moreover, less-pressing constraints were also reported by the growers, including: lack of knowledge on disease control (35%), high cost of suckers (30%), and inadequate water supply (4.16%)</t>
  </si>
  <si>
    <t>Constraints faced by rural women self-help groups - an analysis in Theni district, Tamil Nadu</t>
  </si>
  <si>
    <t>Elakkiya; Sujeetha</t>
  </si>
  <si>
    <t>International Journal of Farm Sciences</t>
  </si>
  <si>
    <t>Theni district, Tamil Nadu</t>
  </si>
  <si>
    <t>Technology services (education, extension, research);Technology access (acquiring or/and managing technology for production, processing etc.);Education services (business skills, health, general);Financial services (savings, loans and other forms of credit)</t>
  </si>
  <si>
    <t xml:space="preserve">The rural women SHG members expressed a variety of constraints as a result of their experience and exposure to SHGs. The lack of periodical training (55.00%), adequate marketing channels (33.33%), adequate training facilities (28.30%), self-motivation (24.16%) and awareness about credit sources (21.66%) were the major constraints reported by the rural women </t>
  </si>
  <si>
    <t>Mysore Journal of Agricultural Sciences</t>
  </si>
  <si>
    <t>Karveer and Hatkanangle in Maharashtra</t>
  </si>
  <si>
    <t xml:space="preserve">It was shown that lack of finance, lack of scientific knowledge, lack of confidence, irregular veterinary facilities, delay in payment, lack of knowledge about banking procedures and lack of knowledge about the advantages and function of dairy cooperatives were the main constraints faced by women in dairy cooperatives. </t>
  </si>
  <si>
    <t>Constraints of Milk Production: A Study on Cooperative and Non-cooperative Dairy Farms in West Bengal</t>
  </si>
  <si>
    <t>Agricultural Economics Research Review</t>
  </si>
  <si>
    <t>West Bengal</t>
  </si>
  <si>
    <t xml:space="preserve"> the non-cooperative farms face major constraints and high severity compared with cooperative dairy farms in expanding milk production.</t>
  </si>
  <si>
    <t>See list under implications.</t>
  </si>
  <si>
    <t>For cooperatives themselves: provide adequate credit, recover loans on low interest rates, provide credit immediately upon membership. For other organizations: provide proper medical training on veterinary medicine, amend cooperative laws and regulations to ensure veterinary services are delivered in rural areas. Provide detailed marketing information; provide training facilities near cooperative farms; employ staff in busy seasons to help with collection and transport, establish local sub-units for farms in rural areas, establish coops in areas where there are only private milk sellers, ensure regular collection.</t>
  </si>
  <si>
    <t>quantitative</t>
  </si>
  <si>
    <t>CONSTRAINTS OF WOMEN DAIRY CO-PERATIVE SOCIETIES IN ADOPTION OF ANIMAL HUSBANDRY PRACTICES</t>
  </si>
  <si>
    <t>Meena, Dudi , Sharma</t>
  </si>
  <si>
    <t>Asian Journal of Dairy &amp; Food Research .</t>
  </si>
  <si>
    <t>Rajasthan State</t>
  </si>
  <si>
    <t>Cows</t>
  </si>
  <si>
    <t>Marketing services to ensure input supply;Technology services (education, extension, research)</t>
  </si>
  <si>
    <t>Less price of cow's/buffalo's milk offered by society</t>
  </si>
  <si>
    <t>R&amp;D by government or donors: Money invested in national agricultural research and development</t>
  </si>
  <si>
    <t>Context and efficiency of microfinance institutions in Benin</t>
  </si>
  <si>
    <t>Kaba; Gueyie; Sinzogan</t>
  </si>
  <si>
    <t>CANADIAN JOURNAL OF DEVELOPMENT STUDIES</t>
  </si>
  <si>
    <t>Income improved;Yield does not improve</t>
  </si>
  <si>
    <t>if well managed the cooperatives helped farmers directly (income); indirectly (sharing lessons, making connections)</t>
  </si>
  <si>
    <t xml:space="preserve"> limited access to low interests loans makes it hard to invest into relevant technology;  limited knowledge about possible tech options</t>
  </si>
  <si>
    <t>limited details on sampling and methods</t>
  </si>
  <si>
    <t>Contractual agreement and maize producers' organisations' performances in West Cameroon.Engagements contractuels et performances des organisations de producteurs de mais a l'Ouest Cameroun</t>
  </si>
  <si>
    <t>FongangFouepe; Folefack; Juegouo Ngon Pissie</t>
  </si>
  <si>
    <t>International Journal of Biological and Chemical Sciences</t>
  </si>
  <si>
    <t>Cameroon</t>
  </si>
  <si>
    <t>West  region   of  Cameroon</t>
  </si>
  <si>
    <t xml:space="preserve">both costs on inputs and produce selling improved </t>
  </si>
  <si>
    <t>small sample</t>
  </si>
  <si>
    <t>Contrasting innovation networks in smallholder agricultural producer cooperatives: Insights from the Niayes Region of Senegal</t>
  </si>
  <si>
    <t>Reed, Hickey</t>
  </si>
  <si>
    <t>Journal of Co-operative Organization and Management</t>
  </si>
  <si>
    <t>Senegal</t>
  </si>
  <si>
    <t>Western Coast - the Niayes</t>
  </si>
  <si>
    <t>fruits;vegetables</t>
  </si>
  <si>
    <t xml:space="preserve">cooperatives are positive vehicles for innovation dissemination </t>
  </si>
  <si>
    <t xml:space="preserve">low levels of education was noted to be a constraint to adopting technology and new innovation. In addition, a dispersed and heavily divided social network structure did not help in bridging cooperatives together thus limiting their ability to transmit innovation. A lack of access to financial support, whether in the form of credit or philanthropic donations, was one of the primary constraints to innovation adoption reported by our sample of producer cooperative members: which inhibited the coops to access markets and positively impact livelihood. For market access, farmers in the coop mentioned that there was a lack of active campaign to support local products, and farmers could not compete with imported goods.  </t>
  </si>
  <si>
    <t xml:space="preserve">Women were identified for which information and technical assistance are the key impediments to their adoption to new technology and innovation </t>
  </si>
  <si>
    <t>Government and policy may want to look into strategies that influence innovation spread across cooperatives such as developing greater linkages between cooperatives and broader innovation platforms to facilitate activities around identified challenges and opportunities in agricultural innovation</t>
  </si>
  <si>
    <t>Contribution of Co-operative Organizations to Poverty Alleviation in Yewa North Local Government Area of Ogun State, Nigeria</t>
  </si>
  <si>
    <t xml:space="preserve"> Fapojuwo, Alarima,  Abiona</t>
  </si>
  <si>
    <t>thesis</t>
  </si>
  <si>
    <t xml:space="preserve"> Journal of Human Ecology</t>
  </si>
  <si>
    <t>Yewa North of Ogun State</t>
  </si>
  <si>
    <t>Marketing services to ensure input supply;Technology services (education, extension, research);Financial services (savings, loans and other forms of credit)</t>
  </si>
  <si>
    <t xml:space="preserve">poverty alleviation </t>
  </si>
  <si>
    <t xml:space="preserve">employment creation generated income, and improved business enterprise which contributed to improved standard of living. </t>
  </si>
  <si>
    <t xml:space="preserve">Religion: respondents who practiced traditional religion had higher probability of being poor. Low levels of education (illiteracy) </t>
  </si>
  <si>
    <t xml:space="preserve">donors can reenforce activities towards joining cooperatives while keeping in mind the social characteristics of the community, so that cooperatives can work efficiently at reducing poverty.  </t>
  </si>
  <si>
    <t xml:space="preserve">Contributions of Cooperative Movement to Alleviation of Poverty among Rural Women: Case Study of Oriade Local Government in Nigeria </t>
  </si>
  <si>
    <t>Fasoranti</t>
  </si>
  <si>
    <t xml:space="preserve">Developing Country Studies </t>
  </si>
  <si>
    <t>Oriade Local Government</t>
  </si>
  <si>
    <t xml:space="preserve"> The study showed that a respondent is likely to escape poverty at 0.125 odd by using the loan gotten from the cooperative to purchase assets, invest and do business and he is likely to remain poor by not purchasing assets even when he belong and benefits from the cooperative movement. And, a respondent is 2.335 times more likely to remain in poverty by not using the money gotten from cooperative movement to purchase assets, invest and do business.  The model predicts that (0.700) 70% of people in cooperative movement will continue to use the amount gotten to purchase assets, invest and do business. </t>
  </si>
  <si>
    <t>Cooperative members who used financial services to purchase assets were able to benefit financially from their membership.</t>
  </si>
  <si>
    <t xml:space="preserve">This therefore recommends that the government should enlighten and educate people about the advantages of cooperative movement in improving standard of living. Also the cooperative society should also encourage their members to use the money gotten from the cooperative to buy more of assets instead of using it mainly on consumption. </t>
  </si>
  <si>
    <t>Cooperation for competition : linking Ethiopian farmers to markets</t>
  </si>
  <si>
    <t>Francesconi</t>
  </si>
  <si>
    <t>Thesis</t>
  </si>
  <si>
    <t>Wageningen Universiteit</t>
  </si>
  <si>
    <t>Debre Zeit municipality</t>
  </si>
  <si>
    <t>negative on nutritional value</t>
  </si>
  <si>
    <t>tes</t>
  </si>
  <si>
    <t>Marketing services to ensure output marketing, market information;</t>
  </si>
  <si>
    <t>Cooperative membership and dairy performance among smallholders in Ethiopia</t>
  </si>
  <si>
    <t>Chagwiza; Muradian; Ruben</t>
  </si>
  <si>
    <t>Food Policy</t>
  </si>
  <si>
    <t>Selale</t>
  </si>
  <si>
    <t>Authors found a negative relationship between land size and the likelihood of cooperative membership. This means that the poorest landholders (smallest) are actually benefiting from cooperative membership, which implies that cooperatives can indeed play an important role in poverty alleviation among dairy producers. The findings nonetheless reveal that the impact of cooperative membership on the price of milk is not significant.</t>
  </si>
  <si>
    <t>Authors have found that cooperative membership has a strong and significant positive impact on the variables we have selected as proxies for technological innovation (proportion of crossbreed cows to the total number of cows and the amount of feed bought), production and productivity.</t>
  </si>
  <si>
    <t>despite the structural limitations and functional trade-offs they face, cooperatives can be regarded as suitable business institutions to foster improved livelihoods, food security and rural economic development in Ethiopia.</t>
  </si>
  <si>
    <t>COOPERATIVES AS A TOOL FOR POVERTY REDUCTION AND   PROMOTING BUSINESS IN TANZANIA</t>
  </si>
  <si>
    <t>Sumelius, Tenaw, BÃ¤ckman, Bee, Chambo,  Machimu, Kumburu</t>
  </si>
  <si>
    <t>University of Helsinki</t>
  </si>
  <si>
    <t xml:space="preserve">NO </t>
  </si>
  <si>
    <t>Small-scale farmers</t>
  </si>
  <si>
    <t>Income improved;Production (quality and/or quantity) improved;Food security improve</t>
  </si>
  <si>
    <t>Knowledge about health issues (maternal and baby), empowerment of women improved, access to health care services for the whole participating households</t>
  </si>
  <si>
    <t>specific efforts to increase participation of women in the group as they were underrepresented</t>
  </si>
  <si>
    <t>lack of transportation for milk (with needed cooling capacity) impacted the ability of the cooperative to provide more benefits to the members</t>
  </si>
  <si>
    <t xml:space="preserve">additional benefits included access to health care end empowerment </t>
  </si>
  <si>
    <t xml:space="preserve">to design orgs that provide additional benefits to the members such as health care </t>
  </si>
  <si>
    <t>it is a report that has not been reviewed and actual data collected is not clearly specified</t>
  </si>
  <si>
    <t>Cooperatives, partnerships and the challenges of quality upgrading: A case study from Ethiopia</t>
  </si>
  <si>
    <t>Royer, Bijman, Abebe</t>
  </si>
  <si>
    <t>The Central Rift Valley, near  Lake Ziway</t>
  </si>
  <si>
    <t xml:space="preserve">Support from NGO to the cooperatives through direct financial support and training members to comply with GlobalGAP requirements </t>
  </si>
  <si>
    <t xml:space="preserve">farmers in cooperatives produced at better quality which strengthen relationship with buyer/exporter and gain access to market with set floor price to secure an income/livelihood </t>
  </si>
  <si>
    <t xml:space="preserve">use of pesticides </t>
  </si>
  <si>
    <t xml:space="preserve">How can governments and other actors at national and local level enable cooperatives to become stronger business entities? </t>
  </si>
  <si>
    <t>Coordination et qualitÃ© dans les filiÃ¨res agricoles du Sud</t>
  </si>
  <si>
    <t>Moustier, Egg, Tallec</t>
  </si>
  <si>
    <t>Project document</t>
  </si>
  <si>
    <t>UMR - MOISA</t>
  </si>
  <si>
    <t>Extension services program by government/donors: agricultural extension services;Changes in local administration</t>
  </si>
  <si>
    <t>Furthermore, the conditions for successful collective action have been developed more particularly in the case study involving Mali, revealing the effectiveness of coupling government (at the local level) and private sanctions in case of non-compliance with commitments on the requirements for membership in stakeholders' associations.</t>
  </si>
  <si>
    <t>Problems with quality have been characterized in the four case studies, highlighting the increasing costs and measurement errors between physical quality problems (found in all commodity chains),</t>
  </si>
  <si>
    <t>Delicious Peace Coffee:  Marketing Community   in Uganda</t>
  </si>
  <si>
    <t>Auerbach</t>
  </si>
  <si>
    <t>Review of Radical Political Economic</t>
  </si>
  <si>
    <t>Nabugoya Hill Community</t>
  </si>
  <si>
    <t>Income improved;Production (quality and/or quantity) improved;Yield does not improve</t>
  </si>
  <si>
    <t>Improved nature-based solutions to resilience and responses to climate change (flood protection);Improved water quantity;Reduced erosion;Reduced land size in production/increase set aside land</t>
  </si>
  <si>
    <t>Determinants of farmer participation in direct marketing channels: A case study for cassava in the Oyo State of Nigeria</t>
  </si>
  <si>
    <t>Donkor, Onakuse, Bogue, Carmenado</t>
  </si>
  <si>
    <t>Spanish Journal of Agricultural Research</t>
  </si>
  <si>
    <t xml:space="preserve">Oyo State of Nigeria, </t>
  </si>
  <si>
    <t xml:space="preserve">social capital for which Members of farmer associations can assist to overcome transaction costs and trade directly with processors instead of going through middlemen. farmers who had Access to information and better access to good roads  enabled farmers to intensify their supply of cassava. </t>
  </si>
  <si>
    <t xml:space="preserve">transportation costs increase their transaction costs as well as their total production costs which consequently decrease their profit margins. </t>
  </si>
  <si>
    <t xml:space="preserve">n/a
</t>
  </si>
  <si>
    <t>Determinants of honey producer market outlet choice in Chena District, southern Ethiopia: a multivariate probit regression analysis</t>
  </si>
  <si>
    <t>Tarekegn; Haji; Tegegne</t>
  </si>
  <si>
    <t>Agricultural and Food Economics</t>
  </si>
  <si>
    <t>Chena District</t>
  </si>
  <si>
    <t>Honey producers</t>
  </si>
  <si>
    <t>Marketing services to ensure output marketing, market information</t>
  </si>
  <si>
    <t>Thus, expanding equal accessibility of infrastructures such as road and transportation facilities needs government intervention to promote the effective marketing of honey through all outlets.</t>
  </si>
  <si>
    <t>Determinants of participation and intensity of participation in collective action: Evidence from smallholder avocado farmers in Kenya</t>
  </si>
  <si>
    <t>Gyau; Mbugua; Oduol</t>
  </si>
  <si>
    <t>Journal on Chain and Network Science</t>
  </si>
  <si>
    <t>Marketing services to ensure output marketing, market information;Technology services (education, extension, research);Technology access (acquiring or/and managing technology for production, processing etc.)</t>
  </si>
  <si>
    <t>Production (quality and/or quantity) improved;Income does not improve;Yield does not improve</t>
  </si>
  <si>
    <t>The result showed that age,  education, gender and perceptions of knowledge and  improved technology use have no significant influence  on the decision to participate in group activities. On the  other hand, occupation, place of origin and perceptions  on knowledge and improved technology use and economic  benefits had a significant influence on the intensity of  participation in the groups.</t>
  </si>
  <si>
    <t>DETERMINANTS OF SMALLHOLDER</t>
  </si>
  <si>
    <t>Mmbando, Wale and Baiyegunhi</t>
  </si>
  <si>
    <t>In the eastern zone, the study targets two districts: Kilosa and Mvomero; and in the northern zone, the Mbulu and Karatu districts</t>
  </si>
  <si>
    <t>Marketing services to ensure output marketing, market information;Technology services (education, extension, research)</t>
  </si>
  <si>
    <t>Membership of a farmer association increases maize supply by 7% and this comes about through increased participation. Distance to nearest market reduces supply by 1.3%, with all the effect being in terms of reduced marketed supply.</t>
  </si>
  <si>
    <t>Determinants of success and intensity of livestock feed technologies use in Ethiopia: Evidence from a positive deviance perspective</t>
  </si>
  <si>
    <t>Birhanu; Girma; Puskur</t>
  </si>
  <si>
    <t>TECHNOLOGICAL FORECASTING AND SOCIAL CHANGE</t>
  </si>
  <si>
    <t>ases of positive de- viance were distributed across the four regional governments, namely, the Oromia, Amhara, South Nations and Nationalities People (SNNP) and Tigray regions</t>
  </si>
  <si>
    <t>Small-scale animal producers;Pastoralist</t>
  </si>
  <si>
    <t>Reduced erosion;Reduced land size in production/increase set aside land;Other</t>
  </si>
  <si>
    <t xml:space="preserve">pasture management </t>
  </si>
  <si>
    <t>The roles of agricultural knowledge, information, and skills in supporting innovation are enormous. The result of this study also shows that farmers who have taken more number of trainings from government and non-governmental organizations on feed technologies production and maintenance adopted high number of technologies than others. The marginal effect indicates that a unit increase in intensi-ty of training increases intensity of adoption by 8.8% (Table 5). Similarly,
a case study conducted by Kumar et al. (2013) shows that training given to farmers on cattle feed consumption and technology in India. Results of the empirical analysis show that adoption and intensi fied use of improved livestock feed technologies are not the result of simple linear relation between farmers and extension agents but it is an intri-cate process resulted from the interactions of economic, social, behav-ioral, and environmental factors. Moreover, intensity of adoption is
influenced by success in adoption which in turn mainly affected by na-
ture of technologies, extent of households social capital, households
perception on technologies, farming experience, and location of house-
holds. Compared to the most commonly reported household farm size
indicators such as land size, herd size, and family size, evidences from
this study show that households' enabling factors including training, ac-
cess to technologies and inputs, and farmers' social capital are found to
have significant effect on households intensity of use</t>
  </si>
  <si>
    <t>Determinants of Successful Collective Management of Forest Resources</t>
  </si>
  <si>
    <t>Okumu; Muchapondwa</t>
  </si>
  <si>
    <t>jounral</t>
  </si>
  <si>
    <t>Environment for Development</t>
  </si>
  <si>
    <t>Mau forest conservancy</t>
  </si>
  <si>
    <t>Small-scale farmers/plant producers;Small-scale animal producers;Pastoralist</t>
  </si>
  <si>
    <t>Reduced land size in production/increase set aside land;Other</t>
  </si>
  <si>
    <t>Decreased forest vandalism</t>
  </si>
  <si>
    <t>Community-led CFA activities rather than those imposed by NGOs and national or regional governments; financial empowerment of CFAs</t>
  </si>
  <si>
    <t>CFAs with exclusively male leadership</t>
  </si>
  <si>
    <t>Have more women in power in CFAs; help communities self-organize into CFAs; proper management of financial resources; keep group size in CFA small</t>
  </si>
  <si>
    <t>the government should explore ways of allocating land rights to forest-adjacent communities; manage ethnic tension between "natives" and "immigrants" in forest areas; have frequent interactions between CFAs and government agencies; understand diverse socio-economic and ecological settings; reduce over-reliance on forest resources.</t>
  </si>
  <si>
    <t>DETERMINANTS OF WOMENâ€™S EMPOWERMENT IN COOPERATIVES SOCIETIES: SURVEY EVIDENCE FROM SOUTH EASTERN TIGRAI, ETHIOPIA</t>
  </si>
  <si>
    <t>Sebhatu</t>
  </si>
  <si>
    <t>Continental J. Social Sciences</t>
  </si>
  <si>
    <t>Degua Tembien Woreda</t>
  </si>
  <si>
    <t>Women's empowerment</t>
  </si>
  <si>
    <t>Developing a fresh mango export value chain with West-African smallholder mango farmers</t>
  </si>
  <si>
    <t>VanDerWaal; Zongo</t>
  </si>
  <si>
    <t>Acta Horticulturae</t>
  </si>
  <si>
    <t>Burkina Faso</t>
  </si>
  <si>
    <t>South West</t>
  </si>
  <si>
    <t>facilitating transportation</t>
  </si>
  <si>
    <t>income fluctuation depending on the mango quality, quality improvements were needed too</t>
  </si>
  <si>
    <t>nother  cause  of  the  failure  was  the  inefficient  use  of  trucks.  As  these  were   ordered and paid by the coordinator and under continuous time pressure to convey loads  to  the  packing  house,  the  harvesting  teams  were  not  concerned  with  loading  efficiency.   Needless  to  say,  after  several  years  of  losses,  mitigated  by  some  development  assistance   and the payment of the Fairtrade premium, the  system collapsed. As the business could in  principle be sound, it was decided to reorganize the harvest collection system, which led  to the creation of the export service company â€œFruiteq sarl</t>
  </si>
  <si>
    <t xml:space="preserve">The experience also shows that the costs associated with the extensive production  of  mangoes  by  small  orchard  owners  are  hi gh.  The  high  search  and  collection  costs  of   harvest  and  high  costs  of  agronomic  management  for  many  dispersed  farmers  limit  the   competitiveness  of  West-African  mango  exports .  Investment  in  professional  and  more   intensive production systems is required. </t>
  </si>
  <si>
    <t>Digging, damming or diverting? Small-scale irrigation in the Blue Nile basin, Ethiopia</t>
  </si>
  <si>
    <t>Eguavoen; Derib; Deneke; McCartney; Otto; Billa</t>
  </si>
  <si>
    <t>Water Alternatives</t>
  </si>
  <si>
    <t xml:space="preserve"> Blue  Nile  river  basin</t>
  </si>
  <si>
    <t>Improved nature-based solutions to resilience and responses to climate change (flood protection);Improved water quantity;Reduced erosion</t>
  </si>
  <si>
    <t>Farmers  can  ask  for  a  supplementary water supply when the need arises, often because they are now cultivating crops which  were not considered  when designing the water schedule. The rotational system works well because of  sufficient knowledge about the water requirements of the majority of users, so members do not often  ask for additional water. There have only been a few instances when single fa rmers had diverted water  into  their  fields  outside  the  schedule,  which  is  referred  to  as  water  theft  and  sanctioned  by  the  committee.</t>
  </si>
  <si>
    <t>Diversity amongst farm households and achievements from multi-stakeholder innovation platform approach: lessons from Balaka Malawi</t>
  </si>
  <si>
    <t>Makate; Mango</t>
  </si>
  <si>
    <t>Agriculture &amp; Food Security</t>
  </si>
  <si>
    <t>Balaka</t>
  </si>
  <si>
    <t>Cereal;other</t>
  </si>
  <si>
    <t>Note that results are disaggregated by clusters.</t>
  </si>
  <si>
    <t xml:space="preserve">promoting uptake of a number of sustainable farming technologies and methods, improving access to markets, information and credit which in turn improve soil fertility, crop yields and returns from farming amongst other benefits. </t>
  </si>
  <si>
    <t xml:space="preserve">Any initiatives should conform to farmer socioeconomic characteristics; segregated
approaches in promoting various activities, technologies and approaches through the innovation platform approach in smallholder farming areas. </t>
  </si>
  <si>
    <t>Do coffee cooperatives benefit farmers? An exploration of heterogeneous impact of coffee cooperative membership in Southwest Ethiopia</t>
  </si>
  <si>
    <t>Shumeta, Dâ€™Haese</t>
  </si>
  <si>
    <t>International Food and Agribusiness Management Review</t>
  </si>
  <si>
    <t xml:space="preserve"> Jimma and Kaffa zones of south-west Ethiopia</t>
  </si>
  <si>
    <t>Income does not improve;Yield does not improve</t>
  </si>
  <si>
    <t>coffee cooperatives used a safety net against traders who may exploit member farmers, thus cooperatives deliver indirect impact on improving incomes.</t>
  </si>
  <si>
    <t>female headed households in the area participated in coffee cooperatives, however their impact could not be assess due to limited number</t>
  </si>
  <si>
    <t>if donors want to improve member farmers performance in cooperatives then they needs to design strategies to improve the functioning of cooperatives through developing their financial power, and the competency of the members and management personnel.</t>
  </si>
  <si>
    <t>Do Coffee Farmers Benefit in Food Security From Participating in Coffee Cooperatives? Evidence From Southwest Ethiopia Coffee Cooperatives</t>
  </si>
  <si>
    <t>Food and Nutrition Bulletin</t>
  </si>
  <si>
    <t>Jimma and Kaffa zone of Southwest Ethiopia</t>
  </si>
  <si>
    <t>12 groups - focus groups</t>
  </si>
  <si>
    <t>Income improved;Yield improved;Production (quality and/or quantity) improved</t>
  </si>
  <si>
    <t>access to fertilizers</t>
  </si>
  <si>
    <t>The relation between income from coffee production and food expenditure was also found to be insignificant showing that the increase in coffee income is more likely to be spent on nonfood items, a common phenomenon in most cash crop-growing areas. Significant effect of input usage (fertilizer usage and improved seed) was also observed on the yield of the selected staple food crops in the area.</t>
  </si>
  <si>
    <t>Our findings reveal that coffee cooperatives in
Southwest Ethiopia are good at providing inputs,
but weak in fetching a better income which might
impose some limitations on the overall success of
the cooperatives to improve the livelihoods of
member farmers in the area. leverage
of cooperatives to contribute to physical food
access only while their overall performance to
achieve the true food security from the joint production
and income effect still remains doubtful. Cooperatives can also be more
effective if the current policy and legislation which
give more privilege to the government to control
than freeing the cooperative movement are revised.
There should be an explicit adjustment to reduce
government rule and control in the operation of
cooperatives for their long-term welfare impact on
member households.</t>
  </si>
  <si>
    <t>Bayiyana; Hepelwa; Rao; Mdadila</t>
  </si>
  <si>
    <t>Tanga and Morogoro region</t>
  </si>
  <si>
    <t>Marketing services to ensure input supply;Marketing services to ensure output marketing, market information</t>
  </si>
  <si>
    <t xml:space="preserve">After matching treated and control farmers using two period data, results showed that the dairy income of treated farmers was 0.94 percentage points on average less than that of the control farmers before the hubs were piloted, while after piloting the hubs, the income of treated farmers was 3.13 percentage points on average higher than that of the controls. This implies an increase in dairy income by 4.07 percentage points on average between 2014 and 2016, due to participation in DMHs. These results are significant at 1 per cent level of significance. The dairy income of treated farmers increased by 3.41 percentage points while that of control farmers decreased by 0.66 per cent. This gives an overall impact of 4.07 percentage points, implying that the variation in dairy incomes can be attributed to the hubs. </t>
  </si>
  <si>
    <t xml:space="preserve">. With bulking and chilling through the hubs, farmers can have stable prices from milk processing companies and a one-stop source of essential dairy-related inputs such as feeds, drugs, breeding, animal health and extension services, usually under flexible payment arrangements. Even though prices may be lower in the hubs, there is always the possibility of accessing inputs and services cost-effectively and with flexible payment arrangements which make hubs preferred by households to other market access mechanisms. These gains translate to higher production levels which enable farmers to produce higher volumes of milk cost-effectively, leading to increased dairy income. </t>
  </si>
  <si>
    <t xml:space="preserve">Dairy hubs may consider pursuing more formal contracts with processors and consider integrating vertically by establishing their own processing units which could guarantee farmers better prices; identify and promote loyalty programs for the provision of inputs and services as well as payment for the same via a check-off system. </t>
  </si>
  <si>
    <t>policies to promote these hubs may consider complementary and institutional reforms and support in order to ensure their profitability for smallholder farmers.</t>
  </si>
  <si>
    <t>Excellent and clear methods</t>
  </si>
  <si>
    <t>Do farmer groups impact on farm yield and efficiency of smallholder farmers? Evidence from rice farmers in northern Ghana</t>
  </si>
  <si>
    <t>Abdul-Rahaman; Abdulai</t>
  </si>
  <si>
    <t>Ghana</t>
  </si>
  <si>
    <t>Northern Ghana</t>
  </si>
  <si>
    <t>The empirical results revealed that farmer groups tend to enhance farm yield and technical efficiency. In particular, for both conventional and sample selection SPF model estimations, the results show that farmers who belong to farmer groups operate closer to their own production frontier than farmers who produce and market paddy on their own.</t>
  </si>
  <si>
    <t>(1) capacity building on group dynamics and technical capacity development. (2) Technical capacity development of farmer groups could also be complemented with effective extension services, especially on input application to increase yield and technical efficiency. (3) Stakeholder collaborative efforts to establish and/or expand irrigation facilities in the study area would also enhance yield and efficiency. (4) Incorporation of well-structured credit schemes into agricultural value chain interventions, coupled with the creation of sustainable business relationship between farmer groups and readily accessible financial institutions</t>
  </si>
  <si>
    <t>The important role of farmer groups in enhancing smallholder farm yield and technical efficiency, as evidenced in this study, calls for continuous and increased support from government, development agencies, and private agribusiness companies in farmer group formation when implementing agriculture and value chain development interventions.</t>
  </si>
  <si>
    <t>Very high quality methods, including selection bias test.</t>
  </si>
  <si>
    <t>Do Interventions from Participatory Action ResearchImprove Livelihood and Reduce Conflicts Over ForestResources? A Case Study from South Central Ethiopia</t>
  </si>
  <si>
    <t>Bekele; Gemechu Ango</t>
  </si>
  <si>
    <t>Small-scale Forestry</t>
  </si>
  <si>
    <t>chicken;sheep</t>
  </si>
  <si>
    <t>Note: yield of forest resources improved because illegal use declined.</t>
  </si>
  <si>
    <t xml:space="preserve">within a year the alternative livelihood activities had generated a modest income to 68 % of the individuals involved. </t>
  </si>
  <si>
    <t xml:space="preserve">-working with multiple stakeholders; active involvement of the main stakeholders in the planning, execution and evaluation of the PAR offered substantial opportunity for learning through actions that could help sustain the positive outcomes; </t>
  </si>
  <si>
    <t>Support participatory development approaches</t>
  </si>
  <si>
    <t>Economic Analysis of Marketing Margin of Milk and Milk Products - a study of Jaipur Dairy cooperative</t>
  </si>
  <si>
    <t>Bairwa, Singh, Kushwaha, Kamalvanshi, Meena</t>
  </si>
  <si>
    <t xml:space="preserve">Institute of Agricultural Sciences </t>
  </si>
  <si>
    <t>Jaipur (Rajasthan)</t>
  </si>
  <si>
    <t>meta-analysis</t>
  </si>
  <si>
    <t>Marketing services to ensure output marketing, market information;Other</t>
  </si>
  <si>
    <t>product wise highest margin was received from ghee product and agencies wise highest margin was also received from 'ghee"</t>
  </si>
  <si>
    <t>an efficient marketing system where the players in the cooperatives minimizes the costs of the marketing services to ensure the largest share of producer in the consumers expense (in this study rupees)</t>
  </si>
  <si>
    <t>It would be important for donors and policy makers to study and observe units margins of milk and milk products  while making policies and developmental programs related to the dairy sector for boosting the economy</t>
  </si>
  <si>
    <t>Haryana</t>
  </si>
  <si>
    <t>Technology services (education, extension, research);Education services (business skills, health, general);Financial services (savings, loans and other forms of credit);Access to employment</t>
  </si>
  <si>
    <t>Results revealed that under the direct economic impact, 100, 51 and 60% of the respondents reported that their income, expenditures and savings increased. 79% of women beneficiaries reported that their investment level remained the same. Indirect economic impact showed that women had increased control over their income and availability of money to meet emergency needs, and decreased their borrowing. It was observed that the expenditures on purchasing ghee and health care products for family members increased, but the amount of milk consumed by the female family members decreased. It is suggested that the awareness level of women towards nutrition and health increase, but the consumption of milk and milk products decrease</t>
  </si>
  <si>
    <t xml:space="preserve">Results revealed that under the direct economic impact, 100, 51 and 60% of the respondents reported that their income, expenditures and savings increased. 79% of women beneficiaries reported that their investment level remained the same. Indirect economic impact showed that women had increased control over their income and availability of money to meet emergency needs, and decreased their borrowing. </t>
  </si>
  <si>
    <t xml:space="preserve"> It was observed that the expenditures on purchasing ghee and health care products for family members increased, but the amount of milk consumed by the female family members decreased. It is suggested that the awareness level of women towards nutrition and health increase, but the consumption of milk and milk products decrease</t>
  </si>
  <si>
    <t>Economic Empowerment of Women through Livestock Based Entrepreneurial Activities of Self Help Groups</t>
  </si>
  <si>
    <t>Rewani; Tochhawng; Ranjan</t>
  </si>
  <si>
    <t>Ranchi district</t>
  </si>
  <si>
    <t>Cows;goats;pigs/hogs</t>
  </si>
  <si>
    <t>Income improved;Other impacts on livelihoods</t>
  </si>
  <si>
    <t>Asset ownership improved.</t>
  </si>
  <si>
    <t>Economic Sustainability through Women Self Help Groups in Tribal area of Gujarat</t>
  </si>
  <si>
    <t>Indian Journal of Economics and Development</t>
  </si>
  <si>
    <t>10 villages of Garbada and Dahod talukas from Dahod district of Gujarat</t>
  </si>
  <si>
    <t>120 members</t>
  </si>
  <si>
    <t>In case of employment, the average agriculture sector provided 88.31 man-days per annum higher employment in case of SHG members as against 75.83 man-days per annum in SHG non-members. The study clearly showed significant positive impact on income generation through Self-Help Groups</t>
  </si>
  <si>
    <t>Economics and marketing of milk in private and cooperative sectors of Uttarakhand</t>
  </si>
  <si>
    <t>Shweta; Bhoga</t>
  </si>
  <si>
    <t>Pantnagar Journal of Research</t>
  </si>
  <si>
    <t>Uttarakhand</t>
  </si>
  <si>
    <t>based on value added approach, channel II(producer-cooperative-consumer) appeared to be most efficient marketing channel</t>
  </si>
  <si>
    <t>ECONOMICS OF PRODUCTION AND MARKETING OF MILK PRODUCTS IN COOPERATIVE SECTOR</t>
  </si>
  <si>
    <t>Arora, Bhogal</t>
  </si>
  <si>
    <t>Asian J. Dairy &amp;  Food Res.</t>
  </si>
  <si>
    <t>Rudrapur and Khatima blocks of the district U.S.Nagar</t>
  </si>
  <si>
    <t xml:space="preserve">members negligence in processing, low gains for some seasons decreased due diligence and quality assurance  </t>
  </si>
  <si>
    <t xml:space="preserve">role of products quality assurance specially when larger quantities are produced/growth of the production  </t>
  </si>
  <si>
    <t xml:space="preserve">methodology is not clearly presented </t>
  </si>
  <si>
    <t>Effect of market access provided by farmer organizations on smallholder vegetable farmerâ€™s income in Tanzania</t>
  </si>
  <si>
    <t>Aku, Mshenga, Afari-Sefa, Ochieng</t>
  </si>
  <si>
    <t>Cogent Food &amp; Agriculture</t>
  </si>
  <si>
    <t>Babati District</t>
  </si>
  <si>
    <t>transportation assistance</t>
  </si>
  <si>
    <t xml:space="preserve">Market access has a significant positive and robust effect on farm income. </t>
  </si>
  <si>
    <t>Smallholder vegetable farmers with an average farm size of 0.5 acre who had access to the market provided by farmer organization have more income per season (USD 220.11) than vegetable farmers who did not belong to the group membership (USD 177.90).Also, the cost incurred for transporting vegetables to the market and the distance was different between farmers who belonged to a group USD 0.22 and those who were not members USD 0.68</t>
  </si>
  <si>
    <t>A
government supported policy environment that will facilitate establishing and/or
strengthening of farmer organizations be supported in sourcing, disseminating market
information market accessibility to enhance smallholder livelihoods. This will
assist in sustainably transforming smallholder vegetable farming as a viable business
venture through increased productivity and incomes.</t>
  </si>
  <si>
    <t xml:space="preserve">Effect of self help groups in economic empowerment of rural women in Andhra Pradesh </t>
  </si>
  <si>
    <t>Padala</t>
  </si>
  <si>
    <t xml:space="preserve">Journal of Research in Peace, Gender and Development </t>
  </si>
  <si>
    <t>Small-scale farmers/plant producers;Small-scale animal producers;Other</t>
  </si>
  <si>
    <t>Construction Material, Handicrafts , Lace and Leather Bags.</t>
  </si>
  <si>
    <t>Cash transfer: Money given unconditionally or conditionally to a household or individual.;Extension services program by government/donors: agricultural extension services</t>
  </si>
  <si>
    <t xml:space="preserve">started business to get financial liberty and earn money to supplement household income. In addition to savings, being the backbone to the success of the women self help groups </t>
  </si>
  <si>
    <t xml:space="preserve"> On the whole, the major problems facing the members under study are inadequate capital, lack of publicity and low purchasing power of the rural people.</t>
  </si>
  <si>
    <t xml:space="preserve">women in the self help group obtained economic empowerment by running a business activity </t>
  </si>
  <si>
    <t>the outcome of this publication have shown that the delivery of micro finance to the poor is productive, effective and less costly; and donors may want to encourage self help group for rural women to achieve economic empowerment</t>
  </si>
  <si>
    <t>Effect of social capital on food security among rural farming households in Abia state, Nigeria</t>
  </si>
  <si>
    <t>Nwachukwu, Ihunweze, Anyanwu</t>
  </si>
  <si>
    <t>Nigeria Agricultural Journal</t>
  </si>
  <si>
    <t>Abia state</t>
  </si>
  <si>
    <t xml:space="preserve">120 respondents </t>
  </si>
  <si>
    <t>Cows;goats;chicken</t>
  </si>
  <si>
    <t xml:space="preserve"> It is therefore recommended that the rural farming households should be encouraged to form and participate in cooperatives where opportunities for the access to social capital abound</t>
  </si>
  <si>
    <t>role of building social capital to improve food security</t>
  </si>
  <si>
    <t>Effect of transaction costs on market participation among smallholder cassava farmers in Central Madagascar</t>
  </si>
  <si>
    <t>Okoye, Abass,  Bachwenkizi, Asumugha, Alenkhe, Ranaivoson, Randrianarivelo, Rabemanantsoa, Ralimanana</t>
  </si>
  <si>
    <t>Cogent Economics &amp; Finance</t>
  </si>
  <si>
    <t>Madagascar</t>
  </si>
  <si>
    <t>Central Madagascar</t>
  </si>
  <si>
    <t>vegetables;other</t>
  </si>
  <si>
    <t xml:space="preserve">being apart of a cooperatives for farmers, removes the multiples transaction costs that they would face if they were to act alone on the market; and allows them to gain access to additional crop/market information. </t>
  </si>
  <si>
    <t>farmers who have a long distance to travel to the nearest town, and from the farm to the market, and who have high crop transportation costs, are more un-likely to participate in the market.</t>
  </si>
  <si>
    <t>for this study, it was found that female headed households were most likely to participate in cassava markets than the male-headed house-holds. In addition, Female farmers also tend to experience lower transaction costs since they tend to have more credibility.</t>
  </si>
  <si>
    <t>Policies that reduce transaction costs through improved transportation and the promotion of marketing organizations would increase output, by both increasing market participation and production levels among farmers</t>
  </si>
  <si>
    <t>Effects of Fair Trade Certification on Social Capital: The Case of Rwandan Coffee Producers</t>
  </si>
  <si>
    <t xml:space="preserve">ELDER, ZERRIFFI , LE BILLON </t>
  </si>
  <si>
    <t xml:space="preserve">World Development </t>
  </si>
  <si>
    <t>Food and product safety standards introduction/enforcement</t>
  </si>
  <si>
    <t xml:space="preserve">farmers that belong to cooperatives appear more likely to perceive an increase in farmer participation in decision making than private farmers. Although </t>
  </si>
  <si>
    <t>Fair Trade farmers do earn less from coffee sales than non-certified cooperative and private farmers--- partly a result of Fair Trade certification targeting the poorest farmers. Also study findings show that farmers linked trust among community members to coffee cooperatives with no certifications; whereas a negative association between Fair Trade and farmer trust in cooperative leadership</t>
  </si>
  <si>
    <t xml:space="preserve">Farmers were able to build social capital by building trust amongst community members for which the publication suggested that the greater amount of time a farmer spent interacting with his neighbor the more likely he/she is to perceive trust among the community .
-whether farmers are in cooperatives or privately own farms; when they sell their coffee to a common central processing location, that activity increases interaction with other coffee farmers. If social interaction is implement in a way that can bring value addition; this can have the potential to increase social capital/ learn from farmer to farmer, but also increase income of farmers. </t>
  </si>
  <si>
    <t xml:space="preserve">there is positive association with a perceived higher level of participation of women in Fair Trade certification coops. </t>
  </si>
  <si>
    <t>More study needs to be done of whether to have farmers invest in product certification that may lead in building social capital or if better to focus on policies that are market-based to improve farmers well-being</t>
  </si>
  <si>
    <t>Empowering Disadvantaged  Women Through Natural  Resource Management Groups</t>
  </si>
  <si>
    <t>Blah,  Choudhury</t>
  </si>
  <si>
    <t>Policy brief</t>
  </si>
  <si>
    <t>ICIMOD, IFAD</t>
  </si>
  <si>
    <t xml:space="preserve"> Assam, Manipur, and Meghalaya</t>
  </si>
  <si>
    <t xml:space="preserve">Supporting women's empowerment </t>
  </si>
  <si>
    <t>role of governance processes to advance SHG</t>
  </si>
  <si>
    <t>Empowerment of rural women through Self-Help Groups</t>
  </si>
  <si>
    <t>NAIK,  TANDEL, CHAUHAN</t>
  </si>
  <si>
    <t>Agriculture  Update</t>
  </si>
  <si>
    <t>Vansda Taluka</t>
  </si>
  <si>
    <t>Cows;milk</t>
  </si>
  <si>
    <t xml:space="preserve">he present study shows that rural women were able to increase their savings and income through the help of SHGs. The  study  emphasizes  the  importance  of  the  self  help promoting  institutions  like  banks  and  the  NGOs.  The  NGO intervention was the major motivating factor for the women to join the SGHs. The women opined that these institutions were initiators  for  starting  income  generating  activities  and  their guidance is needed. </t>
  </si>
  <si>
    <t>Empowerment of women through Self Help Groups in Karnataka</t>
  </si>
  <si>
    <t>Shree; Veena; Rekha</t>
  </si>
  <si>
    <t>Karnataka</t>
  </si>
  <si>
    <t xml:space="preserve"> 400 SHGs and 1200 respondents (400 office bearers and 800 members</t>
  </si>
  <si>
    <t>empowerment</t>
  </si>
  <si>
    <t xml:space="preserve">The SHG members should be educated about the benefits of this group associations. 2. Training in the business activities of the members is very essential 3. Single occupation policy like other states should be encouraged 4. NGOs should play a strong role in directing the groups in the right direction and should not restrict their role to that of a credit agency. 5. The officials associated with the SHGs should adopt a continuous monitoring systems to tract the functioning of SHGs. 6. Encouraging them to take up skill based occupations should be done. 7. Also educating them about appropriate markets to sell and facilitate them with the same also is advised.    </t>
  </si>
  <si>
    <t>Enhancing adaptation to climate variability inthe East African highlands: a case for fosteringcollective action among smallholder farmers inKenya and Uganda</t>
  </si>
  <si>
    <t>Ombogoh, Tanui, McMullin, Muriuki,  Mowo</t>
  </si>
  <si>
    <t>Climate and Development</t>
  </si>
  <si>
    <t>Kapchorwa District in eastern Uganda</t>
  </si>
  <si>
    <t>Sample data;interviews;survey</t>
  </si>
  <si>
    <t>Cereal;vegetables;tea;coffee;other</t>
  </si>
  <si>
    <t>Improved soil characteristic;Improved biodiversity;Reduced water quantity</t>
  </si>
  <si>
    <t>collective arrangement to benefit from economies of scale - Mobilization and management of group resources- Bylaws governed access to and use of forest and water resources to reduce potential conflicts.- Governance structures defined inclusive membership criteria- inclusive decision making- skills and knowledge sharing resource pooling and marketing</t>
  </si>
  <si>
    <t>Collective Action - Social support-- adaptation to climate variability was positive when individuals came together as a group to access services and training</t>
  </si>
  <si>
    <t>Capacity development interventions to enhance adaptation should also focus on strengthening rural institutions capacity to act collectively.
-development of soft skills within farmer groups is important</t>
  </si>
  <si>
    <t xml:space="preserve">Growing different crop varieties, growing different crops in different seasons, soil and water harvesting/ conservation; Growing different crop varieties, growing different crops in different seasons, soil and water harvesting/ conservation </t>
  </si>
  <si>
    <t>increased rainfall intensity causing soil erosion</t>
  </si>
  <si>
    <t xml:space="preserve">Donors should look into incorporating the adaption strategies employed by farmers at the local to be incorporated at the national level as well; in order to enhance and support local collective action and governance processes that can help farmers adapt to climate variability </t>
  </si>
  <si>
    <t>Ethiopian Agricultural Cooperatives in an Era of Global Commodity Exchange: Does Organisational Form Matter?</t>
  </si>
  <si>
    <t>Francesconi, Heerink</t>
  </si>
  <si>
    <t>Journal of African Economies,</t>
  </si>
  <si>
    <t>Approximately, half of the cooperative farmers (11% of all farmers) indicate that they regularly embark on collective marketing, i.e., the collection and sale of membersâ€™ output. It is also interesting to note that while market-oriented cooperatives (i.e., cooperatives embarking in collective marketing) are almost absent in deficit woredas, members of livelihood cooperativesâ€”i.e., cooperatives that embark in collective activities for social protection, mainly through advocacy and the provision of production subsidiesâ€”can be found in both surplus and deficit woredas.</t>
  </si>
  <si>
    <t>Farmers who belong to marketing cooperatives are also more likely to produce coffee, and less likely to produce grains (wheat, maize or teff ) than independent farmers., For farmers belonging to marketing cooperatives, it is more than 150% larger, while the land area of livelihood cooperative members exceeds that of individual farmers by more than 50%. Demographic characteristics also differ significantly between the four (sub-)groups of farmers in our sample. Farm households belonging to cooperatives have more household members, a higher number of children per adult, more educated household heads and more land.</t>
  </si>
  <si>
    <t>Evaluation of dissemination of new banana (Musa spp.) technologies in Ghana</t>
  </si>
  <si>
    <t>Dzomeku et al</t>
  </si>
  <si>
    <t>Conference paper</t>
  </si>
  <si>
    <t>Processing IC on Banana and Planting in Africa</t>
  </si>
  <si>
    <t>Assin south and North distrcits of Ghana</t>
  </si>
  <si>
    <t>Cereal;fruits</t>
  </si>
  <si>
    <t>improved food security, throuhg imporved planting techniques and adding local crops for food consumption</t>
  </si>
  <si>
    <t xml:space="preserve">important to provide skill development and access to drought resistant and other relevant species that are sustainable under climatic conditions </t>
  </si>
  <si>
    <t>small sample and unclear methods</t>
  </si>
  <si>
    <t>EVOLVING MARKETS, RURAL LIVELIHOODS, AND GENDER RELATIONS: THE VIEW FROM A MILK-SELLING COOPERATIVE IN THE KOFALE DISTRICT OF WEST ARSII, ETHIOPIA</t>
  </si>
  <si>
    <t>Hebo</t>
  </si>
  <si>
    <t>African Study Monographs</t>
  </si>
  <si>
    <t>Kofale District</t>
  </si>
  <si>
    <t>Cows;goats;milk;sheep;other</t>
  </si>
  <si>
    <t>While members delivered a liter of milk (measured in a plastic jug locally called joogii), to the cooperative for 12 ETB, non-members sold the same amount of milk to the cooperative for 14 ETB. That means non-members received a price 2 ETB higher than that received by members. Nevertheless, members of the cooperative benefited from the profits the cooperative generated from the overall sale of milk, and received dividends at the end of each month.</t>
  </si>
  <si>
    <t>The role of researchers, government policy makers, and development agents is, therefore, to examine the intended and unintended consequences of government development strategies, and their connection to the broader environment, while working with local people to minimize the effects of these strategies and connections on their livelihood and social relations.</t>
  </si>
  <si>
    <t>Exploring watershed conservation and water governance along Pangani River Basin,Tanzania</t>
  </si>
  <si>
    <t>Lalika, Meire, Ngaga</t>
  </si>
  <si>
    <t>Kaloleni and Chek- ereni villages in Kilimanjaro Region and Karangai and Kikuletwa villages in Arusha Region along the PRB, Tanzania</t>
  </si>
  <si>
    <t>Improved water quantity;Reduced erosion</t>
  </si>
  <si>
    <t>Changes in local administration</t>
  </si>
  <si>
    <t>poor governance (poor water allocation, failure to resolve conflicts/rivalry)</t>
  </si>
  <si>
    <t xml:space="preserve">tree planting, retaining riparian vegetation around water sources, and involved applying human approach / interventions </t>
  </si>
  <si>
    <t>Water governance challenges include ineffective and uncoordinated water governing institutional structures; and untrustworthy financial management.</t>
  </si>
  <si>
    <t>The study recommends that strategies and policies aimed at improving the flow of hydrological services should also focus on improving the welfare of the local communities, who are the primary beneficiaries of water from watersheds.</t>
  </si>
  <si>
    <t>Factors influencing access to productive resources: A case study of Fadama Women's Users Groups (WUGs) in Osun State, Nigeria</t>
  </si>
  <si>
    <t xml:space="preserve">Spanish Journal of Rural Development </t>
  </si>
  <si>
    <t>Osun state</t>
  </si>
  <si>
    <t>Small crop farmers</t>
  </si>
  <si>
    <t>Technology access (acquiring or/and managing technology for production, processing etc.);Education services (business skills, health, general)</t>
  </si>
  <si>
    <t xml:space="preserve">Allowed savings and learnign from other group members on processing </t>
  </si>
  <si>
    <t xml:space="preserve">improve access to relevant technology for the group not only provide educational support and use exiting networks to build on </t>
  </si>
  <si>
    <t>Factors influencing adoption of dairy technology on small holder dairy farmers in selected zones of Amhara and Oromia National Regional States, Ethiopia</t>
  </si>
  <si>
    <t>Dehinenet, Mekonnen, Kidoido, Ashenafi, Guerne Bleich</t>
  </si>
  <si>
    <t>Discourse Journal of Agriculture and Food Sciences</t>
  </si>
  <si>
    <t>Amhara and Oromia National Regional States</t>
  </si>
  <si>
    <t>Seventy percent of the respondents said that there was cross breed availability in their proximity. The majority of the respondents (94%) also indicated availability of animal health services in the study areas. Availability of training on livestock in the study areas was indicated by only 38% of the respondents. Thirty percent of the households were participated in the off farm activities and the average farming experience of the households was 22.6 years.</t>
  </si>
  <si>
    <t>Availability of dairy production extension services was positively associated with farmer`s likelihood to adopt dairy technology. This indicated that good availability of dairy production extension services increased the probability of adopting dairy technology by 30.1%. Similarly, utilization of saving institutions and cross breed cow availability were positively associated with farmer`s likelihood to adopt dairy technology. These indicated that utilization of saving institutions and cross breed cow availability increased the probability of adopting dairy technology by 21.2% and 26.2%, respectively. On contrary to prior expectation, off-farm activity participation was negatively associated and statistically significant with farmer`s likelihood to adopt dairy technology</t>
  </si>
  <si>
    <t>Availability of cross breed cows and accessibility of saving institutions were also positively associated with farmer`s likelihood to adopt dairy technology and level of adoption. As the technology is available in the areas the probability of adopting the technology increases. This is because it reduces the transport cost and farmers may learn more about the technology by observing which initiate them to adopt. This is consistent with the report of Akudugu et al. (2012). As per the later, the availability of modern agricultural production technologies to end users, and the capacities of end users to adopt and utilize these technologies are critical. Therefore, farmers in the areas of training availability could adopt more and owned more dairy technology than non-training areas` farmers. This is in agreement with Quddus (2013) report that indicated more knowledge on improved technologies through training, availability of reliable and continuous technical assistance, availability and low price of concentrate feeds, increased and timely provision of medicine, increasing AI facilities, providing pure breed and strengthening extension services as the main suggestions from farmers. The last two factors (age of household head and off-farm activity participation) have negative significant association with the probability of dairy adoption and level of adoption. Hence, the following recommendations were forwarded.
1. Introducing different dairy technologies should be supported with a continuous training or technical backup on how to manage and utilize the technology as well.
2. Dairy technology input and/or service providers should undertake follow ups to identify possible problems and/or evaluate the use and benefits of the interventions.
3. There should be provision of continuous trainings for aged smallholder farmers in order to enable them to adopt more dairy technologies.</t>
  </si>
  <si>
    <t>Factors influencing intensification of dairy production systems in Ethiopia</t>
  </si>
  <si>
    <t>Didanna,  Wossen, Worako, Shano</t>
  </si>
  <si>
    <t>Outlook on Agriculture</t>
  </si>
  <si>
    <t>Addis Ababa</t>
  </si>
  <si>
    <t>Sample data;interviews;review</t>
  </si>
  <si>
    <t>Use of renewable energy sources/reduced used of fossil-fuel based energy)</t>
  </si>
  <si>
    <t>improved quality of fodder linked to the improved in dairy animals better milk production</t>
  </si>
  <si>
    <t>Intensified dairying through practicing good/better manure management was implemented by dairy producers</t>
  </si>
  <si>
    <t>Shortage of seeds and extension services were limits to a shift toward intensive feeding, where land could have been used more efficiently to plant forage crops through appropriate cultivating strategies</t>
  </si>
  <si>
    <t xml:space="preserve">policy and dairy extension support need to be in place for smallholder dairy producers to better engage with intensive dairying; improve milk productivity; remain in farming and endorse the full potential to contrib- ute to dairy food demand and livelihoods while minimizing ecological pressure. </t>
  </si>
  <si>
    <t>Use of renewable energy sources to improve processing from cleaner sources</t>
  </si>
  <si>
    <t>Factors influencing role performance of community based organisations in agricultural development</t>
  </si>
  <si>
    <t>Matthews-Njoku, Angba, Nwakwasi</t>
  </si>
  <si>
    <t>International NGO</t>
  </si>
  <si>
    <t>Imo State</t>
  </si>
  <si>
    <t>Improved water quality (reduced water pollution);Improved water quantity</t>
  </si>
  <si>
    <t>Fair trade governance and diversification: The experience of the National Smallholder Farmersâ€™ Association of Malawi</t>
  </si>
  <si>
    <t>Smith</t>
  </si>
  <si>
    <t>Geoforum</t>
  </si>
  <si>
    <t>Marketing services to ensure output marketing, market information;Technology access (acquiring or/and managing technology for production, processing etc.)</t>
  </si>
  <si>
    <t>Infrastructure development projects/investments â€“ roads, energy, water, storage, processing facility Significant weather/climate events (drought, storms, flood);Food and product safety standards introduction/enforcement</t>
  </si>
  <si>
    <t xml:space="preserve">if donors want to help farmers in finding high value market in export market: they can to support fair trade partnerships that offer smallholders possibilities to diversify their portfolios and expand on local and export market, but doing so while keeping in mind and improving domestic food security   </t>
  </si>
  <si>
    <t>Fairtrade Certification and Livelihood Impacts on Small-scale Coffee Producers in a Tribal Community of India</t>
  </si>
  <si>
    <t>Visakhapatnam District</t>
  </si>
  <si>
    <t>Income improved;Yield improved;Other impacts on livelihoods</t>
  </si>
  <si>
    <t xml:space="preserve">certified farmers earn the largest share of their income from coffee (43.8%) compared to non cooperative coffee farmers </t>
  </si>
  <si>
    <t xml:space="preserve">Fairtrade certification programs in coffee producing districts </t>
  </si>
  <si>
    <t xml:space="preserve">higher education- access to training- certified farmers earned 66% more than the non-certified farmers. Furthermore, the adoption of certification has accrued indirect social benefits such as as drinking water facilities, vermin compost tanks, and support to school children. </t>
  </si>
  <si>
    <t>Farmer groups and inorganic fertiliser use among smallholders in rural South Africa</t>
  </si>
  <si>
    <t>Sinyolo, Mudhara</t>
  </si>
  <si>
    <t>South African Journal of Science</t>
  </si>
  <si>
    <t>The KwaZulu-Natal (KZN) Province of South Africa</t>
  </si>
  <si>
    <t>technology adoption</t>
  </si>
  <si>
    <t>Yield does not improve</t>
  </si>
  <si>
    <t>increase use of inorganic fertilizer</t>
  </si>
  <si>
    <t>age is associated with increasing chances of group membership. Farmers experience influenced the impact of the strategies use in group membership</t>
  </si>
  <si>
    <t>poorly educated are less likely to adopt improved farm inputs as a result of their limited ability to understand and interpret new information on technologies.</t>
  </si>
  <si>
    <t>-Access to support services such as extension, information services and training are associated with increased likelihood of group membership.
-Training also increases the chance of group membership by close to 16%.</t>
  </si>
  <si>
    <t>n/a- no gender bias</t>
  </si>
  <si>
    <t>For greater effectiveness of group membership within former organization, policymakers should target the less educated, increase the assets of the poor and improve access to extension and information.</t>
  </si>
  <si>
    <t>Farmer Producer Companies in India: Determinants</t>
  </si>
  <si>
    <t>Dey</t>
  </si>
  <si>
    <t>Economic &amp; Political Weekly</t>
  </si>
  <si>
    <t>Madhya Pradesh District</t>
  </si>
  <si>
    <t xml:space="preserve">member-driven company where farmers are invested and committed to follow performance guidelines and deliver production </t>
  </si>
  <si>
    <t>if donors want to support agencies and farmer producer companies then they need to implement activities between promoting agencies and financial institutions, that can help FPCs gain expertise in value chain integration, harness agribusiness potential, and become viable.</t>
  </si>
  <si>
    <t>Farmer producer organizations as farmer collectives: A case study from India</t>
  </si>
  <si>
    <t>Bikkina,Turaga, Bhamoriya</t>
  </si>
  <si>
    <t>Dev Policy Rev.</t>
  </si>
  <si>
    <t>16 villages of Amreli.</t>
  </si>
  <si>
    <t xml:space="preserve">insurace </t>
  </si>
  <si>
    <t>access to inputs - Our discussion suggests that our respondents perceive significant benefits in the form of lower input prices because of their membership in Avirat. Instead of solely depending on the government subsidies, the lower input prices are generated using the bargaining ability of the collective body, generating benefits to everyone.By providing farm inputs at fair prices, Avirat seems to be catering to an important requirement of the small and marginal farmers who often report their lack of financial capability to procure these inputs from the open market (Hegde, 2010).</t>
  </si>
  <si>
    <t>Improved water quantity</t>
  </si>
  <si>
    <t>Although creating market linkages is one of the primary objectives of FPOs, our interviews show that Avirat has not been able to make significant progress in establishing formal processes for collective marketing of farm produce. The unavailability of sufficient storage and other infrastructure and, more importantly, the lack of capital to create value addition to the farm produce appear to be the barriers to establishing a mechanism for collective marketing.</t>
  </si>
  <si>
    <t>Farmers' producer  companies  in  India:  a  new  concept  for collective  action?</t>
  </si>
  <si>
    <t>Trebbin,  Hassler</t>
  </si>
  <si>
    <t xml:space="preserve"> Environment and Planning</t>
  </si>
  <si>
    <t>Maharashtra,</t>
  </si>
  <si>
    <t>fruits;other</t>
  </si>
  <si>
    <t>soil-conservation and rainwater-harvesting methods were introduced in the community</t>
  </si>
  <si>
    <t xml:space="preserve">families who participated in the association had access to meeting such as women's meeting in which basic health and hygiene issues were discussed.- Producer companies generated employment opportunities among the community-  reduced labor migration- </t>
  </si>
  <si>
    <t xml:space="preserve">women were able to take advantage of community meeting where they had access to education on basic health and hygiene issues </t>
  </si>
  <si>
    <t xml:space="preserve">if donors want to improve collective action among smallholders then they need to push government to promote these producer companies that are not only more sustainable to the environment but improve farmers' well-being </t>
  </si>
  <si>
    <t>the adoption of mineral fertiliser increases cassava yields and net revenues of rural farmers.</t>
  </si>
  <si>
    <t>Improved soil characteristic</t>
  </si>
  <si>
    <t>gender (male most likely to purchase fertilizer than female counterparts), farming experience (study shows that farmers with the most experience adopted use of fertilizer) , education (higher education), access to credit larger households showed positive effect on the farmer's likelihood to adopt mineral fertilizer</t>
  </si>
  <si>
    <t>To achieve higher adoption rates of mineral fertilizer, agricultural policy directives need to target enhancing farmer access to affordable credit, promoting better education, increasing membership of farmer association as well as intensifying the awareness of the benefits of mineral fertilizer adoption.</t>
  </si>
  <si>
    <t>Fifteen Years of Forest Community Management in Niger: from a Technicianâ€™s Dream to Social Reality</t>
  </si>
  <si>
    <t>Rives, Peltier, Montagne</t>
  </si>
  <si>
    <t>Niger</t>
  </si>
  <si>
    <t>Tientiergou, Ninpelima villages</t>
  </si>
  <si>
    <t>Coordinating planning over designated forest areas</t>
  </si>
  <si>
    <t>Improved soil characteristic;Improved biodiversity;Other</t>
  </si>
  <si>
    <t>improved wood productivity</t>
  </si>
  <si>
    <t>droughts</t>
  </si>
  <si>
    <t xml:space="preserve">In such a context, if the capacity of rural people to manage the forest was fully recognized, legal instruments which could be adapted by rural people themselves.  Rural people  are  more  likely  to  respect  rules  they  helped  to  define.  In  a context where the forest department  has little means, defining technical rules that are easier to apply and control would be more efficient. Despite  these  economic  aspects, Sahelian  ecosystems  are  affected  by  recurrent droughts  that  may  rapidly  affect  forest  resources.  Forest  cover  may  expand  or decline  partly  because  of  climate  hazards.  </t>
  </si>
  <si>
    <t>low sample size</t>
  </si>
  <si>
    <t xml:space="preserve">Finance, Competition and Performance Cooperative Marketing Societies in Tamil Nadu </t>
  </si>
  <si>
    <t>Raman; Paranjothi</t>
  </si>
  <si>
    <t>Indian Cooperative Review</t>
  </si>
  <si>
    <t>Tamil Nadu</t>
  </si>
  <si>
    <t>Varied across cooperatives.</t>
  </si>
  <si>
    <t xml:space="preserve">Consistent efforts of management committees to overcome competition from private competitors resulted in success; single commodity marketing; increased membership; continued members patronage; conscious development of internal capital; </t>
  </si>
  <si>
    <t>Financing cassava processing among women in rural Nigeria to alleviate poverty the place of self-help groups</t>
  </si>
  <si>
    <t>ODEBODE</t>
  </si>
  <si>
    <t>Bulgarian Journal of Agricultural Science</t>
  </si>
  <si>
    <t>Oyo, Ogun, Ondo Lagos</t>
  </si>
  <si>
    <t xml:space="preserve">activities to help women farmers to obtain credit, financing to support marketing and processing operations </t>
  </si>
  <si>
    <t xml:space="preserve">if donors want to promote women economic empowerment then they need to promote Self help groups that help women find financing for their business to improve their income.   </t>
  </si>
  <si>
    <t>Forest Incomes and Poverty Alleviation Under Participatory Forest Management in the Bale Highlands, Southern Ethiopia</t>
  </si>
  <si>
    <t>Yemiru, Roos, Campbell, Bohlin</t>
  </si>
  <si>
    <t>International Forestry Review</t>
  </si>
  <si>
    <t>Bale Mountain</t>
  </si>
  <si>
    <t>352 households</t>
  </si>
  <si>
    <t>Improved nature-based solutions to resilience and responses to climate change (flood protection);Reduced erosion</t>
  </si>
  <si>
    <t>Forest dependence decreases with area of cropland and number of large livestock and increases with distance from town. Age, physical asset, and education level of household head have an insignificant but negative relationship with forest dependence.</t>
  </si>
  <si>
    <t>In general, the results indicate the importance of forest products in both subsistence and cash income generation, in poverty alleviation, and also as safety nets in times of
income crisis.</t>
  </si>
  <si>
    <t>role of forestry association on promoting farmer's income</t>
  </si>
  <si>
    <t>Tadesse, Woldetsadik, Senbeta</t>
  </si>
  <si>
    <t>Forest Science and Technology</t>
  </si>
  <si>
    <t>Gebradima forest, southwest Ethiopia.</t>
  </si>
  <si>
    <t xml:space="preserve">reduced timber and charcoal production---- training/participation of farmers in forest management program </t>
  </si>
  <si>
    <t>nursery establishment by local authorities and project stakeholders were development as an alternative to income generating activity</t>
  </si>
  <si>
    <t xml:space="preserve">poor households were less likely to participate in forest governance because of local elite domination/ power in decision-making. </t>
  </si>
  <si>
    <t xml:space="preserve">Reforestation of degraded forest areas- Planting of fruit bearing trees such as avocado and mango - Planting trees and management - Nursery establishment- Beekeeping - Forest fire fighting - Attending meetings - Participation in knowledge and skill development training </t>
  </si>
  <si>
    <t xml:space="preserve">timber harvesting, charcoal production leading to erosion and deforestation </t>
  </si>
  <si>
    <t>-there is a need to increase the participation level of women and dis- advantaged groups in forest management decision-making processes in order to ensure equal benefit for all users.
-the need to change the top-down approach of forest conservation by involving Forest User Groups members at every stage of forest management to ensure the win-win situation for sustainable management .
-ensure a wider inclusion of disadvantaged groups in all forest management activities.</t>
  </si>
  <si>
    <t>Although women were encourage to join forest user groups and participate in forest management program, women reported less participation thus not benefitting from the activities and program due to household responsibilities and domestic burdens.</t>
  </si>
  <si>
    <t>Gender Analysis of Constraints Faced By Dairy Cooperative Society Members</t>
  </si>
  <si>
    <t>Yadav, Grover</t>
  </si>
  <si>
    <t>Indian Res.J.Ext.Edu</t>
  </si>
  <si>
    <t xml:space="preserve">10 villages </t>
  </si>
  <si>
    <t>200 members of dairy cooperative</t>
  </si>
  <si>
    <t>see above</t>
  </si>
  <si>
    <t>Gender and Governance in Rural Services INSIGHTS FROM INDIA, GHANA, AND ETHIOPIA</t>
  </si>
  <si>
    <t>World Bank and International Food Policy Research Institute</t>
  </si>
  <si>
    <t>12 districts of Karnatakaâ€™s four administrative divisions</t>
  </si>
  <si>
    <t>chicken;milk</t>
  </si>
  <si>
    <t>Improved water quality (reduced water pollution)</t>
  </si>
  <si>
    <t>Large households and households with access to water from protected public sources that are subject to regular or complaint-based maintenance works are significantly more likely to be satisfied with drinking water supply than other households (table 5.6). Maintenance thus appears to be critical for ensuring the long-term functionality and reliability of drinking water sources</t>
  </si>
  <si>
    <t>Decentralization</t>
  </si>
  <si>
    <t>Gender, agricultural commercialization, and collective action in Kenya</t>
  </si>
  <si>
    <t>Fischer, Qaim</t>
  </si>
  <si>
    <t>Food Sec.</t>
  </si>
  <si>
    <t>Central Kenya ( districts of Muranga, Nyeri, Embu, and Meru)</t>
  </si>
  <si>
    <t xml:space="preserve">agricultural commercialization and collective action </t>
  </si>
  <si>
    <t>membership gave farmers access to technology, training, and output markets which may lead to expected profits</t>
  </si>
  <si>
    <t xml:space="preserve">male control over revenues shows a negative effect on dietary quality in households- whereas women tend to care more for a balanced diet and nutritional diversity.     - Although female membership increase in farmer groups, group membership has a negative effect on the share of female-controlled banana income. </t>
  </si>
  <si>
    <t xml:space="preserve">With the change in agricultural commercialization, new marketing and technological opportunities, men tend to take control over crop production and the increasing sales return. As a result, women become disadvantaged because of persistent gender disparities in access to productive resources which could affect nutrition and household welfare. </t>
  </si>
  <si>
    <t>districts of Muranga, Nyeri, Embu, and Meru</t>
  </si>
  <si>
    <t>farmer groups contribute to increasing male control over banana production and revenues. Furthermore, while male control over revenues does not affect total calorie consumption, it has a negative marginal effect on dietary quality. This suggests that the gains from centralization are not shared equally within the household.</t>
  </si>
  <si>
    <t>First, collective action and other interventions
set out to promote market access for smallholders
can change gender relations to the detriment of
women. Second, gender mainstreaming can avoid and
reverse this trend. In particular, if women are members
in farmer groups themselves, this can contribute to
empowerment and a better position in intra-household
bargaining. But female membership is not only a question
of legal rules. The formation of farmer groups is
often facilitated by outside field officers, who are mostly
male and may have a preference to communicate
with male farmers. Moreover, due to high opportunity
costs of time and more severe market access constraints,
the benefit-cost ratio of group participation may be
lower for women than for men. Groups that are better
targeted to the needs of women farmers may increase
the likelihood of female participation. For instance,
group-organized microcredit schemes, input acquisition,
or transport services may ease some of the specific
constraints.</t>
  </si>
  <si>
    <t>GOOD CO-OPERATIVE GOVERNANCE: THE ELEPHANT IN THE ROOM WITH RURAL POVERTY REDUCTION</t>
  </si>
  <si>
    <t>HANNAN</t>
  </si>
  <si>
    <t>Journal of International Development</t>
  </si>
  <si>
    <t>poverty reduction</t>
  </si>
  <si>
    <t>farmers receive training on water management</t>
  </si>
  <si>
    <t>Good governance within cooperatives allows a balance in the relationships between the internal actors and with external stakeholders</t>
  </si>
  <si>
    <t xml:space="preserve">farmers had no access or reach to training on their own- or training was too expensive </t>
  </si>
  <si>
    <t xml:space="preserve">if donors want to understand the implication for cooperative to reach good performance, then they need to a greater acknowledgment of the role cooperatives can play in good governance and relationship with stakeholders in the contribution to rural poverty alleviation. </t>
  </si>
  <si>
    <t>Household food security through cooperative societies in northern Ethiopia</t>
  </si>
  <si>
    <t>International Journal of Development Issues</t>
  </si>
  <si>
    <t>Tigray region, Northern Ethiopia</t>
  </si>
  <si>
    <t>dividend share</t>
  </si>
  <si>
    <t>farmers in cooperatives had an income of 47 per cent higher than other households.</t>
  </si>
  <si>
    <t>cooperatives actively participated in natural resource management and environmental rehabilitation</t>
  </si>
  <si>
    <t xml:space="preserve">Market, training, roads, extension services; and diverse governmental incentives </t>
  </si>
  <si>
    <t>distance to rural services; Assets like farmland "non-ownership"; demographic variables such as education and special skills needed to join the cooperatives make it challenging for poorer farmers to join cooperatives and negatively influence the probability to attain food security.</t>
  </si>
  <si>
    <t xml:space="preserve">
- the investment on cooperative societies to play indispensable and positive roles in improving food security is found to be good developmental programs of the government.
</t>
  </si>
  <si>
    <t>this study's findings that cooperatives actively participated in natural resource management and environmental rehabilitation</t>
  </si>
  <si>
    <t>if donors want to help rural farmers and communities improve their livelihood, then they need to support the role of cooperatives societies to curtail the food insecurity problem.</t>
  </si>
  <si>
    <t>Zeweld</t>
  </si>
  <si>
    <t>400 households</t>
  </si>
  <si>
    <t>Institutional factors, information sources, rural functions and demographic variables significantly determine the probability of the households to join the cooperative societies and attain food security.</t>
  </si>
  <si>
    <t>Furthermore, they provided different agricultural inputs and consumer goods at reasonable prices. Finally, cooperatives actively participated in natural resource management and environmental rehabilitation. These activities increased household income, purchasing power, livelihood opportunities and, consequently, helped in attaining food security</t>
  </si>
  <si>
    <t>The implication of this study is that the investment on cooperative societies to
play indispensable and positive roles in improving food security is found to be good
developmental programs of the government.</t>
  </si>
  <si>
    <t>Illusions of empowerment? Questioning policy and practice of community forestry in Kenya</t>
  </si>
  <si>
    <t>Chomba, Nathan, Minang, Sinclair</t>
  </si>
  <si>
    <t>Ecology and Society</t>
  </si>
  <si>
    <t>north-central Kenya</t>
  </si>
  <si>
    <t>Policy advocacy for the local/sub-national government level</t>
  </si>
  <si>
    <t xml:space="preserve">mallholders mainly accessed extractive forest products, such as fodder or grazing, firewood, water for irrigation, and honey that were important for their livelihoods. </t>
  </si>
  <si>
    <t>Reduced water quantity</t>
  </si>
  <si>
    <t>reduced forest degradation, including forest fires, overgrazing, and tree cutting.</t>
  </si>
  <si>
    <t>smallholder farmers were to pay fees to the Kenya Forestry Service (KFS) to use forest assets/resources  all-while smallholders contributed to the forest protection that largely benefited larger farmers and conservancy owners.</t>
  </si>
  <si>
    <t>Comprehensive rules on protection of forest benefits such as water, wildlife habitat</t>
  </si>
  <si>
    <t>since the formation of the Community Forest Association (CFA),  illegal activities such as charcoal burning and logging, as well as the incidence of fire had greatly reduced.</t>
  </si>
  <si>
    <t>donors should look into the types powers transferred to the local level to foster design of more appropriate decentralization policies and practice guidelines and prompt governments to act on inequalities and poverty that stifle agency of marginalized groups</t>
  </si>
  <si>
    <t>Impact des arrangements institutionnels locaux sur la viabilite des grands perimetres irrigues au Niger: Analyse de la gouvernance hybride</t>
  </si>
  <si>
    <t>Baron; Bonnassieux, Mossi; Nguyen</t>
  </si>
  <si>
    <t>Canadian Journal of Development Studies</t>
  </si>
  <si>
    <t>extensive capacity development for local farmers to learn and implement water management techniques</t>
  </si>
  <si>
    <t xml:space="preserve">complicated governance structures between the national and local governments that the organization had to fit in </t>
  </si>
  <si>
    <t xml:space="preserve">- need for longer term planning and stable set of governance system to allow proper management; </t>
  </si>
  <si>
    <t>unclear methods in detail</t>
  </si>
  <si>
    <t>IMPACT OF AGRICULTURAL COOPERATIVES ON SMALLHOLDERSâ€™ TECHNICAL EFFICIENCY: EMPIRICAL EVIDENCE FROM ETHIOPIA</t>
  </si>
  <si>
    <t>Abete, Francesconi, Getnet</t>
  </si>
  <si>
    <t>whole country</t>
  </si>
  <si>
    <t>Yield improved;Income does not improve</t>
  </si>
  <si>
    <t>Impact of collective actions on technical efficiency of eru vegetable producers in Cameroon</t>
  </si>
  <si>
    <t>Bidogeza, Afari-Sefa, Fokeng, Minkoua</t>
  </si>
  <si>
    <t>Obala and Evodoula districts in the Lekie division, Central Region</t>
  </si>
  <si>
    <t xml:space="preserve">efficient use/organization of inputs </t>
  </si>
  <si>
    <t>good performance and efficient management practices and select correct inputs combination</t>
  </si>
  <si>
    <t>acquired managerial skills</t>
  </si>
  <si>
    <t xml:space="preserve">
</t>
  </si>
  <si>
    <t xml:space="preserve">donors should give priority to the level of technical efficiency in active collective action since farmers' membership and cooperatives contribute to vegetable production and ultimately food security </t>
  </si>
  <si>
    <t>Impact of dairy co-operatives on income and employment in rural Meghalaya</t>
  </si>
  <si>
    <t>Singh; Chauhan</t>
  </si>
  <si>
    <t>Indian Journal of Dairy Science</t>
  </si>
  <si>
    <t>Meghalaya</t>
  </si>
  <si>
    <t xml:space="preserve">Net income of member group was higher than non-member group in all the herd size categories. The overall annual average net income of member group was Rs. 18,515 per household which was more than double that of non-member which was only Rs. 9,071 per household. </t>
  </si>
  <si>
    <t xml:space="preserve"> Higher investment in dairy enterprise followed by maintaining better quality crossbred animals by members leads to higher milk production and thereby higher income. With good backward linkages, incentives and facilities provided to DCS, members are able to maintain a greater herd size with more care and management as compared to nonmembers, thereby generating more employment. </t>
  </si>
  <si>
    <t>There is a scope of increasing income and employment by creating more dairy co-operative societies and extending this programme to the remaining districts of the state.</t>
  </si>
  <si>
    <t>Impact of micro finance through self help groups - a study of Karnal district of Haryana</t>
  </si>
  <si>
    <t>BaljitSingh; Suhag; SanjayKumar</t>
  </si>
  <si>
    <t>Haryana Journal of Agronomy</t>
  </si>
  <si>
    <t>Karnal District, Haryana</t>
  </si>
  <si>
    <t>Self-help group;Milk cooperative</t>
  </si>
  <si>
    <t xml:space="preserve">members increased their income from Rs. 19 546 during 2002-03 to Rs. 27 043 during the post-SHG period of 2004-05. The income of non-SGSY members (Rs. 35 885) in post-SHG period was higher than non-members (Rs. 19 424). Both the SGSY and non-SGSY members increased their expenses in milk and milk products during the post-SHG period. </t>
  </si>
  <si>
    <t>The SGSY members increased their expenses on food to 26.1% during post-SHG period. The expenses of non-SGSY members were Rs. 17 009 higher than Rs. 12 858 of non-members. Both the SGSY and non-SGSY members increased their non-food expenses during the post-SGSY period. The non-SGSY members spent Rs. 10 830 higher than Rs. 8626 of SGSY members and Rs. 5969 of non-members. During the post-SHG period, SGSY members had 91 additional number of man days and non-SGSY members got 117 additional man days</t>
  </si>
  <si>
    <t>Madurai district of Tamil Nadu</t>
  </si>
  <si>
    <t>empowerment - Social empowerment refers to womenâ€™s involvement or participation in political activities, decision-making processes and SHG meetings, resulting in improved social status, social recognition in the local community and gender equity in society. Table 8 shows that 57% and 9% respectively of SHG and non-SHG members fell into the high social empowerment category. The significant difference in social empowerment suggests that participating in an SHG is strongly supportive in this respect. For the SHG members, social empowerment was manifest in such factors as social recognition, gender equity, decision-making power, travel outside the village, etc. However, the impact of membership was not significant for some factors, including: decision making with regard to the number of children, making decisions independent of men in the household, and awareness of womenâ€™s rights.</t>
  </si>
  <si>
    <t>Small-scale animal producers;Other</t>
  </si>
  <si>
    <t xml:space="preserve"> leather products, garment making</t>
  </si>
  <si>
    <t>Market information;Education services (business skills, health, general);Financial services (savings, loans and other forms of credit)</t>
  </si>
  <si>
    <t>Income improved;Food security improve;Other impacts on livelihoods</t>
  </si>
  <si>
    <t xml:space="preserve"> better access to healthcare, improving their housing conditions, and better amenities at home</t>
  </si>
  <si>
    <t>NGO led self help groups</t>
  </si>
  <si>
    <t xml:space="preserve">this study highlights how SHG play a significant role in bringing empowerment to rural women and helped improve their self-confidence and leadership skills, communication skills and decision-making capacity while addressing food security </t>
  </si>
  <si>
    <t>government activities can provide support to SHG that bridge empowerment to rural women that can play an essential role in guaranteeing more food and greater livelihood security for the women</t>
  </si>
  <si>
    <t>Impact of Self Help Groups on Rural Women in Jammu District</t>
  </si>
  <si>
    <t>Parihar, Kher, Slathia, Ahmed</t>
  </si>
  <si>
    <t>Indian Research Journal of Extension Education Special Issue</t>
  </si>
  <si>
    <t xml:space="preserve"> Jammu District</t>
  </si>
  <si>
    <t xml:space="preserve">farm women </t>
  </si>
  <si>
    <t>poverty alleviation</t>
  </si>
  <si>
    <t>motivation through NGOs and department of agriculture</t>
  </si>
  <si>
    <t>financial security through micro-finance,  savings</t>
  </si>
  <si>
    <t>those who were not members of SHGs because SHGs members could acquire more knowledge and social benefits/opportunities</t>
  </si>
  <si>
    <t>SHGs enhances the equality of status of women as participants, decision makers and beneficiaries in the democratic, economic, social and cultural spheres.</t>
  </si>
  <si>
    <t xml:space="preserve">if donors want to empower rural women then they need to support SHG that provide women with financial literacy, economic independence, income-generation activities and social contacts. </t>
  </si>
  <si>
    <t>Impact of self-help groups in enhancing farm women income</t>
  </si>
  <si>
    <t>Kaur, Garg, Sharma</t>
  </si>
  <si>
    <t>Punjab</t>
  </si>
  <si>
    <t xml:space="preserve">business activities </t>
  </si>
  <si>
    <t>Marketing services to ensure output marketing, market information;Technology services (education, extension, research);Education services (business skills, health, general);Financial services (savings, loans and other forms of credit)</t>
  </si>
  <si>
    <t xml:space="preserve"> increased savings</t>
  </si>
  <si>
    <t>Government support of programs by making special budgetary provision for promotion of self help groups</t>
  </si>
  <si>
    <t>donors should prioritize and take into consideration self help groups for enhancing the income of women</t>
  </si>
  <si>
    <t>Impact of women dairy co-operatives on economics of milk production in Begusarai district of Bihar</t>
  </si>
  <si>
    <t>Kumari, Malhorta, Chuacan</t>
  </si>
  <si>
    <t>Indian J Diary Sci</t>
  </si>
  <si>
    <t>Bihar</t>
  </si>
  <si>
    <t>the positive impacts were because of imrpoved feedind and managment practices acquired by the cooperative members</t>
  </si>
  <si>
    <t>Net returns for cooperative members are altogether higher than the net returns for non-members.</t>
  </si>
  <si>
    <t>Make efforts to increase the productivity of buffaloes and local cows by upgrading the animals and adoption of scientific dairy farming practices.</t>
  </si>
  <si>
    <t xml:space="preserve">Limited marketing skills and training program availability; </t>
  </si>
  <si>
    <t>Improving Smallholder Livelihoods Through Local Value Chain Development: A Case Study of Goat Milk Yogurt in Tanzaniaï€ª</t>
  </si>
  <si>
    <t>Lie; Rich; Kurwijilac; Jervell</t>
  </si>
  <si>
    <t>Mgeta division</t>
  </si>
  <si>
    <t>goats</t>
  </si>
  <si>
    <t>Note that there is potential for producers' income to improve if given bonuses.</t>
  </si>
  <si>
    <t xml:space="preserve">Based on the profit from 2010, 180 USD, and the intention that 50% of the profit will be distributed to the farmers, we estimate that a farm supplying Twawose with five liters of milk two times a week would receive an end-of-the-year bonus of 10.6 USD. This can be a motivational factor for supplying to the MCPC instead of the local informal market -indeed, if the profit bonus is included, the farmer would have received only 0.02 USD less per liter compared to the informal market.  Twenty-nine percent of the Twawoseâ€™s 2010 financial costs are paid as an allowance to MCPC workers and to board members when they have official meetings. Those Twawose members that serve as a processor for a three-month period also receive a combined monthly allowance of 31 USD. </t>
  </si>
  <si>
    <t xml:space="preserve">Choosing to add value to goat milk and turn it into yogurt yields significant profit margin. The local market is also very receptive to yogurt. </t>
  </si>
  <si>
    <t xml:space="preserve">The Twawose case shows that by pooling the resources of individual farmers and with support from a network of universities, organizations and extension officers, it is possible for smallholders themselves to establish and run a semi-formal local dairy value chain. </t>
  </si>
  <si>
    <t>The nearby university, SUA, played an important role in enhancing farmer assets by introducing dairy goats and creating new opportunities for adding value to goat milk. Public-private coordination like this is crucial for developing a new and fairly simple value chain for smallholders, but its sustainability depends on long-term commitment. Developing integrated interventions that simultaneously improve producer incentives for supply while opening up potential markets and marketing channels, will be critical for this case to be sustained in the future.</t>
  </si>
  <si>
    <t>In Search of Rural Entrepreneurship: Non-farm Household Enterprises(NFEs) as Instruments of Rural Transformation in Ethiopia</t>
  </si>
  <si>
    <t>Alemu, Adesina</t>
  </si>
  <si>
    <t>African Development Review</t>
  </si>
  <si>
    <t>northern Ethiopia</t>
  </si>
  <si>
    <t xml:space="preserve">Asset ownership, farming experience, educational background, Access to infrastructure and markets have shown to push towards non-farm enterprise engagement </t>
  </si>
  <si>
    <t xml:space="preserve"> policymakers should promote policies that encourage rural households to diversify livelihood strategies by getting involved in Non Farm Enterprise.</t>
  </si>
  <si>
    <t xml:space="preserve">study shows that age/ such that younger farmers are expected to be risk takers, driving them to be more involved in non-farm enterprise activities. </t>
  </si>
  <si>
    <t>Oromia region</t>
  </si>
  <si>
    <t>increase in yield and in income by 1.37 quintal/hectare and 1,804 birr, respectively</t>
  </si>
  <si>
    <t xml:space="preserve">marketing cooperatives effectively increased marketed surplus of their members by 34 percent.--input supply service to improve cooperatives adoption of inputs and subsequent productivity- increase bargaining power- higher prices and increased marketable surplus </t>
  </si>
  <si>
    <t>agricultural cooperatives are less inclusive of land-poor and illiterate households.</t>
  </si>
  <si>
    <t xml:space="preserve">this findings of this publication show that lower participation rates, could be due to both less inclusiveness and effectiveness of cooperatives. </t>
  </si>
  <si>
    <t>Increasing the efficiency of the dairy value chain in Uganda: Determinants of choice of milk marketing channels by dairy farmers in Kiruhura District, Uganda</t>
  </si>
  <si>
    <t>Nkwasibwe, Mugisha, Elepu, Kaneene</t>
  </si>
  <si>
    <t>Livestock Research for Rural Development</t>
  </si>
  <si>
    <t>Kiruhura district</t>
  </si>
  <si>
    <t>income of member household was higher by 30% compared to non-members</t>
  </si>
  <si>
    <t xml:space="preserve">IndiaÃ­s Milk RevolutionÃ³ Investing in Rural Producer Organizations </t>
  </si>
  <si>
    <t>Kurien</t>
  </si>
  <si>
    <t>World Bank/EEC Food Aid</t>
  </si>
  <si>
    <t>Marketing services to ensure output marketing, market information;Infrastructure development/management (roads, storage, irrigation, dykes)</t>
  </si>
  <si>
    <t>Infrastructure development projects/investments â€“ roads, energy, water, storage, processing facility Significant weather/climate events (drought, storms, flood);Food aid: Physical food items given to a household or individual.;R&amp;D by government or donors: Money invested in national agricultural research and development;Decentralization</t>
  </si>
  <si>
    <t>The Dairy Cooperative Network- Innovation, successful leap-forward development of technology- Management staff was hired fresh from school, and advanced rapidly as the program grew</t>
  </si>
  <si>
    <t xml:space="preserve">The participation on women in dairy cooperatives increased significantly. women empowerment activities were built as an important component of dairy development programme and women had access to training in modern animal husbandry practices to strengthen women empowerment efforts. </t>
  </si>
  <si>
    <t xml:space="preserve">Programs such as the OF program supported by the World Bank are important to connect the grass root level dairy cooperatives with the State and Central governments also international agencies to promote efficiency and sustainable development   </t>
  </si>
  <si>
    <t>Influence of social networks and social support on credit utilization in the Savings and Credit Cooperatives in Soroti District, Uganda</t>
  </si>
  <si>
    <t>Alio, Okiror, Agea, Matsiko, Ekere</t>
  </si>
  <si>
    <t>Journal of Agricultural Extension and Rural Development</t>
  </si>
  <si>
    <t>Soroti District</t>
  </si>
  <si>
    <t>social networks such as friends and family were influential in providing support towards credit utilization; in order to benefit from government programs, to save, to improve livelihoods.</t>
  </si>
  <si>
    <t>Cash transfer: Money given unconditionally or conditionally to a household or individual.</t>
  </si>
  <si>
    <t>age (between 31 to 40) was also a significant factor influencing variability of social networks in the SACCOS; in which age influenced their network creating greater opportunities of support towards credit</t>
  </si>
  <si>
    <t>donors should look into interventions to strengthen social support need to target persons who are more economically, privileged. educationally and occupationally privileged</t>
  </si>
  <si>
    <t>Innovation of regional water allocation based on the security of agriculture water resource - a water supply system in tail-end portions of irrigation systems</t>
  </si>
  <si>
    <t>Chang; Kan; Huang</t>
  </si>
  <si>
    <t>Taiwan Water Conservancy</t>
  </si>
  <si>
    <t xml:space="preserve">access to stable water and thus increasing productionand less losses from medium-impact weather events </t>
  </si>
  <si>
    <t>the water supply system in tail-end portions of irrigation systems and the exploration of interflow in paddy field based on the nature of water user association, the differential and integral concept of water allocation and the paddy field dam. Through these three programs, the abundant river flow can be pre-stored in the paddy field for the supplementary water source during rainy season and the waste water will be restricted by the principle of user pay during drought season. At the mean time, the Irrigation Association will make the efforts to improve the water efficiency and the quality of water services which means the water users can receive the stable and clean water from the Irrigation Association and stave off the water competition</t>
  </si>
  <si>
    <t>Institutional Innovations in Rice Production and Marketing in India: Experience and Strategies</t>
  </si>
  <si>
    <t>Singh</t>
  </si>
  <si>
    <t>The Future Rice Strategy for India</t>
  </si>
  <si>
    <t xml:space="preserve">value-added products, franchising in agribusiness , warehouse receipt system which enabled farmers to withhold sale of their produce to obtain higher prices. </t>
  </si>
  <si>
    <t xml:space="preserve">lack of integration is a challenge in institutional innovation since it may depend on  crop, place, technology, and market. also they tend to be outside of the formal system to policies may not be integrated for a more inclusive approach to poorer farmers. other constraints could be: infrastructural barriers, hard and soft institutional barriers, network barriers, and market structure barriers  </t>
  </si>
  <si>
    <t>women in farming initiatives had a greater social inclusion, transformation of wage laborers into independent producers, and a higher production of food crops to promote food sovereignty</t>
  </si>
  <si>
    <t>public- private partnerships can help achieve better scaling up and enhanced impact of institutional innovations.</t>
  </si>
  <si>
    <t>limited information on methods</t>
  </si>
  <si>
    <t>Integrated Water Resource Management in Tanzania: interface between formal and informal institutions</t>
  </si>
  <si>
    <t>Sokile, Mwaruvanda, van Koppen</t>
  </si>
  <si>
    <t>International workshop on â€˜African Water Laws: Plural Legislative Frameworks for Rural Water Management in Africaâ€™,</t>
  </si>
  <si>
    <t>Mkoji sub catchment in the Rufiji Basin</t>
  </si>
  <si>
    <t>Production (quality and/or quantity) doesnâ€™t improved</t>
  </si>
  <si>
    <t>The paper identifies four major areas of interfaces, namely; centralized and local institutions; modern water rights and customary rights; Water User Associations and informal associations of water users; and formal and informal power relations. The paper argues that although there are some positive linkages between formal and informal institutions,</t>
  </si>
  <si>
    <t>There is a need to build the capacity of water managers, users and other stakeholders on the importance of both formal and informal institutions at the catchment and grassroots level specifically, where the formal-informal linkages are clearer.</t>
  </si>
  <si>
    <t>on capacity-building for WUA members</t>
  </si>
  <si>
    <t>no clear sample size</t>
  </si>
  <si>
    <t>Is Fairtrade certification greening agricultural practices? An analysis ofFairtrade environmental standards in Rwanda</t>
  </si>
  <si>
    <t>Elder, Zerriffi ,Le Billon</t>
  </si>
  <si>
    <t>Journal of Rural Studies</t>
  </si>
  <si>
    <t>improved agricultural practices resulting in better quality coffee</t>
  </si>
  <si>
    <t xml:space="preserve">practice of agroforestry and manure application </t>
  </si>
  <si>
    <t xml:space="preserve">practice of agroforestry to reduce soil erosion; manure application; establishing groundcovers or other kinds of vegetation, crop rotation, intercropping </t>
  </si>
  <si>
    <t>Pesticide usage from both non Fairtrade farmers and FT farmers is much present in coffee farming - Fairtrade cooperative members are less likely to grow grass than private farmers thus soil erosion occurs over the long run.</t>
  </si>
  <si>
    <t xml:space="preserve"> concerted efforts of dairy officials to inform the members regarding various services available for them.</t>
  </si>
  <si>
    <t>Learning to Co-operate: Youth Engagement with the Co-operative Revival in Africa</t>
  </si>
  <si>
    <t>Hartley, Johnson</t>
  </si>
  <si>
    <t xml:space="preserve">European Journal of Development Research </t>
  </si>
  <si>
    <t>Lesotho</t>
  </si>
  <si>
    <t>youth</t>
  </si>
  <si>
    <t>improve personal development</t>
  </si>
  <si>
    <t xml:space="preserve"> government-sponsored programme </t>
  </si>
  <si>
    <t xml:space="preserve">youth in cooperative space learnt business skills and skills in running the co-operative and personal development- Youth cooperatives gave access to external learning where they gained knowledge on cattle keeping, pig rearing, poultry, and helped earn a living.  </t>
  </si>
  <si>
    <t>social exclusion (gender, education level)</t>
  </si>
  <si>
    <t>in Lesotho, there were more females than males in the co-operatives- although females also reported having less access to learning opportunities compared to male members and were often unwilling to put themselves forward</t>
  </si>
  <si>
    <t>youth that are situated in leaning space within cooperatives have build a sense of identity  with the co-operative and learn from each other. In addition, youth are able to achieve some of their personal aspirations, enabled by their learning, and to start to become valued members of their communities as well as seek higher-order goals.</t>
  </si>
  <si>
    <t xml:space="preserve">if policy makers or donors want to promote youth personal and professional development, they should look into youth cooperatives as a strategy to provide youth with the training and skills needed to help shape their future and improve livelihood. </t>
  </si>
  <si>
    <t>Food security improve;Income does not improve</t>
  </si>
  <si>
    <t xml:space="preserve">low coffee price, debt, limited ability to borrow from banks, </t>
  </si>
  <si>
    <t>agroforestry adoption</t>
  </si>
  <si>
    <t>Linking smallholder vegetable producers to markets - A comparison of avegetable producer group and a contract-farming arrangement in the Lushoto District of Tanzania</t>
  </si>
  <si>
    <t>Gramzow, Batt, Afari-Sefa, Petrick, Roothaert</t>
  </si>
  <si>
    <t>Lushoto District</t>
  </si>
  <si>
    <t>Fixed prices agreed in the contracts between suppliers and the buyer guarantees farmers a certain income.</t>
  </si>
  <si>
    <t>Strict membership criteria: may have a negative effect on the growth of the organization and the production volume.</t>
  </si>
  <si>
    <t>High representation of women as members as well as leaders, closing the gender gap.</t>
  </si>
  <si>
    <t xml:space="preserve">Government interventions in terms of capacity building programs for second-tier organizations could allow farmer groups to share the costs associated with input provision, capacity building and extension services. </t>
  </si>
  <si>
    <t>Linking Smallholders to Markets: Determinants and Impacts of Farmer Collective Action in Kenya</t>
  </si>
  <si>
    <t>FISCHER, QAIM</t>
  </si>
  <si>
    <t>World Development</t>
  </si>
  <si>
    <t>338 members and non-memebrs of coopertative</t>
  </si>
  <si>
    <t xml:space="preserve">The general conclusion to be drawn is that cooperative orga- nization does not per se improve market access for smallholder farmers. The potential benefits are very product and context specific, and they also depend on the concrete collective activ- ities pursued. Focusing group efforts on better linking farmers directly to emerging high-value chains seems to be one prom- ising avenue to increase benefits and make the groups more sustainable.Output price advantages associated with collective market- ing are positive and significant, but relatively small in magni- tude. This may also explain why many group members continue to sell individually. The reason for the relatively low price advantage is probably that infrastructure conditions in central Kenya were substantially improved in recent years. </t>
  </si>
  <si>
    <t>Linking small-scale farmers to the durum wheat value chain in Ethiopia:Assessing the effects on production and wellbeing</t>
  </si>
  <si>
    <t>Biggeri, Burchi, Ciania, Herrmann</t>
  </si>
  <si>
    <t xml:space="preserve">Oromia- Bale Zone </t>
  </si>
  <si>
    <t>wellbeing outcomes: education and health</t>
  </si>
  <si>
    <t>AVCPO has contributed to a rise in the share of production sold through the cooperative by 18%</t>
  </si>
  <si>
    <t xml:space="preserve">positive effect on gross and net values of cereal production per hectare which influenced share of production sold to processors for both equally to land-rich and land-poor farmers.  </t>
  </si>
  <si>
    <t>challenges such as cheap imports of wheat when producers cannot satisfy the growing internal demand</t>
  </si>
  <si>
    <t>policy- makers should be aware that the Bale Zone features larger than average size farms and is characterized, by agro-ecological conditions that are favourable for growing wheat- but increasing the quality and quantity of their harvests and connecting them to the national pasta industry poses a significant policy challenge.</t>
  </si>
  <si>
    <t>Livestock and Dairy Related Variables of Dairy Cooperatives: A Gender Analysis</t>
  </si>
  <si>
    <t>Yadav; Grover</t>
  </si>
  <si>
    <t>Frequency of payment between 10-15 days as reported by members is a reflection of the fact that dairy cooperatives at village level were a regular source of income to members which acts as a basis for making these societies more credible in coming times.</t>
  </si>
  <si>
    <t>Collective sale of milk has livelihood benefits for members (income).</t>
  </si>
  <si>
    <t xml:space="preserve"> Both genders feel that dairying is moderately profitable and majority was highly satisfied probably this is a regular source of income and price of milk is determined on fat basis.  On the whole dairying provides sustainable employment within the village and can be performed by both men and women from their home.</t>
  </si>
  <si>
    <t>Livestockintherice-basedeconomyofOfficeduNiger:Thedevelopmentpotentialforincreasedcropâ€“livestock integration through multi-actor processes</t>
  </si>
  <si>
    <t>Doumbia, vanPaassen, Oosting, vanderZijpp</t>
  </si>
  <si>
    <t>NJAS - Wageningen Journal of Life Sciences</t>
  </si>
  <si>
    <t>farmers received training and support on water management, land and land allocation</t>
  </si>
  <si>
    <t>The availability of draught power they can start rice cultivation at the proper time; farmers do not have to pay for traction and transport; they may negotiate better rice prices by sell- ing before market prices drop, and they enjoy a higher gross margin than farmers without draught animals.</t>
  </si>
  <si>
    <t>Farmers with debts purchase less fertilizer or resell subsidized fertilizer, which negatively affects their rice yields.</t>
  </si>
  <si>
    <t xml:space="preserve">-To improve the livelihood of the farmers, especially of the poor, it is critical to focus on institutional change within the rice sector.
-help farmer organizations start side-activities such as livestock-sharing projects, the provision of mini-tractors for ploughing services, or cereal banks.
-Interventions such as training in organizational management, leadership and negotiation might help existing farmer organizations, </t>
  </si>
  <si>
    <t xml:space="preserve">Experts reported a deficiency in the drainage system and subsequent alcadisationâ€“sodisation of the soils. The farmers complained that the soils degraded because of prolonged cultiva- tion with insufficient fertilization. </t>
  </si>
  <si>
    <t xml:space="preserve"> scarcity of irrigation water may become a severely limiting production factor for smallholder production, because rainfall trends are declining- therefore the government has has proposed farm diversification as the solution. </t>
  </si>
  <si>
    <t>Donor and policy maker might want to support activities that generate short term visible results in the rice or dairy sector.</t>
  </si>
  <si>
    <t>Local water management of small reservoirs: Lessons from two case studies in Burkina Faso</t>
  </si>
  <si>
    <t>Sally; Levite; Cour</t>
  </si>
  <si>
    <t xml:space="preserve"> A  culture  of  performance 
monitoring  and  assessment  should  thereby  be  promoted  throughout  the  basin,  most  importantly, 
in 
the irrigation schemes. Very little has been done in this regard up to now. Such actions need not involve 
huge  resources  for a modest beginning and would include  items like daily readings of reservoir levels, 
installing and reading staff gauges in canal
s or noting the openings of calibrated distributors (
'
modules a 
masque
'
)  if  already  existing.  Where  needed,  the  reservoirs  and  associated  infrastructure  should  be 
equipped with at least some basic means of measuring and monitoring water (at least quantity)
at key 
control  locations with  some  degree  of  support  and  supervision  of the  relevant  technical  bodies of  the 
state
or  the  basin  agency.  The  costs  could  be  borne  as  part  of  the  overall  IWRM  implementation 
program
me
, particularly the establishment of basin 
agencies and CLE.</t>
  </si>
  <si>
    <t>Local water rights and local water user entities: the unsungheroines of water resource management in Tanzania</t>
  </si>
  <si>
    <t xml:space="preserve">Sokile, van Koppen </t>
  </si>
  <si>
    <t xml:space="preserve"> Physics and Chemistry of the Earth</t>
  </si>
  <si>
    <t>Rufiji basin</t>
  </si>
  <si>
    <t xml:space="preserve">local level informal institutions perform a significant role in resolving conflicts. </t>
  </si>
  <si>
    <t xml:space="preserve">water users are mostly poor and the local abstraction structures are mostly complex </t>
  </si>
  <si>
    <t>local informal water management can offer the best lessons for the formal management arrangements and should not be simply overlooked.</t>
  </si>
  <si>
    <t xml:space="preserve"> </t>
  </si>
  <si>
    <t>Making Room for Smallholder Cooperatives in Tanzanian Tea Production: Can Fairtrade Do That?</t>
  </si>
  <si>
    <t>Loconto, Simbua</t>
  </si>
  <si>
    <t>Journal of Business Ethics</t>
  </si>
  <si>
    <t>price premiums--  infrastructure-- bridges to better connect the surrounding villages. Fairtrade shop where supplies are purchased at wholesale prices from the towns and sold to the workers and smallholders on a â€˜â€˜no-profit-no-loss', as well on a credit basis</t>
  </si>
  <si>
    <t xml:space="preserve">government activities may want to focus on reenforcing Fairtrade governance at the local level ,from existing business relationships between producers and buyers in the Tanzanian tea industry; so that farmers may increase sales on the traditional marketing channels.  </t>
  </si>
  <si>
    <t>Management and challenges of operating small cooprative bussines in Imo state</t>
  </si>
  <si>
    <t>Uchena</t>
  </si>
  <si>
    <t>journal of agricultutre and social research (JASR)</t>
  </si>
  <si>
    <t>Imo state</t>
  </si>
  <si>
    <t>Mapping Nairobi's dairy food system: An essential analysis for policy, industry and research</t>
  </si>
  <si>
    <t>Kiambia, Alarcon, Rushtond et al.</t>
  </si>
  <si>
    <t>Agricultural Systems</t>
  </si>
  <si>
    <t>around Nairobi</t>
  </si>
  <si>
    <t>Market Participation among Poor Rural Households in Kenya</t>
  </si>
  <si>
    <t>Olwande, Mathenge</t>
  </si>
  <si>
    <t>International Association of Agricultural Economists (IAAE) Triennial Conference</t>
  </si>
  <si>
    <t xml:space="preserve">8 agro-regional zones </t>
  </si>
  <si>
    <t>Marketing services to ensure output marketing, market information;Technology services (education, extension, research);Financial services (savings, loans and other forms of credit)</t>
  </si>
  <si>
    <t>bargaining power for inputs and outputs</t>
  </si>
  <si>
    <t>solar dryers</t>
  </si>
  <si>
    <t xml:space="preserve">Ownership of communication equipment, Ownership of transport equipment , </t>
  </si>
  <si>
    <t>higher output prices, higher age, and farming experience influences participation to markets</t>
  </si>
  <si>
    <t>Low literacy levels, Small land sizes, Low asset values, Low access to credit, Limited ability to produce surpluses for the market.</t>
  </si>
  <si>
    <t>donors support activities that increase social capital through promotion of collective action among poor households can also be of great value in enhancing their access to markets.</t>
  </si>
  <si>
    <t>Market information; Financial services (savings, loans and other forms of credit)</t>
  </si>
  <si>
    <t>Market, state and community â€“ three governance structures facilitating vegetable farmersâ€™ access to markets in Tanzania</t>
  </si>
  <si>
    <t>Gramzow, Afari-Sefa, Roothaert</t>
  </si>
  <si>
    <t xml:space="preserve"> International Symposia on Tropical and Temperate Horticulture</t>
  </si>
  <si>
    <t>Tanga region</t>
  </si>
  <si>
    <t>invest in drip irrigation system</t>
  </si>
  <si>
    <t>contractual arrangements, vegetable marketing groups</t>
  </si>
  <si>
    <t>farmer group were unsuccessful selling their produce directly on wholesale markets; which resulted in traders decreasing their market price.</t>
  </si>
  <si>
    <t>Government support and intervention of the establishment of second-tier organizations to group the market and negotiation power of Farmer Organization will help the latter to stay independent.</t>
  </si>
  <si>
    <t>Measuring Rural women Empowerment through Participation in Women Self Help Groups in Nigeria â€“ An empirical analysis</t>
  </si>
  <si>
    <t xml:space="preserve">Abu Samah; Halimatusaadiah Hamsan;  Ndas Ndaeji </t>
  </si>
  <si>
    <t>Journal of American Science</t>
  </si>
  <si>
    <t>Niger state</t>
  </si>
  <si>
    <t>The study measures improvements in economic, social and psychological empowerment.</t>
  </si>
  <si>
    <t xml:space="preserve"> The analysis showed that the overall mean score of women economic empowerment was 2.74 and that the majority of respondents of SHGs are really privileged to enjoy many economic benefits including increased in their purchasing power which has the highest mean of 3.67, better living condition, increased level of income, economic skills for income generation, able to manage their financial resources and save money, gained employable skills and overcome their family needs. </t>
  </si>
  <si>
    <t xml:space="preserve">It is evident that economically, members of these groups have opportunities through their participation to enjoy some economic benefits which include economic skills for income generation. Majority of the respondents felt strong enough to meet unexpected financial challenges as a result of their increased purchasing power. </t>
  </si>
  <si>
    <t xml:space="preserve">Self-help groups are vital tools for women's empowerment in Nigeria as they create opportunities to enhance capabilities in their development and growth. </t>
  </si>
  <si>
    <t>Open access to education.</t>
  </si>
  <si>
    <t>SHGs provide women with significant economic, social and psychological empowerment.</t>
  </si>
  <si>
    <t>streamlining of different models of Self Help Groups activities is an important issue that requires the attention of the Nigerian policy makers. Based on the empirical findings, the study recommended that the government should come out with policies that will enhance members of these groups to have access to credit facilities with low rate interest such as from government community banks and micro-finance institutions. Finally it is recommended that bye-laws be enacted and implemented by local government authorities in Nigeria.</t>
  </si>
  <si>
    <t>Member-funds and cooperative performance</t>
  </si>
  <si>
    <t>Agrawal, Raju, Reddy, Srinivasan, Sriram</t>
  </si>
  <si>
    <t>Food Agricultural Organization and the Committee for the Promotion and Advancement of Cooperatives</t>
  </si>
  <si>
    <t>meta-analysis;interviews</t>
  </si>
  <si>
    <t>Two strategies for mobilizing funds: mutual strategy and bank strategy</t>
  </si>
  <si>
    <t>good performance of the cooperatives were positively related to member-control, member-usage and member-satisfaction</t>
  </si>
  <si>
    <t xml:space="preserve"> Short-term Funds  is negatively associated with cooperative performance</t>
  </si>
  <si>
    <t>policy makers can support policy measures that may promote reliable third-party certification of financial performance.</t>
  </si>
  <si>
    <t>Multinationals vs. Cooperatives: The Income and Efficiency Effects of Supply Chain Governance in India</t>
  </si>
  <si>
    <t>Vandeplas, Minten, Swinnen</t>
  </si>
  <si>
    <t>Journal of Agricultural Economics</t>
  </si>
  <si>
    <t>50 rural villages dispersed over five districts in Punjab. Punjab was divided into five regions: the north-west (Amritsar and Gurdaspur), the north-east (Hoshiarpur, Jalandhar, Kapurthala and Nawanshahar), the south-west (Bathinda, Faridkot, Ferozepur, Moga and Muktsar</t>
  </si>
  <si>
    <t>timely payment - However, most farmers tend to sell each day to the same buyer, often driven by personal ties. Figure 4 reflects that the major reasons for buyer selection related to trust and timely payments. In particular, 65% of informal sector suppliers, 75% of cooperative sector suppliers, and 68% of multinational sector suppliers state that honesty and trustworthiness of the buyer are crucial determinants of buyer selection. Milk prices are less important. Only 15% of suppliers in the multinational channel and 9% of suppliers in the informal channel report choosing their buyer according to the price offered. In the cooperative channel, this drops to a mere 3%.When considering non-price factors and services offered by buyers, timely payments emerge as a major reason for buyer selection, for 71% of informal sector suppliers, 75% of cooperative sector suppliers, and 79% of multinational sector suppliers. Almost 54% of the multinational suppliers report the fact that their buyer offers advance payments as a crucial determinant of their buyer choice. For the alternative marketing channels, this is the case for almost 40% of suppliers. Finally, 11% of multinational sector suppliers report that support offered to upgrade to commercial dairy farms is important, as compared to 6% of informal sector suppliers and less than 4% of cooperative sector suppliers; Second, farms supplying the cooperative channel have a significantly higher productivity than farms supplying to informal channels.</t>
  </si>
  <si>
    <t>Another positive determinant of productivity is the level of technological innovation (proxied by the share of crossbred cows). Productivity is convex in herd size, implying that a larger herd size depresses productivity (up to a certain herd size, as the squared term of herd size is positive).24 The impact of supplying the cooperative on productivity is even stronger in those districts where the multinational is not present (Table 8): in those districts, suppliers to the cooperative have 67% higher yields than suppliers to informal channels. The inverse relationship between herd size and yields is confirmed as well.</t>
  </si>
  <si>
    <t>Networks and informal mutual support in 15 Ethiopian Villages</t>
  </si>
  <si>
    <t>Hoddinott; Dercon; Krishnan</t>
  </si>
  <si>
    <t>IFPRI</t>
  </si>
  <si>
    <t>15 villages</t>
  </si>
  <si>
    <t>goats;chicken</t>
  </si>
  <si>
    <t xml:space="preserve">combination of savings/loan services to provide support for households to purchase inputs such as seeds and fertilizers </t>
  </si>
  <si>
    <t xml:space="preserve">women are less active and connected to activities of cooperatives </t>
  </si>
  <si>
    <t xml:space="preserve">limited  details on the methodology </t>
  </si>
  <si>
    <t>nfrastructures de stockage agricole  (ISAC 1 ) dans la zone soudano-sahÃ©lienne  du Cameroun : conditions  de gouvernance dâ€™un bien commun pour  la sÃ©curisation alimentaire*</t>
  </si>
  <si>
    <t>NzossiÃ©, Temple,  NdamÃ¨*</t>
  </si>
  <si>
    <t>Revue d'Ã©conomie du dÃ©veloppement</t>
  </si>
  <si>
    <t>for many producers access to storage is critical and this can only be achieved through community actions</t>
  </si>
  <si>
    <t>how to link storage with farmers orgs work</t>
  </si>
  <si>
    <t>On the power and influence of the cooperative institution: Does it secure competitive producer prices?</t>
  </si>
  <si>
    <t>Getnet, Kefyalew, Berhanu</t>
  </si>
  <si>
    <t>World Development Perspectives</t>
  </si>
  <si>
    <t>Diga district</t>
  </si>
  <si>
    <t>Marketing services to ensure input supply;Marketing services to ensure output marketing, market information;Infrastructure development/management (roads, storage, irrigation, dykes)</t>
  </si>
  <si>
    <t>Increased land area in production</t>
  </si>
  <si>
    <t xml:space="preserve">secure competitive producer prices - selling off-season- better marketing decisions and transaction cost reduction </t>
  </si>
  <si>
    <t xml:space="preserve">weak performance associated with poor management and limited member participation ought to negatively influence economic outcomes. </t>
  </si>
  <si>
    <t>if remains important for donors and researchers to address whether farmers who received higher prices and better income were indeed not poor as a result.</t>
  </si>
  <si>
    <t>ORGANIZATIONAL ANALYSIS OF THE SEED SECTOR OF RICE IN GUINEA: STAKEHOLDERS, PERCEPTION AND INSTITUTIONAL LINKAGES</t>
  </si>
  <si>
    <t>OKRY, VAN MELE, NUIJTEN, STRUIK, MONGBO</t>
  </si>
  <si>
    <t>Expl Agric.</t>
  </si>
  <si>
    <t>Guinea</t>
  </si>
  <si>
    <t>Molota, FriguiagbÃ© and Moussayah in the prefectures of Kindia and Forecariah.</t>
  </si>
  <si>
    <t>seed subsidy</t>
  </si>
  <si>
    <t>Overcoming limited information through participatorywatershed management: Case study in Amhara, Ethiopia</t>
  </si>
  <si>
    <t>Liu, Abebe, McHugh, Collick, Gebrekidan , Steenhuis</t>
  </si>
  <si>
    <t>Physics and Chemistry of the Earth</t>
  </si>
  <si>
    <t>Amhara</t>
  </si>
  <si>
    <t>leadership development</t>
  </si>
  <si>
    <t xml:space="preserve">Leadership training and the reinforcement of stakeholder feedback  as a fundamental activity led to increased ownership and willingness to take on new responsibilities from farmers </t>
  </si>
  <si>
    <t xml:space="preserve">risk of chronic food shortage </t>
  </si>
  <si>
    <t xml:space="preserve"> micro-enterprise cooperatives to gully rehabilitation </t>
  </si>
  <si>
    <t xml:space="preserve"> soil erosion, water shortage, land degradation, </t>
  </si>
  <si>
    <t>the project also targeted women to market and produce wood stoves, which reduce fuel use and curb smoke pollution. women have new income generating activities that are important emerging components of integrated watershed management projects.</t>
  </si>
  <si>
    <t>Participation of rural women self-help group members in economic and social developmental activities in Theni district, Tamil Nadu</t>
  </si>
  <si>
    <t>Income improved;Yield does not improve;Production (quality and/or quantity) doesnâ€™t improved</t>
  </si>
  <si>
    <t xml:space="preserve">t was found that the majority of the respondents had regular participation in deciding about loan lending to members (average 2.22) followed by fixing interest rate for purpose oriented loans (average 2.11), helping to get resources from supporting institutions (average 2.03) and running the commercial venture (average 1.95) in economic developmental activities. Under social developmental activities most of the rural women participated in the village developmental works (average 1.76) such as awareness campaign, road maintenance, rain water harvesting, tree planting and maintaining cleanliness in the temples during festivals and functions followed by social action programmes (average 1.50) </t>
  </si>
  <si>
    <t>Participatory forest management and smallholderfarmersâ€™ livelihoods improvement nexus inNorthwest Ethiopia</t>
  </si>
  <si>
    <t xml:space="preserve"> Gashu and Aminu</t>
  </si>
  <si>
    <t>Journal of Sustainable Forestry</t>
  </si>
  <si>
    <t>Gondar Zuria district</t>
  </si>
  <si>
    <t>survey;review</t>
  </si>
  <si>
    <t>reduced deforestation, attractive ecological scenery, Limit using for grazing land for livestock, limit cutting tree</t>
  </si>
  <si>
    <t>education level was positively correlated with self- reported PFM contribution to livelihood improvement. larger family sizes lead to higher participation within self-reported PFM to livelihood improvement</t>
  </si>
  <si>
    <t>Awareness and training, Educational status, family size</t>
  </si>
  <si>
    <t>Distance between residence and the forest</t>
  </si>
  <si>
    <t>publication suggest that PFM implementations need to target the poor and also consider household heterogeneities in forest policy formulation.</t>
  </si>
  <si>
    <t>Participatory potato seed production: a breakthrough for food security and income generation in the central highlands of Ethiopia</t>
  </si>
  <si>
    <t>Open Agriculture</t>
  </si>
  <si>
    <t xml:space="preserve"> 70% increase in income</t>
  </si>
  <si>
    <t>integrated disease and pest management, land preparation and ridging</t>
  </si>
  <si>
    <t>farmers were selected and organized in Farmer Field Schools: Organization of farmers to groups, training them on quality seed-potato production techniques, and supply of starter pathogen tested seed tubers</t>
  </si>
  <si>
    <t>Participatory informal seed production, capacity building, field days</t>
  </si>
  <si>
    <t>improved agronomic practices, crop protection measures, postharvest handling techniques and utilization options</t>
  </si>
  <si>
    <t xml:space="preserve">female headed households were vulnerable to food insecurity, however with improved potato seed and production, these women can produce potato as a cash crop to alleviate poverty and reduce food insecurity </t>
  </si>
  <si>
    <t>The Bureau of Agriculture, cooperative offices, and NGOs are expected to exert a more concerted effort in organizing farmers at a local level for potato seed production and marketing.</t>
  </si>
  <si>
    <t>Chindi, Shunka, Solomon, Giorgis, Seid</t>
  </si>
  <si>
    <t>seed management</t>
  </si>
  <si>
    <t xml:space="preserve">reduced seasonality - price fluctuations </t>
  </si>
  <si>
    <t>The FFS group
members understood the use of fungicides as soon as the
symptoms of late blight disease appeared, and the use of
postharvest handling technologies to store seed potato
tubers (DLS) for 8 â€“ 9 months were appreciated and widely
adopted. The farmers witnessed that the quality of their
living standard in terms of housing, their ability to send
their children to school (have managed to pay school fees
without problems), buying clothing, etc. improved due to
their involvement in seed production activities.</t>
  </si>
  <si>
    <t>no sample size</t>
  </si>
  <si>
    <t>Perception of constraint at different developmental stages of Common Interest Group by stakeholders in Rajasthan, India</t>
  </si>
  <si>
    <t>Indian Journal of Agricultural Research</t>
  </si>
  <si>
    <t>Marketing services to ensure input supply;Infrastructure development/management (roads, storage, irrigation, dykes);Education services (business skills, health, general)</t>
  </si>
  <si>
    <t>The assets like animals and other materials had increased with the members making to become more independent and helping to increase the better quality of life;  The beneficiaries were now much more aware about various government schemes (86.4%) designed for Below Poverty Line (BPL) people and Scientific Dairy Farming Practices (76.8%) making them to venture in dairying; the group helped people develop the habit of saving money for their consumption domestic use.</t>
  </si>
  <si>
    <t>Not clear by how much income improved.</t>
  </si>
  <si>
    <t>Community Interest Group members should establish strong linkages with government officials.</t>
  </si>
  <si>
    <t>Perception of empowerment by the members of women self-help groups in goat farming</t>
  </si>
  <si>
    <t>Kavitha, Jiji</t>
  </si>
  <si>
    <t>Asian Journal Of Dairy And Food Research</t>
  </si>
  <si>
    <t>Kerala</t>
  </si>
  <si>
    <t xml:space="preserve"> high participation through empowerment </t>
  </si>
  <si>
    <t xml:space="preserve"> various kinds of training, literacy empowered the participants in leadership, economic, health and sanitation aspect.</t>
  </si>
  <si>
    <t xml:space="preserve">difficult to sustain a large herd due to lack of infrastructural facilities and inadequate resources. </t>
  </si>
  <si>
    <t>this study findings how that various kinds of training empowered the participants in leadership, economic, health and sanitation aspect.</t>
  </si>
  <si>
    <t>Ratnagiri</t>
  </si>
  <si>
    <t>Success of dairy societies depends on adequate membership; working capital position (ie access to internal and external capital)</t>
  </si>
  <si>
    <t>chicken</t>
  </si>
  <si>
    <t>Stiff competition from private sector; lack of apex level organizations; shortage of funds; limited membership; lack of adequate marketing facilities; lack of adequate state support; inefficient management; passive members</t>
  </si>
  <si>
    <t>Practices of Self Help Groups in Rural India: A Comparative Assessment on Quality and Impact</t>
  </si>
  <si>
    <t>Das</t>
  </si>
  <si>
    <t>Economic Affairs</t>
  </si>
  <si>
    <t xml:space="preserve">districts of Assam  (Cachar,  Nagaon,  and  Karbi  Anglong) </t>
  </si>
  <si>
    <t xml:space="preserve">managerial skills, psychological (cofidence, communictaion - Decision making pattern,  Education of  children, Family planning, Buying and selling land, property and household goods, Family and social functions, Capacity building, Ability to take risk,  Ability to understand and solve problem, Ability to try new ventures, Ability to take criticism, Hope, </t>
  </si>
  <si>
    <t>support for NGO that manage SHG</t>
  </si>
  <si>
    <t>Collective decision is the tool for effective functioning of the SHGs. If majority of the members in a group are involved in decision-making, definitely there will be more commitment on the part of the members. Usually if the leader of the group does not force the members to accept a decision taken by him, the performance of the self-help groups will be good.</t>
  </si>
  <si>
    <t>lack of administrative experience (16.67%), lack of cooperation among the members (11.33%), inadequate loan amount (10.67%) , difficulty to approach the authorities (8.67%), and the problem of limited number of installment for repayment of Loan (8%).</t>
  </si>
  <si>
    <t>PRODUCER ORGANISATIONS IN INDIAN AGRICULTURE: THEIR ROLE IN IMPROVING SERVICES AND INTERMEDIATION</t>
  </si>
  <si>
    <t>Cherukuri; Reddy</t>
  </si>
  <si>
    <t>SOUTH ASIA RESEARCH</t>
  </si>
  <si>
    <t>Yield and income impacts of membership depended on crop. See Table 4 in paper for a list of quantified livelihood impacts.</t>
  </si>
  <si>
    <t>Organization building; partnerships with other organizations; market access; service delivery and other intermediation; making sure the collective gain is greater than individual gain and is reflected in terms of economic viability and ecological sustainability.</t>
  </si>
  <si>
    <t>Producers and the fair trade distribution systems: what are the benefits and problems?</t>
  </si>
  <si>
    <t>Bezencon</t>
  </si>
  <si>
    <t xml:space="preserve">Sustainable Development </t>
  </si>
  <si>
    <t>Promoting smallholder seed enterprises: quality seed production of rice, maize, sorghum and millet in northern Cameroon</t>
  </si>
  <si>
    <t>Guei , Barra, SiluÃ©</t>
  </si>
  <si>
    <t>International Journal of Agricultural Sustainability</t>
  </si>
  <si>
    <t>Northern Cameroon</t>
  </si>
  <si>
    <t>Technology services (education, extension, research);Education services (business skills, health, general);Linking farmers to external development program</t>
  </si>
  <si>
    <t>FAO in partnership with the Cameroonian Government</t>
  </si>
  <si>
    <t xml:space="preserve">  the increase of income from seed business and the diversification of their activities</t>
  </si>
  <si>
    <t xml:space="preserve">The seed control and certification process is costly and not always conducted in a timely manner, which hinders farmers commercialization </t>
  </si>
  <si>
    <t>women were active member of within the evolution of Smallholder Seed Enterprises (SSEs) which contributed to the production of quality seed crops that are important to food security</t>
  </si>
  <si>
    <t xml:space="preserve">if donors want to increase farmer income and improve food security, then they need to adopt policies that are necessary for developing, and strengthening the institutional, technical and managerial capacities of smallholder seed enterprises. </t>
  </si>
  <si>
    <t>Putting Cooperative Development in Urban Development Agenda: An Analysis and Lessons from Co-operative Reform and Modernization Program Implementation Intervention with Case Reality in Tanzania</t>
  </si>
  <si>
    <t>Magigi</t>
  </si>
  <si>
    <t>International Journal of Cooperative Studies</t>
  </si>
  <si>
    <t>Hai District Council</t>
  </si>
  <si>
    <t>Marketing services to ensure output marketing, market information;Technology services (education, extension, research);Technology access (acquiring or/and managing technology for production, processing etc.);Education services (business skills, health, general)</t>
  </si>
  <si>
    <t>Cooperative Society Act of Tanzania was formulated towards directing the cooperative functions, principles and modes of operations in improving lives of the members. In practice, it seem that have been difficult to implement and enforce what presented in the policy document to achieve sustainable benefits to members. government programme of Co-operative Reform and Modernization Programme (CRMP)</t>
  </si>
  <si>
    <t>Inadequate of capital which can be revealed by (33.3%) of respondents, this capital can be used to purchase new and modernized machine to facilitate production process, as the result standard products and services can be guarantee. The study shows the uses of traditional means of production (plate 2), this implies that poor market competition and production of shapeless product such as cheese and butter because of using traditional means of production. The findings from the study showed that weak economic base and lack of strategic planning being among the factors hindering effective implementation of CRMP programme and this can be revealed by (14.7%) of the total respondents being interviewed from the co-operative.</t>
  </si>
  <si>
    <t>Fonchingong</t>
  </si>
  <si>
    <t>GeoJournal</t>
  </si>
  <si>
    <t>North West Province of Cameroon, split into seven divisions namely: Bui, Boyo, Donga-Mantung, Mezam, Menchum, Momo and Ngo- ketunjia and 31 sub-divisions</t>
  </si>
  <si>
    <t xml:space="preserve">no </t>
  </si>
  <si>
    <t>improved healthcare</t>
  </si>
  <si>
    <t>From the localities studied, the obstacles are near similar; they range from financial difficulties, poor roads and unfriendly topography to the subordinate position as a result of their unstrategic representation in executive bodies of village development committees.</t>
  </si>
  <si>
    <t>Resilience factors in the coffee sector of Kenya: From food security to product removal</t>
  </si>
  <si>
    <t>Sibelet; Montzieux</t>
  </si>
  <si>
    <t>CAHIERS AGRICULTURES</t>
  </si>
  <si>
    <t>Central and Eastern provinces of Mont Keyna</t>
  </si>
  <si>
    <t>As in many countries, the coffee sector of Kenya was strongly affected by the international crises in coffee prices of 1998 to 2004, doubled of a strong inflation. Still, the agricultural advisory services continue to recommend monoculture of coffee to optimize quality. In 2008, the price increase of cereals and the inputs further reduced the purchasing power of the producers. Today, the actors in the coffee sector, concerned by the future of coffee culture in Kenya, question its profitability</t>
  </si>
  <si>
    <t>The results showed that the benefit of coffee is low, even worthless for the majority of the producers. The three studied zones, the results showed that the practices concerning coffee are related to the capacity of the cooperative to manage risk in case of crisis as well as other production opportunities. The study of agrarian dynamics, makes it possible to understand the phenomenon of coffee resilience in Kenya and highlights ideas to take into account when developing a focus based not solely on pure coffee culture but on a production set of the Mount Kenya area by also considering the dairy sector</t>
  </si>
  <si>
    <t>Bernard, Taffesse</t>
  </si>
  <si>
    <t>Journal of African Economies</t>
  </si>
  <si>
    <t>four regional strata (Amhara, Oromia, SNNP and Tigray)</t>
  </si>
  <si>
    <t>Marketing services to ensure input supply;Marketing services to ensure output marketing, market information;Other</t>
  </si>
  <si>
    <t xml:space="preserve">social activities </t>
  </si>
  <si>
    <t>better prices from marketing cooperatives at 7% higher than what they would have obtained by themselves. As well as, lower prices for provision of inputs</t>
  </si>
  <si>
    <t xml:space="preserve">marketing services for actual members have decreased with the rise in coordination to integrate other members has increase transaction costs that negatively affect returns for the initial members </t>
  </si>
  <si>
    <t xml:space="preserve">- open membership, needs to be carefully handled so that it does not jeopardize the capacity of the organization to fulfill its primary objectives.
- these organizations need to pursue their own agenda and not the agenda of their partners; and should be in the interest of most current members.
</t>
  </si>
  <si>
    <t>government activities should policies that reenforce marketing cooperatives that have the interest of primarily members who seek access to inputs or price information.</t>
  </si>
  <si>
    <t>Risk and risk management strategies of smallholder onion farmers in Sokoto state, Nigeria</t>
  </si>
  <si>
    <t>OBALOLA, AYINDE</t>
  </si>
  <si>
    <t>Acta agriculturae Slovenica</t>
  </si>
  <si>
    <t>Sokoto state</t>
  </si>
  <si>
    <t>risk management strategies</t>
  </si>
  <si>
    <t>variability in farmerâ€™s household income</t>
  </si>
  <si>
    <t xml:space="preserve">Experienced farmers maximized output. Age: farmers that are young are more likely to improve efficiency in onion production.  </t>
  </si>
  <si>
    <t xml:space="preserve">government activities should encourage policies that enhance access to insuring farm activities. </t>
  </si>
  <si>
    <t>Dependent on state.</t>
  </si>
  <si>
    <t>The government of India invested in the formation of fruit and vegetable marketing cooperative societies with physical and financial support.</t>
  </si>
  <si>
    <t>Uses secondary data</t>
  </si>
  <si>
    <t>ROLE OF COOPERATIVES IN EXPANDING ACCESS OF RURAL WOMEN TO PRODUCTION RESOURCES IN PARTS OF KANO AND JIGAWA STATES</t>
  </si>
  <si>
    <t>Social Sciences and Humanities</t>
  </si>
  <si>
    <t>KANO AND JIGAWA STATES</t>
  </si>
  <si>
    <t>Education services (business skills, health, general);Financial services (savings, loans and other forms of credit)</t>
  </si>
  <si>
    <t>women training centers, socialization with other female members, benefits from governments, non- governmental agencies and stakeholders alike.</t>
  </si>
  <si>
    <t>lack of education and illiteracy as remained a problem amongst the rural women's participation in the development process and thus limiting their contributions</t>
  </si>
  <si>
    <t xml:space="preserve">The findings of this research shows that significant difference exists in the income of female cooperative members who had access to financial services and technical assistance </t>
  </si>
  <si>
    <t>Role of Institutions and Support Systems in Promoting Organic Farming - A Case of Organic Producer Groups in India</t>
  </si>
  <si>
    <t>Rani; Reddy</t>
  </si>
  <si>
    <t xml:space="preserve">Asia-Pacific Journal of Rural Development </t>
  </si>
  <si>
    <t>Nainital district</t>
  </si>
  <si>
    <t>Strengthened social capital; enhanced bargaining position</t>
  </si>
  <si>
    <t xml:space="preserve">Income and yield increases are crop-dependent. </t>
  </si>
  <si>
    <t>Federate producers' groups into supply cooperatives; help farmers with technical and institutional constraints of organic certification; encourage  producers to form group-based subsidies.</t>
  </si>
  <si>
    <t>Role of SHGs in empowering tribal women among farming communities of Gajapati district of Odisha</t>
  </si>
  <si>
    <t>ACHARYA, SAMANTRAY</t>
  </si>
  <si>
    <t xml:space="preserve">Asian Journal of Home studies </t>
  </si>
  <si>
    <t>Gajapati district of Odisha</t>
  </si>
  <si>
    <t>Entrepreneurship education and trainings could be introduced at all levels from basic education. It could be helpful in inducing positive self-concept, self-reliance, self-confidence and independence in rural women.
to involve with the SHG, one must assess the needs of the inhabitants of the community through effective communications with SHG members.
â€“There must be a platform to discuss the problems with other SHG group members.</t>
  </si>
  <si>
    <t>Rural household livelihood strategies in drought-prone areas: A case of Gulomekeda District, eastern zone of Tigray National Regional State, Ethiopia</t>
  </si>
  <si>
    <t>Gebru; Beyene</t>
  </si>
  <si>
    <t>Journal of Development and Agricultural Economics</t>
  </si>
  <si>
    <t xml:space="preserve"> Gulomekeda District</t>
  </si>
  <si>
    <t>Farm households</t>
  </si>
  <si>
    <t>Poor farm households could diversify their livelihood income into off-farm and non-farm activities.</t>
  </si>
  <si>
    <t xml:space="preserve">Recurrent occurrence of drought, erratic rain fall, too small farm and grazing land, high soil infertility, less access to agricultural extension service and high population pressure that leads to poor agricultural production and productivity in terms of quality and quantity, farmers were living in a worse livelihood situation. </t>
  </si>
  <si>
    <t>Patil</t>
  </si>
  <si>
    <t xml:space="preserve"> initiatives where women's collective actions were transformed in managing natural resources which allowed women to generate a livelihood and earnings and constructing managerial and leadership abilities, while regenerating natural resources </t>
  </si>
  <si>
    <t xml:space="preserve">since women in the Chipko movement depended mainly on forest resources, deforestation and forced migration significantly affected livelihood opportunities in agriculture </t>
  </si>
  <si>
    <t xml:space="preserve">afforestation programs, women's collective action towards natural resource management: land reclamation and renewing fallow land, and nearly 100 hectors of previous rural waste-land cultivated and regenerated. </t>
  </si>
  <si>
    <t>Exclusion from land-based rights, Lack of access to extension education and support, Access to right to credit-system</t>
  </si>
  <si>
    <t xml:space="preserve">grass-root women organization for rural natural resource management played a significant role  the emergence of social capital and allowed women to gain a livelihood while building on woman's managerial and leadership abilities.  </t>
  </si>
  <si>
    <t>the publication findings show how grassroot women organization has successfully integrated women in rural natural resource management programs and suggest four point strategy  Creation of economic and ecological equilibrium in RNRM programs,  Federating and intersecting GWO's at local to national forums , Concurrent efforts to keep alive the connectedness of SC among the GWO's and Develop locally relevant strategies for ecological incentives for RNRM.</t>
  </si>
  <si>
    <t>Rural organizations and adaptation to climate change and variability in rural Kenya</t>
  </si>
  <si>
    <t>Washington-Ottombre,  Pijanowski</t>
  </si>
  <si>
    <t>Regional Environmental Change</t>
  </si>
  <si>
    <t>Eastern slopes of Mt. Kenya</t>
  </si>
  <si>
    <t>Cows;goats;chicken;milk</t>
  </si>
  <si>
    <t>Local Rural Institutions</t>
  </si>
  <si>
    <t>Diversification of income sources,  cultivation of drought-resistant crops, training, participation in the adaptation practices of storage, diversification, and communal pooling.</t>
  </si>
  <si>
    <t>households that are disconnected from the local social environment and local collective action will most likely be the most vulnerable to climate change</t>
  </si>
  <si>
    <t>two-year drought which resulted in little or no harvest of food crops</t>
  </si>
  <si>
    <t>study did not show a significant effect of gender on participation in RPOs</t>
  </si>
  <si>
    <t>future action should rely on local rural organizations to promote adaptation in order to benefit from synergies between projects on disaster risk manage- ment, development aid, and the reduction of inequalities.</t>
  </si>
  <si>
    <t>Rural women self-help group members - A profile analysis</t>
  </si>
  <si>
    <t>Asokhan; Ranganathan; Iqbal; Venkata Prabu</t>
  </si>
  <si>
    <t>The Madras Agricultural Journal</t>
  </si>
  <si>
    <t>95.33% of sample developed savings habits; 93.66% respondents extracted loan benefits; 73.33% of sample could get self-employment due to membership</t>
  </si>
  <si>
    <t>Regular meetings; awareness of social milieu</t>
  </si>
  <si>
    <t>Seed producer cooperatives in the Ethiopian seedsector and their role in seed supply improvement:A review</t>
  </si>
  <si>
    <t xml:space="preserve"> Sisay, Verhees, van Trijp</t>
  </si>
  <si>
    <t>Journal of Crop Improvement</t>
  </si>
  <si>
    <t>Cereal;fruits;vegetables;other</t>
  </si>
  <si>
    <t>increased demand for quality seed, bargaining power with contracted big seed companies</t>
  </si>
  <si>
    <t xml:space="preserve">internal challenges such as leadership capabilities, limited financial capacities, difficulties in borrowing cash from banks, limited support from partners, seed shortage, Limited infrastructure development </t>
  </si>
  <si>
    <t xml:space="preserve">government should continue to support programs the contribute on improving the seed supply and seed security in Ethiopia.  </t>
  </si>
  <si>
    <t>Cereal;sugar</t>
  </si>
  <si>
    <t>Education services (business skills, health, general);Welfare services (health, safety nets);Financial services (savings, loans and other forms of credit)</t>
  </si>
  <si>
    <t>The study reveals that the SHG's has empower the women on terms of saving habit, increasing banking transaction, increasing confidence, increasing standard of living, ability to faced to problem, knowledge and confidence of marketing etc.</t>
  </si>
  <si>
    <t>Self, others and objects in an â€˜alternative economyâ€™: Personal narratives from the Heiveld Rooibos Cooperative</t>
  </si>
  <si>
    <t xml:space="preserve"> Daya, Authar</t>
  </si>
  <si>
    <t>the South Bokkeveld; Northern Cape province of South Africa.</t>
  </si>
  <si>
    <t>women stated to have autonomy( being their own boss)- human development</t>
  </si>
  <si>
    <t>human development within the cooperatives provided opportunities for women to be self-sufficient and participate in alternative economic opportunities aside from farming and house labor</t>
  </si>
  <si>
    <t>women who development self autonomy were also found to consume (buy/own/give material things) not for superficiality but more so social and familial relations which strengthens their ties to the community and network  for economic spaces</t>
  </si>
  <si>
    <t>strong individuals and cohesive communities are needed to make the cooperative work, but equally, greater individual autonomy and self-confidence, and closer, more respectful relationships are among the results of successful cooperative working.</t>
  </si>
  <si>
    <t>this study presented the various narratives on the experience women in said cooperatives who have progress on human development, self confidence, dignity, freedom from social oppression and economic freedom</t>
  </si>
  <si>
    <t xml:space="preserve">if donors want to support cooperatives that focus on women empowerment, they need to focus on policies that help women participate in alternative economic spaces.  </t>
  </si>
  <si>
    <t>Self-help groups: a tool of rural women economic upgradation</t>
  </si>
  <si>
    <t>Agriculture Update</t>
  </si>
  <si>
    <t xml:space="preserve">government development support programs </t>
  </si>
  <si>
    <t>Major reasons for group formation by the rural women were to take advantage of group action (85%), followed by improved employment activities (79.17%), meeting for collective decisions (75%), overcoming exploitation of money lenders (75%), internal lending (66.67%), improved social participation (66.67%), saving money regularly (62.50%) and general income (54.17%). The social impacts of SHGs on rural women were exposure to different development departments and participations in meetings, decision making and exposure to banks as well as to transactions. The most influential change was observed in loan borrowing pattern of the SHG members as most of them had developed their own funds, were able to transact with the banks and the borrowing of loans from the money lenders had reduced to considerable extent. The major impacts like improvement in the economic status of the family (80.83%), avoiding exploitation by money lenders (77.33%), easy to get money in emergency situation and facilitates savings (73.33%) have been witnessed for the empowerment of women</t>
  </si>
  <si>
    <t>Smallholder cooperatives and agricultural performance in Rwanda:do organizational differences matter?</t>
  </si>
  <si>
    <t>Agricultural Economics</t>
  </si>
  <si>
    <t>Muhanga</t>
  </si>
  <si>
    <t xml:space="preserve">participation in maize cooperatives increases farm income by 40% </t>
  </si>
  <si>
    <t xml:space="preserve"> increased agricultural intensification, increase in the share of farm produce sold , good internal organization, good cooperation among members, and the access to inputs and services.</t>
  </si>
  <si>
    <t>ack of (financial) transparency and delay in payments</t>
  </si>
  <si>
    <t xml:space="preserve">government activities and subsidies have a positive impact on cooperatives but government should tailor their effort on specific types of cooperatives to achieve  a positive impact on farm performance </t>
  </si>
  <si>
    <t>Social and environmental impacts of agricultural cooperatives: evidence from Ethiopia</t>
  </si>
  <si>
    <t>International Journal of Sustainable Development &amp; World Ecology</t>
  </si>
  <si>
    <t>districts (Mana and Gomma) were purposefully selected from the Jimma Zone</t>
  </si>
  <si>
    <t>Increased erosion;Increased land area in production</t>
  </si>
  <si>
    <t>The possible reason is that the members tend to reduce the number of shade trees from the coffee farms to get more space and hence plant more coffee seedlings, which might reduce soil fertility due to related intensified cultivation compared with nonmembers.</t>
  </si>
  <si>
    <t>Some cooperatives have been
even supporting the natural resource management activities,
for instance, through providing different seedlings
and related tools to the coffee farmers. However, it was
highlighted that as environmental protection or natural
resource conservation is not the prime purpose of the
cooperatives, the impact of cooperatives in this regard is
also weak. Most farmers agreed that the cooperatives
should take a lead in this respect as care for the environment
is crucial for their coffee production</t>
  </si>
  <si>
    <t>Social Capital and Household Welfare in Kwara State, Nigeria</t>
  </si>
  <si>
    <t>Yusuf</t>
  </si>
  <si>
    <t>J. Hum. Ecol</t>
  </si>
  <si>
    <t>Kwara State</t>
  </si>
  <si>
    <t>Social capital and welfare among farming households in Ekiti State, Nigeria</t>
  </si>
  <si>
    <t>Kuku, Omonona, B.T, Oluwatayo, I.B, Ogunleye,O.O</t>
  </si>
  <si>
    <t>Journal of Biology, Agriculture and Healthcare</t>
  </si>
  <si>
    <t>Ekiti State</t>
  </si>
  <si>
    <t xml:space="preserve">social capital </t>
  </si>
  <si>
    <t xml:space="preserve">household size, education (secondary level of education have the highest value of cash contribution of N725.00 monthly versus  N400.00 monthly with primary level of education) and social interaction in local level institutions increased the members social capital  </t>
  </si>
  <si>
    <t>Respondents that are above 70 years of age does not contribute cash to the various associations given the reduction in their income generating activities due to failing health conditions.</t>
  </si>
  <si>
    <t>governments activities should focus on eforms that would lead to improved welfare and practical alleviation of the level of poverty in Nigeria</t>
  </si>
  <si>
    <t>Socio-economic constraints women face when running micro-enterprises: a comparative case study in southern Malawi</t>
  </si>
  <si>
    <t>Edriss; Kamvani</t>
  </si>
  <si>
    <t>Eastern Africa Journal of Rural Development</t>
  </si>
  <si>
    <t xml:space="preserve"> Married women businesses were performing better (net income rose by 106%) than the single women businesses (declined by 30%). Husbands were playing key roles in their wives' businesses including joint ownership (76.7%). They helped their wives technically, in making business decisions, and through encouragement and financial support as indicated by a strong positive relationship (correlation coefficient=0.7) between the roles of the husbands and married women business performance. The main constraints that hindered women business were paying school fees for their children (48.6%), buying food items (35%), sickness of children (32.4%), selling similar products (18.9%), difficulties in paying back loans in weekly installments (23.3%) and unexpected rise in prices of goods (30.5%) in the study</t>
  </si>
  <si>
    <t>Despite the economic support women are getting from the loan schemes for their micro enterprises, most female-owned micro enterprises do not survive the first year or the first six months compared to the male-owned micro enterprises. The objectives of the study were to identify factors that led to the collapse of most women owned micro-enterprises, and the constraints women faced in their businesses in southern Malawi.</t>
  </si>
  <si>
    <t>Socio-economic status of tribal farm women as influenced by milk cooperatives</t>
  </si>
  <si>
    <t xml:space="preserve"> PA TEL,  KAPUR, THAKOR</t>
  </si>
  <si>
    <t>Valsad district of Gujarat state</t>
  </si>
  <si>
    <t xml:space="preserve">improved access to social services </t>
  </si>
  <si>
    <t xml:space="preserve"> This clearly indicated that members of milk cooperative societies with high education, large family size, higher land holding, large herd size, higher annual income, more  social  participation,  high  risk  orientation  and  more extension  contact  led  to  high  socio-economic  status.</t>
  </si>
  <si>
    <t>Strengthening Cooperatives Development in South Africa: A Case Study of the Limpopo and Gauteng Provinces</t>
  </si>
  <si>
    <t>Thaba, Chingono, Mbohwa</t>
  </si>
  <si>
    <t>Proceedings of the World Congress on Engineering and Computer Science</t>
  </si>
  <si>
    <t>Limpopo and Gauteng Provinces</t>
  </si>
  <si>
    <t>Marketing services to ensure output marketing, market information;Technology access (acquiring or/and managing technology for production, processing etc.);Education services (business skills, health, general)</t>
  </si>
  <si>
    <t>Most cooperatives in the rural areas are not independent, the members feel their cooperative belongs to the community, in a way that they are unable to make decisions without consulting the traditional leaders of the community.</t>
  </si>
  <si>
    <t>Most cooperatives visited during the study tended appeared to be failing. Even when receiving free grants from government, it was evident they were abusing government resources, that is not using government resources towards cooperative development.</t>
  </si>
  <si>
    <t>limited details on the methods</t>
  </si>
  <si>
    <t>Study  on  behavioural  changes  among  women  SHGs  and  their  impact  onadoption of scientific practices in dairying</t>
  </si>
  <si>
    <t>Sharma, Ponnusamy, Kale</t>
  </si>
  <si>
    <t>Indian J. Anim. Res</t>
  </si>
  <si>
    <t>Karnal district of Haryana</t>
  </si>
  <si>
    <t>R&amp;D by government or donors: Money invested in national agricultural research and development;Other, please specify</t>
  </si>
  <si>
    <t>NDRI Model of forming SHG</t>
  </si>
  <si>
    <t>adoption of scientific dairying practices, adoption of dairy processing, training to produce better quality</t>
  </si>
  <si>
    <t>price received by SHG members was low as compared to prevailing market rate of cow milk due to distance of villages from town market.</t>
  </si>
  <si>
    <t xml:space="preserve">the women in this study were imparted training on scientific dairy farming (SDF) and milk products preparation (MPP)  which have increased their income through sale of milk and indirectly saving of money by milk products prepared at home. </t>
  </si>
  <si>
    <t>Support continued interaction of scientists with SHG members to  endure responsible citizenship leading to rural prosperity in the country.</t>
  </si>
  <si>
    <t>Study of present working, financial position, business turn-over and business gain (profit/loss) of dairy co-operation societies of Raigad district</t>
  </si>
  <si>
    <t>Deshmukh; Deokar; Jadhav; Nimase</t>
  </si>
  <si>
    <t>Asian Journal of Animal Science</t>
  </si>
  <si>
    <t xml:space="preserve"> Raigad district</t>
  </si>
  <si>
    <t>Out of 20 dairy societies, 14 (70%) societies had earned profit and 6 (30%) societies had sustained losses. Considering all the 20 societies together, the average profit worked out to Rs. 15,746.17. Thus the real picture was encouraging. Eleven societies had carried profit as reserve fund (11) of Rs.944.36, as dividend to milk producer (13) of Rs.21443.65, building fund (10) was Rs. 1150.93 and bonus to staff (7) was Rs. 1513.07</t>
  </si>
  <si>
    <t>Accumulated funds of dairy societies included reserve fund (54.67%), building fund (15.23%), educational fund (16.29%) and other fund (13.81%). The study of income and expenditure revealed that the overall average total income of societies was Rs.31,636.61 which constituted 74.74 per cent commission for milk collection, 2.27 per cent in feed supply, 4.02 per cent interest on investment and 18.97 percent subsidy. The overall average expenditure of societies was Rs. 14,238.3, which included 54.97 per cent on salaries of staff.</t>
  </si>
  <si>
    <t>. It was shown that lack of finance, lack of scientific knowledge, lack of confidence, irregular veterinary facilities, delay in payment, lack of knowledge about banking procedures and lack of knowledge about the advantages and function of dairy cooperatives were the main constraints faced by women in dairy cooperatives. Suggestions to address these constraints included increasing milk prices, making timely payments, subsidies on purchase of dairy animals, supply of less expensive but quality feeds and training on animal health, nutrition and dairy management practices</t>
  </si>
  <si>
    <t>Raigad district</t>
  </si>
  <si>
    <t>Accumulated funds of dairy societies included reserve fund (54.67%), building fund (15.23%), educational fund (16.29%) and other fund (13.81%). The study of income and expenditure revealed that the overall average total income of societies was Rs.31,636.61 which constituted 74.74 per cent commission for milk collection, 2.27 per cent in feed supply, 4.02 per cent interest on investment and 18.97 percent subsidy. The overall average expenditure of societies was Rs. 14,238.3, which included 54.97 per cent on salaries of staff. Out of 20 dairy societies, 14 (70%) societies had earned profit and 6 (30%) societies had sustained losses. Considering all the 20 societies together, the average profit worked out to Rs. 15,746.17. Thus the real picture was encouraging. Eleven societies had carried profit as reserve fund (11) of Rs.944.36, as dividend to milk producer (13) of Rs.21443.65, building fund (10) was Rs. 1150.93 and bonus to staff (7) was Rs. 1513.07</t>
  </si>
  <si>
    <t>Tanzania maize farmer group slashes costs and triples gains</t>
  </si>
  <si>
    <t>Wawa</t>
  </si>
  <si>
    <t>Appropriate Technology, Vol 43, No 2.</t>
  </si>
  <si>
    <t>Olkalili in Hai district</t>
  </si>
  <si>
    <t>Improved nature-based solutions to resilience and responses to climate change (flood protection);Improved soil characteristic;Reduced erosion</t>
  </si>
  <si>
    <t>need for extension and education to achieve positive impacts</t>
  </si>
  <si>
    <t xml:space="preserve">environmental management and adaptation should be part of the extension to reduce vulnerability as </t>
  </si>
  <si>
    <t>on the importance of connecting environmental activities with activities on livelihoods</t>
  </si>
  <si>
    <t>limited info on the methods; low sample</t>
  </si>
  <si>
    <t>The Ambivalent Impact of Coffee Certification on Farmersâ€™ Welfare:A Matched Panel Approach for Cooperatives in Central Kenya</t>
  </si>
  <si>
    <t>VAN RIJSBERGEN, ELBERS, RUBEN, NJUGUNA</t>
  </si>
  <si>
    <t>Kiambu County in Central Kenya</t>
  </si>
  <si>
    <t>Reduced land size in production/increase set aside land;Reduced biodiversity</t>
  </si>
  <si>
    <t>Utz and Fairtrade certification</t>
  </si>
  <si>
    <t xml:space="preserve"> guarantee producers a minimum or better price, adoption of improved farm management practices, coffee quality upgrading</t>
  </si>
  <si>
    <t>limited pre-finance and limited competitive market conditions</t>
  </si>
  <si>
    <t xml:space="preserve">-Multi-certification (Fairtrade and UTZ-certified) becomes an option to overcome problems of over-certification and to diversify their outlets because they have different effects on farming systems development.
</t>
  </si>
  <si>
    <t>farm-level effects: certified farms tend to specialize more on coffee production and may neglect food crops resulting in scarce biodiversity</t>
  </si>
  <si>
    <t>this publication suggest that more attention is needed to more substantial changes in the pre-finance and competitive market conditions to leverage the certification undertaken by coffee producers.</t>
  </si>
  <si>
    <t>The Choice of Marketing Channel by Maize andPigeonpea Smallholder Farmers: Evidence fromthe Northern and Eastern Zones of Tanzania</t>
  </si>
  <si>
    <t>Mmbando, Wale,  Baiyegunhi , Darroch</t>
  </si>
  <si>
    <t xml:space="preserve">Karatu and Mbulu districts from the northern, and Mvomero and Kilosa districts from the eastern zone </t>
  </si>
  <si>
    <t>Wealth Index</t>
  </si>
  <si>
    <t xml:space="preserve">Lack of market price information and poor road quality to access distant markets. </t>
  </si>
  <si>
    <t>The Coffee-Food Security Interface for Subsistence Households in Jimma Zone Ethiopia</t>
  </si>
  <si>
    <t>Beghin, Teshome</t>
  </si>
  <si>
    <t xml:space="preserve"> North Carolina State University</t>
  </si>
  <si>
    <t>region of Oromia (Jimma Zone)</t>
  </si>
  <si>
    <t>Marketing services to ensure output marketing, market information;Financial services (savings, loans and other forms of credit);Other</t>
  </si>
  <si>
    <t>better prices and help with transportation</t>
  </si>
  <si>
    <t>Income improved;Food security doesnâ€™t improve</t>
  </si>
  <si>
    <t>Investment subsidy: Subsidies for investment (that is, credit/loans at a subsidized rate) given to farmers.</t>
  </si>
  <si>
    <t>assistance provided by the coffee cooperative.</t>
  </si>
  <si>
    <t xml:space="preserve"> strong positive link between land holding size of households and food security. </t>
  </si>
  <si>
    <t>offering more stable prices or better payment schedules</t>
  </si>
  <si>
    <t>Policies lowering the unit cost and increasing the local availability of commercial inputs would be useful to systematically boost production and income generation.</t>
  </si>
  <si>
    <t>The Collective Action as Potential Driver of Bottom-up Reconfiguration from Captive to Relational Value Chain. The Case Study of the Northern District in Sierra Leone</t>
  </si>
  <si>
    <t>De Noni, Orsi,  Corsi</t>
  </si>
  <si>
    <t xml:space="preserve">International Journal of Food System Dynamics </t>
  </si>
  <si>
    <t>Sierra Leone</t>
  </si>
  <si>
    <t>Northen District</t>
  </si>
  <si>
    <t>the development of relational opportunities with the different actors of the value chain.</t>
  </si>
  <si>
    <t>smallholder Cashew farmers face many limitations, such as living in peripheral areas, lack of infrastructure and communication, along with high transaction costs.</t>
  </si>
  <si>
    <t>women farmers are significantly active in cashew farmings and processing. The study suggest an increasing involvement of women who are interested to directly entry and operate in cashew industry.</t>
  </si>
  <si>
    <t>The concept of self-reliance in community development initiatives in theCameroon grassfields</t>
  </si>
  <si>
    <t>Fonchingong, Fonjong</t>
  </si>
  <si>
    <t>Abebung, Mbemi and Pinyin villages</t>
  </si>
  <si>
    <t>grassroots initiatives: Village Development Associations</t>
  </si>
  <si>
    <t>Reliance on indigenous knowledge, skills and technology- the contribution of women and the fundamental role they play in community projects.</t>
  </si>
  <si>
    <t>the mismanagement of funds by some leaders of VDAs.</t>
  </si>
  <si>
    <t>The determinants and economic impacts of membership in coffee farmer cooperatives: recent evidence from rural Ethiopia</t>
  </si>
  <si>
    <t>Jimma Zone of Oromia</t>
  </si>
  <si>
    <t>Generally, like the results of PSM, ESR models show a positive association of cooperative membership with both income and assets of the members. However, the estimates are lower and insignificant in PSM compared with that of the ESR models. These differences could be due to the effect of unobservable heterogeneity, which is not accounted in PSM unlike in ESR. Similar inconsistency (of PSM and ESR results) has been observed in other studies such as in Shiferaw et al. (2014) where they found insignificant PSM estimates for maize adoption impact, but significant ESR estimates. Before drawing the final conclusions, the results of group discussions regarding the overall impacts</t>
  </si>
  <si>
    <t>Results show that the probability of being a member in a cooperative significantly increases with household age (up to a certain level). The strong association of age with the probability of participation can be justified by farming experience that correlates with the age of the farmers. However, the wide age gap between the two groups indicates a possible presence of barriers or a lack of interest among younger generations to become a member of a cooperative. Among household wealth, land is a basic resource particularly for smallholder farmers. Our finding, consistent with Abate et al. (2014), shows that farmers with larger landholdings are more likely to join cooperatives. That is, those households who have one unit more land have about 35% higher probability of participation in a cooperative. narrated the following to which other group discussants agreed: â€œâ€¦the most important reason we like cooperatives is that they give us a fair price; when the cooperatives start buying coffee, all the coffee traders raise the coffee prices to an equal or sometimes to a better level to win the emerging competition, which benefits all producers. If there were no cooperatives, we could have been all out of production due to the very low prices the traders and the middlemen offer to our coffee</t>
  </si>
  <si>
    <t>Second, being multipurpose in nature, cooperatives also render other services to both members and non-members at similar prices (e.g. supply of agricultural inputs). Hence, members may not get a significant price advantage over non-members that can directly or indirectly affect their returns from farming.</t>
  </si>
  <si>
    <t>In addition, village dummies and the
distance to the Jimma town, related to access to information about
the benefits of cooperatives and to physical accessibility of farm
households are important factors affecting the likelihood of
household decisions to participate in cooperatives. Not surprisingly,
better-off farmers (both in terms of resources and access to information)
are more likely to join cooperatives.
The PSM results indicate that membership in a cooperative is
positively (but insignificantly) associated with the income and assets
of the members. However, the PSM model may suffer from
unobservable biases even if it controls for selection biases stemming
from observed heterogeneity. The ESR estimation results reveal both the actual and counterfactual
scenarios. For example, in the case of income, the results
show that cooperative members would have earned significantly
less if they had not been members, indicating a positive and significant
impact of membership on income of the members.
Furthermore, households who are actually non-members would
have earned significantly more if they had been members. The
results, generally, imply that cooperative membership is significantly
associated with household income and assets.
Further qualitative analysis conducted based on group discussions
has also rendered support to the analytic findings.</t>
  </si>
  <si>
    <t>The effect of collective action on smallholder income and asset holdings in Kenya</t>
  </si>
  <si>
    <t>Mutonyi</t>
  </si>
  <si>
    <t>istricts of Mwala, Kangundo, Mbeere and Embu</t>
  </si>
  <si>
    <t xml:space="preserve"> group membership increases the total household income by 24%â€“35%</t>
  </si>
  <si>
    <t>Collective marketing and value-added activities to obtain higher prices- Distance to the road had positive and significant on the likelihood of being a group member-access to information-- The results show that group membership has a positive effect on asset holdings.</t>
  </si>
  <si>
    <t>limited market access and extreme weather conditions.</t>
  </si>
  <si>
    <t>policy should be strengthened by putting more ef- forts geared towards organizing farmers in groups this will promote increased market access which in turn contributes to poverty reduction.</t>
  </si>
  <si>
    <t>The Experience and Response of Co-operative Societies to Poverty Eradication in Eruwa in Ibarapa Region of South- Western Nigeria</t>
  </si>
  <si>
    <t>Aderounmu, Oyedemi, Adeleke</t>
  </si>
  <si>
    <t>Eruwa</t>
  </si>
  <si>
    <t>self help project</t>
  </si>
  <si>
    <t>improvement in entrepreneurial and managerial skills of some members of cooperative society-  high saving capacity -</t>
  </si>
  <si>
    <t>The impact of agricultural co-operatives on womenâ€™s empowerment: Evidence from Uganda</t>
  </si>
  <si>
    <t>Lecoutere</t>
  </si>
  <si>
    <t xml:space="preserve"> Bukedea district in north-eastern Uganda</t>
  </si>
  <si>
    <t>Technology services (education, extension, research);Financial services (savings, loans and other forms of credit);Other</t>
  </si>
  <si>
    <t>group saving and leadership training for women.</t>
  </si>
  <si>
    <t>women empowerment , economic wellbeing, agronomic knowledge and practice.</t>
  </si>
  <si>
    <t>future donors should support the promotion of co-operative membership of women as an avenue to address gender gaps in agriculture and to build future healthy, productive and equitable rural societies.</t>
  </si>
  <si>
    <t>The impact of cooperatives on agricultural technology adoption: Empirical evidence from Ethiopia</t>
  </si>
  <si>
    <t>Abebaw, Haile</t>
  </si>
  <si>
    <t>fluctuation in income; Cooperative members are also more likely to be literate and also to possess a radio. Furthermore, size of landholding and likelihood of having an ox are larger among cooperative members. Interestingly, cooperative members are more likely to be found in areas farther away from an all-weather road. In terms of wealth, significantly larger proportion of the cooperative members is found in the upper wealth quintile. On average, cooperative members have a larger household size than non-cooperative members. It also appears that household heads of cooperative members are more likely to have village leadership experience than household heads of non-members.</t>
  </si>
  <si>
    <t>Our results suggest that cooperative membership has statistically significant and positive impact on fertilizer adoption among its members. In particular, cooperative membership improves the mean fertilizer adoption rate by about 9â€“10 percentage points among the members. Testing for the presence of impact heterogeneity, we found that the impact is greater for illiterate households and households located farther away from an all-weather road.</t>
  </si>
  <si>
    <t>In particular,
our findings suggest that providing support to cooperatives is
important for the intensification of smallholder agriculture
through raising demand for purchased farm inputs, especially for
fertilizers, in Ethiopia. However, participation into cooperatives
could be more pro-poor by avoiding entry barriers in the future.</t>
  </si>
  <si>
    <t>The Impacts of Cocoa Sustainability Initiatives in West Africa</t>
  </si>
  <si>
    <t>Ingram, van Rijn, Waarts, Gilhuis</t>
  </si>
  <si>
    <t>imrpoved use of protective equipment; UTZ farmers in Ivory Coast and Ghana continue to have significantly higher net cocoa income and profit, and higher production and labour efficiency than non-certified farmers, but this decreased slightly in the endline measurements in both countries. Farmers attribute income changes in part due to productivity, but also to external factors such as price reforms, and the weatherâ€”highlighting how important short-term, but also longer-term</t>
  </si>
  <si>
    <t>Improved water quality (reduced water pollution);Other</t>
  </si>
  <si>
    <t xml:space="preserve">improved waste management </t>
  </si>
  <si>
    <t xml:space="preserve">part of certification program </t>
  </si>
  <si>
    <t xml:space="preserve">The extent that these voluntary sustainability certification initiatives and associated corporate
initiatives have had modest outcomes for the majority, indicates their limits. These findings also point
to a need for broad sectoral transformation (in cocoa and agriculture), continued partnerships, plus a
range of other policy instruments to address the persistent, wicked problems in cocoa production. </t>
  </si>
  <si>
    <t>The role of collective action in the marketing of underutilized plant species:Lessons from a case study on minor millets in South India</t>
  </si>
  <si>
    <t>GruÃ¨re, Nagarajan, King</t>
  </si>
  <si>
    <t>Kolli Hills of Tamil Nadu, South India</t>
  </si>
  <si>
    <t>Cereal;fruits;other</t>
  </si>
  <si>
    <t>efforts of producer groups had a positive impact on minor millets conservation, processing, value addition, branding and overall commerce.</t>
  </si>
  <si>
    <t>farmers in the intervention areas increased their yields of minor millets by 5% by adopting improved crop management practices.</t>
  </si>
  <si>
    <t>Infrastructure development projects/investments â€“ roads, energy, water, storage, processing facility Significant weather/climate events (drought, storms, flood);Extension services program by government/donors: agricultural extension services</t>
  </si>
  <si>
    <t xml:space="preserve">The main issue faced by producers was the payment of the organic certification costs. In addition to minor millet being a an underutilized and unknown crop, rice is heavily subsidized which creates constraints for the demand of millets </t>
  </si>
  <si>
    <t xml:space="preserve">if donors want to promote underutilized crops such as minor millets in India, then they need to provide necessary tools and condition for successful commercialization given the competition by government subsidies for competing alternatives.  </t>
  </si>
  <si>
    <t>The role of local institutions in the creation of an enabling environment for water project sustainability in Iringa District, Tanzania</t>
  </si>
  <si>
    <t>Chumbula; Massawe</t>
  </si>
  <si>
    <t>Environmental &amp; Socio-economic Studies</t>
  </si>
  <si>
    <t>Iringa District</t>
  </si>
  <si>
    <t>Marketing services to ensure input supply;Other</t>
  </si>
  <si>
    <t xml:space="preserve">designing sub-projects and preparing proposals, getting approval and subsequent funding, monitoring construction, setting tariffs, collecting revenue, and providing reliable services to the consumers. </t>
  </si>
  <si>
    <t>the village and water committee leaders in the project areas play their roles of educating people accordingly on protecting their environment especially water source areas; regular meetings; proper facility maintenance.</t>
  </si>
  <si>
    <t>The approach of focusing on expansion of services without improving the capacity of local governing institutions in the management of the project has led to the lack of commitment by the beneficiaries in safeguarding the facilities, and unwillingness to contribute to the cost of operations and maintenance.</t>
  </si>
  <si>
    <t xml:space="preserve">Improve the capacity of local governing institutions
in the management of the project.  </t>
  </si>
  <si>
    <t>Building of appropriate institutional structures for the administration and management of water services is a crucial aspect of achieving the sustainability of water projects. It is recommended that, for the sustainability of water projects, setting clear and distinct roles for various institutions is important</t>
  </si>
  <si>
    <t>Very clear methods.</t>
  </si>
  <si>
    <t>The role of rural producer organizations for agricultural service provision in fragile states</t>
  </si>
  <si>
    <t>Ragasa; Golan</t>
  </si>
  <si>
    <t>Congo - Kinshasa</t>
  </si>
  <si>
    <t>Provision of advice; RPOs with formal rules i.e registration; management training; strong membership commitment; external links to other organizations</t>
  </si>
  <si>
    <t>Create enabling environment through good governance and security; understand and address root causes of external conflict; interact with external actors; management training; raise awareness about membership benefits.</t>
  </si>
  <si>
    <t>. Policies and investments to help RPOs link more to each other and to others are critical. Develop policies and investments to support RPOs to link with each other and external orgs.</t>
  </si>
  <si>
    <t>TOWARDS COMMERCIAL AGRICULTURE IN RWANDA: UNDERSTANDING THE DETERMINANTS OF MARKET PARTICIPATION AMONG SMALLHOLDER BEAN FARMERS</t>
  </si>
  <si>
    <t>Ingabire, Mshenga, Langat, Bigler, Musoni, Butare, Birachi</t>
  </si>
  <si>
    <t>Afr. J. Food Agric. Nutr. Dev.</t>
  </si>
  <si>
    <t>Nothern districts - Gakenke, Musanze and Burera</t>
  </si>
  <si>
    <t>Improved nature-based solutions to resilience and responses to climate change (flood protection);Improved water quality (reduced water pollution)</t>
  </si>
  <si>
    <t>Moreover,
availability of training opportunities and membership in groups increased the chance of
households participating in the market. Differences in the extent of market participation
among the farmers were explained by gender, education attainment, and alternative
income sources such as livestock, bean prices, and distance to key markets. Bean
commercialization was also used as a strategy in case of shocks, such as serious illness
in the households.
Policy efforts should be focused on improving roads connecting to local markets as well
as the promotion of cross-border flow of agricultural commodities and information</t>
  </si>
  <si>
    <t>Traditional  Farmer-Managed  Irrigation  System  in  Central  Nigeria</t>
  </si>
  <si>
    <t>FU, ABE, WAKATSUKI, MARUYAMA</t>
  </si>
  <si>
    <t xml:space="preserve"> Japan International Research Center for Agricultural Sciences</t>
  </si>
  <si>
    <t>southern part of Bida</t>
  </si>
  <si>
    <t>Farmer mobilization</t>
  </si>
  <si>
    <t>with the canal and irrigation management, farmers are able to have off-season crop production alter the type and quantity of crops they plant during the dry season.</t>
  </si>
  <si>
    <t>The multi-layered and fragmented land ownership was the major obstacle to improve efficiency of irrigation system management.</t>
  </si>
  <si>
    <t>canal and irrigation management towards effective water distribution</t>
  </si>
  <si>
    <t>government activities should provide support to farmers in institutional arrangements for irrigation management the effectiveness of community management.</t>
  </si>
  <si>
    <t>Understanding collective action and women's empowerment inpotato farmer groups in Ntcheu and Dedza in Malawi</t>
  </si>
  <si>
    <t>Mudege, Nyekanyeka, Kapalasa, Chevo, Demo</t>
  </si>
  <si>
    <t>Ntcheu and Dedza districts</t>
  </si>
  <si>
    <t>qunatitiave</t>
  </si>
  <si>
    <t>Extension services program by government/donors: agricultural extension services;In or out migration</t>
  </si>
  <si>
    <t xml:space="preserve">women / collective empowerment, livelihood improvement through collective action (for women), </t>
  </si>
  <si>
    <t>the need for permission from their husbands, negatively affected the participation of women in groups thus creating dependency</t>
  </si>
  <si>
    <t xml:space="preserve">-agricultural research organizations interested in women's empowerment should work closely with partners who have experience in women's empowerment because farmer group participation may not empower women if underlying social issues that result in gender inequality are not addressed.
   </t>
  </si>
  <si>
    <t>women benefited from social and emotional support and ability to fight poverty when participating in collective actions.  To some extent, women found groups empowering because they helped them to be self-reliant, gain access to inputs and improve production. Although some women in other district mentioned that men acted as a barrier for women who wanted to join farmer groups.</t>
  </si>
  <si>
    <t>policy makers need to reenforce that empowerment goes beyond counting women participating in activities but ensuring that the activities are in themselves empowering.</t>
  </si>
  <si>
    <t>Water governance impacts on water adequacy in smallholder irrigation schemes in KwaZulu-Natal province, South Africa</t>
  </si>
  <si>
    <t>Dirwaia; Senzanjea; Mudharab</t>
  </si>
  <si>
    <t>Water Policy</t>
  </si>
  <si>
    <t>KwaZulu-Natal</t>
  </si>
  <si>
    <t>Create and maintain strong water governance mechanisms; maintain good infrastructure; disseminate new technologies. A flexible irrigation schedule, i.e., one designed to operate in a timely and accurate manner, empowers farmers to
make informed agronomic and economic decisions.</t>
  </si>
  <si>
    <t>Water Rights in Deccan Region: Insights from Baliraja and Other Water Institutions</t>
  </si>
  <si>
    <t>Jyotishi, Rout</t>
  </si>
  <si>
    <t>Economic and Political Weekly</t>
  </si>
  <si>
    <t>Maharasthra</t>
  </si>
  <si>
    <t>no much details on the sample selection</t>
  </si>
  <si>
    <t>Welfare and Environmental Impact of Incentive Based Conservation: Evidence from Kenyan Community Forest Associations</t>
  </si>
  <si>
    <t>Okumu, Muchapondwa</t>
  </si>
  <si>
    <t xml:space="preserve">Economic Research Southern Africa </t>
  </si>
  <si>
    <t>Mau forest</t>
  </si>
  <si>
    <t>improved forest cover</t>
  </si>
  <si>
    <t>Plantation Establishment and Livelihood Improvement Scheme: Incentive Based Conservation ( bee-keeping, tree nursery, grazing, harvesting medicines and herbs, thinning (Silviculture) mainly for fuel-wood, cutting grass for thatching, recreational activities, scientific studies, fish farming, eco-tourism and educational activities.)</t>
  </si>
  <si>
    <t xml:space="preserve">increase revenues from harvested agricultural produce </t>
  </si>
  <si>
    <t>To avoid further marginalization of any income group, policy makers need to give much consideration to equity in access and management of the resource especially with respect to forest resources and existing incentives.</t>
  </si>
  <si>
    <t>What Determines Women's Participation in Collective Action? Evidence from a Western Ugandan Coffee Cooperative</t>
  </si>
  <si>
    <t>Felhausen</t>
  </si>
  <si>
    <t>Feminist Economics</t>
  </si>
  <si>
    <t>Western Uganda</t>
  </si>
  <si>
    <t>Improved soil characteristic;Reduced erosion</t>
  </si>
  <si>
    <t xml:space="preserve">The results highlight the importance of access to and control over land for women to join the cooperative in the first place. Participation intensity is measured through women's participation in collective coffee marketing and share capital contributions. It is found that duration of membership, access to extension services, more equal intrahousehold power relations, and joint land ownership positively influence women's ability to commit to collective action. </t>
  </si>
  <si>
    <t>Bukonzo County along the northern slopes of the Rwenzori Mountains in Western Uganda,</t>
  </si>
  <si>
    <t>Women Empowerment through Self Help Groups-Interventions towards Socio-Economic Welfare</t>
  </si>
  <si>
    <t>Pradeep, Rai</t>
  </si>
  <si>
    <t>Srinivas Institute of Management Studies</t>
  </si>
  <si>
    <t>Mangalore City Corporation, Karnataka State</t>
  </si>
  <si>
    <t>Technology services (education, extension, research);Financial services (savings, loans and other forms of credit)</t>
  </si>
  <si>
    <t>psychological, empowerment - Personal development was initiated by Self Employment (60 per cent), All were empowered in economic development, decision making, improved sense of dignity, building ability to manage their own affairs. Family development is reported through improved interpersonal communication, equal status, building recognition.</t>
  </si>
  <si>
    <t>Monthly saving of the respondents and leading more satisfied life after joining to SHGs found to be statistically significant indicating that the majority respondents who save less than Rs 100 per month reported that they lead more satisfied life after joining to SHGs.</t>
  </si>
  <si>
    <t>small sample, unclear methods</t>
  </si>
  <si>
    <t>Empowerment</t>
  </si>
  <si>
    <t xml:space="preserve"> Members were able to obtain more income through dairy than non-members. They were more involved in social activities and enjoy high sharing by their husbands in household works. They hold higher decision making rights in financial and dairy enterprise. They possessed high self-esteem, medium social recognition and high control over resources and benefits through dairy. </t>
  </si>
  <si>
    <t>availability of proper and regular marketing channel to the members along with better remunerative prices; extension contact; mass media exposure both helpful.</t>
  </si>
  <si>
    <t>No recommendations</t>
  </si>
  <si>
    <t>Women growing livelihoods through food security:Inandaâ€™s Inqolobane Yobumbano Secondary Co-operative</t>
  </si>
  <si>
    <t xml:space="preserve"> Tshishonga</t>
  </si>
  <si>
    <t>Agenda</t>
  </si>
  <si>
    <t>KwaZulu-Natal province</t>
  </si>
  <si>
    <t>access to land for agricultural activities- easy access to irrigation- employment creation for cooperatives members</t>
  </si>
  <si>
    <t xml:space="preserve">illness and disease </t>
  </si>
  <si>
    <t xml:space="preserve"> hydroponic tunnel farming, which pro- duces high-grade vegetables which use little water.</t>
  </si>
  <si>
    <t xml:space="preserve">Women have grown in confidence in managing their enterprises on their own, which entails tilling the land, producing, pricing and marketing their produce. </t>
  </si>
  <si>
    <t xml:space="preserve">government should support activities that improve women cooperatives that aim at enhancing food security and generate income  </t>
  </si>
  <si>
    <t>Womenâ€™s empowerment and micro-entrepreneurship in India: Constructing a new development paradigm?</t>
  </si>
  <si>
    <t>Torri, Martinez</t>
  </si>
  <si>
    <t xml:space="preserve">Progress in Development Studies </t>
  </si>
  <si>
    <t xml:space="preserve">better prices - positive effects on the family and the children, especially in terms of access to basic health services. </t>
  </si>
  <si>
    <t>GMCL (female community enterprise) falls short to confronting marginalization resulting from issues of caste embedded in established patriarchal norms and practices.</t>
  </si>
  <si>
    <t>women members of the female community enterprise benefitted from empowerment, enhancement, and commercialization of herbal spices which generated economic opportunities and more push for enterprise.</t>
  </si>
  <si>
    <t>Womenâ€™s Need for Credit in Order to Participate in Income-generating Activities: Swaziland Case Study</t>
  </si>
  <si>
    <t>Biswalo, Baartjies</t>
  </si>
  <si>
    <t xml:space="preserve">Adult Education and Development </t>
  </si>
  <si>
    <t xml:space="preserve">Shiselweni </t>
  </si>
  <si>
    <t>he organizational needs were prioritized by the Board of Trustees, and were as follows: Finding ways and means to cover administrative costs Improving on the monitoring system of the programme Increasing the budget so as to issue more loans Establishing an office in the region Recruitment of more staff</t>
  </si>
  <si>
    <t>little information the methods and sample size</t>
  </si>
  <si>
    <t>Womenâ€™s NutriBusiness Cooperatives in Kenya: AnIntegrated Strategy for Sustaining Rural Livelihoods</t>
  </si>
  <si>
    <t>Maretzki</t>
  </si>
  <si>
    <t>Journal of Nutrition Education and Behavior</t>
  </si>
  <si>
    <t>Bomet and Murangâ€™a</t>
  </si>
  <si>
    <t xml:space="preserve">solar dryers </t>
  </si>
  <si>
    <t>Infrastructure development projects/investments â€“ roads, energy, water, storage, processing facility Significant weather/climate events (drought, storms, flood);Provided access to education (affordable, free)</t>
  </si>
  <si>
    <t>development of multiple forms of capital such as: social, financial, human, physical, and natural.</t>
  </si>
  <si>
    <t xml:space="preserve">illness (immunodeficiency syndrome); weak coordination amongst members for production, </t>
  </si>
  <si>
    <t xml:space="preserve">the nutribusiness cooperatives created women who had become entrepreneurs in the food processing and marketing </t>
  </si>
  <si>
    <t>the nutribusiness cooperatives gave women the tools and education needed to provide nutritious (NutriMix) and good food for a young child</t>
  </si>
  <si>
    <t xml:space="preserve">this study highlights that donors should engage in specific activities o teach local women how to prepare nutritious food for young children using locally available ingredients, that will subsequently address rural poverty and human development issues. </t>
  </si>
  <si>
    <t>Women's organisations and self-help groups: a step towards independence</t>
  </si>
  <si>
    <t>Hartwig</t>
  </si>
  <si>
    <t>Agriculture + Rural Development</t>
  </si>
  <si>
    <t>'savings associations' and 'trouble funds'; support for women's groups (help towards self-help; women as a target group for development); (rural) women as actors with equal rights in the development process; and the role of women's groups in the development process</t>
  </si>
  <si>
    <t>Farmers organization</t>
  </si>
  <si>
    <t>Farmers group</t>
  </si>
  <si>
    <t>Natural resource group</t>
  </si>
  <si>
    <t>Benin and parts of Ethiopia (traders)</t>
  </si>
  <si>
    <t>Agricultural cooperative, producer group</t>
  </si>
  <si>
    <t>Level of participation in a management programs in southwestern Ethiopia</t>
  </si>
  <si>
    <t>Natural Resource, Water user association</t>
  </si>
  <si>
    <t>women moslty with someother HH</t>
  </si>
  <si>
    <t>women only with some othe HH</t>
  </si>
  <si>
    <t xml:space="preserve">Farmers' organization, </t>
  </si>
  <si>
    <t>Argicultural cooperative</t>
  </si>
  <si>
    <t>Farmers' organizzation</t>
  </si>
  <si>
    <t xml:space="preserve">Natural resource </t>
  </si>
  <si>
    <t>Natural Resource group</t>
  </si>
  <si>
    <t xml:space="preserve">Swaziland </t>
  </si>
  <si>
    <t>high</t>
  </si>
  <si>
    <t>Both</t>
  </si>
  <si>
    <t>Qunatitiave</t>
  </si>
  <si>
    <t xml:space="preserve">Infrastructure development projects/investments â€“ roads, energy, water, storage, processing facility </t>
  </si>
  <si>
    <t>Extension services program by government/donors: agricultural extension services; Provided access to education (affordable, free)</t>
  </si>
  <si>
    <t>Significant weather/climate events (drought, storms, flood);Other, please specify; Other, please specify</t>
  </si>
  <si>
    <t xml:space="preserve">Infrastructure development projects/investments â€“ roads, energy, water, storage, processing facility Significant weather/climate events (drought, storms, flood);Other, please specify; </t>
  </si>
  <si>
    <t xml:space="preserve"> Infrastructure development projects/investments â€“ roads, energy, water, storage, processing facility </t>
  </si>
  <si>
    <t xml:space="preserve"> Infrastructure development projects/investments â€“ roads, energy, water, storage, processing facility S</t>
  </si>
  <si>
    <t>Extension services program by government/donors: agricultural extension services; climate change impacts, Changes in local administration</t>
  </si>
  <si>
    <t>Infrastructure development, Other, please specify</t>
  </si>
  <si>
    <t>climate change impacts</t>
  </si>
  <si>
    <t>Extension and provided access to education (affordable, free)</t>
  </si>
  <si>
    <t>Climate change impacts; Food and product safety standards introduction/enforcement</t>
  </si>
  <si>
    <t>Extension services program by government/donors: agricultural extension services; Infrastructure development; Other, please specify</t>
  </si>
  <si>
    <t>Production subsidy: Subsidies paid to the farmer to produce agricultural goods.;R&amp;D by government or donors: Money invested in national agricultural research and development; Infrastructure development</t>
  </si>
  <si>
    <t>Climate change impacts; Other, please specify</t>
  </si>
  <si>
    <t>Extension services program by government/donors: agricultural extension services; climate change impacts</t>
  </si>
  <si>
    <t>Extension services program by government/donors: agricultural extension services; infrastructure development; Changes in local administration</t>
  </si>
  <si>
    <t>Changes in local administration; infrastructure development, climate change impacts</t>
  </si>
  <si>
    <t>cash transfer</t>
  </si>
  <si>
    <t>Provided access to education (affordable, free); infrastructure development</t>
  </si>
  <si>
    <t>Climate change impacts</t>
  </si>
  <si>
    <t>Infrastructure development</t>
  </si>
  <si>
    <t>Infrastructure development; climate change impacts</t>
  </si>
  <si>
    <t>Infrastructure development; Other, please specify</t>
  </si>
  <si>
    <t>Changes in local administration;Decentralization; climate change impacts</t>
  </si>
  <si>
    <t>R&amp;D by government or donors: Money invested in national agricultural research and development; climate change impacts</t>
  </si>
  <si>
    <t>Extension services</t>
  </si>
  <si>
    <t>infrastructure development</t>
  </si>
  <si>
    <t>Decentralization; climate change impacts</t>
  </si>
  <si>
    <t>Provided access to extension and education (affordable, free);Provided access to healthcare (affordable, free); climate change impacts</t>
  </si>
  <si>
    <t>Provided access to extension and education (affordable, free); infrastructure development</t>
  </si>
  <si>
    <t>climate change impacts; Other, please specify</t>
  </si>
  <si>
    <t>Production subsidy</t>
  </si>
  <si>
    <t>Infrastructure development projects/investments â€“ roads, energy, water, storage, processing facility</t>
  </si>
  <si>
    <t>Provided access to education (affordable, free);Extension services program by government/donors: agricultural extension services; subsidy</t>
  </si>
  <si>
    <t>infrastructure development; climate change impacts</t>
  </si>
  <si>
    <t xml:space="preserve">infrastructure development; </t>
  </si>
  <si>
    <t>subsidy</t>
  </si>
  <si>
    <t>extension services</t>
  </si>
  <si>
    <t>subsidy, extension services</t>
  </si>
  <si>
    <t>infrastructure development projects/investments â€“ roads, energy, water, storage, processing facility S</t>
  </si>
  <si>
    <t>extension services; infrastructure development</t>
  </si>
  <si>
    <t>Women/gender access impacted</t>
  </si>
  <si>
    <t>Access to land impacts the abilities of members to access/benefit from FOs</t>
  </si>
  <si>
    <t>Level of education impacts FO membership and benefits</t>
  </si>
  <si>
    <t>Distance to markets impacts benefits/access to FOs</t>
  </si>
  <si>
    <t>Technology services (education, extension, research);Education services (business skills, health, general);Welfare services (health, safety nets);Financial services (savings, loans and other forms of credit)</t>
  </si>
  <si>
    <t>Marketing services to ensure output marketing, market information;Technology services (education, extension, research);Access to employment</t>
  </si>
  <si>
    <t>Technology services (education, extension, research);Technology access (acquiring or/and managing technology for production, processing etc.);</t>
  </si>
  <si>
    <t>Financial services (savings, loans and other forms of credit);Other</t>
  </si>
  <si>
    <t>Marketing services to ensure output marketing, market information; other</t>
  </si>
  <si>
    <t>Technology services (education, extension, research);Education services (business skills, health, general); other</t>
  </si>
  <si>
    <t>Marketing services to ensure input supply;Marketing services to ensure output marketing, market information;</t>
  </si>
  <si>
    <t>Marketing services to ensure output marketing, market information;;Technology services (education, extension, research);</t>
  </si>
  <si>
    <t>Extension and Education services (business skills, health, general)</t>
  </si>
  <si>
    <t>Marketing services to ensure input supply;Access to employment</t>
  </si>
  <si>
    <t>Technology services (education, extension, research);Technology access (acquiring or/and managing technology for production, processing etc.)</t>
  </si>
  <si>
    <t>Marketing services to ensure input supply;Marketing services to ensure output marketing, market information;Welfare services (health, safety nets)</t>
  </si>
  <si>
    <t>Market information;Technology access (acquiring or/and managing technology for production, processing etc.)</t>
  </si>
  <si>
    <t>Market information;Technology access (acquiring or/and managing technology for production, processing etc.);Financial services (savings, loans and other forms of credit)</t>
  </si>
  <si>
    <t>Market information;Technology services (education, extension, research)</t>
  </si>
  <si>
    <t>Market information;Managing common property resources (water, pasture, fisheries, forests)</t>
  </si>
  <si>
    <t>Marketing services to ensure output marketing, market information; Infrastructure development/management (roads, storage, irrigation, dykes)</t>
  </si>
  <si>
    <t>Technology services (education, extension, research); Infrastructure development/management (roads, storage, irrigation, dykes)</t>
  </si>
  <si>
    <t>Marketing services to ensure input supply; market information;Financial services (savings, loans and other forms of credit)</t>
  </si>
  <si>
    <t>Technology services (education, extension, research);market information;Financial services (savings, loans and other forms of credit)</t>
  </si>
  <si>
    <t>Financial services (savings, loans and other forms of credit); market information;</t>
  </si>
  <si>
    <t>Marketing services to ensure input supply;Technology services (education, extension, research); market information;</t>
  </si>
  <si>
    <t>Marketing services to ensure output marketing, market information;Technology services (education, extension, research);</t>
  </si>
  <si>
    <t>Marketing services to ensure input supply;Marketing services to ensure output marketing, market information;Education services (business skills, health, general);</t>
  </si>
  <si>
    <t>Marketing services to ensure input supply;Marketing services to ensure output marketing, market information;Technology services (education, extension, research);</t>
  </si>
  <si>
    <t>Marketing services to ensure output marketing, Financial services (savings, loans and other forms of credit)</t>
  </si>
  <si>
    <t>Technology services (education, extension, research); Other, Financial services (savings, loans and other forms of credit)</t>
  </si>
  <si>
    <t>technology services and education; Financial services (savings, loans and other forms of credit)</t>
  </si>
  <si>
    <t>Marketing services to ensure input supply; market information; Financial services (savings, loans and other forms of credit)</t>
  </si>
  <si>
    <t>Marketing services to ensure output marketing, market information; Financial services (savings, loans and other forms of credit)</t>
  </si>
  <si>
    <t>Technology services (education, extension, research);Other; Infrastructure development/management (roads, storage, irrigation, dykes); Financial services (savings, loans and other forms of credit)</t>
  </si>
  <si>
    <t>Financial services (savings, loans and other forms of credit); Extention and Education services (business skills, health, general)</t>
  </si>
  <si>
    <t>Marketing services to ensure output marketing, Infrastructure development/management (roads, storage, irrigation, dykes);Financial services (savings, loans and other forms of credit)</t>
  </si>
  <si>
    <t>Marketing services to ensure output marketing, Policy advocacy for the local/sub-national government level;Managing common property resources (water, pasture, fisheries, forests)</t>
  </si>
  <si>
    <t>Marketing services to ensure output marketing, market information;Education services (business skills, health, general);</t>
  </si>
  <si>
    <t xml:space="preserve">Managing common property resources (water, pasture, fisheries, forests); </t>
  </si>
  <si>
    <t>Managing common property resources (water, pasture, fisheries, forests); Linking farmers to external programs</t>
  </si>
  <si>
    <t>Managing common property resources (water, pasture, fisheries, forests); Technology access (acquiring or/and managing technology for production, processing etc.);</t>
  </si>
  <si>
    <t xml:space="preserve"> Technology services (education, extension, research)Managing common property resources (water, pasture, fisheries, forests); </t>
  </si>
  <si>
    <t xml:space="preserve">Technology services (education, extension, research); Education services (business skills, health, general); Managing common property resources (water, pasture, fisheries, forests); </t>
  </si>
  <si>
    <t xml:space="preserve">Acess to emplyoment; Technology services (education, extension, research); Managing common property resources (water, pasture, fisheries, forests); </t>
  </si>
  <si>
    <t xml:space="preserve">Extension and Education services (business skills, health, general);Welfare services (health, safety nets); Managing common property resources (water, pasture, fisheries, forests); </t>
  </si>
  <si>
    <t xml:space="preserve">Technology services (education, extension, research); Managing common property resources (water, pasture, fisheries, forests); </t>
  </si>
  <si>
    <t xml:space="preserve">Marketing services to ensure output marketing, </t>
  </si>
  <si>
    <t xml:space="preserve"> Technology services (education, extension, research) and education services (business skills, health, general); market information; Marketing services to ensure output marketing,</t>
  </si>
  <si>
    <t>Linking farmers to external development program; Marketing services to ensure output marketing,</t>
  </si>
  <si>
    <t>Market information;Technology access (acquiring or/and managing technology for production, processing etc.); Infrastructure development/management (roads, storage, irrigation, dykes)</t>
  </si>
  <si>
    <t>Marketing services to ensure input supply;Marketing services to ensure output marketing, market information;Technology services (education, extension, research) and access (acquiring or/and managing technology for production, processing etc.)</t>
  </si>
  <si>
    <t>Marketing services to ensure output marketing, market information; Policy advocacy for the local/sub-national government level</t>
  </si>
  <si>
    <t xml:space="preserve"> market information;Education services (business skills, health, general); Policy advocacy for the local/sub-national government level</t>
  </si>
  <si>
    <t xml:space="preserve">Access to employment; Technology access (acquiring or/and managing technology for production, processing etc.); Extension and educational services </t>
  </si>
  <si>
    <t>Marketing services to ensure output marketing, market information;Technology services (education, extension, research); Technology access (acquiring or/and managing technology for production, processing etc.)</t>
  </si>
  <si>
    <t>Infrastructure development/management (roads, storage, irrigation, dykes); Technology access (acquiring or/and managing technology for production, processing etc.)</t>
  </si>
  <si>
    <t>Marketing services to ensure input supply;Marketing services to ensure output marketing, market information;Technology services (education, extension, research); Technology access (acquiring or/and managing technology for production, processing etc.)</t>
  </si>
  <si>
    <t>Marketing services to ensure output marketing, market information; Technology access (acquiring or/and managing technology for production, processing etc.)</t>
  </si>
  <si>
    <t>Marketing services to ensure input supply;Technology services (education, extension, research); Technology access (acquiring or/and managing technology for production, processing etc.)</t>
  </si>
  <si>
    <t>Technology services (education, extension, research); Technology access (acquiring or/and managing technology for production, processing etc.)</t>
  </si>
  <si>
    <t>Marketing services to ensure output marketing, market information; Technology access (acquiring or/and managing technology for production, processing etc.), Access to employment</t>
  </si>
  <si>
    <t xml:space="preserve">Marketing services to ensure output marketing, market information;Technology services (education, extension, research); </t>
  </si>
  <si>
    <t>Technology services (education, extension, research);</t>
  </si>
  <si>
    <t>Marketing services to ensure input supply;Marketing services to ensure output marketing, market information;;Technology access (acquiring or/and managing technology for production, processing etc.);Education services (business skills, health, general);</t>
  </si>
  <si>
    <t>Managing common property resources (water, pasture, fisheries, forests);Technology access (acquiring or/and managing technology for production, processing etc.)</t>
  </si>
  <si>
    <t>Market information; Marketing services to ensure output marketing</t>
  </si>
  <si>
    <t>Managing natural resources, Marketing services to ensure output marketing</t>
  </si>
  <si>
    <t>Education services (business skills, health, general); Marketing services to ensure output marketing</t>
  </si>
  <si>
    <t>Linking farmers to external development program; Marketing services to ensure output marketing</t>
  </si>
  <si>
    <t>Marketing services to ensure input supply; market information;</t>
  </si>
  <si>
    <t>Marketing services to ensure output marketing, market information;;Technology access (acquiring or/and managing technology for production, processing etc.);Infrastructure development/management (roads, storage, irrigation, dykes);Financial services (savings, loans and other forms of credit)</t>
  </si>
  <si>
    <t>Marketing services to ensure output marketing, Technology services (education, extension, research);</t>
  </si>
  <si>
    <t>Marketing services to ensure input supply; Infrastructure development/management (roads, storage, irrigation, dykes)</t>
  </si>
  <si>
    <t>Marketing services to ensure output marketing, Technology services (education, extension, research)</t>
  </si>
  <si>
    <t>Marketing services to ensure input supply;Financial services (savings, loans and other forms of credit);Other</t>
  </si>
  <si>
    <t>Marketing services to ensure output marketing; Technology access (acquiring or/and managing technology for production, processing etc.)</t>
  </si>
  <si>
    <t>Technology access (acquiring or/and managing technology for production, processing etc.)</t>
  </si>
  <si>
    <t>Marketing services to ensure input supply;Marketing services to ensure output marketing, market information; Technology access (acquiring or/and managing technology for production, processing etc.)Other</t>
  </si>
  <si>
    <t>Marketing services to ensure input supply;Marketing services to ensure output marketing, market information;Technology access (acquiring or/and managing technology for production, processing etc.); Welfare services (health, safety nets)</t>
  </si>
  <si>
    <t>;Marketing services to ensure output marketing, market information; Technology access (acquiring or/and managing technology for production, processing etc.)</t>
  </si>
  <si>
    <t>Marketing services to ensure output marketing, Education services (business skills, health, general); Technology access (acquiring or/and managing technology for production, processing etc.)</t>
  </si>
  <si>
    <t>Marketing services to ensure input supply;Marketing services to ensure output marketing, market information;Infrastructure development/management (roads, storage, irrigation, dykes); Extension and Education services (business skills, health, general)</t>
  </si>
  <si>
    <t>Marketing services to ensure input supply;Marketing services to ensure output marketing, market information;Infrastructure development/management (roads, storage, irrigation, dykes); Technology access (acquiring or/and managing technology for production, processing etc.)</t>
  </si>
  <si>
    <t>Marketing services to ensure output marketing, market information;Linking farmers to external development program</t>
  </si>
  <si>
    <t>Marketing services to ensure output marketing, Technology access (acquiring or/and managing technology for production, processing etc.)</t>
  </si>
  <si>
    <t>Marketing services to ensure output marketing;Technology access (acquiring or/and managing technology for production, processing etc.)</t>
  </si>
  <si>
    <t xml:space="preserve">Marketing services to ensure output marketing, Technology access (acquiring or/and managing technology for production, processing etc.); </t>
  </si>
  <si>
    <t>market information;</t>
  </si>
  <si>
    <t>Marketing services to ensure input supply;Marketing services to ensure output marketing,</t>
  </si>
  <si>
    <t xml:space="preserve">Marketing services to ensure input supply;Marketing services to ensure output marketing, </t>
  </si>
  <si>
    <t xml:space="preserve">Un-educated are disadantaged </t>
  </si>
  <si>
    <t>pove</t>
  </si>
  <si>
    <t>pov</t>
  </si>
  <si>
    <t>NS</t>
  </si>
  <si>
    <t>road</t>
  </si>
  <si>
    <t>gender, women only</t>
  </si>
  <si>
    <t>NC</t>
  </si>
  <si>
    <t>Donor support has been important in providing innovative services to membersand to upgrade.</t>
  </si>
  <si>
    <t xml:space="preserve">Cooperatives could also facilitate livelihood diversification within the commu-nity, which would reduce overall vulnerability to drought. </t>
  </si>
  <si>
    <t>poverty, women</t>
  </si>
  <si>
    <t>donor grants</t>
  </si>
  <si>
    <t>grants, projects</t>
  </si>
  <si>
    <t>women, to sensitize FO groups</t>
  </si>
  <si>
    <t>address production issues</t>
  </si>
  <si>
    <t>donor/inter</t>
  </si>
  <si>
    <t>poverty</t>
  </si>
  <si>
    <t>educa</t>
  </si>
  <si>
    <t>ngo</t>
  </si>
  <si>
    <t xml:space="preserve">ngo, grant, bilateral </t>
  </si>
  <si>
    <t>Ns</t>
  </si>
  <si>
    <t>ns</t>
  </si>
  <si>
    <t>pover, edu</t>
  </si>
  <si>
    <t>edu</t>
  </si>
  <si>
    <t>ngo extension</t>
  </si>
  <si>
    <t>start-up support</t>
  </si>
  <si>
    <t>ngo, institute</t>
  </si>
  <si>
    <t>acces to land</t>
  </si>
  <si>
    <t>development agencies</t>
  </si>
  <si>
    <t>bilateral donors</t>
  </si>
  <si>
    <t>family size, poverty, gender</t>
  </si>
  <si>
    <t>international project, ngo</t>
  </si>
  <si>
    <t>yes, program</t>
  </si>
  <si>
    <t>bilateral donor involvemetn</t>
  </si>
  <si>
    <t>bilateral project</t>
  </si>
  <si>
    <t>ngo, bilateral</t>
  </si>
  <si>
    <t>bilateral</t>
  </si>
  <si>
    <t>poverty (causes low market partipcation), land size</t>
  </si>
  <si>
    <t>ngo intrenational, bilateral</t>
  </si>
  <si>
    <t>women and related cultural norms</t>
  </si>
  <si>
    <t>extension</t>
  </si>
  <si>
    <t>international project</t>
  </si>
  <si>
    <t>international projects</t>
  </si>
  <si>
    <t>project, extension</t>
  </si>
  <si>
    <t>gender, edu, land</t>
  </si>
  <si>
    <t>education</t>
  </si>
  <si>
    <t>international ngo</t>
  </si>
  <si>
    <t>land</t>
  </si>
  <si>
    <t>ngos</t>
  </si>
  <si>
    <t>land, age, edu</t>
  </si>
  <si>
    <t>gender, positiv eon women, bt di dnto change gender relations</t>
  </si>
  <si>
    <t>ngo, interntional</t>
  </si>
  <si>
    <t>gender, age, edu, land</t>
  </si>
  <si>
    <t>gender, educ</t>
  </si>
  <si>
    <t>ngo international</t>
  </si>
  <si>
    <t>land, access to road, remoteness</t>
  </si>
  <si>
    <t>inrenational ngo</t>
  </si>
  <si>
    <t>remotness, gender</t>
  </si>
  <si>
    <t>international donors</t>
  </si>
  <si>
    <t>member assests</t>
  </si>
  <si>
    <t>project international</t>
  </si>
  <si>
    <t>ethiopia</t>
  </si>
  <si>
    <t>climate change impacts, subsidy</t>
  </si>
  <si>
    <t>Climate change impacts, subsidy</t>
  </si>
  <si>
    <t>Infrastructure development projects/investments â€“ roads, energy, water, storage, processing facility Significant weather/climate events (drought, storms, flood);Extension services program by government/donors: agricultural extension services, subsidy</t>
  </si>
  <si>
    <t xml:space="preserve">nature </t>
  </si>
  <si>
    <t>Income improved;</t>
  </si>
  <si>
    <t>income improved</t>
  </si>
  <si>
    <t xml:space="preserve">Empowerment; human, social, leadership development </t>
  </si>
  <si>
    <t>No impacts on yield</t>
  </si>
  <si>
    <t>Yield doesn't improved;Income does not improve</t>
  </si>
  <si>
    <t>Empowerment; 75 per cent of the men and women had access to cultivation on land by virtue of being landowners yet for ownership, buying and selling majority of men respondents (77.5% in each case) had access to as compared to women (2.5% for each case). Regarding control, 80 per cent men alone had control over land resources in terms of buying, selling, ownership and cultivation by virtue of being landowners while rest of the men did not possess land.</t>
  </si>
  <si>
    <t>poverty reduction and empowerment</t>
  </si>
  <si>
    <t>Access to knowledge and empowerment</t>
  </si>
  <si>
    <t>Yield does not improve, empowerment</t>
  </si>
  <si>
    <t>empowerment, contain or help avoid conflict</t>
  </si>
  <si>
    <t xml:space="preserve">empowerment and poverty alleviation </t>
  </si>
  <si>
    <t xml:space="preserve">Empowerment and access smallholders mainly accessed extractive forest products, such as fodder or grazing, firewood, water for irrigation, and honey that were important for their livelihoods. </t>
  </si>
  <si>
    <t>improved household welfare and empowerment</t>
  </si>
  <si>
    <t>Production (quality and/or quantity) improved;Food security improve</t>
  </si>
  <si>
    <t xml:space="preserve">Income improved; </t>
  </si>
  <si>
    <t>empwerment</t>
  </si>
  <si>
    <t>Income improved; Production does not (quality and/or quantity) improved</t>
  </si>
  <si>
    <t>Income improved; yield does not improve</t>
  </si>
  <si>
    <t>Income improved;Yield improved;</t>
  </si>
  <si>
    <t>married women did better; fluctuations</t>
  </si>
  <si>
    <t xml:space="preserve">Income improved; production improved </t>
  </si>
  <si>
    <t>ENV YES</t>
  </si>
  <si>
    <t>ENV NO</t>
  </si>
  <si>
    <t>ENV Yes</t>
  </si>
  <si>
    <t>ENV no</t>
  </si>
  <si>
    <t>increased ald in use</t>
  </si>
  <si>
    <t>Water pollution</t>
  </si>
  <si>
    <t>Increased land in production, soil degradation</t>
  </si>
  <si>
    <t>Env No</t>
  </si>
  <si>
    <t>water pollution and use</t>
  </si>
  <si>
    <t>env NO</t>
  </si>
  <si>
    <t>water use increased</t>
  </si>
  <si>
    <t>Env no</t>
  </si>
  <si>
    <t>Adaptation and resilience-building; Improved water quality/quantity; Improved soil characteristics and/or reduced erosion</t>
  </si>
  <si>
    <t>Eng yes</t>
  </si>
  <si>
    <t>Env yes</t>
  </si>
  <si>
    <t>resilience and soil health+G91:AI91</t>
  </si>
  <si>
    <t>water quality and quantity and soil improvements</t>
  </si>
  <si>
    <t xml:space="preserve">Water and soil improvements </t>
  </si>
  <si>
    <t>Env Yes</t>
  </si>
  <si>
    <t>Water quality and f0reats cover</t>
  </si>
  <si>
    <t>ENV No</t>
  </si>
  <si>
    <t xml:space="preserve">Water quality </t>
  </si>
  <si>
    <t>Income does not improve; No impacts on yield; empowerment</t>
  </si>
  <si>
    <t>Title</t>
  </si>
  <si>
    <t>Authors (Surnames)</t>
  </si>
  <si>
    <t>Year</t>
  </si>
  <si>
    <t xml:space="preserve">Type of plication </t>
  </si>
  <si>
    <t>Title (publisher, journal)</t>
  </si>
  <si>
    <t xml:space="preserve">Country </t>
  </si>
  <si>
    <t>Government subsidy</t>
  </si>
  <si>
    <t>Government program</t>
  </si>
  <si>
    <t>NGO/donor support</t>
  </si>
  <si>
    <t>Social issues</t>
  </si>
  <si>
    <t xml:space="preserve">Specific location </t>
  </si>
  <si>
    <t>Type of methods</t>
  </si>
  <si>
    <t xml:space="preserve">Details on methods </t>
  </si>
  <si>
    <t>Sample szie</t>
  </si>
  <si>
    <t>Farmers' type</t>
  </si>
  <si>
    <t>Type of production</t>
  </si>
  <si>
    <t>Details on plant</t>
  </si>
  <si>
    <t>Details on livestock</t>
  </si>
  <si>
    <t>Type of FOs</t>
  </si>
  <si>
    <t>Membership</t>
  </si>
  <si>
    <t>Years of operations</t>
  </si>
  <si>
    <t xml:space="preserve">Strategies </t>
  </si>
  <si>
    <t>Marketing services to ensure output marketing</t>
  </si>
  <si>
    <t>Market information</t>
  </si>
  <si>
    <t xml:space="preserve">Technology access </t>
  </si>
  <si>
    <t>Infrastructure development/management</t>
  </si>
  <si>
    <t>Managing common property resources</t>
  </si>
  <si>
    <t>Linking farmers to external programs;</t>
  </si>
  <si>
    <t>Technology services and educatation</t>
  </si>
  <si>
    <t xml:space="preserve">Env impacts positive </t>
  </si>
  <si>
    <t>Env impacts negative</t>
  </si>
  <si>
    <t>Income does not improved</t>
  </si>
  <si>
    <t>Impacts</t>
  </si>
  <si>
    <t>Yiled doesn’t improved</t>
  </si>
  <si>
    <t>Production improved</t>
  </si>
  <si>
    <t xml:space="preserve">Production doesn’t  imrpvoed </t>
  </si>
  <si>
    <t xml:space="preserve">Food secuirty improved </t>
  </si>
  <si>
    <t xml:space="preserve">Food security doesn’t improved </t>
  </si>
  <si>
    <t xml:space="preserve">Empowerment </t>
  </si>
  <si>
    <t>Details on Env</t>
  </si>
  <si>
    <t>empowerment;</t>
  </si>
  <si>
    <t>Income improved;Yield improved; food security doesn’t improved</t>
  </si>
  <si>
    <t>Income improved;Production (quality and/or quantity) improved;</t>
  </si>
  <si>
    <t>Income improved;Other impacts on livelihoods; yield doesn’t improved; Production (quality and/or quantity) improved;</t>
  </si>
  <si>
    <t>Income improved;Yield improved; Production (quality and/or quantity) improved;</t>
  </si>
  <si>
    <t>Yield improved; impact doesn’t improve; Production (quality and/or quantity) improved;</t>
  </si>
  <si>
    <t>Yield improved;Income does not improve; Production (quality and/or quantity) improved;</t>
  </si>
  <si>
    <t>Production (quality and/or quantity) improved;  imcome doesn’t improve</t>
  </si>
  <si>
    <t>Impact doesn’t improve, Production (quality and/or quantity) improved;</t>
  </si>
  <si>
    <t>market information;Linking farmers to external development program</t>
  </si>
  <si>
    <t>Marketing services to ensure input supply;;Technology services (education, extension, research);</t>
  </si>
  <si>
    <t>market information; Technology access (acquiring or/and managing technology for production, processing etc.)</t>
  </si>
  <si>
    <t>Market infomraion, Technology services (education, extension, research);Technology access (acquiring or/and managing technology for production, processing etc.)</t>
  </si>
  <si>
    <t>Marketing services to ensure output marketing; Market infomration; Technology access (acquiring or/and managing technology for production, processing etc.)</t>
  </si>
  <si>
    <t>Marketing services to ensure input supply;Marketing services to ensure output marketing, market information; Technology access (acquiring or/and managing technology for production, processing etc.); Technology services (extension)</t>
  </si>
  <si>
    <t>Technology access (acquiring or/and managing technology for production, processing etc.);Managing common property resources (water, pasture, fisheries, forests)</t>
  </si>
  <si>
    <t>Marketing services to ensure input supply;Marketing services to ensure output marketing, ;Financial services (savings, loans and other forms of credit)</t>
  </si>
  <si>
    <t>Marketing services to ensure output marketing, Technology services (education, extension, research);Managing common property resources (water, pasture, fisheries, forests)</t>
  </si>
  <si>
    <t>Marketing services to ensure output marketing, market information;;Financial services (savings, loans and other forms of credit)</t>
  </si>
  <si>
    <t>Marketing services for outputs; Financial services (savings, loans and other forms of credit)</t>
  </si>
  <si>
    <t xml:space="preserve">Marketing services to ensure input supply; Marketing services for outputs; </t>
  </si>
  <si>
    <t xml:space="preserve">Marketing services to ensure input supply;Marketing services to ensure output marketing, Managing common property resources (water, pasture, fisheries, forests); </t>
  </si>
  <si>
    <t xml:space="preserve">Marketing services to ensure output marketing, Financial services (savings, loans and other forms of credit); </t>
  </si>
  <si>
    <t>Marketing services to ensure output marketing, market information;Financial services (savings, loans and other forms of credit);</t>
  </si>
  <si>
    <t>Marketing services to ensure input supply; Market services to ensure output supply; Linking farmers to external development program</t>
  </si>
  <si>
    <t>Marketing services to ensure output marketing, market information; Other;</t>
  </si>
  <si>
    <t>Marketing services to ensure output marketing, market information;;Managing common property resources (water, pasture, fisheries, forests)</t>
  </si>
  <si>
    <t>Market information;Financial services (savings, loans and other forms of credit)</t>
  </si>
  <si>
    <t xml:space="preserve"> Technology access (acquiring or/and managing technology for production, processing etc.); Managing common pool resources</t>
  </si>
  <si>
    <t>Financial services (savings, loans and other forms of credit); Linking farmers to external development program</t>
  </si>
  <si>
    <t>Marketing services to ensure output marketing, market information; Financial services (savings, loans and other forms of credit); Linking farmers to external development program</t>
  </si>
  <si>
    <t>Marketing services to ensure output marketing, market information;Welfare services (health, safety nets); Linking farmers to external development program</t>
  </si>
  <si>
    <t>Infrastructure development/management (roads, storage, irrigation, dykes);Financial services (savings, loans and other forms of credit); Linking farmers to external development program</t>
  </si>
  <si>
    <t>Yield improved;Production (quality and/or quantity) improved; no changes in income</t>
  </si>
  <si>
    <t>Yield improved;Other impacts on livelihoods; no changes in income</t>
  </si>
  <si>
    <t>Yield does not improve; no changes in income</t>
  </si>
  <si>
    <t>No improved income</t>
  </si>
  <si>
    <t>Income improved;, no change in yield</t>
  </si>
  <si>
    <t>Income improved; no food security improvements</t>
  </si>
  <si>
    <t>No income change; Other impacts on livelihoods</t>
  </si>
  <si>
    <t>Production (quality and/or quantity) improved; no income change</t>
  </si>
  <si>
    <t>Financial services (savings, loans and other forms of credit); Marketing services to ensure output marketing</t>
  </si>
  <si>
    <t>Marketing services to ensure output marketing, Technology access (acquiring or/and managing technology for production, processing etc.);</t>
  </si>
  <si>
    <t>Yield doesn't improved; impacts does not improved; Other impacts on livelihoods/empowerment</t>
  </si>
  <si>
    <t xml:space="preserve">Income improved;Yield improved; food security does not improved </t>
  </si>
  <si>
    <t xml:space="preserve">Income improved;Yield doesn't improved; empowerment </t>
  </si>
  <si>
    <t>Market information;Technology access (acquiring or/and managing technology for production, processing etc.);Infrastructure development/management (roads, storage, irrigation, dykes)</t>
  </si>
  <si>
    <t>Marketing services to ensure input supply;Marketing services to ensure output marketing, market information;Technology services (education, extension, research);Infrastructure development/management (roads, storage, irrigation, dykes);Education services (business skills, health, general);Financial services (savings, loans and other forms of credit)</t>
  </si>
  <si>
    <t>Marketing services to ensure output marketing, market information; Technology services/extension</t>
  </si>
  <si>
    <t>Infrastructure development/management (roads, storage, irrigation, dykes); financial services</t>
  </si>
  <si>
    <t>Marketing services to ensure input supply;Marketing services to ensure output marketing, market information;Technology services (education, extension, research);Technology access (acquiring or/and managing technology for production, processing etc.);</t>
  </si>
  <si>
    <t>Marketing services to ensure output marketing, Technology services (education, extension, research);Infrastructure development/management (roads, storage, irrigation, dykes);Financial services (savings, loans and other forms of credit)</t>
  </si>
  <si>
    <t xml:space="preserve">Education services (business skills, health, general);Welfare services (health, safety nets); Access to emplyoment </t>
  </si>
  <si>
    <t>Income improved; yield does not improved</t>
  </si>
  <si>
    <t>Income improved;Yield improved; Production (quality and/or quantity) improved</t>
  </si>
  <si>
    <t>Income does not improve;Yield does not improve; Production (quality and/or quantity) improved, empowerment</t>
  </si>
  <si>
    <t>Income does not improve;</t>
  </si>
  <si>
    <t>Policy advocacy for the local/sub-national government level;Managing common property resources (water, pasture, fisheries, forests)</t>
  </si>
  <si>
    <t xml:space="preserve">Linking farmers to external programs;  Managing common property resources (water, pasture, fisheries, forests); </t>
  </si>
  <si>
    <t xml:space="preserve">natural resource management </t>
  </si>
  <si>
    <t xml:space="preserve">Managing common property resources (water, pasture, fisheries, forests), </t>
  </si>
  <si>
    <t xml:space="preserve">Infrastructure development/management (roads, storage, irrigation, dykes); Technology access (acquiring or/and managing technology for production, processing etc.);Managing common property resources (water, pasture, fisheries, forests); </t>
  </si>
  <si>
    <t xml:space="preserve">Education services (business skills, health, general);Managing common property resources (water, pasture, fisheries, forests); </t>
  </si>
  <si>
    <t xml:space="preserve">Marketing services to ensure output marketing, market information;  Managing common property resources (water, pasture, fisheries, forests); </t>
  </si>
  <si>
    <t xml:space="preserve">Marketing services to ensure output marketing, market information;;Infrastructure development/management (roads, storage, irrigation, dykes);  Managing common property resources (water, pasture, fisheries, forests); </t>
  </si>
  <si>
    <t xml:space="preserve">Infrastructure development/management (roads, storage, irrigation, dykes);  Managing common property resources (water, pasture, fisheries, forests); </t>
  </si>
  <si>
    <t xml:space="preserve">Infrastructure development/management (roads, storage, irrigation, dykes); Managing common property resources (water, pasture, fisheries, forests); </t>
  </si>
  <si>
    <t>Managing common property resources (water, pasture, fisheries, forests);  Technology access (acquiring or/and managing technology for production, processing etc.);</t>
  </si>
  <si>
    <t xml:space="preserve">Extension and Education services (business skills, health, general);Managing common property resources (water, pasture, fisheries, forests);  </t>
  </si>
  <si>
    <t xml:space="preserve">Technology services (education, extension, research);Infrastructure development/management (roads, storage, irrigation, dykes); Other, Managing common property resources (water, pasture, fisheries, forests); </t>
  </si>
  <si>
    <t>food security improved</t>
  </si>
  <si>
    <t>env no</t>
  </si>
  <si>
    <t>increased erosion</t>
  </si>
  <si>
    <t>water pollution</t>
  </si>
  <si>
    <t>water quantiity overuse</t>
  </si>
  <si>
    <t>land degradation</t>
  </si>
  <si>
    <t>Yield does not improve;Food security  improved</t>
  </si>
  <si>
    <t>Income improved, food security improved</t>
  </si>
  <si>
    <t>Income improved; empowerment</t>
  </si>
  <si>
    <t xml:space="preserve"> Marketing services to ensure output marketing, Technology services (education, extension, research);Financial services (savings, loans and other forms of credit)</t>
  </si>
  <si>
    <t>Marketing services to ensure output marketing, ;Technology access (acquiring or/and managing technology for production, processing etc.);Financial services (savings, loans and other forms of credit);Other</t>
  </si>
  <si>
    <t>Technology services (education, extension, research);;Financial services (savings, loans and other forms of credit)</t>
  </si>
  <si>
    <t>Financial services (savings, loans and other forms of credit);Linking farmers to external development program;</t>
  </si>
  <si>
    <t>Marketing services to ensure input supply; Market information;Technology services (education, extension, research); financial services</t>
  </si>
  <si>
    <t>Access to employment; finamcial services</t>
  </si>
  <si>
    <t xml:space="preserve">Marketing services to ensure input supply;Infrastructure development/management (roads, storage, irrigation, dykes); </t>
  </si>
  <si>
    <r>
      <t xml:space="preserve">Managing common property resources (water, pasture, fisheries, forests); </t>
    </r>
    <r>
      <rPr>
        <sz val="11"/>
        <color theme="9" tint="-0.249977111117893"/>
        <rFont val="Calibri"/>
        <family val="2"/>
        <scheme val="minor"/>
      </rPr>
      <t>Linking farmers to external programs</t>
    </r>
  </si>
  <si>
    <t xml:space="preserve">Market information;  Managing common property resources (water, pasture, fisheries, forests); </t>
  </si>
  <si>
    <t xml:space="preserve">Marketing services to ensure input supply; market information, </t>
  </si>
  <si>
    <t xml:space="preserve">Managing common property resources (water, pasture, fisheries, forests); Marketing services to access inputs </t>
  </si>
  <si>
    <t>Income improved; food security does not improved</t>
  </si>
  <si>
    <t>Yield improved;Production (quality and/or quantity) does not improved;</t>
  </si>
  <si>
    <t>Yield improved;Food security improve;Other impacts on livelihoods</t>
  </si>
  <si>
    <t>Income does not improve;Yield does not improve;</t>
  </si>
  <si>
    <t>increases in income were between 9 and 12.3%</t>
  </si>
  <si>
    <t>helped stabilized income over time</t>
  </si>
  <si>
    <t>increases in income were around 10%; also have in creating stable flow of income</t>
  </si>
  <si>
    <t>smoothing income fluctuations</t>
  </si>
  <si>
    <t>improved income stability</t>
  </si>
  <si>
    <t>created more stable income</t>
  </si>
  <si>
    <t>supported more stable income</t>
  </si>
  <si>
    <t>creates income stability</t>
  </si>
  <si>
    <t>more stable income</t>
  </si>
  <si>
    <t>supports more stable income</t>
  </si>
  <si>
    <t>Other positive and negative impacts</t>
  </si>
  <si>
    <t>Quantification of impacts</t>
  </si>
  <si>
    <t>External conditions</t>
  </si>
  <si>
    <t xml:space="preserve">Recommendations </t>
  </si>
  <si>
    <t xml:space="preserve">Multiples cases per study </t>
  </si>
  <si>
    <t>Recommendations for donors</t>
  </si>
  <si>
    <t>Bias assessment Q1</t>
  </si>
  <si>
    <t xml:space="preserve">Overall bias assessment </t>
  </si>
  <si>
    <t>Other impacts on livelihoods; yield improved</t>
  </si>
  <si>
    <t>Production (quality and/or quantity) improved; yield improved; Other impacts on livelihoods</t>
  </si>
  <si>
    <t>Income improved;Production (quality and/or quantity) improved;Yield  improved</t>
  </si>
  <si>
    <t>Resilience building, nature based solutions</t>
  </si>
  <si>
    <t>Resilience and climaet change adapation</t>
  </si>
  <si>
    <t>Improved nature-based solutions to resilience and responses to climate change (flood protection);Improved water quantity</t>
  </si>
  <si>
    <t>Improved water quality (reduced water pollution);</t>
  </si>
  <si>
    <t>Improved nature-based solutions to resilience and responses to climate change (flood protection);Improved water quality (reduced water pollution);</t>
  </si>
  <si>
    <t>Improved nature-based solutions to resilience and responses to climate change (flood protection);</t>
  </si>
  <si>
    <t>;Reduced land size in production/increase set aside land</t>
  </si>
  <si>
    <t>Improved biodiversity</t>
  </si>
  <si>
    <t>Reforestation</t>
  </si>
  <si>
    <t>Provides subsidies to poor to purchase inputs</t>
  </si>
  <si>
    <t>This study also shows that less than 5% of the farmers have access to credit; and no one has insurance for such production and market risks.Cooperative membership has a positive and statistically significant impact on the level of trust, satisfaction, and commitment of the members. The findings are robust across all matching algorithms and verify that agricultural cooperatives have been effectively improving membersâ€™ social capital.Their findings show that cooperatives; Provides subsidies to poor to purchase inputs to create social capital through opening up opportunities for ownership, participation, interaction, training, and information sharing among the members</t>
  </si>
  <si>
    <t xml:space="preserve">Emplyoment </t>
  </si>
  <si>
    <t>Sherwood A</t>
  </si>
  <si>
    <t>Banwari, Uzma, Amit, Mukesh</t>
  </si>
  <si>
    <t>Fouepe; Folefack; Juegouo Ngon Pissie</t>
  </si>
  <si>
    <t>NzossiÃ©, Ludovic,  NdamÃ¨*</t>
  </si>
  <si>
    <t>Toki, Dhrupad</t>
  </si>
  <si>
    <t xml:space="preserve">Sati, M.C. &amp; Juyal, </t>
  </si>
  <si>
    <t>SIVASIYA, SHARMA, BUNKAR</t>
  </si>
  <si>
    <t>Meier zu Felhausen</t>
  </si>
  <si>
    <t>Expanding horizons: Womenâ€™s voices in community-driven development in the Cameroon grasslands</t>
  </si>
  <si>
    <t>Amalendu, J. &amp; Satyapriya</t>
  </si>
  <si>
    <t>Jena, Grote</t>
  </si>
  <si>
    <t>Nilam, Ganga</t>
  </si>
  <si>
    <t xml:space="preserve"> Jena, Grote</t>
  </si>
  <si>
    <t xml:space="preserve">Debnarayan, S. &amp; Ghosh, B.K. </t>
  </si>
  <si>
    <t xml:space="preserve">Soetan, R.O., Ayinde, J.O. &amp; Koledoye, G.F. </t>
  </si>
  <si>
    <t>Bengal  west</t>
  </si>
  <si>
    <t>Ali, Chakrabarty, choudhury et al</t>
  </si>
  <si>
    <t>Features of Self-Help Groups (SHGs) of Ghoragachha village of Nadia district West Bengal - a case study</t>
  </si>
  <si>
    <t>Amin</t>
  </si>
  <si>
    <t>Progress and development of cooperative movement in Gujarat</t>
  </si>
  <si>
    <t>Chawla, Bhan</t>
  </si>
  <si>
    <t>Agri. Update</t>
  </si>
  <si>
    <t>Dawane, gore</t>
  </si>
  <si>
    <t xml:space="preserve">Economic empowerment of women through selfhelp groups (SHGs). </t>
  </si>
  <si>
    <t>International Res J of Agr.</t>
  </si>
  <si>
    <t>Deresa, Dessalegn</t>
  </si>
  <si>
    <t>Ethipoian J Dev Res</t>
  </si>
  <si>
    <t>Actors interactions and local people's resistance in participatory forest management in Chilimo-Gaji Forest, West Shewa, Ethiopia</t>
  </si>
  <si>
    <t>Dixon</t>
  </si>
  <si>
    <t>Jounral Paper</t>
  </si>
  <si>
    <t>Singap. J. Trop. Geography</t>
  </si>
  <si>
    <t>The resilience and sustainability of local wetland management institutions in Illubabor and Western Wellega, Ethiopia</t>
  </si>
  <si>
    <t>Dubey, Pali, Datta</t>
  </si>
  <si>
    <t>Asian J Dairy Food Resources</t>
  </si>
  <si>
    <t xml:space="preserve">Socio-economic profile of members and non-members of dairy co-operatives in Champawat district of Uttarakhand. </t>
  </si>
  <si>
    <t>Webber, Labaste</t>
  </si>
  <si>
    <t>World Bank</t>
  </si>
  <si>
    <t xml:space="preserve">Building Competitiveness. in Africa's Agriculture: A Guide to Value Chain Concepts and Applications. </t>
  </si>
  <si>
    <t>Kiara</t>
  </si>
  <si>
    <t>Focal area approach</t>
  </si>
  <si>
    <t>International Jounral Agr Sustainability</t>
  </si>
  <si>
    <t>Uttara</t>
  </si>
  <si>
    <t>Int jountal Com Bus managerment</t>
  </si>
  <si>
    <t>Kolur, Murthy, Gamanagatti</t>
  </si>
  <si>
    <t>Supply chain management in arecanut - a comparative study of co-operative and private processing units in Uttara Kannada district</t>
  </si>
  <si>
    <t>Kulkari, Sinha, Belsare et al</t>
  </si>
  <si>
    <t>Kulkari, siha, Belsare et al</t>
  </si>
  <si>
    <t xml:space="preserve">Water Energy International </t>
  </si>
  <si>
    <t xml:space="preserve">Participatory irrigation management in India: Achievements, threats and opportunities. </t>
  </si>
  <si>
    <t>Kumar, Shinoj, Jee</t>
  </si>
  <si>
    <t>Kumar, Sihinoj, Jee</t>
  </si>
  <si>
    <t xml:space="preserve">Do dairy co-operatives enhance milk production, productivity and quality? Evidences from the indo-gangetic plain of India.  </t>
  </si>
  <si>
    <t xml:space="preserve">India's Milk Revolution Investing in Rural Producer Organizations. </t>
  </si>
  <si>
    <t>Lenne</t>
  </si>
  <si>
    <t>Outllok Agri.</t>
  </si>
  <si>
    <t xml:space="preserve">Improving the efficiency of domestic vegetable marketing systems in East Africa: Constraints and opportunities. </t>
  </si>
  <si>
    <t>Latukar, deshmukh</t>
  </si>
  <si>
    <t>Laturak, Deshmuhk</t>
  </si>
  <si>
    <t xml:space="preserve">INDIAN JOURNAL OF Commerce and Bussiness Management </t>
  </si>
  <si>
    <t>Munyeche, Story, Baines, Davies</t>
  </si>
  <si>
    <t>Linking small-scale african growers to value markets: Development of a co-owned produce marketing organisation as the standards holder</t>
  </si>
  <si>
    <t>Acta Hort</t>
  </si>
  <si>
    <t>Pattenden</t>
  </si>
  <si>
    <t>Dev Change jounral</t>
  </si>
  <si>
    <t xml:space="preserve">Social protection and class relations: evidence from scheduled caste women's associations in rural south India. </t>
  </si>
  <si>
    <t xml:space="preserve">Dairy co-operatives and milk marketing in India: constraints and opportunities. </t>
  </si>
  <si>
    <t>jounral of Food Distrituion Resources</t>
  </si>
  <si>
    <t>Rajendran, Mohanty</t>
  </si>
  <si>
    <t>Tanwar, Kumar, Sankhala</t>
  </si>
  <si>
    <t>Agricultural economics</t>
  </si>
  <si>
    <t xml:space="preserve">Production function and resource use efficiency of milk in different categories of member and non-member families of dairy cooperatives in Jaipur (Rajasthan) </t>
  </si>
  <si>
    <t>Yogendra</t>
  </si>
  <si>
    <t>Annales Horticultural</t>
  </si>
  <si>
    <t>Employment and income through dairying in members and non-members of dairy co-operatives in Meerut district of Western U.P</t>
  </si>
  <si>
    <t>Vaswani</t>
  </si>
  <si>
    <t xml:space="preserve">Marketing extension in coopreatives </t>
  </si>
  <si>
    <t>Agricultural Markets</t>
  </si>
  <si>
    <t>Romdhane, Moyo</t>
  </si>
  <si>
    <t xml:space="preserve">Peasant organisations and the democratisation process in Africa. </t>
  </si>
  <si>
    <t>Rhomhane, Moyo</t>
  </si>
  <si>
    <t>Dakar, Senegal: Council for the Development of Social Science Research in Africa, pp</t>
  </si>
  <si>
    <t xml:space="preserve">Report </t>
  </si>
  <si>
    <t>Kavitha, Jiji, Rajkamal</t>
  </si>
  <si>
    <t xml:space="preserve">Perception of effectiveness of group functioning by the members of women self-help groups in goat farming. </t>
  </si>
  <si>
    <t>Veterinary World</t>
  </si>
  <si>
    <t>Kumari; Malhotra</t>
  </si>
  <si>
    <t>Impact of women dairy co-operative societies on income and employment of women in Begusarai District of Bihar.</t>
  </si>
  <si>
    <t xml:space="preserve">Agricultural Economics Research Review </t>
  </si>
  <si>
    <t>Data File</t>
  </si>
  <si>
    <t>Paper</t>
  </si>
  <si>
    <t xml:space="preserve">The role of farmers’ organizations on improving smallholders’ income and productivity </t>
  </si>
  <si>
    <t xml:space="preserve">Authors: </t>
  </si>
  <si>
    <t>Gyau, A., Mbugua, M. &amp; Oduol, J</t>
  </si>
  <si>
    <t>Jounral paper</t>
  </si>
  <si>
    <t>Central area</t>
  </si>
  <si>
    <t xml:space="preserve">The file includes 239 studies analyzed in the paper. </t>
  </si>
  <si>
    <t xml:space="preserve">Livia Bizikova, Ephraim Nkonya, Margitta Minah, Markus Hanisch, Rama Mohana Rao Turaga, Chinwe Ifejika Speranza, Muthumariappan Karthikeyan, Lixia Tang, Kate Ghezzi-Kopel, Julie Kelly, Ashley Casandra Celestin, Beth Timmers </t>
  </si>
  <si>
    <t>Natural resource org</t>
  </si>
  <si>
    <t>Natural Resource</t>
  </si>
  <si>
    <t>Agricultural cooperative;</t>
  </si>
  <si>
    <t>Producer group;</t>
  </si>
  <si>
    <t>Farmer organization;</t>
  </si>
  <si>
    <t>Natural resource group;</t>
  </si>
  <si>
    <t>Financial cooperative;Other</t>
  </si>
  <si>
    <t xml:space="preserve">Farmers organization, </t>
  </si>
  <si>
    <t>water user association (also)</t>
  </si>
  <si>
    <t xml:space="preserve">Natural resource, </t>
  </si>
  <si>
    <t xml:space="preserve">Natural resource; </t>
  </si>
  <si>
    <t xml:space="preserve">Natural resource management, </t>
  </si>
  <si>
    <t xml:space="preserve">Agricultural cooperative, </t>
  </si>
  <si>
    <t>producer group</t>
  </si>
  <si>
    <t>Natural Resource;</t>
  </si>
  <si>
    <t>Womenâ€™s group</t>
  </si>
  <si>
    <t xml:space="preserve">Self-help group, </t>
  </si>
  <si>
    <t>Financial cooperative;Water user association</t>
  </si>
  <si>
    <t>Agricultural cooperative;Financial cooperative;Other</t>
  </si>
  <si>
    <t xml:space="preserve">Natural Resource, </t>
  </si>
  <si>
    <t>financial coop</t>
  </si>
  <si>
    <t xml:space="preserve">Natural resource group, </t>
  </si>
  <si>
    <t>Farmers' organization</t>
  </si>
  <si>
    <t>Agricultural cooperative, Financial cooperative</t>
  </si>
  <si>
    <t xml:space="preserve">Natural Resource Group, </t>
  </si>
  <si>
    <t>Peasant group</t>
  </si>
  <si>
    <t>Milk cooperative;</t>
  </si>
  <si>
    <t>Natural resource management,</t>
  </si>
  <si>
    <t xml:space="preserve">Natural Resources, </t>
  </si>
  <si>
    <t>Natural Resources,</t>
  </si>
  <si>
    <t>Self-help group;</t>
  </si>
  <si>
    <t>Farmers organization;</t>
  </si>
  <si>
    <t>Natural Resource,</t>
  </si>
  <si>
    <t>Natural resouece management</t>
  </si>
  <si>
    <t xml:space="preserve">Natural resource org, </t>
  </si>
  <si>
    <t>;Producer group</t>
  </si>
  <si>
    <t>Natural resource org,</t>
  </si>
  <si>
    <t xml:space="preserve">Natural resource mngmt, </t>
  </si>
  <si>
    <t>Misiko, M., Almekinders, C. J. M., Barker, I., Oggema, J., &amp; Makulama, J. (2011). Kenya: A company, a cooperative and a family enterprise. In P. van Mele, J. W. Bentley, &amp; R. G. Guéi (Eds.), African Seed Enterprises : Sowing the Seeds of Food Security (pp. 142-155). FAO and AfricaRice.</t>
  </si>
  <si>
    <t xml:space="preserve">Lagare, M.G., Talathi, J.M., Deorukhakar, A.C. &amp; Naik, V.G. </t>
  </si>
  <si>
    <t>Impact of women self-help groups (SHGs) on income, employment, investment and saving in south Konkan region.</t>
  </si>
  <si>
    <t>Agricultural updates</t>
  </si>
  <si>
    <t>over 100</t>
  </si>
  <si>
    <t xml:space="preserve">Singh, S. </t>
  </si>
  <si>
    <t>Institutional Innovations in Rice Production and Marketing in India: Experience and Strategies.</t>
  </si>
  <si>
    <t xml:space="preserve">Kassali, R., Adejobi, A.O. &amp; Okparaocha, C.P. </t>
  </si>
  <si>
    <t>Analysis of cooperative financial performance in Ibadan Metropolis, Oyo State, Nigeria</t>
  </si>
  <si>
    <t>Int. J. Coop. Stud</t>
  </si>
  <si>
    <t>Misiko, M., Almekinders, C. J. M., Barker, I., Oggema, J., &amp; Makulama, J.</t>
  </si>
  <si>
    <t xml:space="preserve"> Kenya: A company, a cooperative and a family enterprise. In P. van Mele, J. W. Bentley, &amp; R. G. Guéi (Eds.), African Seed Enterprises : Sowing the Seeds of Food Security (pp. 142-155).</t>
  </si>
  <si>
    <t>enya: A company, a cooperative and a family enterprise.</t>
  </si>
  <si>
    <t>Deepti, &amp; Beena, Y.</t>
  </si>
  <si>
    <t>Economic and nutritional impact of dairy co-operatives</t>
  </si>
  <si>
    <t>Diarying Food Home Sci.</t>
  </si>
  <si>
    <t>Swaziland, Cameroon</t>
  </si>
  <si>
    <t>Coffee, cereal;other</t>
  </si>
  <si>
    <t>Musuya</t>
  </si>
  <si>
    <t>CORPORATE GOVERNANCE PRACTICES AND PERFORMANCE OF COFFEE FARMER'S CO-OPERATIVE SOCIETIES IN KENYA</t>
  </si>
  <si>
    <t xml:space="preserve">Business </t>
  </si>
  <si>
    <t>farmers belonging to agricultural cooperatives are more efficient than independent farmers. The results suggest that member households are in a better position to obtain maximum possible outputs from a given set of inputs used provide embedded support services (i.e., training, information and extension linkages</t>
  </si>
  <si>
    <t>decreases with distance to market, off-farm income and sex of household head (Table A4). It implies that technical efficiency gains from cooperative membership is better responsive for member households with large and irrigated land holding and resides in villages with farmer training centers.</t>
  </si>
  <si>
    <t>needs to extension</t>
  </si>
  <si>
    <t>developing Country Studies</t>
  </si>
  <si>
    <t>government supporting any future programs aimed at poverty alleviation should  take the concepts of bottom â€“ up (problem solving) approach as opposed to top -down (decision making)</t>
  </si>
  <si>
    <t>participation in Non Farm Enterprise increases the household income by 51 per cent</t>
  </si>
  <si>
    <t>Interacademica journal</t>
  </si>
  <si>
    <t xml:space="preserve">better able to address droughts impacts </t>
  </si>
  <si>
    <t xml:space="preserve">journal of human ecology </t>
  </si>
  <si>
    <t>cooperative are available to better develop trust with market buyers, non members operate in low trust and have lower income</t>
  </si>
  <si>
    <t>It was recommended that access to invaluable information and efficient farming to earn high income from farming should be set as priorities in cooperative faming.  Comparatively, those beneficiaries who operated close to the marketing centers, had less trust in buyers, with less farming experience and not members of cooperative organization were likely to experience food insecurity. It was recommended that access to invaluable information and efficient farming to earn high income from farming should be set as priorities in cooperative faming.</t>
  </si>
  <si>
    <t>Comparatively, those beneficiaries who operated close to the marketing centers, had less trust in buyers, with less farming experience and not members of cooperative organization were likely to experience food insecurity. It was recommended that access to invaluable information and efficient farming to earn high income from farming should be set as priorities in cooperative faming.</t>
  </si>
  <si>
    <t xml:space="preserve">Marketing services to ensure input supply; Marketing services to ensure output marketing, </t>
  </si>
  <si>
    <t>viewing economic decision making  through  the  lens  of  the  Mirembe  Kawomera  coffee  cooperative  in  Uganda  reveals  a  market   that  is  socially  embedded  in  a  community  rich  in  social  capital,  or  more  appropriately  social   productive power of labor, rather than one that constitutes a separate market sphere. When  economic incentives encompass a more holistic set of costs and benefits, even those that may  be less tangible, economic activity and strong community tend to be mutually reinforcing.</t>
  </si>
  <si>
    <t>Do Dairy Market Hubs improve smallholder farmers'€™ income? The case of dairy farmers in the Tanga and Morogoro regions of Tanzania</t>
  </si>
  <si>
    <t>Community rotating savings and credit associations as an agent of well-being: a case study from northern Rwanda</t>
  </si>
  <si>
    <t>Returns to Scope? Smallholdersâ€™ Commercialization through Multipurpose Cooperatives in Ethiopia</t>
  </si>
  <si>
    <t xml:space="preserve">adoption of fair trade principles help to settle clear practice rules and provide stabilization of income; cooperative was critical in help to learn new skills and negotiate with markets </t>
  </si>
  <si>
    <t xml:space="preserve">Socio-demographic issues </t>
  </si>
  <si>
    <t>R&amp;D by government or donors: Money invested in national agricultural research and development; Subsidy; Extension services program by government/donors: agricultural extension services; infrastructure development</t>
  </si>
  <si>
    <t>The empirical results show that farmer€™s age, access to credit and irrigation, extension visits, distance to markets are the important positive determinants of participation in farmer groups. Moreover, rice yield is positively and significantly influenced by land, fertilizer, chemicals, rice variety, soil quality and access to irrigation for both farmer group members and nonmembers.</t>
  </si>
  <si>
    <t>With regard to membership in agricultural cooperatives, the result indicates that membership reduces technical inefficiency by about 5 per cent, We consider that this efficiency difference can be due to greater benefit of agricultural cooperatives in farm technology/inputs adoption by lowering costs and improving members€™ access to productive inputs and services improved seeds and access to irrigation</t>
  </si>
  <si>
    <t xml:space="preserve">access to controlled sand mining; more water for crops during lower water levels due to better allocations and water management ; mixed forest and agri production </t>
  </si>
  <si>
    <t>e the material benefits generated do not go beyond the contributions provided by its members, for low contribution groups membership of a RoSCA does not radically alter a member€™s livelihood, nor does it have a major impact on levels of poverty. Nonetheless, belonging to a RoSCA expands financial and social capital, and by doing so has the potential to enhance members'€™ capabilities</t>
  </si>
  <si>
    <t xml:space="preserve">Access to stable markets/buyers;  provided storage to avoid fruit crop destructions </t>
  </si>
  <si>
    <t>available for their farms facilitate farmers'€™ choice of crops. Farmer-to- farmer learning is also encouraged. Water harvesting awareness is perceived as one of the most significant benefits of membership of Avirat. According to the respondents, there has been a marked increase in the use of drip and sprinkler irrigation. This resulted in substantial water saving and decrease in the salinity of soil. Members also</t>
  </si>
  <si>
    <t>The other major technical service that Avirat provides is information dissemination. Avirat uses information technology, particularly the internet, extensively to facilitate timely information needed for farm operations. The nature of information disseminated by Avirat includes economic information such as market trends, prices of commodities in the market and varieties within commodities, stock positions and minimum support prices for various crops One significant and pioneering contribution of Avirat to farming is the provision of weather insurance to the farmers at affordable premiums. Crop insurance in India had otherwise been highly subsidized by the state and distributed unequally (Ghosh, Bhatt, &amp; Yadav, 2008). Since agriculture in this region is rainfed, erratic monsoons have resulted in severe losses and indebtedness, at times leading to suicide by farmers. Farmer members of Avirat reported coming together to form informal networks, pooling produce and transporting it to the city markets, thereby increasing the sale price of the produce. This is consistent with the findings in the literature, which suggest that farmers'€™ associations are preferred over individual farmers for entering into a contract to supply vegetable and dairy products (Landy, 2013).</t>
  </si>
  <si>
    <t>The results of the model indicate that the probability of households' success in feed adoption is positively and significantly affected by mem- bership in multipurpose cooperatives, livestock herd size, diverse use of fodder technologies, education of the head, and exercise in utilizing feed technologies. In most similar studies, cooperative membership is re- ported asoneofthe important factors for technology adoption.A review that examined experiences from 21 cases on agricultural innovation in Africa highlights the presence of strong relation between membership in farmers' organizations and adoption of technologies ( Adekunle et al., 2012 ). Having experience in feed production and utilization improves farmers' agronomic skills for future production and builds their con fi - dence on the expected return. However, unlike to food crops, return from livestock feeds cannot be immediately realized. Mostly it is fully perceived from livestock products after feeding the animals.</t>
  </si>
  <si>
    <t xml:space="preserve">Interestingly, the most commonly used shar in/swapping mechanisms are those that are  based on pre-existing social rela tionships and norms, e.g. familial  ties or frie ndships.  New  economic norms of pasture leasing are present,  but at this time they are not the dominant  mechanism of maintaining mobility and access in  the post-subdivision environment.  Previous  research suggests that land tenure and economic  changes would challenge the ongoing viability  and strength of social and  cultural ties in pastoral societies. While logic suggests that poor hous eholds with fewer animals and less grazing  pressure in their parcels would  have the potential to gain economically from leasing out pastures  to richer producers, there are indications that he rders perceive that richer pastoralists benefit  disproportionately from these arrangements.   Pastoral households ar e actively engaged in  assessing the positive and ne gative tradeoffs associated  with both subdivision and  sharing/swapping/leasing strategies. </t>
  </si>
  <si>
    <t xml:space="preserve">women empowerment, economic motivation , leadership development and changes in attitudes for which members regarded the SHG favorably.  </t>
  </si>
  <si>
    <t>Provide initial back-up to producer orgs. Also: The management-driven advice that agricultural producers are better off in producer organizations thus needs to be tested in real scenarios and must constantly prove its worth in such contexts. It is not a magic silver bullet per se.</t>
  </si>
  <si>
    <t>Seed potato production is an attractive option to improve productivity of farmers as it saves their â€˜unproductive€™ labor used for subsistence cereal production (Ali et al. 2014).  During September€“ November, farmers face food shortages and travel to far-away areas to work as day laborers. But through the intervention, LB-resistant varieties were introduced, and farmers can now produce food during the hunger period, thus making them food-secure during that time. The FFS group members testified that, â€œWe have been able to increase our food stock in the month of October because of potato€.</t>
  </si>
  <si>
    <t>Governments should intensify their efforts to train people in cooperative organization management and constantly monitor and evaluate their progress to ensure sustainability of food production for communities. The governments should further improve education environment in rural areas through introduction of public libraries. Governments should engage earnestly various stakeholders in the agriculture value chains in order to pursue a common purpose in the sector.</t>
  </si>
  <si>
    <t>The economic empowerment of the SHG members included factors such as improved annual savings, debt clearance, freedom from exploitation by moneylenders, a better standard of living, greater security, more money to spend on education, healthcare and welfare, and an ability to support their families financially. About 54% became engaged in income generating activities and, due to the improvement in their income, were then able to increase their annual savings over time.</t>
  </si>
  <si>
    <t xml:space="preserve">technological development, need to develop databases of producers and ensure quality </t>
  </si>
  <si>
    <t>The estimates suggest that the effects of SEWA vary depending on an individual€™s socioeconomic conditions. SEWA members who reside in kutcha, non-permanent houses achieve higher total as well as non-farm income. For these women, SEWA membership increases total income by over 35 per cent.  Results indicate that SEWA members overall achieve 67 per cent larger harvests, but the effect is driven by the poorest participants in kutcha homes.</t>
  </si>
  <si>
    <t>t targeting â€“ which the NRLM currently does not do â€“ that incentivizes these groups of women will improve the programme effectiveness. Government programs must be flexible y to ensure that different types of services are provided in accordance with the needs of different agricultural or rural communities.</t>
  </si>
  <si>
    <t>These results are important in light of the recent effort to expand official support to SHGs under India€™s National Rural Livelihood Mission</t>
  </si>
  <si>
    <t>The following characteristics were statistically significant in the model and have a bearing on water adequacy: Irrigation scheme infrastructure characteristics; location of plot in scheme; water management training; irrigation training; knowledge of government aims; availability of water license; paying water fees; satisfaction with irrigation schedule.</t>
  </si>
  <si>
    <t xml:space="preserve"> proper policy interventions empower WUAs and IMCs to carry out their mandate such as collecting water fees and promoting participation in training, which subsequently facilitates a participatory design of irrigation scheduling, positively influencing water adequacy and promoting routine canal maintenance.  A flexible policy arrangement should prevail so that a balance is created between structured water governance regimes and informal/traditional arrangements, which will create an equilibrium and harmony between the â€˜situation on the ground€™ and the designed structured frameworks. In addition, IMT policy arrangements have to be implemented to motivate farmers to attend farmer training sessions and discussion groups.</t>
  </si>
  <si>
    <t>Cooperative milk is characterized by an average 3.6 percent of fat content, 3.0 percent of protein content, and 25 million cfu/ml. On the other hand, the average individual farmer produce 3.5 liters, with a productivity of 2.5 liters, 5.2 percent of fat content, 3.5 percent of protein content, and 31 million cfu/ml.</t>
  </si>
  <si>
    <t>Since cooperative centers for milk collection and input distribution are located within or in proximity of the urban area, rural farm households have less incentives to join the cooperative. clearly suggests that the cooperative has a positive impact on milk production and productivity, a negative impact on milk nutritional value (fat and protein content) and an insignificant impact on milk hygiene (total bacterial count).</t>
  </si>
  <si>
    <t>proving that indeed the formation of dairy marketing cooperatives can induce the improvement of milk production and productivity, as well as modifications in milk quality. The widespread perception among cooperative managers, extension agents and policy makers is that these tests are simple, cheap but also helpful in promoting on-farm quality management. However, modern management theory (Weaver and Kim, 2001) demonstrates that quality control techniques of the type adopted by these cooperatives are often useless. To a large extent, we attribute productivity gains and quality losses to the fact that dairy marketing cooperatives provide access to subsidies for artificial insemination and live animals in Ethiopia, ultimately promoting farmers€™ adoption of cross-bred cows.</t>
  </si>
  <si>
    <t xml:space="preserve">farmers who had Ownership of mobile phone and access to information (i.e. radio) had a higher tendency to increase the supply of their cassava output to processors by 12.6%. </t>
  </si>
  <si>
    <t>policy bodies should target improving road networks in rural areas, enhancing farmers'€™ access to market information, and increasing membership of farmer association to ensure an active participation of farmers in the direct marketing channels. Also, increasing membership of farmer associations and supporting these associations should be a policy priority to enhance the farmers'€™ participation in direct marketing channels.</t>
  </si>
  <si>
    <t>Infrastructure development projects/investments â€“ roads, energy, water, storage, processing facility Significant weather/climate events (drought, storms, flood);Investment subsidy: Subsidies for investment (that is, credit/loans at a subsidized rate) given to farmers.; Fertilizer subsidy: Subsidies for fertilizer purchase by farmer.; Extension services program by government/donors: agricultural extension services</t>
  </si>
  <si>
    <t>During the peak season, farmers use hired labor which employs local women and young men who earn extra cash.</t>
  </si>
  <si>
    <t>nature based solutions and soil health</t>
  </si>
  <si>
    <t>Extension services, infrastructure development; climate change impacts</t>
  </si>
  <si>
    <t xml:space="preserve"> Water use was efficient in pump irrigation, since it had costs associated with  it.  Lack  of  knowledge  and  technical  skills  hindered  higher  productivity  through  gravity  irrigation.  Accord ing to field surveys in 2009, 4 to 25% of diverted water from springs and rivers did not reach the  farm plot due to problems with water storage, diversion, conveyance and application, as well as due to  problems with the control of night flow in darkness (D erib et al., 2011). By  producing  surplus supply, the community became more involved in Hamusit market activities, which manifested in  consumption  patterns  as  well.  Desired  items  were  clothes,  mobile  phones,  guns,  water  pumps,  and  more cows for the production of milk. Some items were brought in to the region rather than produced  locally.  Before  construction  of  the  dam,  women  shifted  from  producing  local  cotton  clothes  to  buying  industrially  produced  clothes.  As  irrigation  agriculture e  required  more  labor,  men  and  women  started  spending much more time together while cultivating than before the dam, which had some  impact on  relationships inside the family (see below).</t>
  </si>
  <si>
    <t xml:space="preserve"> Documentation  of  local  property  rights  also  gains  importance  in 
the  face  of  competition  over  land  and  water  resources  between  local  farmers  and  foreign  investors 
(Bues  and  Theesfeld,  2012).  Why
le  the  future  impact  of  climate  change  in  the  Ethiopian  highlands 
remains  uncertain  (Shaka,  2008;  Kim  and  Kaluarachchi,  2009;  Eguavoen  and  zur  Heide,  2012),  the 
hydrologic  model  projection  shows  that  large  dams  will  severely  impact  the  hydrology  of  the  pla
ins, 
while  social
-
economic  assessments  at  the  large  Koga  dam  suggest  some  future  social  consequences 
(Eguavoen  and  Tesfai,  2012).  The  studies  indicate  the  value  of  an  approach  that  extends  storage 
capacities  and  considers  small  and  large  schemes  as  complem
entary,  instead  of  eradicating  existing 
systems as a side effect of large dams 
â€“
mainly out of non
-
consideration in planning</t>
  </si>
  <si>
    <t xml:space="preserve">Women€™s responsibility for domestic chores and child rearing have constrain the amount of labor available for these labor-intensive activities which limits the planting of grass and practice of agroforestry. </t>
  </si>
  <si>
    <t>more effort should be done on whether certification should be the focus of market- based efforts to improve the environment in the developing world.</t>
  </si>
  <si>
    <t>strong organizational capacity; communal land from the government; coping mechanisms to deal with challenges in terms of the region€™s lack of land and labor</t>
  </si>
  <si>
    <t>If there is a cooperative that is working well, and whose social benefits (such as those discussed above) are clearly evident, then development practitioners in the same area would not have to duplicate certain training or empowerment programs for the same communities; development practitioners interested in institutional development at the community level could use the social benefits of cooperatives to learn what works and what does not work in terms of collaboration among locals</t>
  </si>
  <si>
    <t xml:space="preserve">if donors want to  provide access to market, commercialization, technological opportunities and productive resources to farmers, then they should encourage policies towards farmer collective action but should be reviewed to avoid further marginalization of women participating in group memberships  </t>
  </si>
  <si>
    <t>The group membership effect on total banana income is positively correlated with farm size, when the effect is expressed in absolute monetary terms. How-ever, as the smallest farms have much smaller banana plots and lower total banana incomes, the relative gain is highest for them. The effects on total household income are not statistically significant for any of the farm size categories, which maybe due to the relatively small subsample sizes.</t>
  </si>
  <si>
    <t>so decried the absence of health centres and
dispensaries. Where these facilities exist, for the most
part, there are hardly competent medical staffs coupled
with the visible dearth of essential drugs and other
logistics. In Nsei Village, for instance, there is only a
clinic that serves a population of about 14,000 people.
The State used to provide subsidies for farmers in the
form of farm implements and fertilizers, construct
Schools and health centers, rehabilitate feeder roads,
provide essential drugs and deploy medical personnel to
rural localities. It would require strategic measures to tackle the root
causes of gender inequalities and remove the barriers
hampering womenâ€™s active participation in community-
driven development. Through village sensitization programs, customs,
beliefs and attitudes that confine women mostly to the
domestic sphere should be addressed. Men should be
exposed to the advantages and fallouts of sharing
household tasks with their spouses for this will permit
women to take up additional entrepreneurial activities
that will be beneficial to the welfare of the household.</t>
  </si>
  <si>
    <t xml:space="preserve">t is worth noting that the VDA and women-led pro- jects have contributed a lot to improving women€™s welfare and political status. These village associations serve as training grounds where women gain experience for future endeavors. </t>
  </si>
  <si>
    <t>Government organizations and other development partners should devise strategies to support these local initiatives and regional networks,</t>
  </si>
  <si>
    <t xml:space="preserve">Thanks to  these contracts, OPs are able to access high quality y inputs  at better price from 4 to 17% lower than prices; extra 12% on the  selling price of each kilogram of maize </t>
  </si>
  <si>
    <t>proving that indeed the formation of dairy marketing cooperatives can induce the improvement of milk production and productivity, as well as modifications in milk quality. The widespread perception among cooperative managers, extension agents and policy makers is that these tests are simple, cheap but also helpful in promoting on-farm quality management. However, modern management theory (Weaver and Kim, 2001) demonstrates that quality control techniques of the type adopted by these cooperatives are often useless. To a large extent, we attribute productivity gains and quality losses to the fact that dairy marketing cooperatives provide access to subsidies for artificial insemination and live animals in Ethiopia, ultimately promoting farmers'€™ adoption of cross-bred cows.</t>
  </si>
  <si>
    <t>Diversification of household€™s livelihood into off-farm and non-farm in general and non-farm livelihood strategy in particular was pinpointed by almost all the respondents as best livelihood strategy to cope from different challenges and to improve their livelihood.</t>
  </si>
  <si>
    <t>Non-farm earnings; human capital (education and
productive family size/labor), financial capital (access to
credit and receiving regular remittance, income from
cultivation of cactus), social capital (membership to
formal cooperatives) and institutional supports (access to
market and business oriented extension service).</t>
  </si>
  <si>
    <t>1) Develop and strengthen non-farm and off-farm target-based livelihood strategies and train farm households to run businesses and engage on activities to cope with drought,  2) Strengthen formal and informal education and vocational training to increase rural household€™s participation in more viable livelihood options; 3) Expand the availability and accessibility of credit through promoting and strengthening cooperatives and give flexible entrance criteria, suitable duration and interest rates; 4) Improve infrastructure, including the acquisition and sharing of information.  5) Train and recruit development agents and female fieldworkers to understand the geographical coverage, gender disparity and numbers of farmers needing agricultural extension services.</t>
  </si>
  <si>
    <t>By joining efforts, the women€™s groups involved in procurement were able to obtain bank loans of Rs. 25,000â€“40,000, depending on the size of the group, to build a small storage facility and a drying yard within their community</t>
  </si>
  <si>
    <t>R&amp;D by government or donors: Money invested in national agricultural research and development; Extension services program by government/donors: agricultural extension services; Other, please specify</t>
  </si>
  <si>
    <t xml:space="preserve"> educate farmers through trainings, 
workshops and seminars. These can be conducted for 
existing groups or before group formation in order to ensure 
they understand the importance and impacts of collective 
action. Such trainings should also sensitize women on the 
key benefits of participation in farmers'€™ groups since they 
seem to participate less in the groups compared to their 
male counterparts. In most parts of Kenya, women have 
many domestic responsibilities which limit their ability 
to participate in group meetings.</t>
  </si>
  <si>
    <t xml:space="preserve">Cooperative members€™ assessments of the benefits of selling milk were largely associated with the cash income it generated. </t>
  </si>
  <si>
    <t xml:space="preserve">Some cited family troubles that resulted from competition between a husband and wife over the income earned from selling milk as an emerging negative consequence of the practice; some concern that men may be grabbing the money at the expense of the family€™s nutritional interests. </t>
  </si>
  <si>
    <t>Cooperative societies should be run as social systems with members involved in planning, decision-making and implementation of programs. This gives such members a sense of belonging. Finally, there is also need to empower or strengthen existing groups, and remove factors that threaten their existence.</t>
  </si>
  <si>
    <t>The results for the first hurdle showed that the gender of the household head has a negative relationship with the probability of a householdâ€™s market participation. This indicates that the probability of market participation reduces if a household is headed by a man. - this was much lesser true for the cooperative members that encouraged women's participation On the other hand, land size, training on agricultural practices, and membership in either a farmers'€™ cooperative or self-help group were found to be positively related to the probability of participation in the bean market.</t>
  </si>
  <si>
    <t>The gender, use of improved inputs, and distance to the border had a negative effect on the commercialized proportion influenced the members of the organizations as well</t>
  </si>
  <si>
    <t>Farmers experienced a significant increase in total production costs per hectare, attributed to the significant increase in labor costs. Often not too big difference between members and non-members as non-members can access inputs and training often</t>
  </si>
  <si>
    <t xml:space="preserve">if donors want to support smallholders integration into Fairtrade certification then they need to promote collaborative effort between cooperatives and local government to further strengthen the impacts created by the Fairtrade initiative.  </t>
  </si>
  <si>
    <t xml:space="preserve">The results also show that farmer age and leasing negatively influence the adoption of fertilizer. Furthermore; although adoption of new tech is present, farmers apply below the recommended fertilizer rates  </t>
  </si>
  <si>
    <t>higher price of their products instead of selling individually, self confidence, understood banking operations to avail credit facility, courage to think independently, understood and managed group activities Purchased mobile phone, Investment on books, Paying fee of children, Spare time for teaching child</t>
  </si>
  <si>
    <t>through self help groups, women are empowered to becoming business women/owners and supplementing their family income. They have acquired various skills such as: leadership, managerial and financial skills and self confidence</t>
  </si>
  <si>
    <t>There have been attempts to organize the informal milk trading through formation of DTA by the government. Although this was meant to streamline milk marketing in the informal systems, this study established that traders affiliated to DTA have continued to operate at individual capacities and with similar practices to the non-DTA traders. It appears doubtful that the major objective was achieved. It seems that traders have no perceived benefits for joining the DTA as seen from the low membership and their unwillingness to participate in the business development training organized by the association. It is possible that even those traders who had joined DTA may have utilized this platform to legitimize their businesses rather than embracing the principle focus. The commodity group trading models, such as associations or cooperatives, are intended to facilitate product assembly, lobby for prices, and seek markets among others. Additionally, platforms like dairy cooperatives become unpopular due to their inability to pay better prices and on timely manner as seen in the informal system which pays higher premiums on cash at delivery (FAO, 2011a; TechnoServe, 2008). The attempt to formalize the traders in order to enhance food safety (Leksmono et al., 2006), appears not to have achieved the desired objective because the dynamics between the formalized traders (DTA) and the non-DTA appeared to be similar</t>
  </si>
  <si>
    <t xml:space="preserve">negative gender implications of farmer groups can be avoided when women are group members themselves. Women's' participation should be encouraged </t>
  </si>
  <si>
    <t>Higher cost per liter was incurred by non-member group than member group in case of both crossbred cow and buffalo. This may be because of higher milk yield of animals maintained by member group. Milk yield was higher in member group because of better feeding and management practices adopted by them. The dairy co-operative societies provide training on good dairy farming practices which is also an important factor which enhances milk yield in case of member group.</t>
  </si>
  <si>
    <t>Intra-household domestic and farm related labor divisions, id not change as a result of co- operative membership and remain disadvantageous for women.</t>
  </si>
  <si>
    <t xml:space="preserve">women€™s membership of the co-operative has a significant positive impact on enhancing capabilities for them, in which found to be economically empowering, which translates into reduced household basic needs insecurity, reduced household food insecurity and leads to a greater sense of relative wellbeing in these women€™s households. Being a member of Pâ€™KWI has a positive impact on agronomic knowledge, adoption of innovative farming techniques and the use of improved seeds among women. </t>
  </si>
  <si>
    <t xml:space="preserve">in that region south west Ethiopia; cooperatives were financially constrained and unable to provide coffee farmers a better price than that received by non-members. - coffee cooperatives in the study area are not in a position to provide sufficient training and technical advice to their members, as a result farmers could not achieve the yield and the possible income benefit that cooperatives members should have realized. - the cooperative leaders lack managerial competencies. </t>
  </si>
  <si>
    <t>perceived discrimination against Tanzanian tea â€˜â€˜quality€™â€™ at the Kenyan auction and thus their distrust of their ability to get a â€˜â€˜fair€™â€™ price for their tea.</t>
  </si>
  <si>
    <t>Production subsidy: Subsidies paid to the farmer to produce agricultural goods.; Other, please specify</t>
  </si>
  <si>
    <t>No single uniform approach will equally impact on farmer livelihoods in a heterogeneous population. Therefore, promotion of activities should be more focused on specific groups of smallholder farmers such as these farm types defined.</t>
  </si>
  <si>
    <t>new skills by learning about additional practices and more efficient practices to produce more  and ensure access to  inputs to seeds</t>
  </si>
  <si>
    <t xml:space="preserve">to improve the community development to address major environmental challenges such as access to water and soil quality improvements </t>
  </si>
  <si>
    <t>The regression analysis shown in Table 1 indicates that, in 2011, there was little income advantage in being a member of a cooperative. There is a slight, less than one percent, gain in income for cooperative members. The gains in net farm level dairy income (self-reported income minus costs) are even stronger; 18.89 US$ per month to 30.56 US$ per month, for a gain of 61.8 percent (&lt;0.01). However, while the gross farm level dairy income for cooperative members in the milkshed is higher in 2015 than that of non-membersâ€”66.67 US$ per month compared to 61.11 US$ per month€”their net farm level dairy income is actually lower; 30.56 US$ per month compared to 34.24 US$ per month.</t>
  </si>
  <si>
    <t>reasonable rates of milk, timely payment to milk producers, and training programs</t>
  </si>
  <si>
    <t>constraints in terms of infrastructural and technical in adoption of improved animal husbandry practices: location of artificial insemination center at distant place, â€˜irregular supply of cattle feed, Ignorance of farmers about clean milk production and lack of knowledge about animal treatment, Lack of guidance for available credit facilities</t>
  </si>
  <si>
    <t xml:space="preserve">this study reveals that women in the dairy cooperatives societies as well as non-members face similar constraints in terms of infrastructural, technical and economical constraints. Furthermore, the Labor requirement for cross bred animals was perceived by the women to be more as compared to deshi animals .  </t>
  </si>
  <si>
    <t>On the other hand, the 1999 Draft Land Policy remains as such and affects land and related  resources management in the traditional land holdings â€“ the Swazi Nation Land. There exists  no land demarcation, the Chief â€™s powers and authorities are not clear and there are no clear  land  rights  or  entitlements  which  renders  SSFAs  vulnerable  to  unfavorable  decisions  by   the Chiefs. Not having clear land rights or titles affects SSFAs in that they cannot use the land  as collateral for attaining credit from financial institutions.</t>
  </si>
  <si>
    <t>The commercialization  of sugarcane within tribal land areas raised the question on who belongs to which commu- nity and what the land demarcations were per each community. These conflicts have resulted  in  delayed  operations,  reduced  sugarcane  production,  and  reduced  income.  This  is  so   because resolving the conflicts required the use of the already limited financial, human and  time  resources  and  delayed  carrying  out  farming  operations  at  the  right  time  (Tsabedze   2005 ). This points to a need for a land policy, which has remained in draft form for a very  long time and has not been implemented.</t>
  </si>
  <si>
    <t>Consequently, the differences in distance, puts farmers who are further away 
(Â±65 
km) from the mill at a comparative disadvantage. This is in contrast to the large scale 
farmers who commonly travel Â±15 
km to the mill. At the mill, climate change has had imply-
cations for an accurate idea of the crop size expected to be crushed. The study also revealed 
that  extreme  climate  events  experienced  in  the  past  few  years  influence  the  start  of  the  
crushing season and the closure of the mills by at least 4â€“6 weeks of normal period. Water  storage  infrastructure  is  very  important  for  drought  conditions,  yet  the  results  
indicate that 89% of the SSFAs farmers surveyed had no on-farm water storage infrastructure. 
The  remaining  11%  claimed  that  the  storage  infrastructure  they  had  was  not  enough  to  
store water for use during drought conditions.</t>
  </si>
  <si>
    <t>Policies that support smallholder asset building and expansion of new arable land could increase productivity, market participation and sales volume by smallholder farmers. Proportional transaction costs associated with market access, such as distance to nearest market, have significant negative effects on market participation and marketed supply. This was also found in previous studies. Similarly, fixed transaction costs associated with market information, such as access to communication assets and ownership of transport, have significant effects on market participation. Providing better access to markets by improving road infrastructure could be an important policy option to reduce transaction costs and enable the smallholder producers to realize the benefits associated with maize and pigeon pea marketing. The importance of public assets and services such as farmer association and the availability of credit in influencing market participation and marketed surplus call for promotion of institutional innovations and improving credit delivery systems.</t>
  </si>
  <si>
    <t>Positive household wealth- likelihood of using wholesalers relative to brokers- strengthen farmers'€™ bargaining power.</t>
  </si>
  <si>
    <t xml:space="preserve">Policies aimed at increased investment in rural infrastructure and improved market information systems could reduce transaction cost barriers. As well as, policies that improve farm households€™ wealth creation could enhance stallholders€™ market access and channel selections. Policymakers could consider promoting farmers'€™ associations or groups by linking such farmers to markets through technology transfer and improved bargaining power. </t>
  </si>
  <si>
    <t>government activities should focus on supporting women cooperatives that provide women resources to education/skill acquisition, land access to credits and technical assistance which would be in the interest of a sustained community and national development.</t>
  </si>
  <si>
    <t>While the current study can be associated with the second literature category, its
policy implications point to the combination of the two policy approaches. In other words,
cooperatives established to address the external constraints could also play a significant
role in addressing internal constraints (aspirations). This implies that when designing
such interventions (establishing collective action groups such as a cooperative business),
it is wise to consider how it can also enhance individuals'€™ aspirations, believes or self-esteem
that are key factors affecting future-oriented behaviors, such as willingness
to invest to improve one€™s own living standard. Furthermore, the study advises that
cooperatives (collective action groups) are important development instruments that can
be used to overcome both internal and external constraints that poor people have been
facing.</t>
  </si>
  <si>
    <t>cooperatives clearly indicate that cooperatives have been delivering better social services to the community using the premium they earn from the certifications. They have been investing the premiums on schools, health center, and clean water development and thus contributed to social developments that might have resulted in an increased level of members€™ satisfaction and commitment. In fact, according to some of the group discussions, the major reason farmers like cooperatives is for its price stabilizing roles The farmers stated that if there were no cooperatives the private traders could have put them out of production since the traders usually offer very low prices for their coffee</t>
  </si>
  <si>
    <t>depends on the mil transportation costs of the milk to the processing centers; this costs often make it attractive for farmers to join a cooperative to make the costs affordable given also access to better markets; The current results showed that provision of market information by milk collection centers that were managed by dairy cooperative unions and licensed raw milk traders positively and significantly (P â‰¤ 0.01) influenced the proportions of milk farmers sold to the formal channel. Market information originating from these sources was timely and reliable compared to other sources. Similarly, Omiti et al (2009) observed that the use of market information generated by certain marketing channels increased the output sales of the farmers in the market.</t>
  </si>
  <si>
    <t>The study recommends public investment in infrastructure development, such as roads and electricity to support formal milk marketing. Further, farmer trainings and extension services activities tailored towards quality and quantity milk production and handling should be stepped up by government and other development partners to increase surplus milk production for sale in formal channel. Farmer Institutional capacity building through mobilization of farmers into cooperatives for collective marketing in areas where they are nonexistent should be prioritized. A detailed study to assess the impact of channel choices on dairy farmer€™s social and economic welfares should be carried in Kiruhura district.</t>
  </si>
  <si>
    <t xml:space="preserve">positive impacts of shared storage in terms of improved food availability and also to engaged more farmers </t>
  </si>
  <si>
    <t>risks sources such as: fluctuations in prices, pests and disease, climatic condition, Market failure, Insufficient family labor,  illness of household member</t>
  </si>
  <si>
    <t>this study identified results for which self help groups played a major role in  in financing cassava processing among rural women in Nigeria. As a result, this social network allowed women to manage, seek financing, helped them secure funds for future investments while contributing to the household well-being and poverty alleviation</t>
  </si>
  <si>
    <t>Fertilizer subsidy: Subsidies for fertilizer purchase by farmer.; Other, please specify</t>
  </si>
  <si>
    <t>professionalization of small-scale seed producers to promote a more lateral seed distribution from many points at community level. It brought farmers into seed development activities and trained them in seed production. It thus built farmers'€™ capacity, which is an essential step towards any professionalization. But the intervention was less successful in developing seed businesses to service local communities. Farmers, extension agents and researchers said most of the formal seed producers abandoned their seed businesses after the project and subsidies ended.</t>
  </si>
  <si>
    <t>The actual seed management varied from one farmers'€™ association to another, but it often excluded some farmers. For example, in Bokariya-Tassen the farmers'€™ association loaned seed to farmers at an interest rate of 20%, compared to the 50â€“100% charged by informal money lenders. However, only group members could borrow seed from the association. In Sangaran, 1.5 km from Bokariya-Tassen, the chairman charged 100% interest on seed loans.</t>
  </si>
  <si>
    <t>The centralized seed dissemination during the state-led intervention did not service
farmers from remote areas. The NGO-led intervention improved on that by training
small-scale seed producers in order to multiply and decentralize seed distribution
points at the community level. As our findings show this organizational setting
successfully built on the capacity of the farmers involved, which is essential to sustain
the process of professionalizing small-scale seed production and distribution. However,
the actual objective of establishing seed enterprises received insufficient attention. With the NGO-led intervention, the formal seed producers
were indeed promoted as alternatives to reduce the costs of production of seed of
improved varieties. Most of them have left their seed enterprise after subsidies ended.
The few remaining formal seed producers offered seed at a price that smallholders
could not afford, because of expensive inputs (chemicals) required. The high seed
production costs, passed on in the final seed prices, prevent farmers from buying
formal seed (see also Almekinders et al., 2007; Ndjeunga, 2002). In addition to the
high price of seed from the formal sector, several studies reported farmers'€™ reluctance
to pay more than the grain price for quality seed, especially that of self-pollinated crops
(Almekinders</t>
  </si>
  <si>
    <t>reforestation programs to conserve forests,  management through PFM to local communities, introduction of benefit sharing arrangements such as PELIS; and adop- tion of ecosystem approach to management of forests</t>
  </si>
  <si>
    <t>Government should analyze feasibility of creating an apex organization; national financing should give special treatment to poultry cooperatives; Government agencies in poultry sector should establish links to primary producers; agricultural universities should give special priority to cooperatives when conducting extension</t>
  </si>
  <si>
    <t>Infrastructure development, climate change impacts; Changes in local administration; Other, please specify</t>
  </si>
  <si>
    <t xml:space="preserve">t on an average a WSHG household was spending about 1.35 hours in a day before joining the group. This mean time spent on various activities of animal husbandry increased to 1.8 hours after joining the group. There was maximum increase in the number of household items like radio, black &amp; white TV and CD player. 17.14 per cent member households had converted their kutcha houses to semi pucca or pucca houses after joining the group.  About 19.29 per cent member households had purchased vehicles after joining SHGs. The mean difference in the annual household income from livestock rearing and the total annual household income between pre and post-SHG period was found to be statistically significant. </t>
  </si>
  <si>
    <t>*Combined production of staple food and cash crop is a favorable opportunity for the organization of collective actions.
*understand the way collective action in its different forms interacts with land tenure and food security.
*The role of meetings and training provided by the association, both considered to be crucial; although the latter should be improved.
*Producer Organization production support services can enhance the farmers'€™ positioning in the local market and their bargaining power in the supply chain.
*The availability of stored facilities is a crucial asset because it allows farmers to choose whether and when sell their products.</t>
  </si>
  <si>
    <t>Infrastructure development projects/investments â€“ roads, energy, water, storage, processing facility Significant weather/climate events (drought, storms, flood);Provided access to education (affordable, free);Extension services program by government/donors: agricultural extension services; Food and product safety standards introduction/enforcement; Changes in local administration; Other, please specify</t>
  </si>
  <si>
    <t>As  was  the  case  in  the  ComoÃ©  system,  today,  especially  during  periods  of  water  stress,  frustration  and  tensions  run  high  among  water  users.  With  increasing  uncertain ty,  frequent  extreme  events,  and  decreasing  storage  availability  due  to  sedimentation  the  pressure  on  the  water  resources  is  likely  to  increase, resulting in a higher possibility of conflicts. A recent study (Mvondo - Ayissi, 2010) revealed that  some farmers of Zam even wish for a return to the pre - dam situation (they  ' hope ' for the silting up of  the  reservoir),  so  that  they  may  recover  the  lands  they  had  previously  occupied.  Each  group  is  denigrating  the  other.  Upstream  users  in  particular  are  criticized  for their  irrigation  practices  that  are  said  to  encourage  sedimentation  of  the  dam  and  pollution  â€“ reproaches  that  have  been  echoed  by  a  national newspaper ( Sidwaya, 2008 , 2010</t>
  </si>
  <si>
    <t>IWRM  implementation  in  Burkina  Faso  has  been  synonymous  with  the  management  of  reservoirs  and   other   water   bodies,   and   hence   wit h   irrigated   agriculture.   This   is   not   surprising   given   the  prominence of reservoirs (more than 1300) in the country and their crucial contribution to its water and  food  security.  It  also  reflects  the  concern  of  the  government  to  minimize  conflicts  and  ensure e  the  sustainable  and  productive  management  of  these  water  bodies.  The  decision  to  initially  focus  the  responsibility of the CLE on reservoirs and not  on  sub - basins may also be viewed as a first step in IWRM  implementation and a  ' training ground ' prior to  scaling up to the higher level</t>
  </si>
  <si>
    <t xml:space="preserve">Concerted efforts should be undertaken by the major intervening agencies, namely women€™s organizations (WOs) and more importantly by cooperatives aiming at stimulating the process of women empowerment. Interventions should be in the nature of legislative, planning, programme or structural steps to provide greater opportunities to reduce gender based domestic violence practices against women and enhance confidence and interest of women to claim for their legal rights. </t>
  </si>
  <si>
    <t xml:space="preserve">Women benefits with organized help and access through community groups </t>
  </si>
  <si>
    <t xml:space="preserve">role of women's groups to help with addressing climate change impacts locally </t>
  </si>
  <si>
    <t xml:space="preserve">There is an improvement in the awareness of various income generating programs by govt. and non govt agencies after joining SHG ï‚· There is an impact of SHG on the decision making abilities of women on the purpose of utilizing the loan  ï‚· There is an impact of SHG on the women's€™ capabilities to decide on the infrastructure of her home ï‚· There is an impact of SHG on the decision making abilities of women in deciding household purchases ï‚· There is an impact of SHG on the women's€™ abilities to express opinion on family planning matters in the household ï‚· There is no impact of SHG on women regarding participation in village meetings ï‚· There is an impact of SHG on women regarding participating in voting process. ï‚· There is an impact of SHG on women in taking a stand on social issues ï‚· There is an impact of SHG on women being considered for solving issues of other groups in the community ï‚· There is an impact of SHG on women in voicing their opinions for improving their SHGs </t>
  </si>
  <si>
    <t xml:space="preserve">lower by cacao/ 20% production for non-members </t>
  </si>
  <si>
    <t>fair trade relations were established and NASFAM was selling into the UK through major supermarkets, the financial and physical capital of the organization has been continually improved</t>
  </si>
  <si>
    <t xml:space="preserve">upfront certification costs that farmers in the cooperatives had to pay, at times decreased the tangible gains for farmers. Limited resources and infrastructure to deal with the aflatoxins issues in groundnuts (processing capacities)- consumer quality demands in export markets-   </t>
  </si>
  <si>
    <t xml:space="preserve">previous women's groups in the region that they could build on and women's new what to expect </t>
  </si>
  <si>
    <t>it suggests that the group members could have used more technology for processing, but the availability of the technology became limited as the group grew</t>
  </si>
  <si>
    <t>Positive impacts even on women with low education/illiterate in terms of increase in income</t>
  </si>
  <si>
    <t>The government, private sector, local water users and other stakeholders themselves need to sit to- gather to dialogue and agree on the basis, modality, pol- icy and procedures for managing water resources.</t>
  </si>
  <si>
    <t>this study suggests that policy-makers should consider gender, family size, education level, income from the forest, distance of the forest from home, restriction on charcoal, timber harvesting and elite domination, in strategy implementation to improve the level of forest users€™ participation in forest management activities.</t>
  </si>
  <si>
    <t xml:space="preserve">the cooperative has the capacity to purchase large quantity of honey and beekeepers€™ expectations of future benefits like share dividend for those households who supply more honey; cooperatives have honey collection centers in each kebeles/nearby kebeles to collect honey at farm gate that reduces the transportation cost of beekeepers; </t>
  </si>
  <si>
    <t>Cash transfer: Money given unconditionally or conditionally to a household or individual.; Production subsidy: Subsidies paid to the farmer to produce agricultural goods.</t>
  </si>
  <si>
    <t>introduce participatory planning processes and  finance priority activities identified through the  involvement of the entire community; 
â€¢   develop self-reliant community institutions to manage implementation of project activities and sustain further  development in the long term; 
â€¢   strengthen the involvement of women, focusing on  building up women€™s activities through savings and  credit self help groups and integration of women into the mainstream activities; and 
â€¢   change the attitudes and behavior of the principal promoters of development in the region.</t>
  </si>
  <si>
    <t>government activities can support community enterprise organization that enhances women€™s productive capabilities, leadership skills and social learning abilities</t>
  </si>
  <si>
    <t>increasing transportation costs, limited access to relevant technology that is increasingly expensive, increasing regional and global competition</t>
  </si>
  <si>
    <t>If we take the arguments by Besley et al. (2012) and Markussen (2010) for granted, this could reflect the importance of political connections in the village in accessing the cooperative channel. Furthermore, larger land ownership increases the likelihood of supplying the cooperative in this setting in Punjab â€“ which is consistent with Basu and Chakrabortyâ€™s (2008) earlier finding</t>
  </si>
  <si>
    <t xml:space="preserve">As a  Fairtrade   certified   exporter,   the   company   wo rked   with   multiple   Fairtrade   certified    farmer€™s organizations. This was also a risk  spreading strategy in case one of the farmer€™s  organizations  was  decertified.  Another  reas on  for  creating  a  limited  company  was  the   need to invest in pre-cooling equipment and a packing line. In order to be competitive in  export,  it  was  necessary  to  apply  for  a  tax  exemption,  granted  under  the  investment   promotion  law,  which  was  only  granted  to   new  investments  by  limited  companies.  </t>
  </si>
  <si>
    <t>One additional acre of land owned increases women€™s probability of becoming a member of BJC by about 30 percentage points (column 1) compared to 20 percentage points for any other cooperative members (column 2). The positive effect of smallholdersâ€™ resource endowment on participation in cooperatives aligns with previous findings of Wollni and Zeller (2007), Bernard and Spielman (2009), and Fischer and Qaim (2012). This is plausible because women with larger farms may be more inclined to participate in collective marketing because of the larger perceived gains from improved access to markets, related inputs, and extension servicesHowever, women highly committed to advance their agricultural production skills through training are more likely to be aware of and attracted to perceived gains of cooperative membership. Group size and the groups€™ distance to markets, did not influence trading with the cooperative. However, female group homogeneity positively affected members'€™ decision to sell their coffee to the cooperative, indicating that a greater share of women within producer groups can be particularly effective for ensuring (other) women members'€™ loyalty to the organization. Moreover, wet-processing coffee has a positive effect, which reflects women€™s larger ability and incentive to invest in upgrading their coffee production through inputs and equipment. Because the cooperative supports the acquisition of mini washing stations and drying racks through credit and extension services, this result may also indicate that reprocity motives play a role here.</t>
  </si>
  <si>
    <t>There is evidence for competition and noncooperation between spouses over coffee sales, as 24 percent of wives sold unprocessed coffee at a lower price (to private buyers) to avoid their husband â€œstealingâ€ the coffee. In turn, 17 percent of husbands took coffee in the last year and sold it at a lower price to get the money before their wife. results suggest that women€™s ability to intensify their participation within cooperatives would benefit from more gender-equal household relations. Thus, one way for cooperatives to strengthen women members'€™ capacity and willingness to increase commitment, and contribute to the expansion of the cooperative€™s capital base, may lie in raising women€™s social position within the household.</t>
  </si>
  <si>
    <t>Because the
cooperative financed members'€™ wet-processing equipment and facilitated
post-harvest training, it suggests that members reward these cooperative
investments. Unlike recent studies that point to group characteristics,
this contribution demonstrates the embeddedness of collective action in
gender relations and the positive value of women€™s active participation for
agricultural marketing cooperatives.</t>
  </si>
  <si>
    <t>We find that cooperative membership increases annual farm income by 40% to 46%.The impact of cooperative membership on farm income is increasing with landownership up to landholdings of about 0.5 hectare and decreasing thereafter. Because approximately 80% of the sampled households own less than 0.5 hectares of land, the income effect of cooperative membership is largely increasing with households'€™ landholdings but at a decreasing rate.</t>
  </si>
  <si>
    <t>Distance to the market has a significant negative effect on the probability of cooperative membership, with every hour farther away from the market decreasing the likelihood of cooperative membership by 12 percentage points. These results indicate that cooperative membership is biased toward less remote farm-households and farm-households with more human capital and that, hence, the agricultural cooperatives under study are to some extent exclusive. Remoteness seems to be a constraint for cooperative membership. Farm-households farther away from the market are less likely to be organized in cooperatives, although those households face higher transactions costs, which likely makes cooperative marketing and input acquisition</t>
  </si>
  <si>
    <t>In a context of widespread soil erosion, numerous Rural Producer Organization maintain tree nurseries.</t>
  </si>
  <si>
    <t>-improving the marketing performance of cooperatives will be an important area to increase farmers'€™ incentive for market participation
- efforts to increase members with a larger asset base (e.g. livestock) in (marketing) cooperatives will improve their effectiveness without compromising inclusiveness
-it should be noted that the inclusiveness of land-poor households in (marketing) cooperatives will be at the expense of their effectiveness in terms of providing fertilizer at least cost; and expanding marketing cooperatives to areas where there are competitive input and output markets will increase their effectiveness.</t>
  </si>
  <si>
    <t>Grasp the diversity of smallholder farmers and their needs Participate in local policy development and implementation (e.g. enabling environment); Organize producers for seed potato and input supply and marketing Joint on-farm trials with researchers Voluntary farmer extension workers</t>
  </si>
  <si>
    <t>Local POs play a key role in a country like Rwanda: they are more than any other organization able to grasp the complex diversity of farmer households and the strategies they use to deal with constraints, to assess their needs, and to provide well adapted
services and advice.</t>
  </si>
  <si>
    <t xml:space="preserve">although coffee production does not play significant role in farmers' revenue anymore; members join coffee production cooperative for the indirect benefits of procuring resources that will benefit other subsistence crops, thus influence food security and other livelihoods (support school fees for the children) </t>
  </si>
  <si>
    <t>Majority of men had animal health care and management constraint followed by  personal constraint ,organizational constraint, educational constraint and milk supply and payment constraint where as majority of women had educational constraint  followed by personal, animal healthcare and  management, milk supply and payment constraint and organizational constraint, respectively</t>
  </si>
  <si>
    <t>A third of households faced with income crisis have resorted to increased forest extraction activities to cope with income loss. Besides, the exclusion of forest income resulted in the highest increase in income inequality (18,4%) indicating the role of forests in equalizing household income.</t>
  </si>
  <si>
    <t>in 2006, the average household income increased from 30,962 rupies to 54,474 rupies. Average household assets increased from 20,345 rupes to 34, 302 rupies</t>
  </si>
  <si>
    <t>Rural natural resource management (RNRM) and social capital: contribution of grassroots women's organisations in rural India</t>
  </si>
  <si>
    <r>
      <t>Indian J. Ecol</t>
    </r>
    <r>
      <rPr>
        <sz val="10"/>
        <color theme="1"/>
        <rFont val="Times New Roman"/>
        <family val="1"/>
      </rPr>
      <t xml:space="preserve">. </t>
    </r>
  </si>
  <si>
    <r>
      <t xml:space="preserve">Abate, G. T., Francesconi, G. N. &amp; Getnet, K. Impact of Agricultural Cooperatives on Smallholders' Technical Efficiency: Empirical Evidence From Ethiopia. </t>
    </r>
    <r>
      <rPr>
        <i/>
        <sz val="10"/>
        <color theme="1"/>
        <rFont val="Times New Roman"/>
        <family val="1"/>
      </rPr>
      <t>Ann. Public Coop. Econ.</t>
    </r>
    <r>
      <rPr>
        <sz val="10"/>
        <color theme="1"/>
        <rFont val="Times New Roman"/>
        <family val="1"/>
      </rPr>
      <t xml:space="preserve"> </t>
    </r>
    <r>
      <rPr>
        <b/>
        <sz val="10"/>
        <color theme="1"/>
        <rFont val="Times New Roman"/>
        <family val="1"/>
      </rPr>
      <t>85</t>
    </r>
    <r>
      <rPr>
        <sz val="10"/>
        <color theme="1"/>
        <rFont val="Times New Roman"/>
        <family val="1"/>
      </rPr>
      <t>, 257-286              doi:10.1111/apce.12035 (2014).</t>
    </r>
  </si>
  <si>
    <t>Abdul Rahaman, A. &amp; Abdulai, A. Do farmer groups impact on farm yield and efficiency of smallholder farmers? Evidence from rice farmers in northern Ghana. Food Policy. 81, 95-105 https://doi.org/10.1016/j.foodpol.2018.10.007 (2018).</t>
  </si>
  <si>
    <r>
      <t xml:space="preserve">Abebaw, D. &amp; Haile, M. G. The impact of cooperatives on agricultural technology adoption: Empirical evidence from Ethiopia. </t>
    </r>
    <r>
      <rPr>
        <i/>
        <sz val="10"/>
        <color theme="1"/>
        <rFont val="Times New Roman"/>
        <family val="1"/>
      </rPr>
      <t>Food Policy</t>
    </r>
    <r>
      <rPr>
        <sz val="10"/>
        <color theme="1"/>
        <rFont val="Times New Roman"/>
        <family val="1"/>
      </rPr>
      <t xml:space="preserve">. </t>
    </r>
    <r>
      <rPr>
        <b/>
        <sz val="10"/>
        <color theme="1"/>
        <rFont val="Times New Roman"/>
        <family val="1"/>
      </rPr>
      <t>38</t>
    </r>
    <r>
      <rPr>
        <sz val="10"/>
        <color theme="1"/>
        <rFont val="Times New Roman"/>
        <family val="1"/>
      </rPr>
      <t>, 82-91 (2013).</t>
    </r>
  </si>
  <si>
    <t>Abu, B.M., Issahaku, H. &amp; Nkegbe, P.K. Farmgate versus market centre sales: a multi-crop approach. Agric. Econ. 4, 21 https://doi.org/10.1186/s40100-016-0065-6 (2016).</t>
  </si>
  <si>
    <r>
      <t>Acharya, A. &amp;  Samantray, P. Role of SHGs in empowering tribal women among farming communities of Gajapati district of Odisha</t>
    </r>
    <r>
      <rPr>
        <i/>
        <sz val="10"/>
        <color theme="1"/>
        <rFont val="Times New Roman"/>
        <family val="1"/>
      </rPr>
      <t>. Asian J. Home Sci</t>
    </r>
    <r>
      <rPr>
        <sz val="10"/>
        <color theme="1"/>
        <rFont val="Times New Roman"/>
        <family val="1"/>
      </rPr>
      <t xml:space="preserve">. </t>
    </r>
    <r>
      <rPr>
        <b/>
        <sz val="10"/>
        <color theme="1"/>
        <rFont val="Times New Roman"/>
        <family val="1"/>
      </rPr>
      <t>8</t>
    </r>
    <r>
      <rPr>
        <sz val="10"/>
        <color theme="1"/>
        <rFont val="Times New Roman"/>
        <family val="1"/>
      </rPr>
      <t>, 379-382 (2013).</t>
    </r>
  </si>
  <si>
    <r>
      <t xml:space="preserve">Adejo, P.E., Adejo, E. G. &amp; Shaibu, U. M. Assessment of gender access to agricultural loans from cooperative societies in Dekina Local Government Area of Kogi State, Nigeria. </t>
    </r>
    <r>
      <rPr>
        <i/>
        <sz val="10"/>
        <color theme="1"/>
        <rFont val="Times New Roman"/>
        <family val="1"/>
      </rPr>
      <t>Agrekon</t>
    </r>
    <r>
      <rPr>
        <sz val="10"/>
        <color theme="1"/>
        <rFont val="Times New Roman"/>
        <family val="1"/>
      </rPr>
      <t xml:space="preserve">. 46-1 (2017).  </t>
    </r>
  </si>
  <si>
    <r>
      <t xml:space="preserve">Aderounmu, R.A., Oyedemi, O.A. &amp; Adeleke, M.S. The experience and response of co-operative societies to poverty eradication in Eruwa in Ibarapa Region of South-western Nigeria. </t>
    </r>
    <r>
      <rPr>
        <i/>
        <sz val="10"/>
        <color theme="1"/>
        <rFont val="Times New Roman"/>
        <family val="1"/>
      </rPr>
      <t>Dev. Country Stud</t>
    </r>
    <r>
      <rPr>
        <sz val="10"/>
        <color theme="1"/>
        <rFont val="Times New Roman"/>
        <family val="1"/>
      </rPr>
      <t xml:space="preserve">. </t>
    </r>
    <r>
      <rPr>
        <b/>
        <sz val="10"/>
        <color theme="1"/>
        <rFont val="Times New Roman"/>
        <family val="1"/>
      </rPr>
      <t>4</t>
    </r>
    <r>
      <rPr>
        <sz val="10"/>
        <color theme="1"/>
        <rFont val="Times New Roman"/>
        <family val="1"/>
      </rPr>
      <t>, 1-8 (2014).</t>
    </r>
  </si>
  <si>
    <t>Agrawal, R., Raju, K.V., Reddy, K.P., Srinivasan, R. &amp; Sriram, M.S. Member-funds and cooperative performance. J. Rural Dev. 1-17 http://www.ruralfinanceandinvestment.org/sites/default/files/1157043683813_Member_funds_and_cooperative_performance.pdf (2002).</t>
  </si>
  <si>
    <t>Aku, A., Mshenga, P., Afari-Sefa, V. &amp; Ochieng, J. Effect of market access provided by farmer organizations on smallholder vegetable farmer’s income in Tanzania. Cogent Food Agr. 4 https://doi.org/10.1080/23311932.2018.1560596 (2018).</t>
  </si>
  <si>
    <t>Alemu, A.E. &amp; Adesina, J.O. In Search of Rural Entrepreneurship: Non-farm Household Enterprises (NFEs) as Instruments of Rural Transformation in Ethiopia.  Afr. Dev. Rev. 29, 259-271 https://doi.org/10.1111/1467-8268.12255 (2017).</t>
  </si>
  <si>
    <r>
      <t xml:space="preserve">Ali, M.H., Chakrabarty, D., Choudhury, M.A. &amp; Banerjee, B.N. Features of Self-Help Groups (SHGs) of Ghoragachha village of Nadia district West Bengal - a case study. </t>
    </r>
    <r>
      <rPr>
        <i/>
        <sz val="10"/>
        <color theme="1"/>
        <rFont val="Times New Roman"/>
        <family val="1"/>
      </rPr>
      <t>J. Interacademicia.</t>
    </r>
    <r>
      <rPr>
        <b/>
        <sz val="10"/>
        <color theme="1"/>
        <rFont val="Times New Roman"/>
        <family val="1"/>
      </rPr>
      <t xml:space="preserve"> 17</t>
    </r>
    <r>
      <rPr>
        <sz val="10"/>
        <color theme="1"/>
        <rFont val="Times New Roman"/>
        <family val="1"/>
      </rPr>
      <t>, 198-204 (2013).</t>
    </r>
  </si>
  <si>
    <t>Alio, D., Okiror, J.J., Agea, J.G., Matsiko, F.B. &amp; Ekere, W. Influence of social networks and social support on credit utilization in the Savings and Credit Cooperatives in Soroti District, Uganda. J. Agr. Ext. Rural Dev. 10, 54-60 https://doi.org/10.5897/jaerd2017.0877 (2018).</t>
  </si>
  <si>
    <r>
      <t xml:space="preserve">Amalendu, J. &amp; Satyapriya, R. Water rights in Deccan Region - insights from Baliraja and other water institutions.  </t>
    </r>
    <r>
      <rPr>
        <i/>
        <sz val="10"/>
        <color theme="1"/>
        <rFont val="Times New Roman"/>
        <family val="1"/>
      </rPr>
      <t>Econ. Political Wkly</t>
    </r>
    <r>
      <rPr>
        <sz val="10"/>
        <color theme="1"/>
        <rFont val="Times New Roman"/>
        <family val="1"/>
      </rPr>
      <t xml:space="preserve">. </t>
    </r>
    <r>
      <rPr>
        <b/>
        <sz val="10"/>
        <color theme="1"/>
        <rFont val="Times New Roman"/>
        <family val="1"/>
      </rPr>
      <t>40</t>
    </r>
    <r>
      <rPr>
        <sz val="10"/>
        <color theme="1"/>
        <rFont val="Times New Roman"/>
        <family val="1"/>
      </rPr>
      <t>, 149-156 (2005).</t>
    </r>
  </si>
  <si>
    <r>
      <t>Amin, G.H. Progress and development of cooperative movement in Gujarat</t>
    </r>
    <r>
      <rPr>
        <b/>
        <sz val="10"/>
        <color theme="1"/>
        <rFont val="Times New Roman"/>
        <family val="1"/>
      </rPr>
      <t xml:space="preserve">. </t>
    </r>
    <r>
      <rPr>
        <i/>
        <sz val="10"/>
        <color theme="1"/>
        <rFont val="Times New Roman"/>
        <family val="1"/>
      </rPr>
      <t>Coop. Sugar</t>
    </r>
    <r>
      <rPr>
        <sz val="10"/>
        <color theme="1"/>
        <rFont val="Times New Roman"/>
        <family val="1"/>
      </rPr>
      <t xml:space="preserve">. </t>
    </r>
    <r>
      <rPr>
        <b/>
        <sz val="10"/>
        <color theme="1"/>
        <rFont val="Times New Roman"/>
        <family val="1"/>
      </rPr>
      <t>36</t>
    </r>
    <r>
      <rPr>
        <sz val="10"/>
        <color theme="1"/>
        <rFont val="Times New Roman"/>
        <family val="1"/>
      </rPr>
      <t>, (2005).</t>
    </r>
  </si>
  <si>
    <r>
      <t xml:space="preserve">an der Waal, J.W.H. and Zongo, A. Developing a fresh mango export value chain with west-african smallholder mango farmers. </t>
    </r>
    <r>
      <rPr>
        <i/>
        <sz val="10"/>
        <color theme="1"/>
        <rFont val="Times New Roman"/>
        <family val="1"/>
      </rPr>
      <t>Acta Hortic</t>
    </r>
    <r>
      <rPr>
        <sz val="10"/>
        <color theme="1"/>
        <rFont val="Times New Roman"/>
        <family val="1"/>
      </rPr>
      <t xml:space="preserve">. </t>
    </r>
    <r>
      <rPr>
        <b/>
        <sz val="10"/>
        <color theme="1"/>
        <rFont val="Times New Roman"/>
        <family val="1"/>
      </rPr>
      <t>895</t>
    </r>
    <r>
      <rPr>
        <sz val="10"/>
        <color theme="1"/>
        <rFont val="Times New Roman"/>
        <family val="1"/>
      </rPr>
      <t>, 283-291 (2011) DOI: 10.17660/ActaHortic.2011.895.35</t>
    </r>
  </si>
  <si>
    <t>Anim, F.D.K., Chauke, P.K. &amp; Aluwani, M. Analysis of factors responsible for access to food security by beneficiaries of cooperatives: a multinomial logit approach. Hum. Ecol. 54, 35-40 https://doi.org/10.1080/09709274.2016.11906984 (2016).</t>
  </si>
  <si>
    <r>
      <t xml:space="preserve">Arora, S. &amp; Bhogal, T.S. Economics of production and marketing of milk products in cooperative sector. </t>
    </r>
    <r>
      <rPr>
        <i/>
        <sz val="10"/>
        <color theme="1"/>
        <rFont val="Times New Roman"/>
        <family val="1"/>
      </rPr>
      <t>Asian J. Diary Food Res</t>
    </r>
    <r>
      <rPr>
        <sz val="10"/>
        <color theme="1"/>
        <rFont val="Times New Roman"/>
        <family val="1"/>
      </rPr>
      <t>. 195-198 (2013).</t>
    </r>
  </si>
  <si>
    <r>
      <t xml:space="preserve">Asokhan, M., Ranganathan, G., Iqbal, I.M.D. &amp; Prabu, J.V. Rural women self-help group members - a profile analysis. </t>
    </r>
    <r>
      <rPr>
        <i/>
        <sz val="10"/>
        <color theme="1"/>
        <rFont val="Times New Roman"/>
        <family val="1"/>
      </rPr>
      <t>Madras Agr. J</t>
    </r>
    <r>
      <rPr>
        <sz val="10"/>
        <color theme="1"/>
        <rFont val="Times New Roman"/>
        <family val="1"/>
      </rPr>
      <t xml:space="preserve">. </t>
    </r>
    <r>
      <rPr>
        <b/>
        <sz val="10"/>
        <color theme="1"/>
        <rFont val="Times New Roman"/>
        <family val="1"/>
      </rPr>
      <t>95</t>
    </r>
    <r>
      <rPr>
        <sz val="10"/>
        <color theme="1"/>
        <rFont val="Times New Roman"/>
        <family val="1"/>
      </rPr>
      <t>, 108-113 (2008).</t>
    </r>
  </si>
  <si>
    <t>Auerbach N.N., Delicious Peace Coffee:  Marketing Community   in Uganda. Review of Radical Political Economic 44, (2012) https://doi.org/10.1177/0486613412440236</t>
  </si>
  <si>
    <r>
      <t xml:space="preserve">Bairwa, S.L., Rakesh, S., Kushwaha, S., Kamalvanshi, V. &amp; Meena, L.K. Economic analysis of marketing margin of milk and milk products - a study of Jaipur Dairy Cooperative. </t>
    </r>
    <r>
      <rPr>
        <i/>
        <sz val="10"/>
        <color theme="1"/>
        <rFont val="Times New Roman"/>
        <family val="1"/>
      </rPr>
      <t>Ann. Agri Bio Res.</t>
    </r>
    <r>
      <rPr>
        <sz val="10"/>
        <color theme="1"/>
        <rFont val="Times New Roman"/>
        <family val="1"/>
      </rPr>
      <t xml:space="preserve"> </t>
    </r>
    <r>
      <rPr>
        <b/>
        <sz val="10"/>
        <color theme="1"/>
        <rFont val="Times New Roman"/>
        <family val="1"/>
      </rPr>
      <t>19</t>
    </r>
    <r>
      <rPr>
        <sz val="10"/>
        <color theme="1"/>
        <rFont val="Times New Roman"/>
        <family val="1"/>
      </rPr>
      <t>, 321-325 (2014).</t>
    </r>
  </si>
  <si>
    <r>
      <t xml:space="preserve">Baljit, S., Suhag, K.S. &amp; Sanjay, K. Impact of micro finance through self help groups - a study of Karnal district of Haryana. </t>
    </r>
    <r>
      <rPr>
        <i/>
        <sz val="10"/>
        <color theme="1"/>
        <rFont val="Times New Roman"/>
        <family val="1"/>
      </rPr>
      <t>Haryana J. Agron</t>
    </r>
    <r>
      <rPr>
        <sz val="10"/>
        <color theme="1"/>
        <rFont val="Times New Roman"/>
        <family val="1"/>
      </rPr>
      <t xml:space="preserve">. </t>
    </r>
    <r>
      <rPr>
        <i/>
        <sz val="10"/>
        <color theme="1"/>
        <rFont val="Times New Roman"/>
        <family val="1"/>
      </rPr>
      <t>22</t>
    </r>
    <r>
      <rPr>
        <sz val="10"/>
        <color theme="1"/>
        <rFont val="Times New Roman"/>
        <family val="1"/>
      </rPr>
      <t>, 156 – 160 (2006).</t>
    </r>
  </si>
  <si>
    <r>
      <t xml:space="preserve">Banwari, L., Uzma, K., Amit, S. &amp; Mukesh, B. Perception of constraint at different developmental stages of Common Interest Group by stakeholders in Rajasthan, India. </t>
    </r>
    <r>
      <rPr>
        <i/>
        <sz val="10"/>
        <color theme="1"/>
        <rFont val="Times New Roman"/>
        <family val="1"/>
      </rPr>
      <t>Indian J. Agr. Res</t>
    </r>
    <r>
      <rPr>
        <sz val="10"/>
        <color theme="1"/>
        <rFont val="Times New Roman"/>
        <family val="1"/>
      </rPr>
      <t xml:space="preserve">. </t>
    </r>
    <r>
      <rPr>
        <b/>
        <sz val="10"/>
        <color theme="1"/>
        <rFont val="Times New Roman"/>
        <family val="1"/>
      </rPr>
      <t>49</t>
    </r>
    <r>
      <rPr>
        <sz val="10"/>
        <color theme="1"/>
        <rFont val="Times New Roman"/>
        <family val="1"/>
      </rPr>
      <t>, 241-244  (2015).</t>
    </r>
  </si>
  <si>
    <t>Baron, C., Bonnassieux, A., MaigaIlliassou, M. &amp;  Nguyen, G. Impact des arrangements institutionnels locaux sur la viabilite des grands perimetres irrigues au Niger: Analyse de la gouvernance hybride. (With English summary.). Canadian J. Dev. Stud. 29, 483-501 https://doi.org/10.1080/02255189.2010.9669269 (2010).</t>
  </si>
  <si>
    <t>Bayiyana, I., Hepelwa, A., Rao, E.J.O. &amp; Mdadila, K. Do Dairy Market Hubs improve smallholder farmers’ income? The case of dairy farmers in the Tanga and Morogoro regions of Tanzania. Agrekon. 57, 121-136 https://doi.org/10.1080/03031853.2018.1481758 (2018).</t>
  </si>
  <si>
    <t>Beghin, J.C. &amp; Teshome, Y. The coffee-food security interface for subsistence households in Jimma zone Ethiopia. Front. Econ. Global. 17, 221-240 https://doi.org/10.1108/S1574-871520170000017015 (2017).</t>
  </si>
  <si>
    <t>Bekele, T. &amp; Ango, T.G. Do interventions from participatory action research improve livelihood and reduce conflicts over forest resources? A case study from south central Ethiopia. Small-scale Forestry. 14, 441–458 https://doi.org/10.1007/s11842-015-9297-7 (2015).</t>
  </si>
  <si>
    <t>Benda, C. Community rotating savings and credit associations as an agent of well-being: a case study from northern Rwanda. Community Dev. J. 48, 232–247 https://doi.org/10.1093/cdj/bss039 (2013).</t>
  </si>
  <si>
    <t>Benin, S. &amp; Pender J. Collective action in community management of grazing lands: the case of the highlands of northern Ethiopia. Environment and Development Economics, 11 (2006) DOI: https://doi.org/10.1017/S1355770X05002688</t>
  </si>
  <si>
    <t>Bernard, T. &amp; Taffesse, A.S. Returns to scope? Smallholders' commercialisation through multipurpose cooperatives in Ethiopia.  J. Afr. Econ. 21, 440–464 https://doi.org/10.1093/jae/ejs002 (2012).</t>
  </si>
  <si>
    <t>Bezencon, V. Producers and the fair trade distribution systems: what are the benefits and problems. Sustain. Dev. 19, 60-70 https://doi.org/10.1002/sd.420 (2011).</t>
  </si>
  <si>
    <t>Bidogeza, J., Afari Sefa., V., Fokeng, S. &amp; Minkoua, J.N. Impact of collective actions on technical efficiency of eru vegetable producers in Cameroon. Acta Hortic. 341-348 https://doi.org/10.17660/ActaHortic.2018.1225.48 (2018).</t>
  </si>
  <si>
    <t>Biggeri, M., Burchi, F., Ciani, F. &amp; Herrmann, R. Linking small-scale farmers to the durum wheat value chain in Ethiopia: Assessing the effects on production and wellbeing. Food Policy. 79, 77-91 https://doi.org/10.1016/j.foodpol.2018.06.001 (2018).</t>
  </si>
  <si>
    <t>Bikkina, N.,Turaga, R.M.R. &amp;  Bhamoriya, V. Farmer producer organizations as farmer collectives: A case study from India. Dev. Policy Rev. 36, 669– 687 https://doi.org/10.1111/dpr.12274 (2018).</t>
  </si>
  <si>
    <r>
      <t>Birhanu, M.Y., Girma, A. &amp;  Puskur, R. Determinants of success and intensity of livestock feed technologies use in Ethiopia: Evidence from a positive deviance perspective</t>
    </r>
    <r>
      <rPr>
        <i/>
        <sz val="10"/>
        <color theme="1"/>
        <rFont val="Times New Roman"/>
        <family val="1"/>
      </rPr>
      <t>. Technol. Forecast. Soc. Change</t>
    </r>
    <r>
      <rPr>
        <sz val="10"/>
        <color theme="1"/>
        <rFont val="Times New Roman"/>
        <family val="1"/>
      </rPr>
      <t xml:space="preserve">. </t>
    </r>
    <r>
      <rPr>
        <b/>
        <sz val="10"/>
        <color theme="1"/>
        <rFont val="Times New Roman"/>
        <family val="1"/>
      </rPr>
      <t>115</t>
    </r>
    <r>
      <rPr>
        <sz val="10"/>
        <color theme="1"/>
        <rFont val="Times New Roman"/>
        <family val="1"/>
      </rPr>
      <t>, 15-25 (2017).</t>
    </r>
  </si>
  <si>
    <r>
      <t xml:space="preserve">Biswalo, P.L. &amp; Baartjies, Z. Women's need for credit in order to participate in income-generating activities: Swaziland case study. </t>
    </r>
    <r>
      <rPr>
        <i/>
        <sz val="10"/>
        <color theme="1"/>
        <rFont val="Times New Roman"/>
        <family val="1"/>
      </rPr>
      <t>Adult Educ. Dev</t>
    </r>
    <r>
      <rPr>
        <sz val="10"/>
        <color theme="1"/>
        <rFont val="Times New Roman"/>
        <family val="1"/>
      </rPr>
      <t>. 89-106 (2001).</t>
    </r>
  </si>
  <si>
    <r>
      <t xml:space="preserve">Borda‐Rodriguez, A., Johnson, H., Shaw L. &amp; Vicari, S. What makes rural co‐operatives resilient in developing countries? </t>
    </r>
    <r>
      <rPr>
        <i/>
        <sz val="10"/>
        <color theme="1"/>
        <rFont val="Times New Roman"/>
        <family val="1"/>
      </rPr>
      <t>J. Int. Dev</t>
    </r>
    <r>
      <rPr>
        <sz val="10"/>
        <color theme="1"/>
        <rFont val="Times New Roman"/>
        <family val="1"/>
      </rPr>
      <t xml:space="preserve">. </t>
    </r>
    <r>
      <rPr>
        <b/>
        <sz val="10"/>
        <color theme="1"/>
        <rFont val="Times New Roman"/>
        <family val="1"/>
      </rPr>
      <t>28</t>
    </r>
    <r>
      <rPr>
        <sz val="10"/>
        <color theme="1"/>
        <rFont val="Times New Roman"/>
        <family val="1"/>
      </rPr>
      <t>, 89-111 (2016).</t>
    </r>
  </si>
  <si>
    <t>Buch Hansen, M. A success story of organizing small scale farmers in Kenya: It's possible replication for the payment of environmental services. Open Geogr. J. 5, 59-67 https://doi.org/10.2174/1874923201205010059 (2012).</t>
  </si>
  <si>
    <t>BurnSilver, S. &amp;  Mwangi E. Beyond Group Ranch Subdivision: Collective Action for Livestock Mobility, Ecological Viability, and Livelihoods CAPRi Working Paper no. 66 (2007).</t>
  </si>
  <si>
    <t>Chagwiza, C., Muradian, R. &amp; Ruben, R. Cooperative membership and dairy performance among smallholders in Ethiopia. Food Policy. 56, 165-173 https://doi.org/10.1016/j.foodpol.2016.01.008 (2016).</t>
  </si>
  <si>
    <r>
      <t xml:space="preserve">Chang, Y.C., Kan, C.E. &amp; Huang, T.C. Innovation of regional water allocation based on the security of agriculture water resource - a water supply system in tail-end portions of irrigation systems. Taiwan Water Conservancy </t>
    </r>
    <r>
      <rPr>
        <b/>
        <sz val="10"/>
        <color rgb="FF000000"/>
        <rFont val="Times New Roman"/>
        <family val="1"/>
      </rPr>
      <t>4</t>
    </r>
    <r>
      <rPr>
        <sz val="10"/>
        <color rgb="FF000000"/>
        <rFont val="Times New Roman"/>
        <family val="1"/>
      </rPr>
      <t>, 81 – 97 (2012).</t>
    </r>
  </si>
  <si>
    <r>
      <t xml:space="preserve">Chawla, S. &amp; Bhan, C. Self-help groups: a tool of rural women economic upgradation. </t>
    </r>
    <r>
      <rPr>
        <i/>
        <sz val="10"/>
        <color theme="1"/>
        <rFont val="Times New Roman"/>
        <family val="1"/>
      </rPr>
      <t>Agr. Update</t>
    </r>
    <r>
      <rPr>
        <sz val="10"/>
        <color theme="1"/>
        <rFont val="Times New Roman"/>
        <family val="1"/>
      </rPr>
      <t xml:space="preserve">. </t>
    </r>
    <r>
      <rPr>
        <b/>
        <sz val="10"/>
        <color theme="1"/>
        <rFont val="Times New Roman"/>
        <family val="1"/>
      </rPr>
      <t>10</t>
    </r>
    <r>
      <rPr>
        <sz val="10"/>
        <color theme="1"/>
        <rFont val="Times New Roman"/>
        <family val="1"/>
      </rPr>
      <t>, 200-205 (2015).</t>
    </r>
  </si>
  <si>
    <t>Cherukuri, R.R. &amp; Reddy, A.A. Producer Organisations in Indian Agriculture: Their Role in Improving Services and Intermediation. South Asia Res. 34, 209–224 https://doi.org/10.1177/0262728014544931 (2014).</t>
  </si>
  <si>
    <t>Chindi, A. et al. Participatory potato seed production: A breakthrough for food security and income generation in the central highlands of Ethiopia. Open Agric. 2, 205-212 https://doi.org/10.1515/opag-2017-0021 (2017).</t>
  </si>
  <si>
    <t>Chivundu-Ngulube, C. D. &amp; Li, X. Agricultural cooperatives, entrepreneurship and food security in Malawi.  Human Sys. Manag. 38, 99-109. https://doi.org/10.3233/HSM-18308 (2019).</t>
  </si>
  <si>
    <t>Chomba, S.W., Nathan, I., Minang, P. A. &amp; Sinclair, F. Illusions of empowerment? Questioning policy and practice of community forestry in Kenya. Ecol. Soc. 20, 2.  https://doi.org/10.5751/ES-07741-200302 (2015).</t>
  </si>
  <si>
    <t>Chumbula, J.J. &amp; Massawe, F.A. The role of local institutions in the creation of an enabling environment for water project sustainability in Iringa District, Tanzania. Environ. Socio-Econ. Stud. 6, 1-10 https://doi.org/10.2478/environ-2018-0023 (2018).</t>
  </si>
  <si>
    <t>Corsi, S., Marchisio, L. V. &amp; Orsi L. Connecting smallholder farmers to local markets: Drivers of collective action, land tenure and food security in East Chad. Land Use Policy. 68, 39-47 https://doi.org/10.1016/j.landusepol.2017.07.025 (2017).</t>
  </si>
  <si>
    <r>
      <t xml:space="preserve">Das, B.C. Economic development of SHG members financed by Regional Rural Banks under Swarnajayanti Gram Swarojgar Yojana. </t>
    </r>
    <r>
      <rPr>
        <i/>
        <sz val="10"/>
        <color theme="1"/>
        <rFont val="Times New Roman"/>
        <family val="1"/>
      </rPr>
      <t>Indian Res. J. Ext. Edu.</t>
    </r>
    <r>
      <rPr>
        <sz val="10"/>
        <color theme="1"/>
        <rFont val="Times New Roman"/>
        <family val="1"/>
      </rPr>
      <t xml:space="preserve"> </t>
    </r>
    <r>
      <rPr>
        <b/>
        <sz val="10"/>
        <color theme="1"/>
        <rFont val="Times New Roman"/>
        <family val="1"/>
      </rPr>
      <t>13</t>
    </r>
    <r>
      <rPr>
        <sz val="10"/>
        <color theme="1"/>
        <rFont val="Times New Roman"/>
        <family val="1"/>
      </rPr>
      <t>, 107-111 (2013).</t>
    </r>
  </si>
  <si>
    <t>Dawane, V.T. &amp; Gore, N.D. Economic empowerment of women through selfhelp groups (SHGs). Int. Res. J. Agr. Econ. Stat. 7, 182-185 https://doi.org/10.15740/HAS/IRJAES/7.2/182-185 (2016).</t>
  </si>
  <si>
    <t>Daya, S. &amp; Authar, R. Self, others and objects in an 'alternative economy': Personal narratives from the Heiveld Rooibos Cooperative. Geoforum. 43, 885-893 https://doi.org/10.1016/j.geoforum.2012.03.017 (2012).</t>
  </si>
  <si>
    <r>
      <t xml:space="preserve">Debnarayan, S. &amp; Ghosh, B.K. Constraints of milk production: a study on cooperative and non-cooperative dairy farms in West Bengal.  </t>
    </r>
    <r>
      <rPr>
        <i/>
        <sz val="10"/>
        <color theme="1"/>
        <rFont val="Times New Roman"/>
        <family val="1"/>
      </rPr>
      <t>Agr. Econ. Res. Rev</t>
    </r>
    <r>
      <rPr>
        <sz val="10"/>
        <color theme="1"/>
        <rFont val="Times New Roman"/>
        <family val="1"/>
      </rPr>
      <t xml:space="preserve">. </t>
    </r>
    <r>
      <rPr>
        <b/>
        <sz val="10"/>
        <color theme="1"/>
        <rFont val="Times New Roman"/>
        <family val="1"/>
      </rPr>
      <t>23</t>
    </r>
    <r>
      <rPr>
        <sz val="10"/>
        <color theme="1"/>
        <rFont val="Times New Roman"/>
        <family val="1"/>
      </rPr>
      <t>, 303-314 (2010).</t>
    </r>
  </si>
  <si>
    <r>
      <t xml:space="preserve">Deepti, &amp; Beena, Y. Economic and nutritional impact of dairy co-operatives. </t>
    </r>
    <r>
      <rPr>
        <i/>
        <sz val="10"/>
        <color theme="1"/>
        <rFont val="Times New Roman"/>
        <family val="1"/>
      </rPr>
      <t>J. Diarying Food Home Sci</t>
    </r>
    <r>
      <rPr>
        <sz val="10"/>
        <color theme="1"/>
        <rFont val="Times New Roman"/>
        <family val="1"/>
      </rPr>
      <t xml:space="preserve">. </t>
    </r>
    <r>
      <rPr>
        <b/>
        <sz val="10"/>
        <color theme="1"/>
        <rFont val="Times New Roman"/>
        <family val="1"/>
      </rPr>
      <t>26</t>
    </r>
    <r>
      <rPr>
        <sz val="10"/>
        <color theme="1"/>
        <rFont val="Times New Roman"/>
        <family val="1"/>
      </rPr>
      <t>, 128-132 (2007).</t>
    </r>
  </si>
  <si>
    <r>
      <t xml:space="preserve">Dehinenet, G., Mekonnen. H., Kidoido M., Ashenafi, M. &amp; Guerne Bleich, E. Factors influencing adoption of dairy technology on small holder dairy farmers in selected zones of Amhara and Oromia National Regional States, Ethiopia. </t>
    </r>
    <r>
      <rPr>
        <i/>
        <sz val="10"/>
        <color theme="1"/>
        <rFont val="Times New Roman"/>
        <family val="1"/>
      </rPr>
      <t>Discourse Journal of Agriculture and Food Sciences</t>
    </r>
    <r>
      <rPr>
        <sz val="10"/>
        <color theme="1"/>
        <rFont val="Times New Roman"/>
        <family val="1"/>
      </rPr>
      <t xml:space="preserve"> </t>
    </r>
    <r>
      <rPr>
        <b/>
        <sz val="10"/>
        <color theme="1"/>
        <rFont val="Times New Roman"/>
        <family val="1"/>
      </rPr>
      <t>5</t>
    </r>
    <r>
      <rPr>
        <sz val="10"/>
        <color theme="1"/>
        <rFont val="Times New Roman"/>
        <family val="1"/>
      </rPr>
      <t xml:space="preserve">, 126 – 135 (2014). </t>
    </r>
  </si>
  <si>
    <r>
      <t xml:space="preserve">Deressa, S. &amp; Dessalegn, W. Actors interactions and local people's resistance in participatory forest management in Chilimo-Gaji Forest, West Shewa, Ethiopia. </t>
    </r>
    <r>
      <rPr>
        <i/>
        <sz val="10"/>
        <color theme="1"/>
        <rFont val="Times New Roman"/>
        <family val="1"/>
      </rPr>
      <t>Ethiop. J. Dev. Res</t>
    </r>
    <r>
      <rPr>
        <sz val="10"/>
        <color theme="1"/>
        <rFont val="Times New Roman"/>
        <family val="1"/>
      </rPr>
      <t xml:space="preserve">. </t>
    </r>
    <r>
      <rPr>
        <b/>
        <sz val="10"/>
        <color theme="1"/>
        <rFont val="Times New Roman"/>
        <family val="1"/>
      </rPr>
      <t>39</t>
    </r>
    <r>
      <rPr>
        <sz val="10"/>
        <color theme="1"/>
        <rFont val="Times New Roman"/>
        <family val="1"/>
      </rPr>
      <t xml:space="preserve"> (2017).</t>
    </r>
  </si>
  <si>
    <t>Desai, R.M. &amp;  Joshi, S. Collective action and community development: evidence from self-help groups in rural India. World Bank Econ. Rev. 28, 492–524 https://doi.org/10.1093/wber/lht024 (2013).</t>
  </si>
  <si>
    <t>Desai, R.M. &amp; Joshi, S. Can Producer Associations Improve Rural Livelihoods? Evidence from Farmer Centres in India.  50, 64-80 https://doi.org/10.1080/00220388.2013.849339 (2014).</t>
  </si>
  <si>
    <r>
      <t xml:space="preserve">Deshmukh, A.R., Deokar, D.K., Jadhav, S. S. &amp; Nimase, R.G. Study of present working, financial position, business turn-over and business gain (profit/loss) of dairy co-operation societies of Raigad district. </t>
    </r>
    <r>
      <rPr>
        <i/>
        <sz val="10"/>
        <color theme="1"/>
        <rFont val="Times New Roman"/>
        <family val="1"/>
      </rPr>
      <t>Asian J. Anim. Sci.</t>
    </r>
    <r>
      <rPr>
        <sz val="10"/>
        <color theme="1"/>
        <rFont val="Times New Roman"/>
        <family val="1"/>
      </rPr>
      <t xml:space="preserve"> </t>
    </r>
    <r>
      <rPr>
        <b/>
        <sz val="10"/>
        <color theme="1"/>
        <rFont val="Times New Roman"/>
        <family val="1"/>
      </rPr>
      <t>4</t>
    </r>
    <r>
      <rPr>
        <sz val="10"/>
        <color theme="1"/>
        <rFont val="Times New Roman"/>
        <family val="1"/>
      </rPr>
      <t>, 226-230 (2009).</t>
    </r>
  </si>
  <si>
    <t>Dey, K. Determinants of Performance and Viability. Farmer Producer Companies in India.  Econ. Political Wkly. 53  https://www.epw.in/journal/2018/35/special-articles/farmer-producer-companies-india.html (2018).</t>
  </si>
  <si>
    <t>Didanna, H.L., Wossen, A.M., Worako, T.K. &amp; Shano, B.K. Factors influencing intensification of dairy production systems in Ethiopia.  Outlook Agric. 47, 133–140. https://doi.org/10.1177/0030727018770463 (2018).</t>
  </si>
  <si>
    <t>Dirwai, T.L., Senzanje, A. &amp; Mudhara, M. Water governance impacts on water adequacy in smallholder irrigation schemes in KwaZulu-Natal province, South Africa. Water Policy. 21, 127–146 https://doi.org/10.2166/wp.2018.149  (2019).</t>
  </si>
  <si>
    <t>Dixon, A.B. The resilience and sustainability of local wetland management institutions in Illubabor and Western Wellega, Ethiopia. Singap. J. Trop. Geogr. 29, 341-356 https://doi.org/10.1111/j.1467-9493.2008.00343.x (2008).</t>
  </si>
  <si>
    <t>Donkor, E., Onakuse, S., Bogue, J. &amp; De Los Rios-Carmenado, I. Fertiliser adoption and sustainable rural livelihood improvement in Nigeria, Land Use Policy. 88, 104193  https://doi.org/10.1016/j.landusepol.2019.104193 (2019).</t>
  </si>
  <si>
    <t>Doumbia, D., Van Paassen, A., Oosting, S.J. &amp; Van der Zijpp, A.J. Livestock in the rice-based economy of Office du Niger: The development potential for increased crop-livestock integration through multi-actor processes. NJAS - Wageningen J. Life Sci. 60-63,  https://doi.org/10.1016/j.njas.2012.07.002 (2012).</t>
  </si>
  <si>
    <t>Dubey, L.R., Pali, H.R. &amp; Datta, K.K. Socio-economic profile of members and non-members of dairy co-operatives in Champawat district of Uttarakhand. Asian J. Diary Food Res.  33, 263-266 https://doi.org/10.5958/0976-0563.2014.00615.0 (2014).</t>
  </si>
  <si>
    <t>Dutt, A., Grabe, S. &amp; Castro, M. Exploring Links between Women's Business Ownership and Empowerment among Maasai Women in Tanzania. Anal. Soc. Issues Pub. Pol. 16, 363–386 https://doi.org/10.1111/asap.12091 (2016).</t>
  </si>
  <si>
    <t>Dzomeku, B.M. et al. Evaluation of the dissemination of new banana (Musa spp.) technologies in central Ghana - The role of technology characteristics. Acta Hortic. 2, 735-740 https://doi.org/10.17660/ActaHortic.2010.879.79 (2010).</t>
  </si>
  <si>
    <t>Ebrahim, A. Agricultural cooperatives in Gujarat, India: Agents of equity or differentiation? Dev. Pract. 10, 178-188 https://doi.org/10.1080/09614520050010214 (2000).</t>
  </si>
  <si>
    <r>
      <t xml:space="preserve">Edriss, A.K. &amp; Kamvani, E. Socio-economic constraints women face when running micro-enterprises: a comparative case study in southern Malawi. </t>
    </r>
    <r>
      <rPr>
        <i/>
        <sz val="10"/>
        <color theme="1"/>
        <rFont val="Times New Roman"/>
        <family val="1"/>
      </rPr>
      <t xml:space="preserve">Eastern </t>
    </r>
    <r>
      <rPr>
        <sz val="10"/>
        <color theme="1"/>
        <rFont val="Times New Roman"/>
        <family val="1"/>
      </rPr>
      <t xml:space="preserve">Africa </t>
    </r>
    <r>
      <rPr>
        <i/>
        <sz val="10"/>
        <color theme="1"/>
        <rFont val="Times New Roman"/>
        <family val="1"/>
      </rPr>
      <t>J. Rural Dev</t>
    </r>
    <r>
      <rPr>
        <sz val="10"/>
        <color theme="1"/>
        <rFont val="Times New Roman"/>
        <family val="1"/>
      </rPr>
      <t xml:space="preserve">. </t>
    </r>
    <r>
      <rPr>
        <b/>
        <sz val="10"/>
        <color theme="1"/>
        <rFont val="Times New Roman"/>
        <family val="1"/>
      </rPr>
      <t>19</t>
    </r>
    <r>
      <rPr>
        <sz val="10"/>
        <color theme="1"/>
        <rFont val="Times New Roman"/>
        <family val="1"/>
      </rPr>
      <t>, 41-51 (2003).</t>
    </r>
  </si>
  <si>
    <r>
      <t xml:space="preserve">Eguavoen, I.; Derib, S.D.; Deneke, T.T.; McCartney, M.; Otto, B.A. &amp; Billa, S.S. Digging, damming or diverting? Small-scale irrigation in the Blue Nile basin, Ethiopia. </t>
    </r>
    <r>
      <rPr>
        <i/>
        <sz val="10"/>
        <color theme="1"/>
        <rFont val="Times New Roman"/>
        <family val="1"/>
      </rPr>
      <t>Water Alternatives</t>
    </r>
    <r>
      <rPr>
        <sz val="10"/>
        <color theme="1"/>
        <rFont val="Times New Roman"/>
        <family val="1"/>
      </rPr>
      <t xml:space="preserve"> </t>
    </r>
    <r>
      <rPr>
        <b/>
        <sz val="10"/>
        <color theme="1"/>
        <rFont val="Times New Roman"/>
        <family val="1"/>
      </rPr>
      <t>5</t>
    </r>
    <r>
      <rPr>
        <sz val="10"/>
        <color theme="1"/>
        <rFont val="Times New Roman"/>
        <family val="1"/>
      </rPr>
      <t>, 678-699 (2012)</t>
    </r>
  </si>
  <si>
    <t>Elakkiya, S. &amp; Sujeetha, T.N. Constraints faced by rural women self-help groups - an analysis in Theni district, Tamil Nadu. Int. J. Farm Sci. 8, 28-30 https://doi.org/10.5958/2250-0499.2018.00008.3 (2018).</t>
  </si>
  <si>
    <t>Elakkiya, S. &amp; Sujeetha, T.N. Participation of rural women self-help group members in economic and social developmental activities in Theni district, Tamil Nadu. Int. J. Farm Sci. 8, 104-106 https://doi.org/10.5958/2250-0499.2018.00025.3 (2018).</t>
  </si>
  <si>
    <t>Elder, S. D., Zerriffi, H. &amp; Le Billon, P. Effects of Fair Trade Certification on Social Capital: The Case of Rwandan Coffee Producers. World Dev. 40, 2355-2367. https://doi.org/10.1016/j.worlddev.2012.06.010 (2012).</t>
  </si>
  <si>
    <t>Elder, S.D., Zerriffi, H. &amp; Le Billon. P. Is Fairtrade certification greening agricultural practices? An analysis of Fairtrade environmental standards in Rwanda. J. Rural Stud. 32, 264-274 https://doi.org/10.1016/j.jrurstud.2013.07.009 (2013).</t>
  </si>
  <si>
    <t>Fapojuwo, O.E., Alarima, C.I. &amp; Abiona, B.G. Contribution of co-operative organizations to poverty alleviation in Yewa North Local Government Area of Ogun State, Nigeria. Hum. Ecol. 40, 189-196 https://doi.org/10.1080/09709274.2012.11906537 (2012).</t>
  </si>
  <si>
    <r>
      <t xml:space="preserve">Fasoranti, M.M. Contributions of Cooperative Movement to alleviation of poverty among rural women: case study of Oriade Local Government in Nigeria. </t>
    </r>
    <r>
      <rPr>
        <i/>
        <sz val="10"/>
        <color theme="1"/>
        <rFont val="Times New Roman"/>
        <family val="1"/>
      </rPr>
      <t>Dev. Country Stud</t>
    </r>
    <r>
      <rPr>
        <sz val="10"/>
        <color theme="1"/>
        <rFont val="Times New Roman"/>
        <family val="1"/>
      </rPr>
      <t xml:space="preserve">. </t>
    </r>
    <r>
      <rPr>
        <b/>
        <sz val="10"/>
        <color theme="1"/>
        <rFont val="Times New Roman"/>
        <family val="1"/>
      </rPr>
      <t>4</t>
    </r>
    <r>
      <rPr>
        <sz val="10"/>
        <color theme="1"/>
        <rFont val="Times New Roman"/>
        <family val="1"/>
      </rPr>
      <t xml:space="preserve"> (2014).</t>
    </r>
  </si>
  <si>
    <t>Ferguson, H. &amp; Kepe, T. Agricultural cooperatives and social empowerment of women: a Ugandan case study. Dev. Pract. 21, 421-429 https://doi.org/10.1080/09614524.2011.558069 (2014).</t>
  </si>
  <si>
    <t>Fischer, E. &amp; Qaim, M. Gender, agricultural commercialization, and collective action in Kenya. Food Sec. 4, 441–453. https://doi.org/10.1007/s12571-012-0199-7 (2012).</t>
  </si>
  <si>
    <t>Fischer, E. &amp; Qaim, M. Linking Smallholders to Markets: Determinants and Impacts of Farmer Collective Action in Kenya. World Dev. 40, 1255-1268 https://doi.org/10.1016/j.worlddev.2011.11.018 (2012).</t>
  </si>
  <si>
    <t>Flink, I., Vaast, C., Jacobs, J. &amp; Turolla, M. Agricultural cooperatives in Rwanda, Tanzania and Uganda: a means for youth to a future in agriculture. Urban Agr. Mag.No 25 https://edepot.wur.nl/468035 (2018).</t>
  </si>
  <si>
    <r>
      <t xml:space="preserve">Fonchingong, C. C. Expanding horizons: Women's voices in community-driven development in the Cameroon grasslands. </t>
    </r>
    <r>
      <rPr>
        <i/>
        <sz val="10"/>
        <color theme="1"/>
        <rFont val="Times New Roman"/>
        <family val="1"/>
      </rPr>
      <t>GeoJournal</t>
    </r>
    <r>
      <rPr>
        <b/>
        <sz val="10"/>
        <color theme="1"/>
        <rFont val="Times New Roman"/>
        <family val="1"/>
      </rPr>
      <t xml:space="preserve"> 65</t>
    </r>
    <r>
      <rPr>
        <sz val="10"/>
        <color theme="1"/>
        <rFont val="Times New Roman"/>
        <family val="1"/>
      </rPr>
      <t xml:space="preserve">, 137 – 149 (2006) </t>
    </r>
  </si>
  <si>
    <t>Fonchingong, C.C. &amp; Fonjong, L.N. The concept of self-reliance in coammunity development initiatives in the Cameroon grassfields. GeoJournal 57, 83–94 https://doi.org/10.1023/A:1026042718043 (2002).</t>
  </si>
  <si>
    <r>
      <t xml:space="preserve">Fouepe, F.G.H., Folefack, D.P. &amp; Pissie, E.J.N. Contractual agreement and maize producers' organisations' performances in West Cameroon.Engagements contractuels et performances des organisations de producteurs de mais a l'Ouest Cameroun. </t>
    </r>
    <r>
      <rPr>
        <i/>
        <sz val="10"/>
        <color theme="1"/>
        <rFont val="Times New Roman"/>
        <family val="1"/>
      </rPr>
      <t>Int. J. Biol. Chem. Sci</t>
    </r>
    <r>
      <rPr>
        <sz val="10"/>
        <color theme="1"/>
        <rFont val="Times New Roman"/>
        <family val="1"/>
      </rPr>
      <t xml:space="preserve">. </t>
    </r>
    <r>
      <rPr>
        <b/>
        <sz val="10"/>
        <color theme="1"/>
        <rFont val="Times New Roman"/>
        <family val="1"/>
      </rPr>
      <t>10</t>
    </r>
    <r>
      <rPr>
        <sz val="10"/>
        <color theme="1"/>
        <rFont val="Times New Roman"/>
        <family val="1"/>
      </rPr>
      <t>, 793-807 (2016).</t>
    </r>
  </si>
  <si>
    <t>Francesconi, G.N. &amp;  Heerink, N. Ethiopian Agricultural Cooperatives in an Era of Global Commodity Exchange:Does Organisational Form Matter?.  J. Afr. Econ. 20, 153–177 https://doi.org/10.1093/jae/ejq036 n(2011).</t>
  </si>
  <si>
    <t>Francesconi, G.N. Cooperation for competition: linking Ethiopian farmers to markets. Wageningen Universiteit,  https://edepot.wur.nl/122089 (2009).</t>
  </si>
  <si>
    <t>Fu, R.H.Y., Abe, S.S., Wakatsuki, T. &amp; Maruyama, M. Traditional farmer-managed irrigation system in central Nigeria. Jpn. Agr. Res. Q. 44, 53-60 https://doi.org/10.6090/jarq.44.53 (2010).</t>
  </si>
  <si>
    <t>Gashu, K. &amp; Aminu, O. Participatory forest management and smallholder farmers’ livelihoods improvement nexus in Northwest Ethiopia. J. Sustain. Forest. 38, 413-426 https://doi.org/10.1080/10549811.2019.1569535 (2019).</t>
  </si>
  <si>
    <t>Gebru, G.W. &amp;  Beyene, F. Rural household livelihood strategies in drought-prone areas: a case of Gulomekeda District, eastern zone of Tigray National Regional State, Ethiopia. J. Dev. Agr. Econ. 4, 158-168 https://doi.org/10.5897/JDAE12.126 (2012).</t>
  </si>
  <si>
    <t>Getnet, K., Kefyalew, G. &amp; Berhanu, W. On the power and influence of the cooperative institution: Does it secure competitive producer prices ? World Dev. Perspect. 9, 43-47 https://doi.org/10.1016/j.wdp.2018.04.001 (2018).</t>
  </si>
  <si>
    <t>Gramzow, A., AfariSef, a.V. &amp; Roothaert, R. Market, state and community - three governance structures facilitating vegetable farmers access to markets in Tanzania. Acta Hortic. 215-218 https://doi.org/10.17660/ActaHortic.2018.1205.24 (2018).</t>
  </si>
  <si>
    <t>Gramzow, A., Batt, P.J., Afari Sefa.V., Petrick, M. &amp;  Roothaert, R. Linking smallholder vegetable producers to markets - A comparison of a vegetable producer group and a contract-farming arrangement in the Lushoto District of Tanzania. J. Rural Stud. 63, 168-179 https://doi.org/10.1016/j.jrurstud.2018.07.011 (2018).</t>
  </si>
  <si>
    <t>Gruere, G., Nagarajan, L. &amp; King, E.D.O. The role of collective action in the marketing of underutilized plant species: lessons from a case study on minor millets in South India. Food Policy. 34, 39-45 https://doi.org/10.1016/j.foodpol.2008.10.006 (2009).</t>
  </si>
  <si>
    <t>Guei, R.G., Barra, A. &amp; Silue, D. Promoting smallholder seed enterprises: Quality seed production of rice, maize, sorghum and millet in Northern Cameroon. Int. J. Agr. Sustain.  9, 91-99 https://doi.org/10.3763/ijas.2010.0573 (2011).</t>
  </si>
  <si>
    <t xml:space="preserve">Gyau, A., Mbugua, M. &amp; Oduol, J. Determinants of participation and intensity of participation in collective action: evidence from smallholder avocado farmers in Kenya. Journal on Chain and Network Science 16, 147 - 156 (2016) https://doi.org/10.3920/JCNS2015.0011 </t>
  </si>
  <si>
    <t>Hannan, R. Good co-operative governance: the elephant in the room with rural poverty reduction. J. Int. Dev. 26, 701-712 https://doi.org/10.1002/jid.2989 (2014).</t>
  </si>
  <si>
    <t>Hartley, S. &amp; Johnson, H. Learning to Co-operate: Youth Engagement with the Co-operative Revival in Africa. Eur. J. Dev. Res. 26, 55–70 https://doi.org/10.1057/ejdr.2013.39 (2013).</t>
  </si>
  <si>
    <r>
      <t xml:space="preserve">Hartwig, E. Women's organisations and self-help groups: a step towards independence? </t>
    </r>
    <r>
      <rPr>
        <i/>
        <sz val="10"/>
        <color theme="1"/>
        <rFont val="Times New Roman"/>
        <family val="1"/>
      </rPr>
      <t xml:space="preserve">Political Science </t>
    </r>
    <r>
      <rPr>
        <sz val="10"/>
        <color theme="1"/>
        <rFont val="Times New Roman"/>
        <family val="1"/>
      </rPr>
      <t>(2000)</t>
    </r>
  </si>
  <si>
    <r>
      <t xml:space="preserve">Hebo, M. Evolving markets, rural livelihoods, and gender relations: the view from a milk-selling cooperative in the Kofale District of West Arsii, Ethiopia. </t>
    </r>
    <r>
      <rPr>
        <i/>
        <sz val="10"/>
        <color theme="1"/>
        <rFont val="Times New Roman"/>
        <family val="1"/>
      </rPr>
      <t xml:space="preserve">African Study Monographs, Suppl. </t>
    </r>
    <r>
      <rPr>
        <b/>
        <sz val="10"/>
        <color theme="1"/>
        <rFont val="Times New Roman"/>
        <family val="1"/>
      </rPr>
      <t>48</t>
    </r>
    <r>
      <rPr>
        <sz val="10"/>
        <color theme="1"/>
        <rFont val="Times New Roman"/>
        <family val="1"/>
      </rPr>
      <t>, 5-29 (2014).</t>
    </r>
  </si>
  <si>
    <r>
      <t xml:space="preserve">Hendge, Y.G. Kadam, R. P., More, S. S., Patil, S. S. &amp; More, P. S. Constraints faced by banana growers of Nanded District. </t>
    </r>
    <r>
      <rPr>
        <i/>
        <sz val="10"/>
        <color theme="1"/>
        <rFont val="Times New Roman"/>
        <family val="1"/>
      </rPr>
      <t>J. Soils Crops</t>
    </r>
    <r>
      <rPr>
        <sz val="10"/>
        <color theme="1"/>
        <rFont val="Times New Roman"/>
        <family val="1"/>
      </rPr>
      <t xml:space="preserve">. </t>
    </r>
    <r>
      <rPr>
        <b/>
        <sz val="10"/>
        <color theme="1"/>
        <rFont val="Times New Roman"/>
        <family val="1"/>
      </rPr>
      <t>17</t>
    </r>
    <r>
      <rPr>
        <sz val="10"/>
        <color theme="1"/>
        <rFont val="Times New Roman"/>
        <family val="1"/>
      </rPr>
      <t>, 425-426 (2007).</t>
    </r>
  </si>
  <si>
    <r>
      <t xml:space="preserve">Hoddinott, J., Dercon, S. &amp; Krishnan, P. Networks and informal mutual support in 15 Ethiopian Villages. in </t>
    </r>
    <r>
      <rPr>
        <i/>
        <sz val="10"/>
        <color theme="1"/>
        <rFont val="Times New Roman"/>
        <family val="1"/>
      </rPr>
      <t>Institutional economics perspectives on African agricultural development</t>
    </r>
    <r>
      <rPr>
        <sz val="10"/>
        <color theme="1"/>
        <rFont val="Times New Roman"/>
        <family val="1"/>
      </rPr>
      <t xml:space="preserve"> (eds. Kirsten, J. F., Dorward, A. R., Poulton, C. &amp; Vink, N.) 273-286 (International Food Policy Research Institute, 2009).</t>
    </r>
  </si>
  <si>
    <t>Ifenkwe, G.E. Analysis of pull and push factors in cooperative business organization in Abia State, Nigeria. Int. J. Coop. Stud. https://doi.org/10.11634/216826311706111 (2012).</t>
  </si>
  <si>
    <t>Ingabire, C. et al. Towards commercial agriculture in Rwanda: Understanding the determinants of market participation among smallholder bean farmers. Afr. J. Food Agric. Nutr. Dev. 17, 12492-12508 https://doi.org/10.18697/ajfand.80.16825 (2017).</t>
  </si>
  <si>
    <r>
      <t xml:space="preserve">Ingram, V.,  Van Rijn, F., Waarts, Y. &amp; Gilhuis, H. The impacts of cocoa sustainability initiatives in West Africa. </t>
    </r>
    <r>
      <rPr>
        <i/>
        <sz val="10"/>
        <color theme="1"/>
        <rFont val="Times New Roman"/>
        <family val="1"/>
      </rPr>
      <t>Sustainability</t>
    </r>
    <r>
      <rPr>
        <sz val="10"/>
        <color theme="1"/>
        <rFont val="Times New Roman"/>
        <family val="1"/>
      </rPr>
      <t xml:space="preserve">. </t>
    </r>
    <r>
      <rPr>
        <b/>
        <sz val="10"/>
        <color theme="1"/>
        <rFont val="Times New Roman"/>
        <family val="1"/>
      </rPr>
      <t>10</t>
    </r>
    <r>
      <rPr>
        <sz val="10"/>
        <color theme="1"/>
        <rFont val="Times New Roman"/>
        <family val="1"/>
      </rPr>
      <t>, 4249 https://doi.org/10.3390/su10114249 (2018).</t>
    </r>
  </si>
  <si>
    <t>Jena, P.R. &amp; Grote, U. Fairtrade certification and livelihood impacts on small-scale coffee producers in a tribal community of India. Appl. Econ. Perspect. Pol. 39, 87–110 https://doi.org/10.1093/aepp/ppw006 (2017).</t>
  </si>
  <si>
    <r>
      <t xml:space="preserve">Kaba, L., Gueyie, J.P. &amp; Sinzogan, C. Context and efficiency of microfinance institutions in Benin. </t>
    </r>
    <r>
      <rPr>
        <i/>
        <sz val="10"/>
        <color theme="1"/>
        <rFont val="Times New Roman"/>
        <family val="1"/>
      </rPr>
      <t>Canadian J. Dev. Stud</t>
    </r>
    <r>
      <rPr>
        <sz val="10"/>
        <color theme="1"/>
        <rFont val="Times New Roman"/>
        <family val="1"/>
      </rPr>
      <t xml:space="preserve">. </t>
    </r>
    <r>
      <rPr>
        <b/>
        <sz val="10"/>
        <color theme="1"/>
        <rFont val="Times New Roman"/>
        <family val="1"/>
      </rPr>
      <t>29</t>
    </r>
    <r>
      <rPr>
        <sz val="10"/>
        <color theme="1"/>
        <rFont val="Times New Roman"/>
        <family val="1"/>
      </rPr>
      <t>, 139-160 (2008).</t>
    </r>
  </si>
  <si>
    <t>Kassali, R., Adejobi, A.O. &amp; Okparaocha, C.P. Analysis of cooperative financial performance in Ibadan Metropolis, Oyo State, Nigeria. Int. J. Coop. Stud. 2, 10-15 https://doi.org/10.11634/216826311706172 n(2013).</t>
  </si>
  <si>
    <t>Kaur, L., Garg, L. &amp; Sharma, P. Impact of self-help groups in enhancing farm women income. Indian J. Econ. Dev. 13, 93-98 https://doi.org/10.5958/2322-0430.2017.00047.6 (2017).</t>
  </si>
  <si>
    <r>
      <t xml:space="preserve">Kavitha, V. &amp; Jiji, R.S. Perception of empowerment by the members of women self-help groups in goat farming. </t>
    </r>
    <r>
      <rPr>
        <i/>
        <sz val="10"/>
        <color theme="1"/>
        <rFont val="Times New Roman"/>
        <family val="1"/>
      </rPr>
      <t>J. Diarying Food Home Sci</t>
    </r>
    <r>
      <rPr>
        <sz val="10"/>
        <color theme="1"/>
        <rFont val="Times New Roman"/>
        <family val="1"/>
      </rPr>
      <t xml:space="preserve">. </t>
    </r>
    <r>
      <rPr>
        <b/>
        <sz val="10"/>
        <color theme="1"/>
        <rFont val="Times New Roman"/>
        <family val="1"/>
      </rPr>
      <t>27</t>
    </r>
    <r>
      <rPr>
        <sz val="10"/>
        <color theme="1"/>
        <rFont val="Times New Roman"/>
        <family val="1"/>
      </rPr>
      <t>, 181-185 (2008).</t>
    </r>
  </si>
  <si>
    <t>Kavitha, V., Jiji, R.S. &amp; Rajkamal, P.J. Perception of effectiveness of group functioning by the members of women self-help groups in goat farming. Veterinary World.  4, 507-510 https://doi.org/10.5455/vetworld.2011.507-510  (2011).</t>
  </si>
  <si>
    <t>Kiambi, S. et al. Mapping Nairobi's dairy food system: an essential analysis for policy, industry and research. Agr. Syst. 167, 47-60 https://doi.org/10.1016/j.agsy.2018.08.007 (2018).</t>
  </si>
  <si>
    <r>
      <t xml:space="preserve">Kiara, J.K. Focal area approach: A participatory community planning approach to agricultural extension and market development in Kenya. </t>
    </r>
    <r>
      <rPr>
        <i/>
        <sz val="10"/>
        <color theme="1"/>
        <rFont val="Times New Roman"/>
        <family val="1"/>
      </rPr>
      <t>Int. J. Agr. Sustain</t>
    </r>
    <r>
      <rPr>
        <sz val="10"/>
        <color theme="1"/>
        <rFont val="Times New Roman"/>
        <family val="1"/>
      </rPr>
      <t xml:space="preserve">.  </t>
    </r>
    <r>
      <rPr>
        <b/>
        <sz val="10"/>
        <color theme="1"/>
        <rFont val="Times New Roman"/>
        <family val="1"/>
      </rPr>
      <t>9</t>
    </r>
    <r>
      <rPr>
        <sz val="10"/>
        <color theme="1"/>
        <rFont val="Times New Roman"/>
        <family val="1"/>
      </rPr>
      <t>, 248-257 https://doi.org/10.3763/ijas.2010.0566 (2011).</t>
    </r>
  </si>
  <si>
    <r>
      <t>Kolur, A.S., Murthy, C. &amp; Gamanagatti, P.B. Supply chain management in arecanut - a comparative study of co-operative and private processing units in Uttara Kannada district.</t>
    </r>
    <r>
      <rPr>
        <i/>
        <sz val="10"/>
        <color theme="1"/>
        <rFont val="Times New Roman"/>
        <family val="1"/>
      </rPr>
      <t xml:space="preserve"> Int. J Com. Bus. Manag</t>
    </r>
    <r>
      <rPr>
        <sz val="10"/>
        <color theme="1"/>
        <rFont val="Times New Roman"/>
        <family val="1"/>
      </rPr>
      <t>.</t>
    </r>
    <r>
      <rPr>
        <b/>
        <sz val="10"/>
        <color theme="1"/>
        <rFont val="Times New Roman"/>
        <family val="1"/>
      </rPr>
      <t xml:space="preserve"> 5</t>
    </r>
    <r>
      <rPr>
        <sz val="10"/>
        <color theme="1"/>
        <rFont val="Times New Roman"/>
        <family val="1"/>
      </rPr>
      <t>, 49-52 (2012).</t>
    </r>
  </si>
  <si>
    <r>
      <t xml:space="preserve">Kuku, A.A., Omonona, B.T., Oluwatayo, I.B. &amp; Ogunleye, O.O. Social capital and welfare among farming households in Ekiti State, Nigeria. </t>
    </r>
    <r>
      <rPr>
        <i/>
        <sz val="10"/>
        <color theme="1"/>
        <rFont val="Times New Roman"/>
        <family val="1"/>
      </rPr>
      <t>J. Biol. Agr. Healthc</t>
    </r>
    <r>
      <rPr>
        <sz val="10"/>
        <color theme="1"/>
        <rFont val="Times New Roman"/>
        <family val="1"/>
      </rPr>
      <t xml:space="preserve">. </t>
    </r>
    <r>
      <rPr>
        <b/>
        <sz val="10"/>
        <color theme="1"/>
        <rFont val="Times New Roman"/>
        <family val="1"/>
      </rPr>
      <t>3</t>
    </r>
    <r>
      <rPr>
        <sz val="10"/>
        <color theme="1"/>
        <rFont val="Times New Roman"/>
        <family val="1"/>
      </rPr>
      <t>, 115-130 (2013).</t>
    </r>
  </si>
  <si>
    <r>
      <t xml:space="preserve">Kulkarni, S.S.A., Sinha, S.P.K., Belsare, S.S.M. &amp; Tejawat, S.C.M. Participatory irrigation management in India: Achievements, threats and opportunities. </t>
    </r>
    <r>
      <rPr>
        <i/>
        <sz val="10"/>
        <color theme="1"/>
        <rFont val="Times New Roman"/>
        <family val="1"/>
      </rPr>
      <t>Water Energy Int.</t>
    </r>
    <r>
      <rPr>
        <b/>
        <sz val="10"/>
        <color theme="1"/>
        <rFont val="Times New Roman"/>
        <family val="1"/>
      </rPr>
      <t>68</t>
    </r>
    <r>
      <rPr>
        <sz val="10"/>
        <color theme="1"/>
        <rFont val="Times New Roman"/>
        <family val="1"/>
      </rPr>
      <t>, 28-35 (2011).</t>
    </r>
  </si>
  <si>
    <t>Kumar, A., Shinoj, P. &amp; Jee, S. Do dairy co-operatives enhance milk production, productivity and quality? Evidences from the indo-gangetic plain of India.  68, 1-12. (2013).</t>
  </si>
  <si>
    <r>
      <t xml:space="preserve">Kumar, D., Kadian, K.S., Jadoun, Y.S. &amp; Pragya, B. Comparative analysis of the productive performance of milch animals of members of private dairy and dairy co-operatives. </t>
    </r>
    <r>
      <rPr>
        <i/>
        <sz val="10"/>
        <color theme="1"/>
        <rFont val="Times New Roman"/>
        <family val="1"/>
      </rPr>
      <t>Asian J. Diary Food Res</t>
    </r>
    <r>
      <rPr>
        <sz val="10"/>
        <color theme="1"/>
        <rFont val="Times New Roman"/>
        <family val="1"/>
      </rPr>
      <t>.  32, 191-194 (2013).</t>
    </r>
  </si>
  <si>
    <r>
      <t xml:space="preserve">Kumari, B. &amp; Malhotra, r Impact of women dairy co-operative societies on income and employment of women in Begusarai District of Bihar. </t>
    </r>
    <r>
      <rPr>
        <i/>
        <sz val="10"/>
        <color theme="1"/>
        <rFont val="Times New Roman"/>
        <family val="1"/>
      </rPr>
      <t xml:space="preserve">Agricultural Economics Research Review </t>
    </r>
    <r>
      <rPr>
        <b/>
        <sz val="10"/>
        <color theme="1"/>
        <rFont val="Times New Roman"/>
        <family val="1"/>
      </rPr>
      <t>29</t>
    </r>
    <r>
      <rPr>
        <sz val="10"/>
        <color theme="1"/>
        <rFont val="Times New Roman"/>
        <family val="1"/>
      </rPr>
      <t>, 313 – 318 (2016)</t>
    </r>
  </si>
  <si>
    <r>
      <t xml:space="preserve">Kumari, B., Malhotra, R. &amp; Chauhan, A.K. Impact of women dairy co-operatives on economics of milk production in Begusarai district of Bihar. </t>
    </r>
    <r>
      <rPr>
        <i/>
        <sz val="10"/>
        <color theme="1"/>
        <rFont val="Times New Roman"/>
        <family val="1"/>
      </rPr>
      <t>Indian J. Dairy Sci</t>
    </r>
    <r>
      <rPr>
        <sz val="10"/>
        <color theme="1"/>
        <rFont val="Times New Roman"/>
        <family val="1"/>
      </rPr>
      <t xml:space="preserve">. </t>
    </r>
    <r>
      <rPr>
        <b/>
        <sz val="10"/>
        <color theme="1"/>
        <rFont val="Times New Roman"/>
        <family val="1"/>
      </rPr>
      <t>69</t>
    </r>
    <r>
      <rPr>
        <sz val="10"/>
        <color theme="1"/>
        <rFont val="Times New Roman"/>
        <family val="1"/>
      </rPr>
      <t>, (2016).</t>
    </r>
  </si>
  <si>
    <t>Kurien, V. India's Milk Revolution Investing in Rural Producer Organizations. World Bank.   http://documents.worldbank.org/curated/en/748851468771700148/Indias-milk-revolution-investing-in-rural-producer-organizations (2007).</t>
  </si>
  <si>
    <r>
      <t xml:space="preserve">Lagare, M.G., Talathi, J.M., Deorukhakar, A.C. &amp; Naik, V.G. Impact of women self-help groups (SHGs) on income, employment, investment and saving in south Konkan region. </t>
    </r>
    <r>
      <rPr>
        <i/>
        <sz val="10"/>
        <color theme="1"/>
        <rFont val="Times New Roman"/>
        <family val="1"/>
      </rPr>
      <t>Agr. Update</t>
    </r>
    <r>
      <rPr>
        <sz val="10"/>
        <color theme="1"/>
        <rFont val="Times New Roman"/>
        <family val="1"/>
      </rPr>
      <t xml:space="preserve">. </t>
    </r>
    <r>
      <rPr>
        <b/>
        <sz val="10"/>
        <color theme="1"/>
        <rFont val="Times New Roman"/>
        <family val="1"/>
      </rPr>
      <t>11</t>
    </r>
    <r>
      <rPr>
        <sz val="10"/>
        <color theme="1"/>
        <rFont val="Times New Roman"/>
        <family val="1"/>
      </rPr>
      <t>, 204-208 https://doi.org/10.15740/HAS/AU/11.3/204-208 (2016).</t>
    </r>
  </si>
  <si>
    <t xml:space="preserve">Lalika, M. C. S., Meire, P. &amp; Ngaga, Y. M. Exploring watershed conservation and water governance along Pangani River Basin,Tanzania. Land Use Policy. 48, 351-361 https://doi.org/10.1016/j.landusepol.2015.06.010 (2015). </t>
  </si>
  <si>
    <r>
      <t xml:space="preserve">Laturkar, W.N. &amp;  Deshmukh, A.K. A study on economical empowerment of women through self-help group and comparison of utilization of loan in Marathwada region. </t>
    </r>
    <r>
      <rPr>
        <i/>
        <sz val="10"/>
        <color theme="1"/>
        <rFont val="Times New Roman"/>
        <family val="1"/>
      </rPr>
      <t>Int. J. Commerce. Bus. Manag</t>
    </r>
    <r>
      <rPr>
        <sz val="10"/>
        <color theme="1"/>
        <rFont val="Times New Roman"/>
        <family val="1"/>
      </rPr>
      <t xml:space="preserve">. </t>
    </r>
    <r>
      <rPr>
        <b/>
        <sz val="10"/>
        <color theme="1"/>
        <rFont val="Times New Roman"/>
        <family val="1"/>
      </rPr>
      <t>6</t>
    </r>
    <r>
      <rPr>
        <sz val="10"/>
        <color theme="1"/>
        <rFont val="Times New Roman"/>
        <family val="1"/>
      </rPr>
      <t>, 39-41(2013).</t>
    </r>
  </si>
  <si>
    <t>Lecoutere, E. The impact of agricultural co-operatives on women's empowerment: Evidence from Uganda. J. Coop. Org. Manag. 5,14-27 https://doi.org/10.1016/j.jcom.2017.03.001 (2017).</t>
  </si>
  <si>
    <r>
      <t xml:space="preserve">Lemut, T. An assessment of the provision of micro-credit for women empowerment in Plateau State, Nigeria. Geografia. </t>
    </r>
    <r>
      <rPr>
        <i/>
        <sz val="10"/>
        <color theme="1"/>
        <rFont val="Times New Roman"/>
        <family val="1"/>
      </rPr>
      <t>Malaysian J. Soc. Space.</t>
    </r>
    <r>
      <rPr>
        <sz val="10"/>
        <color theme="1"/>
        <rFont val="Times New Roman"/>
        <family val="1"/>
      </rPr>
      <t xml:space="preserve"> </t>
    </r>
    <r>
      <rPr>
        <b/>
        <sz val="10"/>
        <color theme="1"/>
        <rFont val="Times New Roman"/>
        <family val="1"/>
      </rPr>
      <t>13</t>
    </r>
    <r>
      <rPr>
        <sz val="10"/>
        <color theme="1"/>
        <rFont val="Times New Roman"/>
        <family val="1"/>
      </rPr>
      <t>, 84-96 (2017).</t>
    </r>
  </si>
  <si>
    <t>Lenne, J.M. &amp; Ward, A.F. Improving the efficiency of domestic vegetable marketing systems in East Africa: Constraints and opportunities. Outlook Agr. 39, 31–40 https://doi.org/10.5367/000000010791169952 (2010).</t>
  </si>
  <si>
    <t>Lie, H., Rich, K.M., Kurwijila, L.R. &amp; Jervell, A.M. Improving smallholder livelihoods through local value chain development: A case study of goat milk yogurt in Tanzania. Int. Food Agribus Man. Rev. 15, 55-86 https://www.ifama.org/resources/Documents/v15i3/Lie-Rich-Jervell.pdf (2012).</t>
  </si>
  <si>
    <t>Liu, B.M. et al. Overcoming limited information through participatory watershed management: Case study in Amhara, Ethiopia. Phys. Chem. Earth. 13, 13-21 https://doi.org/10.1016/j.pce.2007.04.017 (2008).</t>
  </si>
  <si>
    <t>Loconto, A.M. &amp; Simbua, E.F. Making Room for Smallholder Cooperatives in Tanzanian Tea Production: Can Fairtrade Do That? J. Bus. Ethics. 108, 451–465 https://doi.org/10.1007/s10551-011-1101-9 (2012).</t>
  </si>
  <si>
    <r>
      <t xml:space="preserve">Magigi, W. Putting cooperative development in urban development agenda: an analysis and lessons from co-operative reform and modernization program implementation intervention with case reality in Tanzania. </t>
    </r>
    <r>
      <rPr>
        <i/>
        <sz val="10"/>
        <color theme="1"/>
        <rFont val="Times New Roman"/>
        <family val="1"/>
      </rPr>
      <t xml:space="preserve">Int. J. Coop. Stud. </t>
    </r>
    <r>
      <rPr>
        <b/>
        <sz val="10"/>
        <color theme="1"/>
        <rFont val="Times New Roman"/>
        <family val="1"/>
      </rPr>
      <t>2</t>
    </r>
    <r>
      <rPr>
        <sz val="10"/>
        <color theme="1"/>
        <rFont val="Times New Roman"/>
        <family val="1"/>
      </rPr>
      <t>, 66-75 (2013).</t>
    </r>
  </si>
  <si>
    <r>
      <t xml:space="preserve">Mahendra M.V.S, Reddy S. A. &amp; Bhat M. S. A study on economic empowerment of women through self-help groups in Mahabubnagar district of Andhra Pradesh. </t>
    </r>
    <r>
      <rPr>
        <i/>
        <sz val="10"/>
        <color theme="1"/>
        <rFont val="Times New Roman"/>
        <family val="1"/>
      </rPr>
      <t xml:space="preserve">International Journal of Research in Commerce, IT and Management </t>
    </r>
    <r>
      <rPr>
        <b/>
        <sz val="10"/>
        <color theme="1"/>
        <rFont val="Times New Roman"/>
        <family val="1"/>
      </rPr>
      <t xml:space="preserve">5, </t>
    </r>
    <r>
      <rPr>
        <sz val="10"/>
        <color theme="1"/>
        <rFont val="Times New Roman"/>
        <family val="1"/>
      </rPr>
      <t>44 - 49 (2011)</t>
    </r>
  </si>
  <si>
    <t>Makate, C. &amp; Mango, N. Diversity amongst farm households and achievements from multi-stakeholder innovation platform approach: Lessons from Balaka Malawi. Agric. Food Secur. 6  https://doi.org/10.1186/s40066-017-0115-7 (2017).</t>
  </si>
  <si>
    <t>Makombe, G. &amp; Sampath, R.K. A Comparative Analysis of the Influence of Socioeconomic Variables on the Financial Performance of Smallholder Irrigation Systems in Zimbabwe. Water Int. 28, 416-421 https://doi.org/10.1080/02508060308691718 (2003).</t>
  </si>
  <si>
    <t>Maretzki, A. N. Women's NutriBusiness Cooperatives in Kenya: an integrated strategy for sustaining rural livelihoods. J Nutr. Educ. Behav. 6, 327-334 https://doi.org/10.1016/j.jneb.2007.08.010 (2007).</t>
  </si>
  <si>
    <r>
      <t xml:space="preserve">Matthews-Njoku, E.C. &amp; Asiabaka, C.C. Factors influencing role performance of community based organisations in agricultural development. International NGO Journal </t>
    </r>
    <r>
      <rPr>
        <b/>
        <sz val="10"/>
        <color rgb="FF000000"/>
        <rFont val="Times New Roman"/>
        <family val="1"/>
      </rPr>
      <t xml:space="preserve">4 </t>
    </r>
    <r>
      <rPr>
        <sz val="10"/>
        <color rgb="FF000000"/>
        <rFont val="Times New Roman"/>
        <family val="1"/>
      </rPr>
      <t>(6), 313 – 317 (2009).</t>
    </r>
  </si>
  <si>
    <r>
      <t>Meador, J. E., et al. Building Sustainable Smallholder Cooperatives in Emerging Market Economies: Findings from a Five-Year Project in Kenya,</t>
    </r>
    <r>
      <rPr>
        <i/>
        <sz val="10"/>
        <color theme="1"/>
        <rFont val="Times New Roman"/>
        <family val="1"/>
      </rPr>
      <t xml:space="preserve"> Sustainability </t>
    </r>
    <r>
      <rPr>
        <b/>
        <sz val="10"/>
        <color theme="1"/>
        <rFont val="Times New Roman"/>
        <family val="1"/>
      </rPr>
      <t>8</t>
    </r>
    <r>
      <rPr>
        <sz val="10"/>
        <color theme="1"/>
        <rFont val="Times New Roman"/>
        <family val="1"/>
      </rPr>
      <t>, 656 (2016).</t>
    </r>
  </si>
  <si>
    <r>
      <t xml:space="preserve">Meena, M.L., Aishwarya D. &amp; Sharma, N.K. Constraints of women dairy co-operative societies in adoption of animal husbandry practices. </t>
    </r>
    <r>
      <rPr>
        <i/>
        <sz val="10"/>
        <color theme="1"/>
        <rFont val="Times New Roman"/>
        <family val="1"/>
      </rPr>
      <t>Asian J. Diary Food Res</t>
    </r>
    <r>
      <rPr>
        <sz val="10"/>
        <color theme="1"/>
        <rFont val="Times New Roman"/>
        <family val="1"/>
      </rPr>
      <t>.  32, 96-100 (2013).</t>
    </r>
  </si>
  <si>
    <t>Meier zu Selhausen, F. What Determines Women's Participation in Collective Action? Evidence from a Western Ugandan Coffee Cooperative.  Fem. Econ. 22, 130-157 https://doi.org/10.1080/13545701.2015.1088960 (2016).</t>
  </si>
  <si>
    <t>Mercer, D.G. Challenges facing development within the agri-food sector of Sub-Saharan Africa. Procedia Food Sci. 1, 1861-1866 https://doi.org/10.1016/j.profoo.2011.09.273 (2011).</t>
  </si>
  <si>
    <r>
      <t xml:space="preserve">Mhlanga-Ndlovu B.,F. N. &amp; Nhamo, G. An assessment of Swaziland sugarcane farmer associations’ vulnerability to climate change. </t>
    </r>
    <r>
      <rPr>
        <i/>
        <sz val="10"/>
        <color theme="1"/>
        <rFont val="Times New Roman"/>
        <family val="1"/>
      </rPr>
      <t xml:space="preserve">Journal of Integrative Environmental Sciences </t>
    </r>
    <r>
      <rPr>
        <b/>
        <sz val="10"/>
        <color theme="1"/>
        <rFont val="Times New Roman"/>
        <family val="1"/>
      </rPr>
      <t>39</t>
    </r>
    <r>
      <rPr>
        <sz val="10"/>
        <color theme="1"/>
        <rFont val="Times New Roman"/>
        <family val="1"/>
      </rPr>
      <t>, 57 – 68 (2017)</t>
    </r>
    <r>
      <rPr>
        <b/>
        <sz val="10"/>
        <color theme="1"/>
        <rFont val="Times New Roman"/>
        <family val="1"/>
      </rPr>
      <t xml:space="preserve"> </t>
    </r>
    <r>
      <rPr>
        <sz val="10"/>
        <color theme="1"/>
        <rFont val="Times New Roman"/>
        <family val="1"/>
      </rPr>
      <t>doi: 10.1080/1943815X.2017.1335329</t>
    </r>
  </si>
  <si>
    <t>Mmbando, F.E., Wale, E. Z. &amp; Baiyegunhi, L.J. S. Determinants of smallholder farmers' participation in maize and pigeonpea markets in Tanzania. Agrekon, 54, 96-119 https://doi.org/10.1080/03031853.2014.974630U (2015).</t>
  </si>
  <si>
    <t>Mmbando, F.E., Wale, E., Baiyegunhi, L.J.S. &amp; Darroch, M.A.G. The Choice of Marketing Channel by Maize and Pigeonpea Smallholder Farmers: Evidence from the Northern and Eastern Zones of Tanzania. Agrekon. 55, 254-277 https://doi.org/10.1080/03031853.2016.1203803 (2016).</t>
  </si>
  <si>
    <r>
      <t xml:space="preserve">Mohammed, N. Challenges faced by women in accessing credits in parts of Kano and Jigawa states. </t>
    </r>
    <r>
      <rPr>
        <i/>
        <sz val="10"/>
        <color theme="1"/>
        <rFont val="Times New Roman"/>
        <family val="1"/>
      </rPr>
      <t>Acad. Res. Int</t>
    </r>
    <r>
      <rPr>
        <sz val="10"/>
        <color theme="1"/>
        <rFont val="Times New Roman"/>
        <family val="1"/>
      </rPr>
      <t xml:space="preserve">. </t>
    </r>
    <r>
      <rPr>
        <b/>
        <sz val="10"/>
        <color theme="1"/>
        <rFont val="Times New Roman"/>
        <family val="1"/>
      </rPr>
      <t>7</t>
    </r>
    <r>
      <rPr>
        <sz val="10"/>
        <color theme="1"/>
        <rFont val="Times New Roman"/>
        <family val="1"/>
      </rPr>
      <t>, 58-69 (2016).</t>
    </r>
  </si>
  <si>
    <r>
      <t xml:space="preserve">Mohammed, N. Role of cooperatives in expanding access of rural women to production resources in parts of Kano and Jigawa States. </t>
    </r>
    <r>
      <rPr>
        <i/>
        <sz val="10"/>
        <color theme="1"/>
        <rFont val="Times New Roman"/>
        <family val="1"/>
      </rPr>
      <t>Acad. Res. Int</t>
    </r>
    <r>
      <rPr>
        <sz val="10"/>
        <color theme="1"/>
        <rFont val="Times New Roman"/>
        <family val="1"/>
      </rPr>
      <t xml:space="preserve">. </t>
    </r>
    <r>
      <rPr>
        <b/>
        <sz val="10"/>
        <color theme="1"/>
        <rFont val="Times New Roman"/>
        <family val="1"/>
      </rPr>
      <t>7</t>
    </r>
    <r>
      <rPr>
        <sz val="10"/>
        <color theme="1"/>
        <rFont val="Times New Roman"/>
        <family val="1"/>
      </rPr>
      <t>, 58-69 (2012).</t>
    </r>
  </si>
  <si>
    <t>Mojo, D., Fischer, C. &amp; Degefa, T. Collective Action and Aspirations: The Impact Of Cooperatives On Ethiopian Coffee Farmers’ Aspirations. Ann. Public Coop. Econ. 87, 217-238 https://doi.org/10.1111/apce.12103 (2016).</t>
  </si>
  <si>
    <t>Mojo, D., Fischer, C. &amp; Degefa, T. The determinants and economic impacts of membership in coffee farmer cooperatives: recent evidence from rural Ethiopia. J. Rural Stud. 50, 84-94 https://doi.org/10.1016/j.jrurstud.2016.12.010 (2017).</t>
  </si>
  <si>
    <t>Mojo, D., Fisher, C. &amp; Degefa, T. Social and environmental impacts of agricultural cooperatives: evidence from Ethiopia. Int. J. Sust. Dev. World Ecol. 22, 388–400 http://dx.doi.org/10.1080/13504509.2015.1052860 (2015).</t>
  </si>
  <si>
    <t>Moustier, P. &amp; Egg, J. &amp; Tallec, F., Coordination et qualité dans les filières agricoles du Sud. Research serial MOISA, UMR MOISA : Marchés, Organisations, Institutions et Stratégies d'Acteurs : CIHEAM-IAMM, CIRAD, INRA, Montpellier SupAgro - Montpellier, France, no. 200604, (2006)</t>
  </si>
  <si>
    <t>Mudege, N.N., Nyekanyeka, T., Kapalasa, E., Chevo, T. &amp; Demo, P. Understanding collective action and women's empowerment in potato farmer groups in Ntcheu and Dedza in Malawi. J. Rural Stud. 42, 91-101 https://doi.org/10.1016/j.jrurstud.2015.09.002 (2015).</t>
  </si>
  <si>
    <t>Munyeche, N., Story, S., Baines, R.N. &amp; Davies, W.P. Linking small-scale african growers to value markets: Development of a co-owned produce marketing organisation as the standards holder. Acta Hortic. 79, 77-91 https://doi.org/10.17660/ActaHortic.2011.895.2 (2011).</t>
  </si>
  <si>
    <t xml:space="preserve">Musuya, D. N. Corporate governance practices and performance of coffee farmer's co-operative societies in Kenya. Business (2014). </t>
  </si>
  <si>
    <t>Mutonyi, S. The effect of collective action on smallholder income and asset holdings in Kenya, World Dev. Perspect. 14, 100099 https://doi.org/10.1016/j.wdp.2019.02.010  (2019).</t>
  </si>
  <si>
    <r>
      <t xml:space="preserve">Naik, R.M., Tandel, B.M. &amp; Chauhan, N.M. Empowerment of rural women through Self-Help Groups. </t>
    </r>
    <r>
      <rPr>
        <i/>
        <sz val="10"/>
        <color theme="1"/>
        <rFont val="Times New Roman"/>
        <family val="1"/>
      </rPr>
      <t>Agr. Update</t>
    </r>
    <r>
      <rPr>
        <sz val="10"/>
        <color theme="1"/>
        <rFont val="Times New Roman"/>
        <family val="1"/>
      </rPr>
      <t xml:space="preserve"> </t>
    </r>
    <r>
      <rPr>
        <b/>
        <sz val="10"/>
        <color theme="1"/>
        <rFont val="Times New Roman"/>
        <family val="1"/>
      </rPr>
      <t>7</t>
    </r>
    <r>
      <rPr>
        <sz val="10"/>
        <color theme="1"/>
        <rFont val="Times New Roman"/>
        <family val="1"/>
      </rPr>
      <t xml:space="preserve"> (2012).</t>
    </r>
  </si>
  <si>
    <t>Nilam, R. &amp; Ganga, D. Economic sustainability through women self help groups in tribal area of Gujarat. Indian J. Econ. Dev. 14, 463-467 https://doi.org/10.5958/2322-0430.2018.00097.5 (2018).</t>
  </si>
  <si>
    <t>Nkwasibwe, A., Mugisha, J., Elepu, G. &amp; Kaneene, J.B. Increasing the efficiency of the dairy value chain in Uganda: Determinants of choice of milk marketing channels by dairy farmers in Kiruhura District, Uganda. Livest. Res. Rural. Dev. 27 http://www.lrrd.org/lrrd27/9/nkwa27168.html (2015).</t>
  </si>
  <si>
    <t>Noni de, I., Orsi, L. &amp; Corsi, S. The collective action as potential driver of bottom-up reconfiguration from captive to relational Value Chain. The case study of the northern district in Sierra Leone. Int. J. Food Syt. Dyn. 8. 284-297  https://doi.org/10.18461/ijfsd.v8i4.843 (2017).</t>
  </si>
  <si>
    <r>
      <t xml:space="preserve">Nwachukwu, I.N., Ihunweze, M.C. &amp; Anyanwu, C.I. Effect of social capital on food security among rural farming households in Abia state, Nigeria. </t>
    </r>
    <r>
      <rPr>
        <i/>
        <sz val="10"/>
        <color theme="1"/>
        <rFont val="Times New Roman"/>
        <family val="1"/>
      </rPr>
      <t>Nigerian Agr. J</t>
    </r>
    <r>
      <rPr>
        <sz val="10"/>
        <color theme="1"/>
        <rFont val="Times New Roman"/>
        <family val="1"/>
      </rPr>
      <t xml:space="preserve">. </t>
    </r>
    <r>
      <rPr>
        <b/>
        <sz val="10"/>
        <color theme="1"/>
        <rFont val="Times New Roman"/>
        <family val="1"/>
      </rPr>
      <t>45</t>
    </r>
    <r>
      <rPr>
        <sz val="10"/>
        <color theme="1"/>
        <rFont val="Times New Roman"/>
        <family val="1"/>
      </rPr>
      <t xml:space="preserve"> (2014).</t>
    </r>
  </si>
  <si>
    <r>
      <t xml:space="preserve">Nyoro, J.K. &amp; Ngugi, I.K. A qualitative analysis of success and failure factors of agricultural cooperatives in Central Kenya. in </t>
    </r>
    <r>
      <rPr>
        <i/>
        <sz val="10"/>
        <color theme="1"/>
        <rFont val="Times New Roman"/>
        <family val="1"/>
      </rPr>
      <t>Decentralization and the Social Economics of Development: Lessons from Kenya</t>
    </r>
    <r>
      <rPr>
        <sz val="10"/>
        <color theme="1"/>
        <rFont val="Times New Roman"/>
        <family val="1"/>
      </rPr>
      <t xml:space="preserve"> (Barrett, C. B., Mude, A. G., &amp; Omiti, J. M)  13-32 (Cabi Publishing, 2007). </t>
    </r>
  </si>
  <si>
    <r>
      <t xml:space="preserve">Nzossie, E.J.F., Ludovic T. &amp; Ndame, J.P. Infrastructures de stockage agricole (ISAC) dans la zone soudano-sahelienne du Cameroun: Conditions de gouvernance d'un bien commun pour la securisation alimentaire. </t>
    </r>
    <r>
      <rPr>
        <i/>
        <sz val="10"/>
        <color theme="1"/>
        <rFont val="Times New Roman"/>
        <family val="1"/>
      </rPr>
      <t>Revue d'Economie du Developpement</t>
    </r>
    <r>
      <rPr>
        <sz val="10"/>
        <color theme="1"/>
        <rFont val="Times New Roman"/>
        <family val="1"/>
      </rPr>
      <t xml:space="preserve">. </t>
    </r>
    <r>
      <rPr>
        <b/>
        <sz val="10"/>
        <color theme="1"/>
        <rFont val="Times New Roman"/>
        <family val="1"/>
      </rPr>
      <t>24</t>
    </r>
    <r>
      <rPr>
        <sz val="10"/>
        <color theme="1"/>
        <rFont val="Times New Roman"/>
        <family val="1"/>
      </rPr>
      <t>, 107 (2016).</t>
    </r>
  </si>
  <si>
    <t>Obalola, T.O. &amp; Ayinde, O.E. Risk and risk management strategies of smallholder onion farmers in Sokoto state, Nigeria. Acta Agriculturae Slovenica 111, 559 - 566 https://doi.org/10.14720/aas.2018.111.3.04 (2018).</t>
  </si>
  <si>
    <r>
      <t xml:space="preserve">Odebode, S.O. Financing cassava processing among women in rural Nigeria to alleviate poverty: the place of self-help groups. </t>
    </r>
    <r>
      <rPr>
        <i/>
        <sz val="10"/>
        <color theme="1"/>
        <rFont val="Times New Roman"/>
        <family val="1"/>
      </rPr>
      <t>Bul. J. Agr. Sci</t>
    </r>
    <r>
      <rPr>
        <sz val="10"/>
        <color theme="1"/>
        <rFont val="Times New Roman"/>
        <family val="1"/>
      </rPr>
      <t xml:space="preserve">. </t>
    </r>
    <r>
      <rPr>
        <b/>
        <sz val="10"/>
        <color theme="1"/>
        <rFont val="Times New Roman"/>
        <family val="1"/>
      </rPr>
      <t>12</t>
    </r>
    <r>
      <rPr>
        <sz val="10"/>
        <color theme="1"/>
        <rFont val="Times New Roman"/>
        <family val="1"/>
      </rPr>
      <t>, 115-122 (2006).</t>
    </r>
  </si>
  <si>
    <t>Okoye, B.C. et al. Effect of transaction costs on market participation among smallholder cassava farmers in central Madagascar. Cogent Econ. Fin. 4, 1143597 https://doi.org/10.1080/23322039.2016.1143597 (2016).</t>
  </si>
  <si>
    <t>Okry, F., Van Mele, P., Nuijten, E., Struik, P.C. &amp; Mongbo, R. L. Organizational analysis of the seed sector of rice in guinea: Stakeholders, perception and institutional linkages. Expl. Agric. 47, 137–157. https://doi.org/10.1017/S001447971000089X (2011).</t>
  </si>
  <si>
    <r>
      <t xml:space="preserve">Okumu, B. &amp; Muchapondwa E. Determinants of Successful Collective Management of Forest Resources. </t>
    </r>
    <r>
      <rPr>
        <i/>
        <sz val="10"/>
        <color theme="1"/>
        <rFont val="Times New Roman"/>
        <family val="1"/>
      </rPr>
      <t xml:space="preserve">Environment for Development </t>
    </r>
    <r>
      <rPr>
        <b/>
        <sz val="10"/>
        <color theme="1"/>
        <rFont val="Times New Roman"/>
        <family val="1"/>
      </rPr>
      <t>17</t>
    </r>
    <r>
      <rPr>
        <sz val="10"/>
        <color theme="1"/>
        <rFont val="Times New Roman"/>
        <family val="1"/>
      </rPr>
      <t>, 1 – 38 (2017)</t>
    </r>
  </si>
  <si>
    <r>
      <t xml:space="preserve">Okumu, B., Muchapondwa, E. Welfare and Environmental Impact of Incentive Based Conservation: Evidence from Kenyan Community Forest Associations. </t>
    </r>
    <r>
      <rPr>
        <i/>
        <sz val="10"/>
        <color theme="1"/>
        <rFont val="Times New Roman"/>
        <family val="1"/>
      </rPr>
      <t>Economic Research Southern Africa</t>
    </r>
    <r>
      <rPr>
        <sz val="10"/>
        <color theme="1"/>
        <rFont val="Times New Roman"/>
        <family val="1"/>
      </rPr>
      <t xml:space="preserve"> </t>
    </r>
    <r>
      <rPr>
        <i/>
        <sz val="10"/>
        <color theme="1"/>
        <rFont val="Times New Roman"/>
        <family val="1"/>
      </rPr>
      <t>Working papers</t>
    </r>
    <r>
      <rPr>
        <sz val="10"/>
        <color theme="1"/>
        <rFont val="Times New Roman"/>
        <family val="1"/>
      </rPr>
      <t xml:space="preserve">. </t>
    </r>
    <r>
      <rPr>
        <b/>
        <sz val="10"/>
        <color theme="1"/>
        <rFont val="Times New Roman"/>
        <family val="1"/>
      </rPr>
      <t>706</t>
    </r>
    <r>
      <rPr>
        <sz val="10"/>
        <color theme="1"/>
        <rFont val="Times New Roman"/>
        <family val="1"/>
      </rPr>
      <t xml:space="preserve"> (2017).</t>
    </r>
  </si>
  <si>
    <t>Okwoche, V.A. &amp; Obinne, C.P.O. Comparative analysis of socio-economic characteristic of rural women cooperators in Nigeria: evidence from Benue State. Hum. Ecol. 32, 119-125 https://doi.org/10.1080/09709274.2010.11906330 (2010).</t>
  </si>
  <si>
    <r>
      <t>Olwande, J. &amp; Mathenge, M.K. Market Participation Among Poor Rural Households in Kenya</t>
    </r>
    <r>
      <rPr>
        <i/>
        <sz val="10"/>
        <color theme="1"/>
        <rFont val="Times New Roman"/>
        <family val="1"/>
      </rPr>
      <t>. International Association of Agricultural Economists (IAAE) Triennial Conference</t>
    </r>
    <r>
      <rPr>
        <sz val="10"/>
        <color theme="1"/>
        <rFont val="Times New Roman"/>
        <family val="1"/>
      </rPr>
      <t xml:space="preserve"> (2012).</t>
    </r>
  </si>
  <si>
    <t>Ombogoh, D.B., Tanui, J., McMullin. S., Muriuki, J. &amp; Mowo, J. Enhancing adaptation to climate variability in the East African highlands: a case for fostering collective action among smallholder farmers in Kenya and Uganda. Clim. Dev. 10, 61-72 https://doi.org/10.1080/17565529.2016.1174665 (2016).</t>
  </si>
  <si>
    <t>Omedo, B.B., Gowland, M.J. &amp; Nicholas, O. Changes in agri-business outcomes among the dairy beneficiaries of contracted extension service delivery model in Kenya. J. Agr. Ext. 20 https://doi.org/10.4314/jae.v20i1.5 (2016).</t>
  </si>
  <si>
    <r>
      <t xml:space="preserve">Onyeze, N. C., Ebue, I. E.  &amp; Oleka, O. D., Challenges of Co-Operative Society in Marketing of Agricultural Products:A Case Study of Akure South Local Government Area (L.G.A) of Ondo State, Nigeria. </t>
    </r>
    <r>
      <rPr>
        <i/>
        <sz val="10"/>
        <color theme="1"/>
        <rFont val="Times New Roman"/>
        <family val="1"/>
      </rPr>
      <t xml:space="preserve">World Applied Sciences </t>
    </r>
    <r>
      <rPr>
        <b/>
        <sz val="10"/>
        <color theme="1"/>
        <rFont val="Times New Roman"/>
        <family val="1"/>
      </rPr>
      <t>33</t>
    </r>
    <r>
      <rPr>
        <sz val="10"/>
        <color theme="1"/>
        <rFont val="Times New Roman"/>
        <family val="1"/>
      </rPr>
      <t>: 802 – 808 (2015). DOI: 10.5829/idosi.wasj.2015.33.05.14582</t>
    </r>
  </si>
  <si>
    <r>
      <t xml:space="preserve">Padala, S.R. Effect of self-help groups in economic empowerment of rural women in Andhra Pradesh. </t>
    </r>
    <r>
      <rPr>
        <i/>
        <sz val="10"/>
        <color theme="1"/>
        <rFont val="Times New Roman"/>
        <family val="1"/>
      </rPr>
      <t>J. Res. Peace Gend. Dev</t>
    </r>
    <r>
      <rPr>
        <sz val="10"/>
        <color theme="1"/>
        <rFont val="Times New Roman"/>
        <family val="1"/>
      </rPr>
      <t xml:space="preserve">. </t>
    </r>
    <r>
      <rPr>
        <b/>
        <sz val="10"/>
        <color theme="1"/>
        <rFont val="Times New Roman"/>
        <family val="1"/>
      </rPr>
      <t>1</t>
    </r>
    <r>
      <rPr>
        <sz val="10"/>
        <color theme="1"/>
        <rFont val="Times New Roman"/>
        <family val="1"/>
      </rPr>
      <t>, 101-110 (2011).</t>
    </r>
  </si>
  <si>
    <r>
      <t xml:space="preserve">Parihar, P., Nanda, R., Kher, S.K., Ahmed, N. &amp; Singh, S.P. Impact of self-help groups on rural women in Jammu district. </t>
    </r>
    <r>
      <rPr>
        <i/>
        <sz val="10"/>
        <color theme="1"/>
        <rFont val="Times New Roman"/>
        <family val="1"/>
      </rPr>
      <t>Indian Res. J. Ext. Edu.</t>
    </r>
    <r>
      <rPr>
        <sz val="10"/>
        <color theme="1"/>
        <rFont val="Times New Roman"/>
        <family val="1"/>
      </rPr>
      <t xml:space="preserve"> </t>
    </r>
    <r>
      <rPr>
        <b/>
        <sz val="10"/>
        <color theme="1"/>
        <rFont val="Times New Roman"/>
        <family val="1"/>
      </rPr>
      <t>1</t>
    </r>
    <r>
      <rPr>
        <sz val="10"/>
        <color theme="1"/>
        <rFont val="Times New Roman"/>
        <family val="1"/>
      </rPr>
      <t xml:space="preserve"> (2013). </t>
    </r>
  </si>
  <si>
    <r>
      <t xml:space="preserve">Patel, A.R., Kapur, L.T. &amp; Thakor, R.F. Socio-economic status of tribal farm women as influenced by milk cooperatives. </t>
    </r>
    <r>
      <rPr>
        <i/>
        <sz val="10"/>
        <color theme="1"/>
        <rFont val="Times New Roman"/>
        <family val="1"/>
      </rPr>
      <t>Agr. Update.</t>
    </r>
    <r>
      <rPr>
        <sz val="10"/>
        <color theme="1"/>
        <rFont val="Times New Roman"/>
        <family val="1"/>
      </rPr>
      <t xml:space="preserve"> </t>
    </r>
    <r>
      <rPr>
        <b/>
        <sz val="10"/>
        <color theme="1"/>
        <rFont val="Times New Roman"/>
        <family val="1"/>
      </rPr>
      <t>7</t>
    </r>
    <r>
      <rPr>
        <sz val="10"/>
        <color theme="1"/>
        <rFont val="Times New Roman"/>
        <family val="1"/>
      </rPr>
      <t>, 316-318 (2012).</t>
    </r>
  </si>
  <si>
    <r>
      <t xml:space="preserve">Patil, D. Rural natural resource management (RNRM) and social capital: contribution of grassroots women's organisations in rural India. </t>
    </r>
    <r>
      <rPr>
        <i/>
        <sz val="10"/>
        <color theme="1"/>
        <rFont val="Times New Roman"/>
        <family val="1"/>
      </rPr>
      <t>Indian J. Ecol</t>
    </r>
    <r>
      <rPr>
        <sz val="10"/>
        <color theme="1"/>
        <rFont val="Times New Roman"/>
        <family val="1"/>
      </rPr>
      <t xml:space="preserve">. </t>
    </r>
    <r>
      <rPr>
        <b/>
        <sz val="10"/>
        <color theme="1"/>
        <rFont val="Times New Roman"/>
        <family val="1"/>
      </rPr>
      <t>46</t>
    </r>
    <r>
      <rPr>
        <sz val="10"/>
        <color theme="1"/>
        <rFont val="Times New Roman"/>
        <family val="1"/>
      </rPr>
      <t>, 270-276 (2019).</t>
    </r>
  </si>
  <si>
    <t>Pattenden, J. Social protection and class relations: evidence from scheduled caste women's associations in rural south India. Dev. Change. 42, 469-498 https://doi.org/10.1111/j.1467-7660.2011.01696.x  (2011).</t>
  </si>
  <si>
    <t>Pradeep,  M.D &amp;</t>
  </si>
  <si>
    <r>
      <t xml:space="preserve">Rakshistha Rai R. P., Women Empowerment through Self Help Groups-Interventions towards Socio-Economic Welfare. </t>
    </r>
    <r>
      <rPr>
        <i/>
        <sz val="10"/>
        <color theme="1"/>
        <rFont val="Times New Roman"/>
        <family val="1"/>
      </rPr>
      <t xml:space="preserve">Innovative Practices in IT, Management, Education and Social Sciences </t>
    </r>
    <r>
      <rPr>
        <sz val="10"/>
        <color theme="1"/>
        <rFont val="Times New Roman"/>
        <family val="1"/>
      </rPr>
      <t>255 – 268 (2019)</t>
    </r>
  </si>
  <si>
    <r>
      <t xml:space="preserve">Preethi, M., Rani, B.J. &amp; Prasuna, M. A study on influence of group characteristics on empowerment of women through self help groups in A.P. </t>
    </r>
    <r>
      <rPr>
        <i/>
        <sz val="10"/>
        <color rgb="FF000000"/>
        <rFont val="Times New Roman"/>
        <family val="1"/>
      </rPr>
      <t>Indian Res. J. Ext. Edu.</t>
    </r>
    <r>
      <rPr>
        <sz val="10"/>
        <color rgb="FF000000"/>
        <rFont val="Times New Roman"/>
        <family val="1"/>
      </rPr>
      <t xml:space="preserve"> (2019).</t>
    </r>
  </si>
  <si>
    <r>
      <t xml:space="preserve">Rajendran, K. &amp; Mohanty, S. Dairy co-operatives and milk marketing in India: constraints and opportunities. </t>
    </r>
    <r>
      <rPr>
        <i/>
        <sz val="10"/>
        <color theme="1"/>
        <rFont val="Times New Roman"/>
        <family val="1"/>
      </rPr>
      <t>J. Food Distrib. Res.</t>
    </r>
    <r>
      <rPr>
        <sz val="10"/>
        <color theme="1"/>
        <rFont val="Times New Roman"/>
        <family val="1"/>
      </rPr>
      <t xml:space="preserve"> </t>
    </r>
    <r>
      <rPr>
        <b/>
        <sz val="10"/>
        <color theme="1"/>
        <rFont val="Times New Roman"/>
        <family val="1"/>
      </rPr>
      <t>35</t>
    </r>
    <r>
      <rPr>
        <sz val="10"/>
        <color theme="1"/>
        <rFont val="Times New Roman"/>
        <family val="1"/>
      </rPr>
      <t>, 1-8 (2004).</t>
    </r>
  </si>
  <si>
    <t>Ragasa, Catherine; Golan, Jennifer. 2012. The role of rural producer organizations for agricultural service provision in fragile states. IFPRI Discussion Paper 1235. Washington, D.C.: International Food Policy Research Institute (IFPRI). http://ebrary.ifpri.org/cdm/ref/collection/p15738coll2/id/127327</t>
  </si>
  <si>
    <r>
      <t xml:space="preserve">Raman, M &amp; Paranjothi, T. Finance, Competition and Performance; Cooperative Marketing Societies in Tamil Nadu in Indian Cooperative Review </t>
    </r>
    <r>
      <rPr>
        <b/>
        <sz val="10"/>
        <color theme="1"/>
        <rFont val="Times New Roman"/>
        <family val="1"/>
      </rPr>
      <t xml:space="preserve">41, </t>
    </r>
    <r>
      <rPr>
        <sz val="10"/>
        <color theme="1"/>
        <rFont val="Times New Roman"/>
        <family val="1"/>
      </rPr>
      <t>505 – 529 (2005).</t>
    </r>
  </si>
  <si>
    <r>
      <t xml:space="preserve">Rani, C.R. &amp; Reddy, A.A.A. Role of institutions and support systems in promoting organic farming - a case of Organic Producer Groups in India. Asia-Pacific </t>
    </r>
    <r>
      <rPr>
        <i/>
        <sz val="10"/>
        <color theme="1"/>
        <rFont val="Times New Roman"/>
        <family val="1"/>
      </rPr>
      <t>J. Rural Dev</t>
    </r>
    <r>
      <rPr>
        <sz val="10"/>
        <color theme="1"/>
        <rFont val="Times New Roman"/>
        <family val="1"/>
      </rPr>
      <t xml:space="preserve">. </t>
    </r>
    <r>
      <rPr>
        <b/>
        <sz val="10"/>
        <color theme="1"/>
        <rFont val="Times New Roman"/>
        <family val="1"/>
      </rPr>
      <t>23</t>
    </r>
    <r>
      <rPr>
        <sz val="10"/>
        <color theme="1"/>
        <rFont val="Times New Roman"/>
        <family val="1"/>
      </rPr>
      <t>, 37-46 (2013).</t>
    </r>
  </si>
  <si>
    <t>Reed, G. &amp; Hickey, G.M. Contrasting innovation networks in smallholder agricultural producer cooperatives: Insights from the Niayes Region of Senegal. J. Coop. Org. Manag. 4, 97-107 https://doi.org/10.1016/j.jcom.2016.09.001 (2016).</t>
  </si>
  <si>
    <r>
      <t xml:space="preserve">Rewani, S.K., Lalhumliana, T. &amp; Shashi, R. Economic empowerment of women through livestock based entrepreneurial activities of Self Help Groups. </t>
    </r>
    <r>
      <rPr>
        <i/>
        <sz val="10"/>
        <color theme="1"/>
        <rFont val="Times New Roman"/>
        <family val="1"/>
      </rPr>
      <t>Indian Res. J. Ext. Edu.</t>
    </r>
    <r>
      <rPr>
        <sz val="10"/>
        <color theme="1"/>
        <rFont val="Times New Roman"/>
        <family val="1"/>
      </rPr>
      <t xml:space="preserve"> </t>
    </r>
    <r>
      <rPr>
        <b/>
        <sz val="10"/>
        <color theme="1"/>
        <rFont val="Times New Roman"/>
        <family val="1"/>
      </rPr>
      <t>15</t>
    </r>
    <r>
      <rPr>
        <sz val="10"/>
        <color theme="1"/>
        <rFont val="Times New Roman"/>
        <family val="1"/>
      </rPr>
      <t>, 124-127 (2015).</t>
    </r>
  </si>
  <si>
    <r>
      <t xml:space="preserve">Rives, F., Peltier R. &amp; P. Montagne, Fifteen Years of Forest Community Management in Niger: From a Technician's Dream to Social Reality. </t>
    </r>
    <r>
      <rPr>
        <i/>
        <sz val="10"/>
        <color theme="1"/>
        <rFont val="Times New Roman"/>
        <family val="1"/>
      </rPr>
      <t>Small-scale Forestry</t>
    </r>
    <r>
      <rPr>
        <sz val="10"/>
        <color theme="1"/>
        <rFont val="Times New Roman"/>
        <family val="1"/>
      </rPr>
      <t xml:space="preserve"> </t>
    </r>
    <r>
      <rPr>
        <b/>
        <sz val="10"/>
        <color theme="1"/>
        <rFont val="Times New Roman"/>
        <family val="1"/>
      </rPr>
      <t>12</t>
    </r>
    <r>
      <rPr>
        <sz val="10"/>
        <color theme="1"/>
        <rFont val="Times New Roman"/>
        <family val="1"/>
      </rPr>
      <t>, (2013)</t>
    </r>
  </si>
  <si>
    <t>Romdhane M. B. &amp; S. Moyo Peasant organisations and the democratisation process in Africa. Peasant organisations and the democratisation process in Africa.  Dakar, Senegal: Council for the Development of Social Science Research in Africa, pp. 365 (2002).</t>
  </si>
  <si>
    <t>Royer, A., Bijman, J. &amp; Abebe, G.K. Cooperatives, partnerships and the challenges of quality upgrading: A case study from Ethiopia. J. Coop. Org. Manag. 5, 48-55 https://doi.org/10.1016/j.jcom.2017.04.001 (2017).</t>
  </si>
  <si>
    <r>
      <t xml:space="preserve">Sally, H.; Lévite, H.&amp; Cour, J. Local water management of small reservoirs: Lessons from two case studies in Burkina Faso. </t>
    </r>
    <r>
      <rPr>
        <i/>
        <sz val="10"/>
        <color theme="1"/>
        <rFont val="Times New Roman"/>
        <family val="1"/>
      </rPr>
      <t>Water Alternatives</t>
    </r>
    <r>
      <rPr>
        <sz val="10"/>
        <color theme="1"/>
        <rFont val="Times New Roman"/>
        <family val="1"/>
      </rPr>
      <t xml:space="preserve"> </t>
    </r>
    <r>
      <rPr>
        <b/>
        <sz val="10"/>
        <color theme="1"/>
        <rFont val="Times New Roman"/>
        <family val="1"/>
      </rPr>
      <t>4</t>
    </r>
    <r>
      <rPr>
        <sz val="10"/>
        <color theme="1"/>
        <rFont val="Times New Roman"/>
        <family val="1"/>
      </rPr>
      <t>, 365-382 (2011)</t>
    </r>
  </si>
  <si>
    <t>Sati, M.C. &amp; Juyal, R.P. A gender approach to sustainable rural development of mountains: women's successes in agro-enterprises in the Indian Central Himalayan Region. Mt. Res. Dev. 28, 8-12 https://doi.org/10.1659/mrd.0969  (2008).</t>
  </si>
  <si>
    <r>
      <t xml:space="preserve">Sebhatu, K.T. Determinants of women's empowerment in cooperatives societies: survey evidence from South Eastern Tigrai, Ethiopia. </t>
    </r>
    <r>
      <rPr>
        <i/>
        <sz val="10"/>
        <color theme="1"/>
        <rFont val="Times New Roman"/>
        <family val="1"/>
      </rPr>
      <t>Continental Journal of Social Sciences</t>
    </r>
    <r>
      <rPr>
        <sz val="10"/>
        <color theme="1"/>
        <rFont val="Times New Roman"/>
        <family val="1"/>
      </rPr>
      <t xml:space="preserve">. </t>
    </r>
    <r>
      <rPr>
        <b/>
        <sz val="10"/>
        <color theme="1"/>
        <rFont val="Times New Roman"/>
        <family val="1"/>
      </rPr>
      <t xml:space="preserve">5, </t>
    </r>
    <r>
      <rPr>
        <sz val="10"/>
        <color theme="1"/>
        <rFont val="Times New Roman"/>
        <family val="1"/>
      </rPr>
      <t>45-53 (2012).</t>
    </r>
  </si>
  <si>
    <r>
      <t xml:space="preserve">Sharma, P., Ponnusamy, K. &amp; Kale, R.B. Study on behavioural changes among women SHGs and their impact on adoption of scientific practices in dairying. </t>
    </r>
    <r>
      <rPr>
        <i/>
        <sz val="10"/>
        <color theme="1"/>
        <rFont val="Times New Roman"/>
        <family val="1"/>
      </rPr>
      <t>Indian J. Anim. Res</t>
    </r>
    <r>
      <rPr>
        <sz val="10"/>
        <color theme="1"/>
        <rFont val="Times New Roman"/>
        <family val="1"/>
      </rPr>
      <t xml:space="preserve">. </t>
    </r>
    <r>
      <rPr>
        <b/>
        <sz val="10"/>
        <color theme="1"/>
        <rFont val="Times New Roman"/>
        <family val="1"/>
      </rPr>
      <t>49</t>
    </r>
    <r>
      <rPr>
        <sz val="10"/>
        <color theme="1"/>
        <rFont val="Times New Roman"/>
        <family val="1"/>
      </rPr>
      <t>, 855-859 (2015).</t>
    </r>
  </si>
  <si>
    <t>Sherwood, A. Community adaptation to climate change: exploring drought and poverty traps in Gituamba location, Kenya. J. Nat. Resour. Pol. Res. 5, 147-161 https://doi.org/10.1080/19390459.2013.811857 (2013).</t>
  </si>
  <si>
    <r>
      <t xml:space="preserve">Shree, D.A.N., Chandavari, V. &amp; Rayanagoudar, R. Empowerment of women through Self Help Groups in Karnataka. </t>
    </r>
    <r>
      <rPr>
        <i/>
        <sz val="10"/>
        <color theme="1"/>
        <rFont val="Times New Roman"/>
        <family val="1"/>
      </rPr>
      <t>Mysore J. Agr. Sci</t>
    </r>
    <r>
      <rPr>
        <sz val="10"/>
        <color theme="1"/>
        <rFont val="Times New Roman"/>
        <family val="1"/>
      </rPr>
      <t xml:space="preserve">. </t>
    </r>
    <r>
      <rPr>
        <b/>
        <sz val="10"/>
        <color theme="1"/>
        <rFont val="Times New Roman"/>
        <family val="1"/>
      </rPr>
      <t>50</t>
    </r>
    <r>
      <rPr>
        <sz val="10"/>
        <color theme="1"/>
        <rFont val="Times New Roman"/>
        <family val="1"/>
      </rPr>
      <t>, 773-775 (2016).</t>
    </r>
  </si>
  <si>
    <r>
      <t xml:space="preserve">Shumeta, Z. &amp; D’Haese, M. Do coffee cooperatives benefit farmers? An exploration of heterogeneous impact of coffee cooperative membership in Southwest Ethiopia. </t>
    </r>
    <r>
      <rPr>
        <i/>
        <sz val="10"/>
        <color theme="1"/>
        <rFont val="Times New Roman"/>
        <family val="1"/>
      </rPr>
      <t>Int. Food Agrib. Manag. Assoc</t>
    </r>
    <r>
      <rPr>
        <sz val="10"/>
        <color theme="1"/>
        <rFont val="Times New Roman"/>
        <family val="1"/>
      </rPr>
      <t xml:space="preserve">. </t>
    </r>
    <r>
      <rPr>
        <b/>
        <sz val="10"/>
        <color theme="1"/>
        <rFont val="Times New Roman"/>
        <family val="1"/>
      </rPr>
      <t>19</t>
    </r>
    <r>
      <rPr>
        <sz val="10"/>
        <color theme="1"/>
        <rFont val="Times New Roman"/>
        <family val="1"/>
      </rPr>
      <t>, 1-6 (2016).</t>
    </r>
  </si>
  <si>
    <t>Shumeta, Z. &amp; D’Haese, M. Do Coffee Farmers Benefit in Food Security from Participating in Coffee Cooperatives? Evidence from west Ethiopia Coffee Cooperatives. Food Nutr. Bull. 39, 266-280. https://doi.org/10.1177/0379572118765341  (2018).</t>
  </si>
  <si>
    <r>
      <t xml:space="preserve">Shweta, A. &amp; Bhogal, T.S. Economics and marketing of milk in private and cooperative sectors of Uttarakhand. </t>
    </r>
    <r>
      <rPr>
        <i/>
        <sz val="10"/>
        <color theme="1"/>
        <rFont val="Times New Roman"/>
        <family val="1"/>
      </rPr>
      <t>Pantnagar J. Res</t>
    </r>
    <r>
      <rPr>
        <sz val="10"/>
        <color theme="1"/>
        <rFont val="Times New Roman"/>
        <family val="1"/>
      </rPr>
      <t>. 11, 7-13 (2013).</t>
    </r>
  </si>
  <si>
    <t>Sibelet, N. &amp;  Montzieux, M. Resilience factors in the coffee sector of Kenya: From food security to product removal. Cahiers Agricultures 21, 179-191 https://doi.org/10.1684/agr.2012.0563 (2012).</t>
  </si>
  <si>
    <t>Singh S. Institutional approach towards future dairy industry: milk producer companies. Indian Diaryman 53(4) (2013).</t>
  </si>
  <si>
    <r>
      <t xml:space="preserve">Singh, K., H., R. &amp; Chauhan, A.K. Impact of dairy co-operatives on income and employment in rural Meghalaya. </t>
    </r>
    <r>
      <rPr>
        <i/>
        <sz val="10"/>
        <color theme="1"/>
        <rFont val="Times New Roman"/>
        <family val="1"/>
      </rPr>
      <t>Indian J. Dairy Sci</t>
    </r>
    <r>
      <rPr>
        <sz val="10"/>
        <color theme="1"/>
        <rFont val="Times New Roman"/>
        <family val="1"/>
      </rPr>
      <t xml:space="preserve">. </t>
    </r>
    <r>
      <rPr>
        <b/>
        <sz val="10"/>
        <color theme="1"/>
        <rFont val="Times New Roman"/>
        <family val="1"/>
      </rPr>
      <t>68</t>
    </r>
    <r>
      <rPr>
        <sz val="10"/>
        <color theme="1"/>
        <rFont val="Times New Roman"/>
        <family val="1"/>
      </rPr>
      <t xml:space="preserve"> (2015).</t>
    </r>
  </si>
  <si>
    <t>Singh, S. Institutional Innovations in Rice Production and Marketing in India: Experience and Strategies. The Future Rice Strategy for India. 335-357  https://doi.org/10.1016/B978-0-12-805374-4.00012-9 (2017).</t>
  </si>
  <si>
    <t>Sinyolo, S. &amp; Mudhara, M. Farmer groups and inorganic fertiliser use among smallholders in rural South Africa. S. Afr. J. Sci. 114 https://doi.org/10.17159/sajs.2018/20170083. (2018).</t>
  </si>
  <si>
    <t>Sisay, D.T., Verhees, F.J.M. &amp; Van Trijp, H.C.M. Seed producer cooperatives in the Ethiopian seed sector and their role in seed supply improvement: A review. J. Crop Improv. 31, 23-355 https://doi.org/10.1080/15427528.2017.1303800 (2017).</t>
  </si>
  <si>
    <r>
      <t xml:space="preserve">Sivasiya, M.D., Sharma, N.K. &amp; Bunkar, H.S. Constraints faced by farm women in deriving benefits through self help group programmes in Ajmer district of Rajasthan. </t>
    </r>
    <r>
      <rPr>
        <i/>
        <sz val="10"/>
        <color theme="1"/>
        <rFont val="Times New Roman"/>
        <family val="1"/>
      </rPr>
      <t>Agr. Econ. Res. Rev.</t>
    </r>
    <r>
      <rPr>
        <sz val="10"/>
        <color theme="1"/>
        <rFont val="Times New Roman"/>
        <family val="1"/>
      </rPr>
      <t xml:space="preserve"> 8, 352-356 (2013).</t>
    </r>
  </si>
  <si>
    <t>Smith, Alastair 2013. Fair trade governance and diversification: The experience of the National Smallholder Farmers' Association of Malawi. Geoforum 48 , pp. 114-125. 10.1016/j.geoforum.2013.04.020</t>
  </si>
  <si>
    <r>
      <t xml:space="preserve">Soetan, R.O., Ayinde, J.O. &amp; Koledoye, G.F. Factors influencing access to productive resources: a case study of Fadama Women's User Groups (WUGs) in Osun State, Nigeria. </t>
    </r>
    <r>
      <rPr>
        <i/>
        <sz val="10"/>
        <color theme="1"/>
        <rFont val="Times New Roman"/>
        <family val="1"/>
      </rPr>
      <t>Span</t>
    </r>
    <r>
      <rPr>
        <sz val="10"/>
        <color theme="1"/>
        <rFont val="Times New Roman"/>
        <family val="1"/>
      </rPr>
      <t xml:space="preserve">. </t>
    </r>
    <r>
      <rPr>
        <i/>
        <sz val="10"/>
        <color theme="1"/>
        <rFont val="Times New Roman"/>
        <family val="1"/>
      </rPr>
      <t>J. Rural Dev</t>
    </r>
    <r>
      <rPr>
        <sz val="10"/>
        <color theme="1"/>
        <rFont val="Times New Roman"/>
        <family val="1"/>
      </rPr>
      <t xml:space="preserve">. </t>
    </r>
    <r>
      <rPr>
        <b/>
        <sz val="10"/>
        <color theme="1"/>
        <rFont val="Times New Roman"/>
        <family val="1"/>
      </rPr>
      <t>5</t>
    </r>
    <r>
      <rPr>
        <sz val="10"/>
        <color theme="1"/>
        <rFont val="Times New Roman"/>
        <family val="1"/>
      </rPr>
      <t xml:space="preserve"> (2014).</t>
    </r>
  </si>
  <si>
    <t>Sokile, C.S. &amp; Van Koppen, B. Local water rights and local water user entities: the unsung heroines of water resource management in Tanzania. Phys. Chem. Earth. 29, 1349-1356 https://doi.org/10.1016/j.pce.2004.09.010  (2004).</t>
  </si>
  <si>
    <t>Sokile, C.S., Mwaruvanda, W. &amp; Van Koppen, B. Integrated water resource management in Tanzania: Interface between formal and informal institutions. International workshop on ‘African Water Laws: Plural Legislative Frameworks for Rural Water Management in Africa.  file:///C:/Users/zzoundi/Downloads/H038764.pdf  (2005).</t>
  </si>
  <si>
    <t>Sumelius, J. et al. Cooperatives As a Tool For Poverty Reduction and   Promoting Business In Tanzania. University of Helsinki. Discussion Papers No 65 (2013).</t>
  </si>
  <si>
    <t>Tadesse, S., Woldetsadik, M. &amp; Senbeta, F. Forest users' level of participation in a participatory forest management program in southwestern Ethiopia.  For. Sci. Tech. 13, 164-173 https://doi.org/10.1080/21580103.2017.1387613  (2017).</t>
  </si>
  <si>
    <t>Tanwar, P.S., Kumar, Y. and Sankhala, G. (2015). Production function and resource use efficiency of milk in different categories of member and non-member families of dairy cooperatives in Jaipur (Rajasthan) Indain J. Dairy Sci., 68 (5): 514-518.</t>
  </si>
  <si>
    <t>Tarekegn, K., Haji, J. &amp; Tegegne, B. Determinants of honey producer market outlet choice in Chena District, southern Ethiopia: a multivariate probit regression analysis, Agric. Econ. 5, 20. https://doi.org/10.1186/s40100-017-0090-0  (2017).</t>
  </si>
  <si>
    <t>Tesfaye, Y., Roos, A. &amp; Bohlin, F. Attitudes of local people towards collective action for forest management: the case of participatory forest management in Dodola area in the Bale Mountains, Southern Ethiopia. Biodivers Conserv 21, 245–265 (2012). https://doi.org/10.1007/s10531-011-0181-2</t>
  </si>
  <si>
    <r>
      <t xml:space="preserve">Thaba, S., Chingono, T. &amp; Mbohwa, C. Strengthening Cooperatives Development in South Africa: A Case Study of the Limpopo and Gauteng Provinces. </t>
    </r>
    <r>
      <rPr>
        <i/>
        <sz val="10"/>
        <color theme="1"/>
        <rFont val="Times New Roman"/>
        <family val="1"/>
      </rPr>
      <t>World Congress on Engineering and Computer Science</t>
    </r>
    <r>
      <rPr>
        <sz val="10"/>
        <color theme="1"/>
        <rFont val="Times New Roman"/>
        <family val="1"/>
      </rPr>
      <t>,</t>
    </r>
    <r>
      <rPr>
        <i/>
        <sz val="10"/>
        <color theme="1"/>
        <rFont val="Times New Roman"/>
        <family val="1"/>
      </rPr>
      <t xml:space="preserve"> WCECS</t>
    </r>
    <r>
      <rPr>
        <sz val="10"/>
        <color theme="1"/>
        <rFont val="Times New Roman"/>
        <family val="1"/>
      </rPr>
      <t xml:space="preserve"> 2. (2015). </t>
    </r>
  </si>
  <si>
    <r>
      <t xml:space="preserve">Toki, B. &amp; Dhrupad, C. Empowering disadvantaged women through natural resource management groups. </t>
    </r>
    <r>
      <rPr>
        <i/>
        <sz val="10"/>
        <color theme="1"/>
        <rFont val="Times New Roman"/>
        <family val="1"/>
      </rPr>
      <t xml:space="preserve">in Gender Perspectives in Mountain </t>
    </r>
    <r>
      <rPr>
        <sz val="10"/>
        <color theme="1"/>
        <rFont val="Times New Roman"/>
        <family val="1"/>
      </rPr>
      <t>Development (eds. Klatzel, F., Murray, B. &amp; Thaku, A.K.) 32-34 (ICIMOD Publication, 2010)</t>
    </r>
    <r>
      <rPr>
        <i/>
        <sz val="10"/>
        <color theme="1"/>
        <rFont val="Times New Roman"/>
        <family val="1"/>
      </rPr>
      <t>.</t>
    </r>
  </si>
  <si>
    <r>
      <t xml:space="preserve">Torri, M. C. &amp; Martinez A. Women’s empowerment and micro-entrepreneurship in India: Constructing a new development paradigm? Progress in Development Studies </t>
    </r>
    <r>
      <rPr>
        <b/>
        <sz val="10"/>
        <color theme="1"/>
        <rFont val="Times New Roman"/>
        <family val="1"/>
      </rPr>
      <t xml:space="preserve">14, </t>
    </r>
    <r>
      <rPr>
        <sz val="10"/>
        <color theme="1"/>
        <rFont val="Times New Roman"/>
        <family val="1"/>
      </rPr>
      <t>31 – 48 (2014)</t>
    </r>
  </si>
  <si>
    <t>Trebbin A. &amp; Hassler M. Farmers' producer companies in India: A new concept for collective action. Environ.  Plan. 44, 411-427 https://doi.org/10.1068/a44143 (2012).</t>
  </si>
  <si>
    <t>Tshishonga, N. Women growing livelihoods through food security: Inanda's Inqolobane Yobumbano Secondary Co-operative. Agenda. 30, 62-73 https://doi.org/10.1080/10130950.2017.1327175 (2016).</t>
  </si>
  <si>
    <r>
      <t xml:space="preserve">Uchenna, O.C. Management and challenges of operating cooperative small business in Imo State. </t>
    </r>
    <r>
      <rPr>
        <i/>
        <sz val="10"/>
        <color theme="1"/>
        <rFont val="Times New Roman"/>
        <family val="1"/>
      </rPr>
      <t>J. Agr. Soc. Res.</t>
    </r>
    <r>
      <rPr>
        <sz val="10"/>
        <color theme="1"/>
        <rFont val="Times New Roman"/>
        <family val="1"/>
      </rPr>
      <t xml:space="preserve"> </t>
    </r>
    <r>
      <rPr>
        <b/>
        <sz val="10"/>
        <color theme="1"/>
        <rFont val="Times New Roman"/>
        <family val="1"/>
      </rPr>
      <t>7</t>
    </r>
    <r>
      <rPr>
        <sz val="10"/>
        <color theme="1"/>
        <rFont val="Times New Roman"/>
        <family val="1"/>
      </rPr>
      <t>, 72-78 (2007).</t>
    </r>
  </si>
  <si>
    <t>Van Rijsbergen, B., Elbers, W., Ruben, R. &amp; Njuguna, S.N. The Ambivalent Impact of Coffee Certification on Farmers' Welfare: A Matched Panel Approach for Cooperatives in Central Kenya. World Dev. 77, 277-292 https://doi.org/10.1016/j.worlddev.2015.08.021 (2016).</t>
  </si>
  <si>
    <r>
      <t xml:space="preserve">Vandeplas, A., Minten, B. &amp; Swinnen, J. Multinationals vs. Cooperatives: The Income and Efficiency Effects of Supply Chain Governance in India. </t>
    </r>
    <r>
      <rPr>
        <i/>
        <sz val="10"/>
        <color theme="1"/>
        <rFont val="Times New Roman"/>
        <family val="1"/>
      </rPr>
      <t>J. Agr. Econ</t>
    </r>
    <r>
      <rPr>
        <sz val="10"/>
        <color theme="1"/>
        <rFont val="Times New Roman"/>
        <family val="1"/>
      </rPr>
      <t xml:space="preserve">. </t>
    </r>
    <r>
      <rPr>
        <b/>
        <sz val="10"/>
        <color theme="1"/>
        <rFont val="Times New Roman"/>
        <family val="1"/>
      </rPr>
      <t>64</t>
    </r>
    <r>
      <rPr>
        <sz val="10"/>
        <color theme="1"/>
        <rFont val="Times New Roman"/>
        <family val="1"/>
      </rPr>
      <t>, 217-244 (2013).</t>
    </r>
  </si>
  <si>
    <r>
      <t xml:space="preserve">Vaswani, L.K. Marketing extension in co-operatives - relevance and scope. Agric. Mark. </t>
    </r>
    <r>
      <rPr>
        <b/>
        <sz val="10"/>
        <color theme="1"/>
        <rFont val="Times New Roman"/>
        <family val="1"/>
      </rPr>
      <t>44</t>
    </r>
    <r>
      <rPr>
        <sz val="10"/>
        <color theme="1"/>
        <rFont val="Times New Roman"/>
        <family val="1"/>
      </rPr>
      <t>,29-31 (2001).</t>
    </r>
  </si>
  <si>
    <t>Verhofstadt, E. &amp; Maertens, M. Can Agricultural Cooperatives Reduce Poverty? Heterogeneous Impact of Cooperative Membership on Farmers’ Welfare in Rwanda.  Appl. Econ. Perspect. P. 37, 86–106 https://doi.org/10.1093/aepp/ppu021 (2015).</t>
  </si>
  <si>
    <t>Verhofstadt, E. &amp; Maertens, M. Smallholder cooperatives and agricultural performance in Rwanda: Do organizational differences matter ? Agric. Econ. 45, 39-52 https://doi.org/10.1111/agec.12128 (2014).</t>
  </si>
  <si>
    <t>Washington-Ottombre, C. &amp; Pijanowski, B.C. Rural organizations and adaptation to climate change and variability in rural Kenya. Reg. Environ. Change. 13, 537–550 https://doi.org/10.1007/s10113-012-0343-0  (2013).</t>
  </si>
  <si>
    <t>Wawa, B. &amp; Mugo, S. Tanzania maize farmer group slashes costs and triples gains. Appropriate Technology 43(2)  (2016).</t>
  </si>
  <si>
    <t>Webber M. C. &amp; Labaste P. Building Competitiveness. in Africa's Agriculture: A Guide to Value Chain Concepts and Applications. World Bank. http://documents.worldbank.org/curated/en/715461468003020843/Building-competitiveness-in-Africas-agriculture-a-guide-to-value-chain-concepts-and-applications (2010).</t>
  </si>
  <si>
    <r>
      <t xml:space="preserve">Wennink, B., &amp; Schrader, T. Building social capital for potato production and marketing: Producer organisations’ initiatives in north-western Rwanda. In </t>
    </r>
    <r>
      <rPr>
        <i/>
        <sz val="10"/>
        <color theme="1"/>
        <rFont val="Times New Roman"/>
        <family val="1"/>
      </rPr>
      <t xml:space="preserve">Producer organizations and market chains. Facilitating trajectories of change in developing countries </t>
    </r>
    <r>
      <rPr>
        <sz val="10"/>
        <color theme="1"/>
        <rFont val="Times New Roman"/>
        <family val="1"/>
      </rPr>
      <t>(eds. Ton, G., Bijman, J. &amp; Oorthuizen, J.) 205-218 (Wageningen: Wageningen Academic Publishers, 2007)</t>
    </r>
  </si>
  <si>
    <t>World Bank &amp; IFPRI.  Gender and Governance in Rural Services : Insights from India, Ghana, and Ethiopia http://agris.fao.org/agris-search/search.do?recordID=US2014606530  (2010).</t>
  </si>
  <si>
    <t xml:space="preserve">Yadav, P.K. &amp; Grove I. Gender analysis of dairy related factors and constraints encountered by members of dairy cooperatives. Indian Res. J. Ext. Edu.12(2): 48 – 54 (2012). </t>
  </si>
  <si>
    <r>
      <t xml:space="preserve">Yadav, P.K. &amp; Grover, I. Access to and control over productive resources of members of dairy cooperatives. </t>
    </r>
    <r>
      <rPr>
        <i/>
        <sz val="10"/>
        <color theme="1"/>
        <rFont val="Times New Roman"/>
        <family val="1"/>
      </rPr>
      <t>Asian J. Home Sci</t>
    </r>
    <r>
      <rPr>
        <sz val="10"/>
        <color theme="1"/>
        <rFont val="Times New Roman"/>
        <family val="1"/>
      </rPr>
      <t xml:space="preserve">. </t>
    </r>
    <r>
      <rPr>
        <b/>
        <sz val="10"/>
        <color theme="1"/>
        <rFont val="Times New Roman"/>
        <family val="1"/>
      </rPr>
      <t>4</t>
    </r>
    <r>
      <rPr>
        <sz val="10"/>
        <color theme="1"/>
        <rFont val="Times New Roman"/>
        <family val="1"/>
      </rPr>
      <t>, 357-362 (2009).</t>
    </r>
  </si>
  <si>
    <r>
      <t xml:space="preserve">Yadav, P.K. &amp; Grover, I. Livestock and dairy related variables of dairy cooperatives: a gender analysis. </t>
    </r>
    <r>
      <rPr>
        <i/>
        <sz val="10"/>
        <color theme="1"/>
        <rFont val="Times New Roman"/>
        <family val="1"/>
      </rPr>
      <t>Indian Res. J. Ext. Edu.</t>
    </r>
    <r>
      <rPr>
        <sz val="10"/>
        <color theme="1"/>
        <rFont val="Times New Roman"/>
        <family val="1"/>
      </rPr>
      <t xml:space="preserve"> </t>
    </r>
    <r>
      <rPr>
        <b/>
        <sz val="10"/>
        <color theme="1"/>
        <rFont val="Times New Roman"/>
        <family val="1"/>
      </rPr>
      <t>13</t>
    </r>
    <r>
      <rPr>
        <sz val="10"/>
        <color theme="1"/>
        <rFont val="Times New Roman"/>
        <family val="1"/>
      </rPr>
      <t>, 63-67 (2013).</t>
    </r>
  </si>
  <si>
    <t>Yemiru, T., Roos, A., Campbell, B. M. &amp; Bohlin, F. Forest incomes and poverty alleviation under participatory forest management in the Bale Highlands, Southern Ethiopia. Int. Forest. Rev. 12, 66-67 https://doi.org/10.1505/ifor.12.1.66 (2010).</t>
  </si>
  <si>
    <t>Yogendra, K. Employment and income through dairying in members and non-members of dairy co-operatives in Meerut district of Western U.P. Ann. Hortic. 10, 61-64 https://doi.org/10.5958/0976-4623.2017.00012.3  (2017).</t>
  </si>
  <si>
    <t>Yusuf, S.A. Social capital and household welfare in Kwara State, Nigeria. J. Hum. Ecol. 23, 219-229 https://doi.org/10.1080/09709274.2008.11906074 (2008).</t>
  </si>
  <si>
    <r>
      <t xml:space="preserve">Zeweld, W., Huylenbroeck, G.V. &amp;  Buysse, J. Household food security through cooperative societies in northern Ethiopia. </t>
    </r>
    <r>
      <rPr>
        <i/>
        <sz val="10"/>
        <color theme="1"/>
        <rFont val="Times New Roman"/>
        <family val="1"/>
      </rPr>
      <t>Int. J. Dev. Issues.</t>
    </r>
    <r>
      <rPr>
        <sz val="10"/>
        <color theme="1"/>
        <rFont val="Times New Roman"/>
        <family val="1"/>
      </rPr>
      <t xml:space="preserve"> </t>
    </r>
    <r>
      <rPr>
        <b/>
        <sz val="10"/>
        <color theme="1"/>
        <rFont val="Times New Roman"/>
        <family val="1"/>
      </rPr>
      <t>14</t>
    </r>
    <r>
      <rPr>
        <sz val="10"/>
        <color theme="1"/>
        <rFont val="Times New Roman"/>
        <family val="1"/>
      </rPr>
      <t>, 60-72 https://doi.org/10.1108/IJDI-02-2014-0014 (2015).</t>
    </r>
  </si>
  <si>
    <t xml:space="preserve">Zingiro, A., Okello, J.J. &amp; Guthiga, P.M. Assessment of adoption and impact of rainwater harvesting technologies on rural farm household income: the case of rainwater harvesting ponds in Rwanda. Environ. Dev. Sustain. 16, 1281–1298 https://doi.org/10.1007/s10668-014-9527-8  (2014).   </t>
  </si>
  <si>
    <t>List of references (alphabetical order)</t>
  </si>
  <si>
    <t>year (number)</t>
  </si>
  <si>
    <t xml:space="preserve">Type of publication </t>
  </si>
  <si>
    <t>Book chapter, Book, Report, Thesis, Project document, Conference paper</t>
  </si>
  <si>
    <t>Country listed from Sub-Saharan Africa or India</t>
  </si>
  <si>
    <t>As listed in the study such as names of region(s), villages, counties</t>
  </si>
  <si>
    <t xml:space="preserve">Quantitative, qualitative, mixed methods, other </t>
  </si>
  <si>
    <t>Sample data, pre- and post-assessment, multilocation, multi-year randomized trial, meta-analysis, interviews, survey, review, other.</t>
  </si>
  <si>
    <t>Sample size</t>
  </si>
  <si>
    <t>List the size of the sample in the study (number)</t>
  </si>
  <si>
    <t>Small-scale farmers, medium-scale farmers, both medium and small, pastoralist, other</t>
  </si>
  <si>
    <t>List the other farmers' type</t>
  </si>
  <si>
    <t>Crops, livestock, both crop and livestock, unknown</t>
  </si>
  <si>
    <t>List types of plant production: cereal, fruits, vegetables, sugar, tea, coffee, animal fodder, other</t>
  </si>
  <si>
    <t>List types of livestock: cows, goats, chicken, pigs/hogs, milk, sheep, other</t>
  </si>
  <si>
    <t>Additional types of FOs</t>
  </si>
  <si>
    <t>Farmer organization, producer group, self-help group, milk cooperative, financial cooperative, natural resource-focused group, water user association, forestry association, other environmentally focused association, social network, faith-based group, other</t>
  </si>
  <si>
    <t xml:space="preserve">Less than 1 years, less than 5 years, less than 10 years, more than 10 years, unknown </t>
  </si>
  <si>
    <t xml:space="preserve">Women (only or mostly), youth, both man and women, unknown, other </t>
  </si>
  <si>
    <t>Free</t>
  </si>
  <si>
    <t>Membership costs</t>
  </si>
  <si>
    <t>Other Types</t>
  </si>
  <si>
    <t>Paid</t>
  </si>
  <si>
    <t xml:space="preserve">Uknown </t>
  </si>
  <si>
    <t>Free, paid membership, uknown</t>
  </si>
  <si>
    <t>Paid membership</t>
  </si>
  <si>
    <t>Uknown</t>
  </si>
  <si>
    <t>Ure than 10 years</t>
  </si>
  <si>
    <t>Meets all inclusion criteria</t>
  </si>
  <si>
    <t>Yes, No, if not provide the number of the criteria that the study doesn’t meet</t>
  </si>
  <si>
    <t>Meets all inclusion criteria*</t>
  </si>
  <si>
    <t xml:space="preserve">Control group is used in the study methodology to address selection bias </t>
  </si>
  <si>
    <t>Details on plant production</t>
  </si>
  <si>
    <t>Details on livestock production</t>
  </si>
  <si>
    <t>Farmer organization, producer group, self-help group, milk cooperative, financial cooperative, natural resource-focused group, water user association, forestry association, other environmentally focused association, social network, other</t>
  </si>
  <si>
    <t>Other relevant types</t>
  </si>
  <si>
    <t>if relevant add secondary type(s) of FOs</t>
  </si>
  <si>
    <t>Membership type</t>
  </si>
  <si>
    <t>Type of strategies</t>
  </si>
  <si>
    <t>Study Type and inclusion</t>
  </si>
  <si>
    <t>Location</t>
  </si>
  <si>
    <t>Methods used in the study</t>
  </si>
  <si>
    <t>Production type</t>
  </si>
  <si>
    <t>Basic details on FOs</t>
  </si>
  <si>
    <t xml:space="preserve">Providing acces to emplyoment </t>
  </si>
  <si>
    <t>Following strategies are listed: Marketing services to ensure input supply, Marketing services to ensure output marketing, Market information, Technology access, Technology services and education, Financial services (savings, loans and other forms of credit), Infrastructure development/management, Managing common property resources, Linking farmers to external programs; Policy advocacy for the local/sub-national government level	Providing access to employment, Other;</t>
  </si>
  <si>
    <t>Income did not improve</t>
  </si>
  <si>
    <t>Yield did not improve</t>
  </si>
  <si>
    <t xml:space="preserve">Production did not improve </t>
  </si>
  <si>
    <t xml:space="preserve">Empowerment/socila benefits </t>
  </si>
  <si>
    <t xml:space="preserve">Food security did not improve </t>
  </si>
  <si>
    <t xml:space="preserve">Environmental impacts positive </t>
  </si>
  <si>
    <t>Environmental impacts negative/no change</t>
  </si>
  <si>
    <t>Specific information is listed</t>
  </si>
  <si>
    <t>Provide any quantification of impacts</t>
  </si>
  <si>
    <t>Type of impacts</t>
  </si>
  <si>
    <t>Access to land</t>
  </si>
  <si>
    <t>Members education</t>
  </si>
  <si>
    <t>Poverty levels</t>
  </si>
  <si>
    <t>Women/gender access impacted; Level of education impacts FO membership and benefits</t>
  </si>
  <si>
    <t>Access to land, age of household head, levels of education</t>
  </si>
  <si>
    <t>Poverty (causes low FO partipcation), land size</t>
  </si>
  <si>
    <t>Women and related cultural norms</t>
  </si>
  <si>
    <t>Women/gender access impacted; Access to land impacts the abilities of members to access/benefit from FOs</t>
  </si>
  <si>
    <t>Poverty impacts access to FO</t>
  </si>
  <si>
    <t>FO membership is impacted by gender, age, education levels, access to land</t>
  </si>
  <si>
    <t>Level of education impacts FO membership and benefits; Distance to markets impacts benefits/access to FOs</t>
  </si>
  <si>
    <t>Gender, level of education and access to land</t>
  </si>
  <si>
    <t>Access to land, access to road/remoteness impacts participation in FOs</t>
  </si>
  <si>
    <t>Poverty levels impacts FO membership</t>
  </si>
  <si>
    <t>Women/gender and low educated peoples access to FO is impacted</t>
  </si>
  <si>
    <t>Women/gender access impacted, Level of education impacts FO membership and benefitsLevel of education impacts FO membership and benefits</t>
  </si>
  <si>
    <t>Poverty and education levels impacts FO membership</t>
  </si>
  <si>
    <t>Access to road/remotness impacts FOs memberships</t>
  </si>
  <si>
    <t>Levels of poverty impacts FO membership</t>
  </si>
  <si>
    <t>acces to land; levels of poverty impacts FO membership</t>
  </si>
  <si>
    <t>Access to land impacts the abilities of members to access/benefit from FOs; levels of poverty impacts FO membership</t>
  </si>
  <si>
    <t>Access land, levels of poverty impacts FO membership</t>
  </si>
  <si>
    <t>Women/gender access impacted; Levels of poverty impacts FO membership</t>
  </si>
  <si>
    <t>Women/gender access impacted; Level of education impacts FO membership and benefits; Levels of poverty impacts FO membership</t>
  </si>
  <si>
    <t>Level of education impacts FO membership and benefits; Levels of poverty impacts FO membership</t>
  </si>
  <si>
    <t>Distance to markets impacts benefits/access to FOs; Levels of poverty impacts FO membership</t>
  </si>
  <si>
    <t>Gender and distance to markets impacts benefits/access to FOs; Levels of poverty impacts FO membership</t>
  </si>
  <si>
    <t>Poverty and gender impacted access to FO membership; Distance to markets impacts benefits/access to FOs</t>
  </si>
  <si>
    <t>Levels of poverty impacts FO membership; Distance to markets impacts benefits/access to FOs</t>
  </si>
  <si>
    <t>Factors impacting FOs and their membership</t>
  </si>
  <si>
    <t>Government support</t>
  </si>
  <si>
    <t>Specify: categories could include: gender, age, education, family size, off-farm earning, infrastructure, other</t>
  </si>
  <si>
    <t>Provided access to education (affordable, free);Extension services program by government/donors: agricultural extension services</t>
  </si>
  <si>
    <t>Significant weather/climate events (drought, storms, flood)</t>
  </si>
  <si>
    <t>Significant weather/climate events (drought, storms, flood);Other, please specify</t>
  </si>
  <si>
    <t>Infrastructure development, Changes in local administration; Other, please specify</t>
  </si>
  <si>
    <t>subsidy, changes in local administration</t>
  </si>
  <si>
    <t>infrastructure development; changes in local administration</t>
  </si>
  <si>
    <t>Changes in local administration;Decentralization;</t>
  </si>
  <si>
    <t xml:space="preserve"> Changes in local administration</t>
  </si>
  <si>
    <t>support program to help poorer farmers join FOs</t>
  </si>
  <si>
    <t>agricultural commercialization and collective action; support program to help poorer farmers join FOs</t>
  </si>
  <si>
    <t>Extension services; support program to help poorer farmers join FOs</t>
  </si>
  <si>
    <t>Cash transfer: Money given unconditionally or conditionally to a household or individual.; support program to help poorer farmers join FOs</t>
  </si>
  <si>
    <t xml:space="preserve">Yes or no or not specified </t>
  </si>
  <si>
    <t>Recommendations for donors (developed by authors)</t>
  </si>
  <si>
    <t xml:space="preserve">Interestingly, the most commonly used shar in/swapping mechanisms are those that are  based on pre-existing social rela tionships and norms, e.g. familial  ties or frie ndships.  New  economic norms of pasture leasing are present,  but at this time they are not the dominant  mechanism of maintaining mobility and access in  the post-subdivision environment.  Previous  research suggests that land tenure and economic  changes would challenge the ongoing viability  and strength of social and  cultural ties in pastoral societies. While logic suggests that poor hous eholds with fewer animals and less grazing  pressure in their parcels would  have the potential to gain economically from leasing out pastures  to richer producers, there are indications that he rders perceive that richer pastoralists benefit  disproportionately from these arrangements.   Pastoral households ar e actively engaged in  assessing the positive and ne gative tradeoffs associated  with both subdivision and  sharing/swapping/leasing strategies; however some of these strategies will be impacted by climate change and thus they need to be assessed in this context. </t>
  </si>
  <si>
    <t xml:space="preserve"> limited access to low interests loans and financial servicesmakes it hard to invest into relevant technology;  limited knowledge about possible tech options</t>
  </si>
  <si>
    <t xml:space="preserve"> A  culture  of  performance monitoring  and  assessment  should  thereby  be  promoted  throughout  the  basin,  most  importantly, in 
the irrigation schemes. Very little has been done in this regard up to now. 
'
modules a 
masque
'
)  if  already  existing.  Where  needed,  the  reservoirs  and  associated  infrastructure  should  be 
equipped with at least some basic means of measuring and monitoring water (at least quantity)
at key 
control  locations with  some  degree  of  support  and  supervision  of the  relevant  technical  bodies of  the 
state
or  the  basin  agency.  The  costs  could  be  borne  as  part  of  the  overall  IWRM  implementation 
program
me
, particularly the establishment of basin 
agencies and CLE.</t>
  </si>
  <si>
    <t>Provision of advice; RPOs with formal rules i.e registration; extension and management training; strong membership commitment; external links to other organizations</t>
  </si>
  <si>
    <t>Awareness and training, Educational status, family size; infrastructure support is critical</t>
  </si>
  <si>
    <t xml:space="preserve"> farming experience, educational background, Access to infrastructure and markets have shown to push towards non-farm enterprise engagement </t>
  </si>
  <si>
    <t>Policies lowering the unit cost and increasing the local availability of commercial inputs would be useful to systematically boost production and income generation. Some engagement with private sectors has already started</t>
  </si>
  <si>
    <t>The results of the model indicate that the probability of households' success in feed adoption is positively and significantly affected by membership in multipurpose cooperatives, livestock herd size, diverse use of fodder technologies, education of the head, and exercise in utilizing feed technologies. In most similar studies, cooperative membership is re- ported asoneofthe important factors for technology adoption.</t>
  </si>
  <si>
    <t xml:space="preserve">The roles of agricultural knowledge, information, and skills in supporting innovation are enormous. The result of this study also shows that farmers who have taken more number of trainings from government and non-governmental organizations on feed technologies production and maintenance adopted high number of technologies than others. </t>
  </si>
  <si>
    <t>Cereal, coffee</t>
  </si>
  <si>
    <t>Diversification of household€™s livelihood into off-farm and non-farm in general and non-farm livelihood strategy in particular was pinpointed by almost all the respondents as best livelihood strategy to cope from different challenges (climate impacts, vulnerbaility) and to improve their livelihood.</t>
  </si>
  <si>
    <t>Household head age has positive impact</t>
  </si>
  <si>
    <t>member assests, levels of poverty impacts FO membership, Household head age has positive impact</t>
  </si>
  <si>
    <t xml:space="preserve"> cooperatives used a safety net against traders who may exploit member farmers, thus cooperatives deliver indirect impact on improving incomes.</t>
  </si>
  <si>
    <t xml:space="preserve">Reforestation of degraded forest areas- Planting of fruit bearing trees such as avocado and mango - Planting trees and management - Nursery establishment- Beekeeping - Forest fire fighting and addressing climate change impacts - Attending meetings - Participation in knowledge and skill development training </t>
  </si>
  <si>
    <t>Households consider planting an important management activity that would ensure the availability of forest products and services on a sustainable basis and to address pressing issues such as climate change. Furthermore, the indirect benefits of planting through enabling the use of old and over mature trees and through reduction of annual rent payment is well appreciated by respondents. Most households however do not consider planting as a successful operation owing to the low survival rate of seedlings.</t>
  </si>
  <si>
    <t>improving the marketing performance of cooperatives will be an important area to increase farmers' incentive for market participation
-it should be noted that the inclusiveness of land-poor households in (marketing) cooperatives will be at the expense of their effectiveness in terms of providing fertilizer at least cost; and expanding marketing cooperatives to areas where there are competitive input and output markets will increase their effectiveness.</t>
  </si>
  <si>
    <t>agricultural cooperatives are less inclusive of land-poor  households.</t>
  </si>
  <si>
    <t>Forest dependence decreases with area of cropland and number of large livestock and increases with distance from town. Poverty, asset ownership, and education level of household head have an insignificant but negative relationship with forest dependence.</t>
  </si>
  <si>
    <t>professionalization of small-scale seed producers to promote a more lateral seed distribution from many points at community level. It brought farmers into seed development activities and trained them in seed production. It thus built farmers' capacity, which is an essential step towards any professionalization. But the intervention was less successful in developing seed businesses to service local communities. Farmers, extension agents and researchers said most of the formal seed producers abandoned their seed businesses after the project and subsidies ended.</t>
  </si>
  <si>
    <t>Organization building; partnerships with other organizations; market access; service delivery and other intermediation; making sure the collective gain is greater than individual gain and is reflected in terms of economic viability and ecological sustainability/reducing vulnerbaility to climate change.</t>
  </si>
  <si>
    <t xml:space="preserve">It was shown that  lack of scientific knowledge, lack of confidence, irregular veterinary facilities, delay in payment, lack of knowledge about banking procedures and lack of knowledge about the advantages and function of dairy cooperatives were the main constraints faced by women in dairy cooperatives. </t>
  </si>
  <si>
    <t>this study's findings that cooperatives actively participated in natural resource management and environmental rehabilitation; need to address climate change impacts in the government support as well</t>
  </si>
  <si>
    <t>consistent growth in membership, and wages earned</t>
  </si>
  <si>
    <t xml:space="preserve"> It was observed that the expenditures on purchasing ghee and health care products for family members increased, </t>
  </si>
  <si>
    <t>Stiff competition from private sector/some collaboration occured; lack of apex level organizations; shortage of funds; limited membership; lack of adequate marketing facilities; lack of adequate state support; inefficient management; passive members</t>
  </si>
  <si>
    <t xml:space="preserve">. It was shown that lack of finance, lack of scientific knowledge, lack of confidence, irregular veterinary facilities, delay in payment, lack of knowledge about banking procedures and lack of knowledge about the advantages and function of dairy cooperatives were the main constraints </t>
  </si>
  <si>
    <t xml:space="preserve">if donors want to  provide access to market, commercialization, technological opportunities, address environmental challanges/climate and productive resources to farmers, then they should encourage policies towards farmer collective action but should be reviewed to avoid further marginalization of women participating in group memberships  </t>
  </si>
  <si>
    <t>The result showed that aeducation, gender and perceptions of knowledge and  improved technology use have no significant influence  on the decision to participate in group activities. On the  other hand, occupation, place of origin and perceptions  on knowledge and improved technology use and economic  benefits had a significant influence on the intensity of  participation in the groups.</t>
  </si>
  <si>
    <t xml:space="preserve"> educate farmers through trainings,  workshops and seminars. These can be conducted for existing groups or before group formation in order to ensure 
they understand the importance and impacts of collective action to also address climate vulnerability. Such trainings should also sensitize women on the 
key benefits of participation in farmers' groups 
seem to participate less in the groups compared to their 
male counterparts. In most parts of Kenya, women have 
many domestic responsibilities which limit their ability 
to participate in group meetings.</t>
  </si>
  <si>
    <t>Good governance is A key component of the co-operative contribution to poverty reduction</t>
  </si>
  <si>
    <t>improved agronomic practices, climate resilience, crop protection measures, postharvest handling techniques and utilization options</t>
  </si>
  <si>
    <t>reforestation programs to conserve forests,  addree climate change, management through PFM to local communities, introduction of benefit sharing arrangements such as PELIS; and adop- tion of ecosystem approach to management of forests</t>
  </si>
  <si>
    <t xml:space="preserve"> Small land sizes, Low asset values, Low access to credit, Limited ability to produce surpluses for the market.</t>
  </si>
  <si>
    <t>Comprehensive rules on protection of forest benefits such as water, wildlife habitat, climate resilience</t>
  </si>
  <si>
    <t xml:space="preserve">youth in cooperative space learnt business skills and skills in running the co-operative and personal development- Youth cooperatives gave access to external learning where they gained knowledge </t>
  </si>
  <si>
    <t>Increase investment in  cooperatives; comprehensive climate change response plan; enhanced value chain development; cold chain development; engage youth</t>
  </si>
  <si>
    <t xml:space="preserve">promoting uptake of a number of sustainable farming technologies and methods, improving access to markets, information and credit which in turn improve soil fertility, climate resilience, crop yields and returns from farming amongst other benefits. </t>
  </si>
  <si>
    <t>building partnerships and relationship with fair trade organizations can provide farmers with A platform to leverage gain return on higher prices and social premium
farmers Association/@ Dedicated fair trade organisations have played A significant role in promoting export diversification. Fairtrade has played A role interlinking smallholders to diversify away from low value into higher return activities</t>
  </si>
  <si>
    <t>If coffee production and quality are low, market demand cannot be met and services to members cannot be adequately delivered. In these circumstances, members are tempted to switch to other crops and become disloyal to the Union by selling coffee to middlemen. This practice creates a vicious circle that could affect co-operative resilience. Farmers who adopt organic fertilisers incur in lower costs than those who use in- organic pesticides and other conventional agricultural inputs. Members have positively evaluated and identified full organic production as a goal to achieve in coming years. According to co-operative members and leaders, organic production and the practices that it involves have increased the knowledge of members and enabled them to learn land preparation and water conservation. The practice of water conservation has been important as it helps to mitigate the effects of climate change (e.g. unreliable rainfalls) and lack of irrigation systems.</t>
  </si>
  <si>
    <t>government supporting any future programs aimed at poverty alleviation should  take the concepts of bottom up (problem solving) approach as opposed to top -down (decision making)</t>
  </si>
  <si>
    <t>institutional arrangements for irrigation management should be enhanced otherwise existing management capacity may not be able to meet higher water demand in the Future given climate change impacts.</t>
  </si>
  <si>
    <t>practice of agroforestry to reduce soil erosion; manure application; establishing groundcovers or other kinds of vegetation, crop rotation, intercropping, building climate resilience</t>
  </si>
  <si>
    <t>cooperatives should focus on cooperative marketing and cooperative input supply and land acquisition, with remuneration systems that are in line with individual farm-household incentives.</t>
  </si>
  <si>
    <t>It was recommended that access to invaluable information and efficient farming to earn high income from farming should be set as priorities in cooperative faming.  Comparatively, those beneficiaries who operated close to the marketing centers, had less trust in buyers, with less farming experience and not members of cooperative organization were likely to experience food insecurity. It was recommended that access to invaluable information and efficient farming, reduce risks inlcuding climate risks to earn high income from farming should be set as priorities in cooperative faming.</t>
  </si>
  <si>
    <t>The following characteristics were statistically significant in the model and have a bearing on water adequacy: Irrigation scheme infrastructure characteristics; location of plot in scheme; water management training; irrigation training; knowledge of government aims; availability of water license; paying water fees; satisfaction with irrigation schedule (take into account climate risks as well)</t>
  </si>
  <si>
    <t>A government supported policy environment that will facilitate establishing and/or
strengthening of farmer organizations be supported in sourcing, disseminating market
information market accessibility to enhance smallholder livelihoods. This will assist in sustainably transforming smallholder vegetable farming as a viable business
venture through increased productivity and incomes.</t>
  </si>
  <si>
    <t>support the establishment of local certification companies to reduce audit costs and make certification affordable for smallholders, provide technical training to improve management and business skills of group managers</t>
  </si>
  <si>
    <t>tree planting, retaining riparian vegetation around water sources, and involved applying human approach / interventions to also build resilience</t>
  </si>
  <si>
    <t>in the paper, stated that Fairtrade conventions were for the most part successful personalized sets of relations. additional research may seek to trace the flow of resources and information between these companies to determine to what extent these relationships are indeed relational as opposed to captive, or hierarchical.</t>
  </si>
  <si>
    <t xml:space="preserve">Policies aimed at increased investment in rural infrastructure and improved market information systems could reduce transaction cost barriers. As well as, policies that improve farm households wealth creation could enhance stallholders market access and channel selections. Policymakers could consider promoting farmers' associations or groups by linking such farmers to markets through technology transfer and improved bargaining power. </t>
  </si>
  <si>
    <t>The paper identifies four major areas of interfaces, namely; centralized and local institutions; modern water rights and customary rights; Water User Associations and informal associations of water users; and formal and informal power relations especially important to manage conflicts with increasing climate chnage impacts. The paper argues that although there are some positive linkages between formal and informal institutions,</t>
  </si>
  <si>
    <t xml:space="preserve">local level informal institutions perform a significant role in resolving conflicts and build resilience. </t>
  </si>
  <si>
    <t>Growing different crop varieties, growing different crops in different seasons, soil and water harvesting/ conservation; Growing different crop varieties, growing different crops in different seasons, soil and water harvesting/ conservation/climate resilience</t>
  </si>
  <si>
    <t xml:space="preserve">in that region south west Ethiopia; cooperatives were financially constrained and unable to provide coffee farmers a better price than that received by non-members. - coffee cooperatives in the study area are not in a position to provide sufficient training and technical advice to their members (extension support is needed), also through limited engagement with private sectors as a result farmers could not achieve the yield and the possible income benefit that cooperatives members should have realized. - the cooperative leaders lack managerial competencies. </t>
  </si>
  <si>
    <t>acquired managerial skills and extension support is needed in this context and improve the connection to private sector (currently very weak)</t>
  </si>
  <si>
    <t>*Combined production of staple food and cash crop is a favorable opportunity for the organization of collective actions.
*understand the way collective action in its different forms interacts with land tenure and food security.
*The role of meetings and training provided by the association, both considered to be crucial; although the latter should be improved.
*Producer Organization production support services can enhance the farmers' positioning in the local market and their bargaining power in the supply chain as well connect with private sectors that provide sometimes more effective services .
*The availability of stored facilities is a crucial asset because it allows farmers to choose whether and when sell their products.</t>
  </si>
  <si>
    <t>improve the relationship between local communities and the forest management authorities at the local level.</t>
  </si>
  <si>
    <t>organizing farmers into SPCs could help farmers to respond to changes in ecological, socio- economic and other conditions, and to build upon and complement the existing strategies within both the formal and informal seed sectors.
eenforce local level partners whom play key roles in capacity building of SPC members through technical and managerial trainings; involve better private sector.
-@ Tighten the relation with NGOs that serve as A bridge between SPCs and final users (farmers)</t>
  </si>
  <si>
    <t>to promote rural entrepreneurship and engagement with private sector, then there needs to be policies that improve infrastructure, credit and extension, and promote rural cooperation.</t>
  </si>
  <si>
    <t>Future projects beyond our pilot phase should address the replacement of coffee trees as an instrumental way to decrease income generation risk.</t>
  </si>
  <si>
    <t>Authors have found that cooperative membership has a strong and significant positive impact on the variables we have selected as proxies for technological innovation (proportion of crossbreed cows to the total number of cows and the amount of feed bought), private sector connections, production and productivity.</t>
  </si>
  <si>
    <t>training, demonstrations, and educational tours can improve knowledge of farmers</t>
  </si>
  <si>
    <t>the evidence of this study recommends revitalizing cooperatives among smallholders by improving their management and member participation.</t>
  </si>
  <si>
    <t xml:space="preserve">Cooperative members assessments of the benefits of selling milk were largely associated with the cash income it generated. </t>
  </si>
  <si>
    <t>cooperatives clearly indicate that cooperatives have been delivering better social services to the community using the premium they earn from the certifications. They have been investing the premiums on schools, health center, and clean water development and thus contributed to social developments that might have resulted in an increased level of members satisfaction and commitment. In fact, according to some of the group discussions, the major reason farmers like cooperatives is for its price stabilizing roles The farmers stated that if there were no cooperatives the private traders could have put them out of production since the traders usually offer very low prices for their coffee</t>
  </si>
  <si>
    <t xml:space="preserve">farmers in cooperatives produced at better quality which strengthen relationship with buyer/exporter/private sector and gain access to market with set floor price to secure an income/livelihood </t>
  </si>
  <si>
    <t>well governed and proper safeguards needed to ensure A sustainable partnership for all parties</t>
  </si>
  <si>
    <t xml:space="preserve"> cooperatives should also be encouraged to establish A credit and saving unit in their internal structure which motivates member farmers to save and then deliver them the loan when the need arises.
-findings stress the need to design strategies to improve the functioning of cooperatives through developing financial power, and the competency of the members and management personnel.</t>
  </si>
  <si>
    <t>Establishing honey collection centers in potential production areas -@capacitating the existing honey cooperatives and organizing additional beekeepers into honey cooperatives; providing technical assistance and training to its members.</t>
  </si>
  <si>
    <t xml:space="preserve"> if the government want to promote national coffee production in Kenya, they need to understand the smallholder farmers production strategies and establish A certification process to bring the sector more competitive.</t>
  </si>
  <si>
    <t>if policy makers want to improve the well-being of coffee farmers in the region, then more research needs to be done to compare the performances of different crops, such as milk production that present less risks on the local market.</t>
  </si>
  <si>
    <t>In general, the results indicate the importance of forest products in both subsistence and cash income generation, in poverty alleviation, and also as safety nets in times of income crisis.</t>
  </si>
  <si>
    <t>The actual seed management varied from one farmers' association to another, but it often excluded some farmers. For example, in Bokariya-Tassen the farmers' association loaned seed to farmers at an interest rate of 20%, compared to the 50-100% charged by informal money lenders. However, only group members could borrow seed from the association. In Sangaran, 1.5 km from Bokariya-Tassen, the chairman charged 100% interest on seed loans.</t>
  </si>
  <si>
    <t xml:space="preserve">infrastructure development projects/investments roads, energy, water, storage, processing facility </t>
  </si>
  <si>
    <t>enhanced and mutual cooperation between members, helping to generate income and employment</t>
  </si>
  <si>
    <t xml:space="preserve">technological development, need to develop databases of producers, indentify better means to work with private sector and ensure quality </t>
  </si>
  <si>
    <t>availability of proper and regular marketing channel to the members along with better remunerative prices; extension contact; mass media exposure, private sector engagement both helpful.</t>
  </si>
  <si>
    <t>cooperatives should also be encouraged to establish A credit and saving unit in their internal structure which motivates member farmers to save and then deliver them the loan when the need arises.
-findings stress the need to design strategies to improve the functioning of cooperatives through developing financial power, and the competency of the members and management personnel.</t>
  </si>
  <si>
    <t>the government in collaboration with NGOs should stress the importance of gender mainstreaming and active participation in village development associations and other community structures.</t>
  </si>
  <si>
    <t>A Good relationship with government services for selecting, sensitizing, Establishing and training seed producers organizations.; Continued access to land by producers and the possibility of access to financial services remain an important key to sustainability.</t>
  </si>
  <si>
    <t>understand the way collective action in its different forms interact with land tenure and food security. significant and positive relationship between access to storage provided by producer organization and market access. it is necessary to create entrepreneurial culture in rural communities which would allow producers to better compete with other actors across the value chain.</t>
  </si>
  <si>
    <t>The empirical results show that farmers age, access to credit and irrigation, extension visits, distance to markets are the important positive determinants of participation in farmer groups. Moreover, rice yield is positively and significantly influenced by land, fertilizer, chemicals, rice variety, soil quality and access to irrigation for both farmer group members and nonmembers.</t>
  </si>
  <si>
    <t>importance of political connections in the village in accessing the cooperative channel.</t>
  </si>
  <si>
    <t xml:space="preserve">women farmers usually have been neglected in extension efforts. </t>
  </si>
  <si>
    <t>Farmer collective action could improve access of small farms to markets and technologies, but should be done with gender relations and not at detriment of women; negative gender implications of Farmer groups can be avoided when women are group members themselves.</t>
  </si>
  <si>
    <t>important to integrate rural womens traditional knowledge and skills with A local development strategy.</t>
  </si>
  <si>
    <t>the findings call for A balanced approach to forest management to ensure equitable distribution of PELIS plots and benefits across the income groups.
there is need to explore ways of training forest-adjacent communities on modern farming techniques, product diversification and improving market opportunities and linkages for various non-@timber harvests from the PELIS farms</t>
  </si>
  <si>
    <t>these results suggest that for the poor to participate in markets and make any meaningful gains from agriculture lies in improving productivity of their land as well as improving their access to land</t>
  </si>
  <si>
    <t xml:space="preserve">Multi-certification (Fairtrade and UTZ-certified) becomes an option to overcome problems of over-certification and to diversify their outlets because they have different effects on farming systems development.
</t>
  </si>
  <si>
    <t>Participation in rural producer organizations provides new opportunities of income diversification and A greater guarantee of livelihood security strategies for coping with climate change for farmers.</t>
  </si>
  <si>
    <t>Improving rural infrastructure would facilitate the faster delivery of farm produceto facilitate the private sector provision of market information via improved telecommunications/@ information.</t>
  </si>
  <si>
    <t>education and training hold the key for sustainable agricultural practices in the context of climate change; empowerment of women can be promoted through creation of financial independence derived from enhanced returns for their efforts.</t>
  </si>
  <si>
    <t>First improving market conditions in rural cassava farming communities is necessary to increase farmersâ€™ participation in the direct marketing channel.
Farmer access to communication assets such as mobile phones, radio sets and TV sets as well as transport assets, mainly vehicles and motorbikes needs to be encouraged.</t>
  </si>
  <si>
    <t>the study recommends programmes towards education and diversification in order for farmers to cope with various sources of risks</t>
  </si>
  <si>
    <t>Good government policy that will encourage the formation of viable selfhelp groups in Nigeria should be encouraged.
Formation of farmers cooperatives should be encouraged to help farmers over-come their individual problems.
Non-governmental organizations should cooperate with each other in order to ensure effective supply of services while avoiding duplication of services.
NGOs could be affiliated with banks and the financial institutions to meet the needs of self help groups , and help build strong self help rather than supporting their welfare.</t>
  </si>
  <si>
    <t>strategies that target increasing farm incomes through rainwater harvesting should promote participation of farmers in farmer organizations; efforts by Rwanda's government to promote rainwater harvesting ponds should be accompanied by commensurate efforts to improve infrastructure.</t>
  </si>
  <si>
    <t>more empowerment schemes and training is needed, particularly in the area of agricultural technology and knowledge acquisition.</t>
  </si>
  <si>
    <t>Promotion of cooperatives models in business have helped women enhance their social status and break social barriers in local communities</t>
  </si>
  <si>
    <t>The major weaknesses of the local rights and challenges that external Interventions should focus on are local rights that are not necessarily gender sensitive</t>
  </si>
  <si>
    <t>Bias assessment Q2</t>
  </si>
  <si>
    <t>Bias assessment</t>
  </si>
  <si>
    <t>Recommendations based on the studies</t>
  </si>
  <si>
    <t>Categories/Questions</t>
  </si>
  <si>
    <t>Legend/Possible entries</t>
  </si>
  <si>
    <t>Specific type of environmental impacts</t>
  </si>
  <si>
    <t>Socio-economic factors</t>
  </si>
  <si>
    <t xml:space="preserve">Details on the government support and other conditions </t>
  </si>
  <si>
    <t xml:space="preserve">Infrastructure development projects/investments (roads, energy, water, storage, processing facility); Cash transfer: money given unconditionally or conditionally to a household or individual; Food aid: physical food items given to a household or individual; Investment subsidy: subsidies for investment (that is, credit or loans at a subsidized rate) given to farmers; Fertilizer subsidy: subsidies for fertilizer purchase by farmer; Production subsidy: subsidies paid to the farmer to produce agricultural goods; R&amp;D by government or donors: money invested in national agricultural research and development; Provided access to education (affordable, free); Provided access to healthcare (affordable, free); Agricultural extension services program by government/donors; Trade policy changes; Food and product safety standards introduction/enforcement; In- or out- migration; Changes in local administration; Decentralization; Increased centralization; Ethnic or other conflicts; Other, please specify </t>
  </si>
  <si>
    <t>Specific outcomes of this publication for future donor/government activities</t>
  </si>
  <si>
    <t>Specific outcomes of this publication for future donor/government activities based on the authors' assessment</t>
  </si>
  <si>
    <t>High, Low, Uncertain/questionable and listing any details available</t>
  </si>
  <si>
    <t xml:space="preserve">Low Quality; Medium Quality; High Quality; Not sure </t>
  </si>
  <si>
    <r>
      <t xml:space="preserve">Following impacts are listed: </t>
    </r>
    <r>
      <rPr>
        <sz val="11"/>
        <color theme="1"/>
        <rFont val="Calibri"/>
        <family val="2"/>
        <scheme val="minor"/>
      </rPr>
      <t>Income improved, Income did not improve, Yield improved, Yield did not improve, Production improved, Production did not improve, Empowerment, Food security improved, Food security did improve, Environmental impacts positive, Environmental impacts negative/no change</t>
    </r>
  </si>
  <si>
    <t>For additional details on the data extraction categories and list of references please see the SI</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</si>
</sst>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Calibri"/>
      <family val="2"/>
      <scheme val="minor"/>
    </font>
    <font>
      <b/>
      <sz val="11"/>
      <color theme="1"/>
      <name val="Calibri"/>
      <family val="2"/>
      <scheme val="minor"/>
    </font>
    <font>
      <sz val="11"/>
      <color theme="9" tint="-0.249977111117893"/>
      <name val="Calibri"/>
      <family val="2"/>
      <scheme val="minor"/>
    </font>
    <font>
      <sz val="8"/>
      <color theme="1"/>
      <name val="Times New Roman"/>
      <family val="1"/>
    </font>
    <font>
      <sz val="10"/>
      <color theme="1"/>
      <name val="Times New Roman"/>
      <family val="1"/>
    </font>
    <font>
      <sz val="10"/>
      <color rgb="FF000000"/>
      <name val="Times New Roman"/>
      <family val="1"/>
    </font>
    <font>
      <i/>
      <sz val="10"/>
      <color theme="1"/>
      <name val="Times New Roman"/>
      <family val="1"/>
    </font>
    <font>
      <sz val="11"/>
      <color rgb="FF555555"/>
      <name val="&amp;quot"/>
    </font>
    <font>
      <sz val="12"/>
      <color theme="1"/>
      <name val="Calibri"/>
      <family val="2"/>
      <scheme val="minor"/>
    </font>
    <font>
      <b/>
      <sz val="12"/>
      <color theme="1"/>
      <name val="Calibri"/>
      <family val="2"/>
      <scheme val="minor"/>
    </font>
    <font>
      <i/>
      <sz val="12"/>
      <color theme="1"/>
      <name val="Calibri"/>
      <family val="2"/>
      <scheme val="minor"/>
    </font>
    <font>
      <b/>
      <sz val="10"/>
      <color theme="1"/>
      <name val="Times New Roman"/>
      <family val="1"/>
    </font>
    <font>
      <b/>
      <sz val="10"/>
      <color rgb="FF000000"/>
      <name val="Times New Roman"/>
      <family val="1"/>
    </font>
    <font>
      <i/>
      <sz val="10"/>
      <color rgb="FF000000"/>
      <name val="Times New Roman"/>
      <family val="1"/>
    </font>
    <font>
      <sz val="10"/>
      <color rgb="FF222222"/>
      <name val="Times New Roman"/>
      <family val="1"/>
    </font>
    <font>
      <u/>
      <sz val="11"/>
      <color theme="10"/>
      <name val="Calibri"/>
      <family val="2"/>
      <scheme val="minor"/>
    </font>
    <font>
      <b/>
      <sz val="11"/>
      <color rgb="FF000000"/>
      <name val="Times New Roman"/>
      <family val="1"/>
    </font>
    <font>
      <b/>
      <sz val="11"/>
      <color theme="0"/>
      <name val="Calibri"/>
      <family val="2"/>
      <scheme val="minor"/>
    </font>
    <font>
      <sz val="11"/>
      <color rgb="FF000000"/>
      <name val="Calibri"/>
      <family val="2"/>
      <scheme val="minor"/>
    </font>
    <font>
      <b/>
      <sz val="11"/>
      <color rgb="FF000000"/>
      <name val="Calibri"/>
      <family val="2"/>
      <scheme val="minor"/>
    </font>
  </fonts>
  <fills count="24">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theme="5" tint="0.39997558519241921"/>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rgb="FFE698E6"/>
        <bgColor indexed="64"/>
      </patternFill>
    </fill>
    <fill>
      <patternFill patternType="solid">
        <fgColor rgb="FFFF33CC"/>
        <bgColor indexed="64"/>
      </patternFill>
    </fill>
    <fill>
      <patternFill patternType="solid">
        <fgColor rgb="FF9966FF"/>
        <bgColor indexed="64"/>
      </patternFill>
    </fill>
    <fill>
      <patternFill patternType="solid">
        <fgColor rgb="FF6600CC"/>
        <bgColor indexed="64"/>
      </patternFill>
    </fill>
    <fill>
      <patternFill patternType="solid">
        <fgColor rgb="FFFFCC00"/>
        <bgColor indexed="64"/>
      </patternFill>
    </fill>
    <fill>
      <patternFill patternType="solid">
        <fgColor theme="7" tint="0.59999389629810485"/>
        <bgColor indexed="64"/>
      </patternFill>
    </fill>
    <fill>
      <patternFill patternType="solid">
        <fgColor rgb="FF00B050"/>
        <bgColor indexed="64"/>
      </patternFill>
    </fill>
    <fill>
      <patternFill patternType="solid">
        <fgColor rgb="FFB8CFAF"/>
        <bgColor indexed="64"/>
      </patternFill>
    </fill>
    <fill>
      <patternFill patternType="solid">
        <fgColor rgb="FF58B467"/>
        <bgColor indexed="64"/>
      </patternFill>
    </fill>
    <fill>
      <patternFill patternType="solid">
        <fgColor theme="1"/>
        <bgColor indexed="64"/>
      </patternFill>
    </fill>
    <fill>
      <patternFill patternType="solid">
        <fgColor theme="8" tint="0.39997558519241921"/>
        <bgColor indexed="64"/>
      </patternFill>
    </fill>
  </fills>
  <borders count="2">
    <border>
      <left/>
      <right/>
      <top/>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77">
    <xf numFmtId="0" fontId="0" fillId="0" borderId="0" xfId="0"/>
    <xf numFmtId="0" fontId="0" fillId="2" borderId="0" xfId="0" applyFill="1"/>
    <xf numFmtId="0" fontId="0" fillId="0" borderId="0" xfId="0" applyFill="1"/>
    <xf numFmtId="0" fontId="1" fillId="4" borderId="0" xfId="0" applyFont="1" applyFill="1"/>
    <xf numFmtId="0" fontId="1" fillId="3" borderId="0" xfId="0" applyFont="1" applyFill="1" applyAlignment="1">
      <alignment wrapText="1"/>
    </xf>
    <xf numFmtId="0" fontId="1" fillId="2" borderId="0" xfId="0" applyFont="1" applyFill="1" applyAlignment="1">
      <alignment wrapText="1"/>
    </xf>
    <xf numFmtId="0" fontId="8" fillId="0" borderId="0" xfId="0" applyFont="1"/>
    <xf numFmtId="0" fontId="9" fillId="0" borderId="0" xfId="0" applyFont="1"/>
    <xf numFmtId="0" fontId="10" fillId="0" borderId="0" xfId="0" applyFont="1" applyAlignment="1">
      <alignment vertical="center"/>
    </xf>
    <xf numFmtId="0" fontId="0" fillId="0" borderId="0" xfId="0" applyFill="1" applyBorder="1"/>
    <xf numFmtId="0" fontId="1" fillId="0" borderId="0" xfId="0" applyFont="1" applyFill="1"/>
    <xf numFmtId="0" fontId="0" fillId="0" borderId="0" xfId="0" applyFill="1" applyAlignment="1">
      <alignment wrapText="1"/>
    </xf>
    <xf numFmtId="0" fontId="4" fillId="0" borderId="0" xfId="0" applyFont="1" applyFill="1"/>
    <xf numFmtId="0" fontId="0" fillId="5" borderId="0" xfId="0" applyFill="1"/>
    <xf numFmtId="0" fontId="1" fillId="4" borderId="0" xfId="0" applyFont="1" applyFill="1" applyAlignment="1">
      <alignment wrapText="1"/>
    </xf>
    <xf numFmtId="0" fontId="0" fillId="0" borderId="0" xfId="0" applyAlignment="1">
      <alignment wrapText="1"/>
    </xf>
    <xf numFmtId="0" fontId="0" fillId="0" borderId="0" xfId="0" applyFill="1" applyBorder="1" applyAlignment="1">
      <alignment wrapText="1"/>
    </xf>
    <xf numFmtId="0" fontId="0" fillId="0" borderId="1" xfId="0" applyFill="1" applyBorder="1"/>
    <xf numFmtId="0" fontId="3" fillId="0" borderId="0" xfId="0" applyFont="1" applyFill="1"/>
    <xf numFmtId="0" fontId="7" fillId="0" borderId="0" xfId="0" applyFont="1" applyFill="1"/>
    <xf numFmtId="0" fontId="6" fillId="0" borderId="0" xfId="0" applyFont="1" applyFill="1"/>
    <xf numFmtId="0" fontId="5" fillId="0" borderId="0" xfId="0" applyFont="1" applyFill="1"/>
    <xf numFmtId="0" fontId="0" fillId="0" borderId="0" xfId="0" applyFill="1" applyAlignment="1">
      <alignment vertical="center"/>
    </xf>
    <xf numFmtId="0" fontId="6" fillId="0" borderId="0" xfId="0" applyFont="1"/>
    <xf numFmtId="0" fontId="4" fillId="0" borderId="0" xfId="0" applyFont="1" applyAlignment="1">
      <alignment horizontal="left" vertical="center" indent="3"/>
    </xf>
    <xf numFmtId="0" fontId="15" fillId="0" borderId="0" xfId="1" applyAlignment="1">
      <alignment horizontal="left" vertical="center" indent="3"/>
    </xf>
    <xf numFmtId="0" fontId="4" fillId="0" borderId="0" xfId="0" applyFont="1" applyAlignment="1">
      <alignment horizontal="left" vertical="center" indent="2"/>
    </xf>
    <xf numFmtId="0" fontId="15" fillId="0" borderId="0" xfId="1" applyAlignment="1">
      <alignment horizontal="left" vertical="center" indent="2"/>
    </xf>
    <xf numFmtId="0" fontId="5" fillId="0" borderId="0" xfId="0" applyFont="1" applyAlignment="1">
      <alignment horizontal="left" vertical="center" indent="3"/>
    </xf>
    <xf numFmtId="0" fontId="5" fillId="0" borderId="0" xfId="0" applyFont="1" applyAlignment="1">
      <alignment vertical="center"/>
    </xf>
    <xf numFmtId="0" fontId="14" fillId="0" borderId="0" xfId="0" applyFont="1" applyAlignment="1">
      <alignment horizontal="left" vertical="center" indent="3"/>
    </xf>
    <xf numFmtId="0" fontId="1" fillId="3" borderId="0" xfId="0" applyFont="1" applyFill="1"/>
    <xf numFmtId="0" fontId="1" fillId="0" borderId="0" xfId="0" applyFont="1"/>
    <xf numFmtId="0" fontId="0" fillId="6" borderId="0" xfId="0" applyFill="1"/>
    <xf numFmtId="0" fontId="1" fillId="5" borderId="0" xfId="0" applyFont="1" applyFill="1"/>
    <xf numFmtId="0" fontId="1" fillId="9" borderId="0" xfId="0" applyFont="1" applyFill="1"/>
    <xf numFmtId="0" fontId="1" fillId="12" borderId="0" xfId="0" applyFont="1" applyFill="1"/>
    <xf numFmtId="0" fontId="1" fillId="13" borderId="0" xfId="0" applyFont="1" applyFill="1"/>
    <xf numFmtId="0" fontId="1" fillId="15" borderId="0" xfId="0" applyFont="1" applyFill="1"/>
    <xf numFmtId="0" fontId="16" fillId="15" borderId="0" xfId="0" applyFont="1" applyFill="1"/>
    <xf numFmtId="0" fontId="1" fillId="7" borderId="0" xfId="0" applyFont="1" applyFill="1" applyAlignment="1">
      <alignment wrapText="1"/>
    </xf>
    <xf numFmtId="0" fontId="1" fillId="19" borderId="0" xfId="0" applyFont="1" applyFill="1" applyAlignment="1">
      <alignment wrapText="1"/>
    </xf>
    <xf numFmtId="0" fontId="1" fillId="20" borderId="0" xfId="0" applyFont="1" applyFill="1"/>
    <xf numFmtId="0" fontId="0" fillId="0" borderId="0" xfId="0" applyFont="1" applyAlignment="1">
      <alignment wrapText="1"/>
    </xf>
    <xf numFmtId="0" fontId="18" fillId="0" borderId="0" xfId="0" applyFont="1" applyAlignment="1">
      <alignment vertical="center"/>
    </xf>
    <xf numFmtId="0" fontId="17" fillId="22" borderId="0" xfId="0" applyFont="1" applyFill="1" applyAlignment="1"/>
    <xf numFmtId="0" fontId="1" fillId="4" borderId="0" xfId="0" applyFont="1" applyFill="1" applyAlignment="1"/>
    <xf numFmtId="0" fontId="0" fillId="0" borderId="0" xfId="0" applyFont="1" applyAlignment="1"/>
    <xf numFmtId="0" fontId="18" fillId="0" borderId="0" xfId="0" applyFont="1" applyAlignment="1"/>
    <xf numFmtId="0" fontId="1" fillId="23" borderId="0" xfId="0" applyFont="1" applyFill="1" applyAlignment="1"/>
    <xf numFmtId="0" fontId="1" fillId="12" borderId="0" xfId="0" applyFont="1" applyFill="1" applyAlignment="1"/>
    <xf numFmtId="0" fontId="1" fillId="14" borderId="0" xfId="0" applyFont="1" applyFill="1" applyAlignment="1"/>
    <xf numFmtId="0" fontId="1" fillId="15" borderId="0" xfId="0" applyFont="1" applyFill="1" applyAlignment="1"/>
    <xf numFmtId="0" fontId="0" fillId="0" borderId="0" xfId="0" applyFont="1" applyAlignment="1">
      <alignment vertical="center"/>
    </xf>
    <xf numFmtId="0" fontId="19" fillId="17" borderId="0" xfId="0" applyFont="1" applyFill="1" applyAlignment="1"/>
    <xf numFmtId="0" fontId="0" fillId="0" borderId="0" xfId="0" applyFont="1" applyFill="1" applyAlignment="1"/>
    <xf numFmtId="0" fontId="1" fillId="8" borderId="0" xfId="0" applyFont="1" applyFill="1" applyAlignment="1"/>
    <xf numFmtId="0" fontId="1" fillId="21" borderId="0" xfId="0" applyFont="1" applyFill="1" applyAlignment="1"/>
    <xf numFmtId="0" fontId="0" fillId="20" borderId="0" xfId="0" applyFont="1" applyFill="1" applyAlignment="1"/>
    <xf numFmtId="0" fontId="1" fillId="0" borderId="0" xfId="0" applyFont="1" applyFill="1" applyAlignment="1"/>
    <xf numFmtId="0" fontId="0" fillId="4" borderId="0" xfId="0" applyFont="1" applyFill="1" applyAlignment="1"/>
    <xf numFmtId="0" fontId="0" fillId="18" borderId="0" xfId="0" applyFont="1" applyFill="1" applyAlignment="1"/>
    <xf numFmtId="0" fontId="0" fillId="6" borderId="0" xfId="0" applyFont="1" applyFill="1" applyAlignment="1">
      <alignment wrapText="1"/>
    </xf>
    <xf numFmtId="0" fontId="18" fillId="6" borderId="0" xfId="0" applyFont="1" applyFill="1" applyAlignment="1"/>
    <xf numFmtId="0" fontId="1" fillId="4" borderId="0" xfId="0" applyFont="1" applyFill="1" applyAlignment="1">
      <alignment wrapText="1"/>
    </xf>
    <xf numFmtId="0" fontId="0" fillId="0" borderId="0" xfId="0" applyAlignment="1">
      <alignment wrapText="1"/>
    </xf>
    <xf numFmtId="0" fontId="1" fillId="21" borderId="0" xfId="0" applyFont="1" applyFill="1" applyAlignment="1">
      <alignment horizontal="center"/>
    </xf>
    <xf numFmtId="0" fontId="1" fillId="10" borderId="0" xfId="0" applyFont="1" applyFill="1" applyAlignment="1">
      <alignment horizontal="center"/>
    </xf>
    <xf numFmtId="0" fontId="1" fillId="8" borderId="0" xfId="0" applyFont="1" applyFill="1" applyAlignment="1">
      <alignment horizontal="center"/>
    </xf>
    <xf numFmtId="0" fontId="1" fillId="11" borderId="0" xfId="0" applyFont="1" applyFill="1" applyAlignment="1">
      <alignment horizontal="center"/>
    </xf>
    <xf numFmtId="0" fontId="1" fillId="14" borderId="0" xfId="0" applyFont="1" applyFill="1" applyAlignment="1">
      <alignment horizontal="center"/>
    </xf>
    <xf numFmtId="0" fontId="1" fillId="5" borderId="0" xfId="0" applyFont="1" applyFill="1" applyAlignment="1">
      <alignment wrapText="1"/>
    </xf>
    <xf numFmtId="0" fontId="0" fillId="5" borderId="0" xfId="0" applyFill="1" applyAlignment="1">
      <alignment wrapText="1"/>
    </xf>
    <xf numFmtId="0" fontId="1" fillId="7" borderId="0" xfId="0" applyFont="1" applyFill="1" applyAlignment="1">
      <alignment horizontal="center"/>
    </xf>
    <xf numFmtId="0" fontId="1" fillId="16" borderId="0" xfId="0" applyFont="1" applyFill="1" applyAlignment="1">
      <alignment horizontal="center"/>
    </xf>
    <xf numFmtId="0" fontId="1" fillId="6" borderId="0" xfId="0" applyFont="1" applyFill="1" applyAlignment="1">
      <alignment horizontal="center"/>
    </xf>
    <xf numFmtId="0" fontId="1" fillId="17"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9966FF"/>
      <color rgb="FFFF33CC"/>
      <color rgb="FFB8CFAF"/>
      <color rgb="FF58B467"/>
      <color rgb="FFFFCC00"/>
      <color rgb="FF6600CC"/>
      <color rgb="FFE698E6"/>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Livia Bizikova" id="{C7571471-6044-40A2-914E-B38C417E62AE}" userId="S::lbizikova@iisd.ca::9d8deb42-7167-4f7a-a398-34f8f3b692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A1" dT="2020-03-12T00:49:18.47" personId="{C7571471-6044-40A2-914E-B38C417E62AE}" id="{D199DDE0-6DDB-4D84-9DD9-91B5B0AF60F2}">
    <text>this includes technology services, extension and educational services</text>
  </threadedComment>
  <threadedComment ref="AH1" dT="2020-03-12T00:50:05.56" personId="{C7571471-6044-40A2-914E-B38C417E62AE}" id="{F2DE89FA-84AD-4641-8A08-2E236F48E2F5}">
    <text>anything that doesnot fit under the prvios ones for example welfare services, but can be other things</text>
  </threadedComment>
  <threadedComment ref="G37" dT="2020-10-18T01:44:05.80" personId="{C7571471-6044-40A2-914E-B38C417E62AE}" id="{B571FA48-BEA8-404C-8AF3-A4E3F3F1896B}">
    <text>should be Cameroon</text>
  </threadedComment>
  <threadedComment ref="R37" dT="2020-10-18T01:44:36.97" personId="{C7571471-6044-40A2-914E-B38C417E62AE}" id="{62A63B0E-B1BA-46BC-AFB7-1BE8288C1281}">
    <text>should be cooperative of FA</text>
  </threadedComment>
  <threadedComment ref="A62" dT="2020-10-18T02:35:01.08" personId="{C7571471-6044-40A2-914E-B38C417E62AE}" id="{840EEF2D-A28C-4CD9-9988-246036745132}">
    <text>it is actually a forest management group and so they could be a milk group within the region</text>
  </threadedComment>
  <threadedComment ref="R66" dT="2020-10-19T14:21:26.81" personId="{C7571471-6044-40A2-914E-B38C417E62AE}" id="{530C0822-E73B-489B-899E-C9F217987C9C}">
    <text>agri coop, producer coop?</text>
  </threadedComment>
  <threadedComment ref="R97" dT="2020-10-19T02:05:36.81" personId="{C7571471-6044-40A2-914E-B38C417E62AE}" id="{C943C0AD-19F5-40C3-A502-7D4D5D1246D3}">
    <text>producer group</text>
  </threadedComment>
  <threadedComment ref="G112" dT="2020-10-19T15:12:26.03" personId="{C7571471-6044-40A2-914E-B38C417E62AE}" id="{C2734200-9BE4-43E9-9BAD-DABD89BB017F}">
    <text>should be zambia</text>
  </threadedComment>
  <threadedComment ref="F147" dT="2020-10-18T02:13:02.67" personId="{C7571471-6044-40A2-914E-B38C417E62AE}" id="{D78D7C14-BDC4-4508-830F-CA5D9C60E57C}">
    <text>the literature is wrong here</text>
  </threadedComment>
  <threadedComment ref="G157" dT="2020-10-19T14:56:09.13" personId="{C7571471-6044-40A2-914E-B38C417E62AE}" id="{06D3548C-1426-4315-9AD3-1E262C7D1838}">
    <text>Ethiopia</text>
  </threadedComment>
  <threadedComment ref="R237" dT="2020-10-19T13:53:07.77" personId="{C7571471-6044-40A2-914E-B38C417E62AE}" id="{8424B91E-6BE1-4468-83DF-69F25F7C07BA}">
    <text>Dairy coop</text>
  </threadedComment>
</ThreadedComments>
</file>

<file path=xl/threadedComments/threadedComment2.xml><?xml version="1.0" encoding="utf-8"?>
<ThreadedComments xmlns="http://schemas.microsoft.com/office/spreadsheetml/2018/threadedcomments" xmlns:x="http://schemas.openxmlformats.org/spreadsheetml/2006/main">
  <threadedComment ref="X2" dT="2020-03-12T00:49:18.47" personId="{C7571471-6044-40A2-914E-B38C417E62AE}" id="{B862C325-858D-4E1C-B603-1D428D72CC6B}">
    <text>this includes technology services, extension and educational services</text>
  </threadedComment>
  <threadedComment ref="O85" dT="2020-10-19T14:21:26.81" personId="{C7571471-6044-40A2-914E-B38C417E62AE}" id="{2829CDE7-91FF-43A1-920F-72BCD86BE439}">
    <text>agri coop, producer coop?</text>
  </threadedComment>
  <threadedComment ref="O136" dT="2020-10-19T13:53:07.77" personId="{C7571471-6044-40A2-914E-B38C417E62AE}" id="{7441FD37-AC7C-460F-AAB6-7B8551B7F2C5}">
    <text>Dairy coop</text>
  </threadedComment>
  <threadedComment ref="D183" dT="2020-10-19T15:12:26.03" personId="{C7571471-6044-40A2-914E-B38C417E62AE}" id="{0BBCBB2D-E7D5-4530-B590-39751D2BECB5}">
    <text>should be zambia</text>
  </threadedComment>
  <threadedComment ref="D215" dT="2020-10-18T01:44:05.80" personId="{C7571471-6044-40A2-914E-B38C417E62AE}" id="{F69CE38E-8E82-43C0-B267-DA302227B7BB}">
    <text>should be Cameroon</text>
  </threadedComment>
  <threadedComment ref="O215" dT="2020-10-18T01:44:36.97" personId="{C7571471-6044-40A2-914E-B38C417E62AE}" id="{B1349D37-57D2-4273-B080-A99D6A32D9C5}">
    <text>should be cooperative of FA</text>
  </threadedComment>
  <threadedComment ref="O221" dT="2020-10-19T02:05:36.81" personId="{C7571471-6044-40A2-914E-B38C417E62AE}" id="{EDC4DDB9-0319-41A7-8E6C-701EAB1D55A2}">
    <text>producer group</text>
  </threadedComment>
  <threadedComment ref="D237" dT="2020-10-19T14:56:09.13" personId="{C7571471-6044-40A2-914E-B38C417E62AE}" id="{7CB286A8-498F-47FD-A2E6-A377C3D02C9F}">
    <text>Ethiopia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s://doi.org/10.2478/environ-2018-0023" TargetMode="External"/><Relationship Id="rId117" Type="http://schemas.openxmlformats.org/officeDocument/2006/relationships/hyperlink" Target="https://doi.org/10.1068/a44143" TargetMode="External"/><Relationship Id="rId21" Type="http://schemas.openxmlformats.org/officeDocument/2006/relationships/hyperlink" Target="https://doi.org/10.1016/j.foodpol.2016.01.008" TargetMode="External"/><Relationship Id="rId42" Type="http://schemas.openxmlformats.org/officeDocument/2006/relationships/hyperlink" Target="https://doi.org/10.5958/2250-0499.2018.00008.3" TargetMode="External"/><Relationship Id="rId47" Type="http://schemas.openxmlformats.org/officeDocument/2006/relationships/hyperlink" Target="https://doi.org/10.1080/09614524.2011.558069" TargetMode="External"/><Relationship Id="rId63" Type="http://schemas.openxmlformats.org/officeDocument/2006/relationships/hyperlink" Target="https://doi.org/10.1002/jid.2989" TargetMode="External"/><Relationship Id="rId68" Type="http://schemas.openxmlformats.org/officeDocument/2006/relationships/hyperlink" Target="https://doi.org/10.11634/216826311706172" TargetMode="External"/><Relationship Id="rId84" Type="http://schemas.openxmlformats.org/officeDocument/2006/relationships/hyperlink" Target="https://doi.org/10.1080/03031853.2014.974630U" TargetMode="External"/><Relationship Id="rId89" Type="http://schemas.openxmlformats.org/officeDocument/2006/relationships/hyperlink" Target="https://doi.org/10.1016/j.jrurstud.2015.09.002" TargetMode="External"/><Relationship Id="rId112" Type="http://schemas.openxmlformats.org/officeDocument/2006/relationships/hyperlink" Target="https://doi.org/10.1016/j.pce.2004.09.010" TargetMode="External"/><Relationship Id="rId16" Type="http://schemas.openxmlformats.org/officeDocument/2006/relationships/hyperlink" Target="https://doi.org/10.1002/sd.420" TargetMode="External"/><Relationship Id="rId107" Type="http://schemas.openxmlformats.org/officeDocument/2006/relationships/hyperlink" Target="https://doi.org/10.1684/agr.2012.0563" TargetMode="External"/><Relationship Id="rId11" Type="http://schemas.openxmlformats.org/officeDocument/2006/relationships/hyperlink" Target="https://doi.org/10.1108/S1574-871520170000017015" TargetMode="External"/><Relationship Id="rId32" Type="http://schemas.openxmlformats.org/officeDocument/2006/relationships/hyperlink" Target="https://www.epw.in/journal/2018/35/special-articles/farmer-producer-companies-india.html" TargetMode="External"/><Relationship Id="rId37" Type="http://schemas.openxmlformats.org/officeDocument/2006/relationships/hyperlink" Target="https://doi.org/10.1016/j.njas.2012.07.002" TargetMode="External"/><Relationship Id="rId53" Type="http://schemas.openxmlformats.org/officeDocument/2006/relationships/hyperlink" Target="https://edepot.wur.nl/122089" TargetMode="External"/><Relationship Id="rId58" Type="http://schemas.openxmlformats.org/officeDocument/2006/relationships/hyperlink" Target="https://doi.org/10.17660/ActaHortic.2018.1205.24" TargetMode="External"/><Relationship Id="rId74" Type="http://schemas.openxmlformats.org/officeDocument/2006/relationships/hyperlink" Target="https://doi.org/10.1016/j.jcom.2017.03.001" TargetMode="External"/><Relationship Id="rId79" Type="http://schemas.openxmlformats.org/officeDocument/2006/relationships/hyperlink" Target="https://doi.org/10.1186/s40066-017-0115-7" TargetMode="External"/><Relationship Id="rId102" Type="http://schemas.openxmlformats.org/officeDocument/2006/relationships/hyperlink" Target="https://doi.org/10.1016/j.jcom.2016.09.001" TargetMode="External"/><Relationship Id="rId123" Type="http://schemas.openxmlformats.org/officeDocument/2006/relationships/hyperlink" Target="http://agris.fao.org/agris-search/search.do?recordID=US2014606530" TargetMode="External"/><Relationship Id="rId5" Type="http://schemas.openxmlformats.org/officeDocument/2006/relationships/hyperlink" Target="https://doi.org/10.1111/1467-8268.12255" TargetMode="External"/><Relationship Id="rId90" Type="http://schemas.openxmlformats.org/officeDocument/2006/relationships/hyperlink" Target="https://doi.org/10.17660/ActaHortic.2011.895.2" TargetMode="External"/><Relationship Id="rId95" Type="http://schemas.openxmlformats.org/officeDocument/2006/relationships/hyperlink" Target="https://doi.org/10.14720/aas.2018.111.3.04" TargetMode="External"/><Relationship Id="rId19" Type="http://schemas.openxmlformats.org/officeDocument/2006/relationships/hyperlink" Target="https://doi.org/10.1111/dpr.12274" TargetMode="External"/><Relationship Id="rId14" Type="http://schemas.openxmlformats.org/officeDocument/2006/relationships/hyperlink" Target="https://doi.org/10.1017/S1355770X05002688" TargetMode="External"/><Relationship Id="rId22" Type="http://schemas.openxmlformats.org/officeDocument/2006/relationships/hyperlink" Target="https://doi.org/10.1177/0262728014544931" TargetMode="External"/><Relationship Id="rId27" Type="http://schemas.openxmlformats.org/officeDocument/2006/relationships/hyperlink" Target="https://doi.org/10.1016/j.landusepol.2017.07.025" TargetMode="External"/><Relationship Id="rId30" Type="http://schemas.openxmlformats.org/officeDocument/2006/relationships/hyperlink" Target="https://doi.org/10.1093/wber/lht024" TargetMode="External"/><Relationship Id="rId35" Type="http://schemas.openxmlformats.org/officeDocument/2006/relationships/hyperlink" Target="https://doi.org/10.1111/j.1467-9493.2008.00343.x" TargetMode="External"/><Relationship Id="rId43" Type="http://schemas.openxmlformats.org/officeDocument/2006/relationships/hyperlink" Target="https://doi.org/10.5958/2250-0499.2018.00025.3" TargetMode="External"/><Relationship Id="rId48" Type="http://schemas.openxmlformats.org/officeDocument/2006/relationships/hyperlink" Target="https://doi.org/10.1007/s12571-012-0199-7" TargetMode="External"/><Relationship Id="rId56" Type="http://schemas.openxmlformats.org/officeDocument/2006/relationships/hyperlink" Target="https://doi.org/10.5897/JDAE12.126" TargetMode="External"/><Relationship Id="rId64" Type="http://schemas.openxmlformats.org/officeDocument/2006/relationships/hyperlink" Target="https://doi.org/10.1057/ejdr.2013.39" TargetMode="External"/><Relationship Id="rId69" Type="http://schemas.openxmlformats.org/officeDocument/2006/relationships/hyperlink" Target="https://doi.org/10.5958/2322-0430.2017.00047.6" TargetMode="External"/><Relationship Id="rId77" Type="http://schemas.openxmlformats.org/officeDocument/2006/relationships/hyperlink" Target="https://doi.org/10.1016/j.pce.2007.04.017" TargetMode="External"/><Relationship Id="rId100" Type="http://schemas.openxmlformats.org/officeDocument/2006/relationships/hyperlink" Target="https://doi.org/10.4314/jae.v20i1.5" TargetMode="External"/><Relationship Id="rId105" Type="http://schemas.openxmlformats.org/officeDocument/2006/relationships/hyperlink" Target="https://doi.org/10.1080/19390459.2013.811857" TargetMode="External"/><Relationship Id="rId113" Type="http://schemas.openxmlformats.org/officeDocument/2006/relationships/hyperlink" Target="../../../../../../../../../zzoundi/Downloads/H038764.pdf" TargetMode="External"/><Relationship Id="rId118" Type="http://schemas.openxmlformats.org/officeDocument/2006/relationships/hyperlink" Target="https://doi.org/10.1080/10130950.2017.1327175" TargetMode="External"/><Relationship Id="rId126" Type="http://schemas.openxmlformats.org/officeDocument/2006/relationships/hyperlink" Target="https://doi.org/10.1080/09709274.2008.11906074" TargetMode="External"/><Relationship Id="rId8" Type="http://schemas.openxmlformats.org/officeDocument/2006/relationships/hyperlink" Target="https://doi.org/10.1177%2F0486613412440236" TargetMode="External"/><Relationship Id="rId51" Type="http://schemas.openxmlformats.org/officeDocument/2006/relationships/hyperlink" Target="https://doi.org/10.1023/A:1026042718043" TargetMode="External"/><Relationship Id="rId72" Type="http://schemas.openxmlformats.org/officeDocument/2006/relationships/hyperlink" Target="http://documents.worldbank.org/curated/en/748851468771700148/Indias-milk-revolution-investing-in-rural-producer-organizations" TargetMode="External"/><Relationship Id="rId80" Type="http://schemas.openxmlformats.org/officeDocument/2006/relationships/hyperlink" Target="https://doi.org/10.1080/02508060308691718" TargetMode="External"/><Relationship Id="rId85" Type="http://schemas.openxmlformats.org/officeDocument/2006/relationships/hyperlink" Target="https://doi.org/10.1080/03031853.2016.1203803" TargetMode="External"/><Relationship Id="rId93" Type="http://schemas.openxmlformats.org/officeDocument/2006/relationships/hyperlink" Target="http://www.lrrd.org/lrrd27/9/nkwa27168.html" TargetMode="External"/><Relationship Id="rId98" Type="http://schemas.openxmlformats.org/officeDocument/2006/relationships/hyperlink" Target="https://doi.org/10.1080/09709274.2010.11906330" TargetMode="External"/><Relationship Id="rId121" Type="http://schemas.openxmlformats.org/officeDocument/2006/relationships/hyperlink" Target="https://doi.org/10.1111/agec.12128" TargetMode="External"/><Relationship Id="rId3" Type="http://schemas.openxmlformats.org/officeDocument/2006/relationships/hyperlink" Target="http://www.ruralfinanceandinvestment.org/sites/default/files/1157043683813_Member_funds_and_cooperative_performance.pdf" TargetMode="External"/><Relationship Id="rId12" Type="http://schemas.openxmlformats.org/officeDocument/2006/relationships/hyperlink" Target="https://doi.org/10.1007/s11842-015-9297-7" TargetMode="External"/><Relationship Id="rId17" Type="http://schemas.openxmlformats.org/officeDocument/2006/relationships/hyperlink" Target="https://doi.org/10.17660/ActaHortic.2018.1225.48" TargetMode="External"/><Relationship Id="rId25" Type="http://schemas.openxmlformats.org/officeDocument/2006/relationships/hyperlink" Target="https://doi.org/10.5751/ES-07741-200302" TargetMode="External"/><Relationship Id="rId33" Type="http://schemas.openxmlformats.org/officeDocument/2006/relationships/hyperlink" Target="https://doi.org/10.1177/0030727018770463" TargetMode="External"/><Relationship Id="rId38" Type="http://schemas.openxmlformats.org/officeDocument/2006/relationships/hyperlink" Target="https://doi.org/10.5958/0976-0563.2014.00615.0" TargetMode="External"/><Relationship Id="rId46" Type="http://schemas.openxmlformats.org/officeDocument/2006/relationships/hyperlink" Target="https://doi.org/10.1080/09709274.2012.11906537" TargetMode="External"/><Relationship Id="rId59" Type="http://schemas.openxmlformats.org/officeDocument/2006/relationships/hyperlink" Target="https://doi.org/10.1016/j.jrurstud.2018.07.011" TargetMode="External"/><Relationship Id="rId67" Type="http://schemas.openxmlformats.org/officeDocument/2006/relationships/hyperlink" Target="https://doi.org/10.1093/aepp/ppw006" TargetMode="External"/><Relationship Id="rId103" Type="http://schemas.openxmlformats.org/officeDocument/2006/relationships/hyperlink" Target="https://doi.org/10.1016/j.jcom.2017.04.001" TargetMode="External"/><Relationship Id="rId108" Type="http://schemas.openxmlformats.org/officeDocument/2006/relationships/hyperlink" Target="https://doi.org/10.1016/B978-0-12-805374-4.00012-9" TargetMode="External"/><Relationship Id="rId116" Type="http://schemas.openxmlformats.org/officeDocument/2006/relationships/hyperlink" Target="https://doi.org/10.1007/s10531-011-0181-2" TargetMode="External"/><Relationship Id="rId124" Type="http://schemas.openxmlformats.org/officeDocument/2006/relationships/hyperlink" Target="https://doi.org/10.1505/ifor.12.1.66" TargetMode="External"/><Relationship Id="rId20" Type="http://schemas.openxmlformats.org/officeDocument/2006/relationships/hyperlink" Target="https://doi.org/10.2174/1874923201205010059" TargetMode="External"/><Relationship Id="rId41" Type="http://schemas.openxmlformats.org/officeDocument/2006/relationships/hyperlink" Target="https://doi.org/10.1080/09614520050010214" TargetMode="External"/><Relationship Id="rId54" Type="http://schemas.openxmlformats.org/officeDocument/2006/relationships/hyperlink" Target="https://doi.org/10.6090/jarq.44.53" TargetMode="External"/><Relationship Id="rId62" Type="http://schemas.openxmlformats.org/officeDocument/2006/relationships/hyperlink" Target="https://doi.org/10.3920/JCNS2015.0011" TargetMode="External"/><Relationship Id="rId70" Type="http://schemas.openxmlformats.org/officeDocument/2006/relationships/hyperlink" Target="https://doi.org/10.5455/vetworld.2011.507-510" TargetMode="External"/><Relationship Id="rId75" Type="http://schemas.openxmlformats.org/officeDocument/2006/relationships/hyperlink" Target="https://doi.org/10.5367/000000010791169952" TargetMode="External"/><Relationship Id="rId83" Type="http://schemas.openxmlformats.org/officeDocument/2006/relationships/hyperlink" Target="https://doi.org/10.1016/j.profoo.2011.09.273" TargetMode="External"/><Relationship Id="rId88" Type="http://schemas.openxmlformats.org/officeDocument/2006/relationships/hyperlink" Target="http://dx.doi.org/10.1080/13504509.2015.1052860" TargetMode="External"/><Relationship Id="rId91" Type="http://schemas.openxmlformats.org/officeDocument/2006/relationships/hyperlink" Target="https://doi.org/10.1016/j.wdp.2019.02.010" TargetMode="External"/><Relationship Id="rId96" Type="http://schemas.openxmlformats.org/officeDocument/2006/relationships/hyperlink" Target="https://doi.org/10.1080/23322039.2016.1143597" TargetMode="External"/><Relationship Id="rId111" Type="http://schemas.openxmlformats.org/officeDocument/2006/relationships/hyperlink" Target="http://dx.doi.org/10.1016/j.geoforum.2013.04.020" TargetMode="External"/><Relationship Id="rId1" Type="http://schemas.openxmlformats.org/officeDocument/2006/relationships/hyperlink" Target="https://doi.org/10.1016/j.foodpol.2018.10.007" TargetMode="External"/><Relationship Id="rId6" Type="http://schemas.openxmlformats.org/officeDocument/2006/relationships/hyperlink" Target="https://doi.org/10.5897/jaerd2017.0877" TargetMode="External"/><Relationship Id="rId15" Type="http://schemas.openxmlformats.org/officeDocument/2006/relationships/hyperlink" Target="https://doi.org/10.1093/jae/ejs002" TargetMode="External"/><Relationship Id="rId23" Type="http://schemas.openxmlformats.org/officeDocument/2006/relationships/hyperlink" Target="https://doi.org/10.1515/opag-2017-0021" TargetMode="External"/><Relationship Id="rId28" Type="http://schemas.openxmlformats.org/officeDocument/2006/relationships/hyperlink" Target="https://doi.org/10.15740/HAS/IRJAES/7.2/182-185" TargetMode="External"/><Relationship Id="rId36" Type="http://schemas.openxmlformats.org/officeDocument/2006/relationships/hyperlink" Target="https://doi.org/10.1016/j.landusepol.2019.104193" TargetMode="External"/><Relationship Id="rId49" Type="http://schemas.openxmlformats.org/officeDocument/2006/relationships/hyperlink" Target="https://doi.org/10.1016/j.worlddev.2011.11.018" TargetMode="External"/><Relationship Id="rId57" Type="http://schemas.openxmlformats.org/officeDocument/2006/relationships/hyperlink" Target="https://doi.org/10.1016/j.wdp.2018.04.001" TargetMode="External"/><Relationship Id="rId106" Type="http://schemas.openxmlformats.org/officeDocument/2006/relationships/hyperlink" Target="https://doi.org/10.1177/0379572118765341" TargetMode="External"/><Relationship Id="rId114" Type="http://schemas.openxmlformats.org/officeDocument/2006/relationships/hyperlink" Target="https://doi.org/10.1080/21580103.2017.1387613" TargetMode="External"/><Relationship Id="rId119" Type="http://schemas.openxmlformats.org/officeDocument/2006/relationships/hyperlink" Target="https://doi.org/10.1016/j.worlddev.2015.08.021" TargetMode="External"/><Relationship Id="rId127" Type="http://schemas.openxmlformats.org/officeDocument/2006/relationships/hyperlink" Target="https://doi.org/10.1007/s10668-014-9527-8" TargetMode="External"/><Relationship Id="rId10" Type="http://schemas.openxmlformats.org/officeDocument/2006/relationships/hyperlink" Target="https://doi.org/10.1080/03031853.2018.1481758" TargetMode="External"/><Relationship Id="rId31" Type="http://schemas.openxmlformats.org/officeDocument/2006/relationships/hyperlink" Target="https://doi.org/10.1080/00220388.2013.849339" TargetMode="External"/><Relationship Id="rId44" Type="http://schemas.openxmlformats.org/officeDocument/2006/relationships/hyperlink" Target="https://doi.org/10.1016/j.worlddev.2012.06.010" TargetMode="External"/><Relationship Id="rId52" Type="http://schemas.openxmlformats.org/officeDocument/2006/relationships/hyperlink" Target="https://doi.org/10.1093/jae/ejq036" TargetMode="External"/><Relationship Id="rId60" Type="http://schemas.openxmlformats.org/officeDocument/2006/relationships/hyperlink" Target="https://doi.org/10.1016/j.foodpol.2008.10.006" TargetMode="External"/><Relationship Id="rId65" Type="http://schemas.openxmlformats.org/officeDocument/2006/relationships/hyperlink" Target="https://doi.org/10.11634/216826311706111" TargetMode="External"/><Relationship Id="rId73" Type="http://schemas.openxmlformats.org/officeDocument/2006/relationships/hyperlink" Target="https://doi.org/10.1016/j.landusepol.2015.06.010" TargetMode="External"/><Relationship Id="rId78" Type="http://schemas.openxmlformats.org/officeDocument/2006/relationships/hyperlink" Target="https://doi.org/10.1007/s10551-011-1101-9" TargetMode="External"/><Relationship Id="rId81" Type="http://schemas.openxmlformats.org/officeDocument/2006/relationships/hyperlink" Target="https://doi.org/10.1016/j.jneb.2007.08.010" TargetMode="External"/><Relationship Id="rId86" Type="http://schemas.openxmlformats.org/officeDocument/2006/relationships/hyperlink" Target="https://doi.org/10.1111/apce.12103" TargetMode="External"/><Relationship Id="rId94" Type="http://schemas.openxmlformats.org/officeDocument/2006/relationships/hyperlink" Target="https://doi.org/10.18461/ijfsd.v8i4.843" TargetMode="External"/><Relationship Id="rId99" Type="http://schemas.openxmlformats.org/officeDocument/2006/relationships/hyperlink" Target="https://doi.org/10.1080/17565529.2016.1174665" TargetMode="External"/><Relationship Id="rId101" Type="http://schemas.openxmlformats.org/officeDocument/2006/relationships/hyperlink" Target="https://doi.org/10.1111/j.1467-7660.2011.01696.x" TargetMode="External"/><Relationship Id="rId122" Type="http://schemas.openxmlformats.org/officeDocument/2006/relationships/hyperlink" Target="https://doi.org/10.1007/s10113-012-0343-0" TargetMode="External"/><Relationship Id="rId4" Type="http://schemas.openxmlformats.org/officeDocument/2006/relationships/hyperlink" Target="https://doi.org/10.1080/23311932.2018.1560596" TargetMode="External"/><Relationship Id="rId9" Type="http://schemas.openxmlformats.org/officeDocument/2006/relationships/hyperlink" Target="https://doi.org/10.1080/02255189.2010.9669269" TargetMode="External"/><Relationship Id="rId13" Type="http://schemas.openxmlformats.org/officeDocument/2006/relationships/hyperlink" Target="https://doi.org/10.1093/cdj/bss039" TargetMode="External"/><Relationship Id="rId18" Type="http://schemas.openxmlformats.org/officeDocument/2006/relationships/hyperlink" Target="https://doi.org/10.1016/j.foodpol.2018.06.001" TargetMode="External"/><Relationship Id="rId39" Type="http://schemas.openxmlformats.org/officeDocument/2006/relationships/hyperlink" Target="https://doi.org/10.1111/asap.12091" TargetMode="External"/><Relationship Id="rId109" Type="http://schemas.openxmlformats.org/officeDocument/2006/relationships/hyperlink" Target="https://doi.org/10.17159/sajs.2018/20170083" TargetMode="External"/><Relationship Id="rId34" Type="http://schemas.openxmlformats.org/officeDocument/2006/relationships/hyperlink" Target="https://doi.org/10.2166/wp.2018.149" TargetMode="External"/><Relationship Id="rId50" Type="http://schemas.openxmlformats.org/officeDocument/2006/relationships/hyperlink" Target="https://edepot.wur.nl/468035" TargetMode="External"/><Relationship Id="rId55" Type="http://schemas.openxmlformats.org/officeDocument/2006/relationships/hyperlink" Target="https://doi.org/10.1080/10549811.2019.1569535" TargetMode="External"/><Relationship Id="rId76" Type="http://schemas.openxmlformats.org/officeDocument/2006/relationships/hyperlink" Target="https://www.ifama.org/resources/Documents/v15i3/Lie-Rich-Jervell.pdf" TargetMode="External"/><Relationship Id="rId97" Type="http://schemas.openxmlformats.org/officeDocument/2006/relationships/hyperlink" Target="https://doi.org/10.1017/S001447971000089X" TargetMode="External"/><Relationship Id="rId104" Type="http://schemas.openxmlformats.org/officeDocument/2006/relationships/hyperlink" Target="https://doi.org/10.1659/mrd.0969" TargetMode="External"/><Relationship Id="rId120" Type="http://schemas.openxmlformats.org/officeDocument/2006/relationships/hyperlink" Target="https://doi.org/10.1093/aepp/ppu021" TargetMode="External"/><Relationship Id="rId125" Type="http://schemas.openxmlformats.org/officeDocument/2006/relationships/hyperlink" Target="https://doi.org/10.5958/0976-4623.2017.00012.3" TargetMode="External"/><Relationship Id="rId7" Type="http://schemas.openxmlformats.org/officeDocument/2006/relationships/hyperlink" Target="https://doi.org/10.1080/09709274.2016.11906984" TargetMode="External"/><Relationship Id="rId71" Type="http://schemas.openxmlformats.org/officeDocument/2006/relationships/hyperlink" Target="https://doi.org/10.1016/j.agsy.2018.08.007" TargetMode="External"/><Relationship Id="rId92" Type="http://schemas.openxmlformats.org/officeDocument/2006/relationships/hyperlink" Target="https://doi.org/10.5958/2322-0430.2018.00097.5" TargetMode="External"/><Relationship Id="rId2" Type="http://schemas.openxmlformats.org/officeDocument/2006/relationships/hyperlink" Target="https://doi.org/10.1186/s40100-016-0065-6" TargetMode="External"/><Relationship Id="rId29" Type="http://schemas.openxmlformats.org/officeDocument/2006/relationships/hyperlink" Target="https://doi.org/10.1016/j.geoforum.2012.03.017" TargetMode="External"/><Relationship Id="rId24" Type="http://schemas.openxmlformats.org/officeDocument/2006/relationships/hyperlink" Target="https://doi.org/10.3233/HSM-18308" TargetMode="External"/><Relationship Id="rId40" Type="http://schemas.openxmlformats.org/officeDocument/2006/relationships/hyperlink" Target="https://doi.org/10.17660/ActaHortic.2010.879.79" TargetMode="External"/><Relationship Id="rId45" Type="http://schemas.openxmlformats.org/officeDocument/2006/relationships/hyperlink" Target="https://doi.org/10.1016/j.jrurstud.2013.07.009" TargetMode="External"/><Relationship Id="rId66" Type="http://schemas.openxmlformats.org/officeDocument/2006/relationships/hyperlink" Target="https://doi.org/10.18697/ajfand.80.16825" TargetMode="External"/><Relationship Id="rId87" Type="http://schemas.openxmlformats.org/officeDocument/2006/relationships/hyperlink" Target="https://doi.org/10.1016/j.jrurstud.2016.12.010" TargetMode="External"/><Relationship Id="rId110" Type="http://schemas.openxmlformats.org/officeDocument/2006/relationships/hyperlink" Target="https://doi.org/10.1080/15427528.2017.1303800" TargetMode="External"/><Relationship Id="rId115" Type="http://schemas.openxmlformats.org/officeDocument/2006/relationships/hyperlink" Target="https://doi.org/10.1186/s40100-017-0090-0" TargetMode="External"/><Relationship Id="rId61" Type="http://schemas.openxmlformats.org/officeDocument/2006/relationships/hyperlink" Target="https://doi.org/10.3763/ijas.2010.0573" TargetMode="External"/><Relationship Id="rId82" Type="http://schemas.openxmlformats.org/officeDocument/2006/relationships/hyperlink" Target="https://doi.org/10.1080/13545701.2015.108896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Z242"/>
  <sheetViews>
    <sheetView topLeftCell="BH1" zoomScale="45" zoomScaleNormal="45" workbookViewId="0">
      <pane ySplit="1" topLeftCell="A2" activePane="bottomLeft" state="frozen"/>
      <selection activeCell="R1" sqref="R1"/>
      <selection pane="bottomLeft" activeCell="BQ9" sqref="BQ9"/>
    </sheetView>
  </sheetViews>
  <sheetFormatPr defaultRowHeight="15"/>
  <cols>
    <col min="1" max="1" width="31.85546875" style="2" customWidth="1"/>
    <col min="2" max="2" width="29" style="2" customWidth="1"/>
    <col min="3" max="3" width="31.85546875" style="2" customWidth="1"/>
    <col min="4" max="4" width="36.140625" style="2" customWidth="1"/>
    <col min="5" max="5" width="43" style="2" customWidth="1"/>
    <col min="6" max="6" width="43.85546875" style="2" customWidth="1"/>
    <col min="7" max="7" width="45.140625" style="2" customWidth="1"/>
    <col min="8" max="8" width="20.140625" style="2" customWidth="1"/>
    <col min="9" max="9" width="21.140625" style="2" customWidth="1"/>
    <col min="10" max="10" width="24.140625" style="2" customWidth="1"/>
    <col min="11" max="11" width="29.42578125" style="2" customWidth="1"/>
    <col min="12" max="12" width="18.140625" style="2" customWidth="1"/>
    <col min="13" max="13" width="25" style="2" customWidth="1"/>
    <col min="14" max="14" width="23.85546875" style="2" customWidth="1"/>
    <col min="15" max="15" width="16.85546875" style="2" customWidth="1"/>
    <col min="16" max="16" width="23.28515625" style="2" customWidth="1"/>
    <col min="17" max="17" width="14.5703125" style="2" customWidth="1"/>
    <col min="18" max="18" width="31.42578125" style="2" customWidth="1"/>
    <col min="19" max="19" width="25.28515625" style="2" customWidth="1"/>
    <col min="20" max="20" width="15" style="2" customWidth="1"/>
    <col min="21" max="21" width="21.7109375" style="2" customWidth="1"/>
    <col min="22" max="22" width="27.5703125" style="2" customWidth="1"/>
    <col min="23" max="23" width="28.7109375" style="2" customWidth="1"/>
    <col min="24" max="24" width="27.42578125" style="2" customWidth="1"/>
    <col min="25" max="25" width="22.42578125" style="2" customWidth="1"/>
    <col min="26" max="26" width="19.85546875" style="2" customWidth="1"/>
    <col min="27" max="27" width="16.42578125" style="2" customWidth="1"/>
    <col min="28" max="28" width="25.5703125" style="2" customWidth="1"/>
    <col min="29" max="29" width="18.5703125" style="2" customWidth="1"/>
    <col min="30" max="30" width="17.42578125" style="2" customWidth="1"/>
    <col min="31" max="31" width="14.5703125" style="2" customWidth="1"/>
    <col min="32" max="33" width="15.42578125" style="2" customWidth="1"/>
    <col min="34" max="34" width="16.5703125" customWidth="1"/>
    <col min="35" max="35" width="16.5703125" style="1" customWidth="1"/>
    <col min="36" max="36" width="15.140625" customWidth="1"/>
    <col min="37" max="37" width="9.85546875" customWidth="1"/>
    <col min="38" max="38" width="12.42578125" customWidth="1"/>
    <col min="39" max="39" width="12.7109375" style="2" customWidth="1"/>
    <col min="40" max="40" width="10.85546875" style="2" customWidth="1"/>
    <col min="41" max="42" width="8.7109375" style="2"/>
    <col min="43" max="43" width="11.140625" style="2" customWidth="1"/>
    <col min="44" max="44" width="12.5703125" style="2" customWidth="1"/>
    <col min="45" max="45" width="13.85546875" style="2" customWidth="1"/>
    <col min="46" max="46" width="11.85546875" style="2" customWidth="1"/>
    <col min="47" max="51" width="8.7109375" style="2"/>
    <col min="54" max="61" width="8.7109375" style="2"/>
    <col min="62" max="62" width="31.28515625" style="2" customWidth="1"/>
    <col min="63" max="63" width="25.140625" style="2" customWidth="1"/>
    <col min="64" max="64" width="23" style="2" customWidth="1"/>
    <col min="65" max="65" width="24.85546875" style="2" customWidth="1"/>
    <col min="66" max="71" width="8.7109375" style="2"/>
    <col min="72" max="72" width="76.7109375" style="2" customWidth="1"/>
    <col min="73" max="74" width="8.7109375" style="2"/>
    <col min="75" max="75" width="35.28515625" style="2" customWidth="1"/>
    <col min="76" max="110" width="8.7109375" style="2"/>
  </cols>
  <sheetData>
    <row r="1" spans="1:125" s="3" customFormat="1" ht="42.6" customHeight="1">
      <c r="A1" s="3" t="s">
        <v>1955</v>
      </c>
      <c r="B1" s="3" t="s">
        <v>1954</v>
      </c>
      <c r="C1" s="3" t="s">
        <v>1955</v>
      </c>
      <c r="D1" s="3" t="s">
        <v>1956</v>
      </c>
      <c r="E1" s="3" t="s">
        <v>1957</v>
      </c>
      <c r="F1" s="3" t="s">
        <v>1958</v>
      </c>
      <c r="G1" s="3" t="s">
        <v>1959</v>
      </c>
      <c r="H1" s="3" t="s">
        <v>1964</v>
      </c>
      <c r="I1" s="3" t="s">
        <v>1965</v>
      </c>
      <c r="J1" s="3" t="s">
        <v>1966</v>
      </c>
      <c r="K1" s="3" t="s">
        <v>1967</v>
      </c>
      <c r="M1" s="3" t="s">
        <v>1968</v>
      </c>
      <c r="N1" s="3" t="s">
        <v>25</v>
      </c>
      <c r="O1" s="3" t="s">
        <v>1969</v>
      </c>
      <c r="P1" s="3" t="s">
        <v>1970</v>
      </c>
      <c r="Q1" s="3" t="s">
        <v>1971</v>
      </c>
      <c r="R1" s="3" t="s">
        <v>1972</v>
      </c>
      <c r="T1" s="3" t="s">
        <v>1973</v>
      </c>
      <c r="U1" s="3" t="s">
        <v>1974</v>
      </c>
      <c r="V1" s="31" t="s">
        <v>1975</v>
      </c>
      <c r="W1" s="4" t="s">
        <v>46</v>
      </c>
      <c r="X1" s="4" t="s">
        <v>1976</v>
      </c>
      <c r="Y1" s="4" t="s">
        <v>1977</v>
      </c>
      <c r="Z1" s="4" t="s">
        <v>1978</v>
      </c>
      <c r="AA1" s="4" t="s">
        <v>1982</v>
      </c>
      <c r="AB1" s="4" t="s">
        <v>117</v>
      </c>
      <c r="AC1" s="4" t="s">
        <v>1979</v>
      </c>
      <c r="AD1" s="4" t="s">
        <v>1980</v>
      </c>
      <c r="AE1" s="4" t="s">
        <v>1981</v>
      </c>
      <c r="AF1" s="4" t="s">
        <v>933</v>
      </c>
      <c r="AG1" s="4" t="s">
        <v>2120</v>
      </c>
      <c r="AH1" s="4" t="s">
        <v>25</v>
      </c>
      <c r="AI1" s="5" t="s">
        <v>1986</v>
      </c>
      <c r="AJ1" s="5" t="s">
        <v>47</v>
      </c>
      <c r="AK1" s="5" t="s">
        <v>1985</v>
      </c>
      <c r="AL1" s="5" t="s">
        <v>320</v>
      </c>
      <c r="AM1" s="5" t="s">
        <v>1987</v>
      </c>
      <c r="AN1" s="5" t="s">
        <v>1988</v>
      </c>
      <c r="AO1" s="5" t="s">
        <v>1989</v>
      </c>
      <c r="AP1" s="5" t="s">
        <v>1992</v>
      </c>
      <c r="AQ1" s="5" t="s">
        <v>1990</v>
      </c>
      <c r="AR1" s="5" t="s">
        <v>1991</v>
      </c>
      <c r="AS1" s="5" t="s">
        <v>1983</v>
      </c>
      <c r="AT1" s="5" t="s">
        <v>1984</v>
      </c>
      <c r="AU1" s="14" t="s">
        <v>1993</v>
      </c>
      <c r="AV1" s="14" t="s">
        <v>1993</v>
      </c>
      <c r="AW1" s="14" t="s">
        <v>2098</v>
      </c>
      <c r="AX1" s="64" t="s">
        <v>2099</v>
      </c>
      <c r="AY1" s="65"/>
      <c r="AZ1" s="65"/>
      <c r="BA1" s="65"/>
      <c r="BB1" s="65"/>
      <c r="BC1" s="64" t="s">
        <v>2295</v>
      </c>
      <c r="BD1" s="65"/>
      <c r="BE1" s="65"/>
      <c r="BF1" s="65"/>
      <c r="BG1" s="64" t="s">
        <v>2100</v>
      </c>
      <c r="BH1" s="65"/>
      <c r="BI1" s="65"/>
      <c r="BJ1" s="3" t="s">
        <v>1960</v>
      </c>
      <c r="BK1" s="3" t="s">
        <v>1961</v>
      </c>
      <c r="BL1" s="3" t="s">
        <v>1962</v>
      </c>
      <c r="BM1" s="3" t="s">
        <v>1963</v>
      </c>
      <c r="BN1" s="15"/>
      <c r="BO1" s="15"/>
      <c r="BP1" s="15"/>
      <c r="BQ1" s="64" t="s">
        <v>2101</v>
      </c>
      <c r="BR1" s="64"/>
      <c r="BS1" s="64"/>
      <c r="BT1" s="64"/>
      <c r="BU1" s="64"/>
      <c r="BV1" s="64"/>
      <c r="BW1" s="3" t="s">
        <v>2102</v>
      </c>
      <c r="BX1" s="3" t="s">
        <v>2103</v>
      </c>
      <c r="CA1" s="3" t="s">
        <v>2104</v>
      </c>
      <c r="CC1" s="3" t="s">
        <v>2104</v>
      </c>
      <c r="CD1" s="3" t="s">
        <v>2105</v>
      </c>
    </row>
    <row r="2" spans="1:125" s="2" customFormat="1" ht="18.600000000000001" customHeight="1">
      <c r="A2" s="2" t="s">
        <v>1410</v>
      </c>
      <c r="B2" s="2" t="s">
        <v>1409</v>
      </c>
      <c r="C2" s="2" t="s">
        <v>1410</v>
      </c>
      <c r="D2" s="2">
        <v>2012</v>
      </c>
      <c r="E2" s="2" t="s">
        <v>2</v>
      </c>
      <c r="F2" s="2" t="s">
        <v>791</v>
      </c>
      <c r="G2" s="2" t="s">
        <v>188</v>
      </c>
      <c r="H2" s="2" t="s">
        <v>1411</v>
      </c>
      <c r="I2" s="2" t="s">
        <v>5</v>
      </c>
      <c r="J2" s="2" t="s">
        <v>6</v>
      </c>
      <c r="K2" s="2">
        <v>12</v>
      </c>
      <c r="L2" s="2" t="s">
        <v>7</v>
      </c>
      <c r="M2" s="2" t="s">
        <v>81</v>
      </c>
      <c r="O2" s="2" t="s">
        <v>9</v>
      </c>
      <c r="P2" s="2" t="s">
        <v>126</v>
      </c>
      <c r="R2" s="2" t="s">
        <v>10</v>
      </c>
      <c r="T2" s="2" t="s">
        <v>28</v>
      </c>
      <c r="U2" s="2" t="s">
        <v>172</v>
      </c>
      <c r="V2" s="2" t="s">
        <v>1823</v>
      </c>
      <c r="X2" s="2">
        <v>1</v>
      </c>
      <c r="AE2" s="2">
        <v>1</v>
      </c>
      <c r="AI2" s="2" t="s">
        <v>30</v>
      </c>
      <c r="AP2" s="2">
        <v>1</v>
      </c>
      <c r="AX2" s="2" t="s">
        <v>1412</v>
      </c>
      <c r="AY2" s="2" t="s">
        <v>14</v>
      </c>
      <c r="BB2" s="2" t="s">
        <v>361</v>
      </c>
      <c r="BG2" s="2" t="s">
        <v>32</v>
      </c>
      <c r="BH2" s="2" t="s">
        <v>1413</v>
      </c>
      <c r="BJ2" s="2" t="s">
        <v>7</v>
      </c>
      <c r="BK2" s="2" t="s">
        <v>24</v>
      </c>
      <c r="BL2" s="2" t="s">
        <v>1872</v>
      </c>
      <c r="BQ2" s="2" t="s">
        <v>1414</v>
      </c>
      <c r="BR2" s="2" t="s">
        <v>14</v>
      </c>
      <c r="BS2" s="2" t="s">
        <v>1415</v>
      </c>
      <c r="BT2" s="2" t="s">
        <v>14</v>
      </c>
      <c r="BU2" s="2" t="s">
        <v>14</v>
      </c>
      <c r="BV2" s="2" t="s">
        <v>14</v>
      </c>
      <c r="BW2" s="2" t="s">
        <v>15</v>
      </c>
      <c r="BX2" s="2" t="s">
        <v>1416</v>
      </c>
      <c r="BY2" s="2" t="s">
        <v>14</v>
      </c>
      <c r="BZ2" s="2" t="s">
        <v>1417</v>
      </c>
      <c r="CA2" s="2" t="s">
        <v>37</v>
      </c>
      <c r="CC2" s="2" t="s">
        <v>37</v>
      </c>
      <c r="CD2" s="2">
        <v>1</v>
      </c>
    </row>
    <row r="3" spans="1:125" s="2" customFormat="1" ht="18.600000000000001" customHeight="1">
      <c r="A3" s="2" t="s">
        <v>439</v>
      </c>
      <c r="B3" s="2" t="s">
        <v>438</v>
      </c>
      <c r="C3" s="2" t="s">
        <v>439</v>
      </c>
      <c r="D3" s="2">
        <v>2012</v>
      </c>
      <c r="E3" s="2" t="s">
        <v>440</v>
      </c>
      <c r="F3" s="2" t="s">
        <v>441</v>
      </c>
      <c r="G3" s="2" t="s">
        <v>179</v>
      </c>
      <c r="H3" s="2" t="s">
        <v>442</v>
      </c>
      <c r="I3" s="2" t="s">
        <v>22</v>
      </c>
      <c r="J3" s="2" t="s">
        <v>95</v>
      </c>
      <c r="K3" s="2">
        <v>100</v>
      </c>
      <c r="M3" s="2" t="s">
        <v>81</v>
      </c>
      <c r="O3" s="2" t="s">
        <v>116</v>
      </c>
      <c r="R3" s="2" t="s">
        <v>10</v>
      </c>
      <c r="T3" s="2" t="s">
        <v>11</v>
      </c>
      <c r="V3" s="2" t="s">
        <v>443</v>
      </c>
      <c r="W3" s="2">
        <v>1</v>
      </c>
      <c r="AA3" s="2">
        <v>1</v>
      </c>
      <c r="AB3" s="2">
        <v>1</v>
      </c>
      <c r="AI3" s="2" t="s">
        <v>30</v>
      </c>
      <c r="AP3" s="2">
        <v>1</v>
      </c>
      <c r="AX3" s="2" t="s">
        <v>444</v>
      </c>
      <c r="BB3" s="2" t="s">
        <v>14</v>
      </c>
      <c r="BG3" s="2" t="s">
        <v>48</v>
      </c>
      <c r="BJ3" s="2" t="s">
        <v>7</v>
      </c>
      <c r="BK3" s="2" t="s">
        <v>1876</v>
      </c>
      <c r="BM3" s="2" t="s">
        <v>1860</v>
      </c>
      <c r="BQ3" s="2" t="s">
        <v>445</v>
      </c>
      <c r="BR3" s="2" t="s">
        <v>446</v>
      </c>
      <c r="BS3" s="2" t="e">
        <f>-co-operative members should Encourage others to join co-
operative societies so that they could have ac- cess to adequate financial and technical assistance</f>
        <v>#NAME?</v>
      </c>
      <c r="BT3" s="2" t="s">
        <v>14</v>
      </c>
      <c r="BU3" s="2" t="s">
        <v>14</v>
      </c>
      <c r="BV3" s="2" t="s">
        <v>14</v>
      </c>
      <c r="BW3" s="2" t="s">
        <v>15</v>
      </c>
      <c r="BX3" s="2" t="s">
        <v>14</v>
      </c>
      <c r="BY3" s="2" t="s">
        <v>14</v>
      </c>
      <c r="BZ3" s="2" t="s">
        <v>447</v>
      </c>
      <c r="CA3" s="2" t="s">
        <v>37</v>
      </c>
      <c r="CC3" s="2" t="s">
        <v>37</v>
      </c>
      <c r="CD3" s="2">
        <v>1</v>
      </c>
    </row>
    <row r="4" spans="1:125" s="2" customFormat="1" ht="18.600000000000001" customHeight="1">
      <c r="A4" s="2" t="s">
        <v>1244</v>
      </c>
      <c r="B4" s="2" t="s">
        <v>1243</v>
      </c>
      <c r="C4" s="2" t="s">
        <v>1244</v>
      </c>
      <c r="D4" s="2">
        <v>2019</v>
      </c>
      <c r="E4" s="2" t="s">
        <v>2</v>
      </c>
      <c r="F4" s="2" t="s">
        <v>1245</v>
      </c>
      <c r="G4" s="2" t="s">
        <v>221</v>
      </c>
      <c r="H4" s="2" t="s">
        <v>1246</v>
      </c>
      <c r="I4" s="2" t="s">
        <v>59</v>
      </c>
      <c r="J4" s="2" t="s">
        <v>1247</v>
      </c>
      <c r="K4" s="2">
        <v>128</v>
      </c>
      <c r="M4" s="2" t="s">
        <v>107</v>
      </c>
      <c r="O4" s="2" t="s">
        <v>82</v>
      </c>
      <c r="P4" s="2" t="s">
        <v>72</v>
      </c>
      <c r="R4" s="2" t="s">
        <v>2218</v>
      </c>
      <c r="T4" s="2" t="s">
        <v>11</v>
      </c>
      <c r="V4" s="2" t="s">
        <v>2062</v>
      </c>
      <c r="AA4" s="2">
        <v>1</v>
      </c>
      <c r="AD4" s="2">
        <v>1</v>
      </c>
      <c r="AI4" s="2" t="s">
        <v>2064</v>
      </c>
      <c r="AQ4" s="2">
        <v>1</v>
      </c>
      <c r="AS4" s="2">
        <v>1</v>
      </c>
      <c r="AU4" s="2" t="s">
        <v>1933</v>
      </c>
      <c r="AV4" s="2" t="s">
        <v>2115</v>
      </c>
      <c r="BB4" s="2" t="s">
        <v>1248</v>
      </c>
      <c r="BE4" s="2" t="s">
        <v>1756</v>
      </c>
      <c r="BG4" s="2" t="s">
        <v>1740</v>
      </c>
      <c r="BJ4" s="2" t="s">
        <v>7</v>
      </c>
      <c r="BK4" s="2" t="s">
        <v>1864</v>
      </c>
      <c r="BL4" s="2" t="s">
        <v>1886</v>
      </c>
      <c r="BQ4" s="2" t="s">
        <v>1249</v>
      </c>
      <c r="BS4" s="2" t="e">
        <f>- improve the relationship between local communities and the forest management authorities at the local level.</f>
        <v>#NAME?</v>
      </c>
      <c r="BT4" s="2" t="s">
        <v>1250</v>
      </c>
      <c r="BU4" s="2" t="s">
        <v>1251</v>
      </c>
      <c r="BV4" s="2" t="e">
        <f>-- improve the relationship between local communities and the forest management authorities at the local level.</f>
        <v>#NAME?</v>
      </c>
      <c r="BW4" s="2" t="s">
        <v>15</v>
      </c>
      <c r="BX4" s="2" t="s">
        <v>14</v>
      </c>
      <c r="BY4" s="2" t="s">
        <v>14</v>
      </c>
      <c r="BZ4" s="2" t="s">
        <v>1252</v>
      </c>
      <c r="CA4" s="2" t="s">
        <v>37</v>
      </c>
      <c r="CC4" s="2" t="s">
        <v>37</v>
      </c>
      <c r="CD4" s="2">
        <v>1</v>
      </c>
    </row>
    <row r="5" spans="1:125" s="2" customFormat="1" ht="18.600000000000001" customHeight="1">
      <c r="A5" s="9" t="s">
        <v>278</v>
      </c>
      <c r="B5" s="9" t="s">
        <v>277</v>
      </c>
      <c r="C5" s="9" t="s">
        <v>278</v>
      </c>
      <c r="D5" s="9">
        <v>2015</v>
      </c>
      <c r="E5" s="9" t="s">
        <v>2</v>
      </c>
      <c r="F5" s="9" t="s">
        <v>279</v>
      </c>
      <c r="G5" s="9" t="s">
        <v>179</v>
      </c>
      <c r="H5" s="9" t="s">
        <v>280</v>
      </c>
      <c r="I5" s="9" t="s">
        <v>59</v>
      </c>
      <c r="J5" s="9" t="s">
        <v>95</v>
      </c>
      <c r="K5" s="9">
        <v>333</v>
      </c>
      <c r="L5" s="9" t="s">
        <v>24</v>
      </c>
      <c r="M5" s="9" t="s">
        <v>42</v>
      </c>
      <c r="N5" s="9"/>
      <c r="O5" s="9" t="s">
        <v>116</v>
      </c>
      <c r="P5" s="9" t="s">
        <v>72</v>
      </c>
      <c r="Q5" s="9"/>
      <c r="R5" s="9" t="s">
        <v>10</v>
      </c>
      <c r="S5" s="9"/>
      <c r="T5" s="9" t="s">
        <v>11</v>
      </c>
      <c r="U5" s="9" t="s">
        <v>172</v>
      </c>
      <c r="V5" s="9" t="s">
        <v>1812</v>
      </c>
      <c r="W5" s="9"/>
      <c r="X5" s="9">
        <v>1</v>
      </c>
      <c r="Y5" s="9">
        <v>1</v>
      </c>
      <c r="Z5" s="9">
        <v>1</v>
      </c>
      <c r="AA5" s="9"/>
      <c r="AB5" s="9"/>
      <c r="AC5" s="9"/>
      <c r="AD5" s="9"/>
      <c r="AE5" s="9"/>
      <c r="AF5" s="9"/>
      <c r="AG5" s="9"/>
      <c r="AI5" s="9" t="s">
        <v>281</v>
      </c>
      <c r="AJ5" s="2">
        <v>1</v>
      </c>
      <c r="AM5" s="9"/>
      <c r="AN5" s="9"/>
      <c r="AO5" s="9">
        <v>1</v>
      </c>
      <c r="AP5" s="9"/>
      <c r="AQ5" s="9"/>
      <c r="AR5" s="9"/>
      <c r="AS5" s="9"/>
      <c r="AT5" s="9"/>
      <c r="AU5" s="9"/>
      <c r="AV5" s="9"/>
      <c r="AW5" s="9"/>
      <c r="AX5" s="9"/>
      <c r="AY5" s="9"/>
      <c r="BB5" s="9"/>
      <c r="BC5" s="9"/>
      <c r="BD5" s="9"/>
      <c r="BE5" s="9"/>
      <c r="BF5" s="9"/>
      <c r="BG5" s="9" t="s">
        <v>12</v>
      </c>
      <c r="BH5" s="9"/>
      <c r="BI5" s="9"/>
      <c r="BJ5" s="9" t="s">
        <v>7</v>
      </c>
      <c r="BK5" s="9" t="s">
        <v>1865</v>
      </c>
      <c r="BL5" s="9"/>
      <c r="BM5" s="9"/>
      <c r="BN5" s="9"/>
      <c r="BO5" s="9"/>
      <c r="BP5" s="9"/>
      <c r="BQ5" s="9" t="s">
        <v>282</v>
      </c>
      <c r="BR5" s="9" t="s">
        <v>283</v>
      </c>
      <c r="BS5" s="9"/>
      <c r="BT5" s="9"/>
      <c r="BU5" s="9"/>
      <c r="BV5" s="9"/>
      <c r="BW5" s="9" t="s">
        <v>15</v>
      </c>
      <c r="BX5" s="9" t="s">
        <v>2118</v>
      </c>
      <c r="BY5" s="9"/>
      <c r="BZ5" s="9"/>
      <c r="CA5" s="9" t="s">
        <v>37</v>
      </c>
      <c r="CB5" s="9"/>
      <c r="CC5" s="9" t="s">
        <v>37</v>
      </c>
      <c r="CD5" s="9">
        <v>1</v>
      </c>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row>
    <row r="6" spans="1:125" s="2" customFormat="1" ht="18.600000000000001" customHeight="1">
      <c r="A6" s="2" t="s">
        <v>1453</v>
      </c>
      <c r="B6" s="2" t="s">
        <v>1452</v>
      </c>
      <c r="C6" s="2" t="s">
        <v>1453</v>
      </c>
      <c r="D6" s="2">
        <v>2012</v>
      </c>
      <c r="E6" s="2" t="s">
        <v>2</v>
      </c>
      <c r="F6" s="2" t="s">
        <v>1419</v>
      </c>
      <c r="G6" s="2" t="s">
        <v>39</v>
      </c>
      <c r="H6" s="2" t="s">
        <v>1454</v>
      </c>
      <c r="I6" s="2" t="s">
        <v>59</v>
      </c>
      <c r="J6" s="2" t="s">
        <v>95</v>
      </c>
      <c r="K6" s="2">
        <v>120</v>
      </c>
      <c r="L6" s="2" t="s">
        <v>96</v>
      </c>
      <c r="M6" s="2" t="s">
        <v>8</v>
      </c>
      <c r="O6" s="2" t="s">
        <v>246</v>
      </c>
      <c r="Q6" s="2" t="s">
        <v>137</v>
      </c>
      <c r="R6" s="2" t="s">
        <v>138</v>
      </c>
      <c r="T6" s="2" t="s">
        <v>28</v>
      </c>
      <c r="U6" s="2" t="s">
        <v>45</v>
      </c>
      <c r="V6" s="2" t="s">
        <v>1769</v>
      </c>
      <c r="W6" s="2">
        <v>1</v>
      </c>
      <c r="X6" s="9">
        <v>1</v>
      </c>
      <c r="Y6" s="9">
        <v>1</v>
      </c>
      <c r="AH6" s="2">
        <v>1</v>
      </c>
      <c r="AI6" s="2" t="s">
        <v>100</v>
      </c>
      <c r="AJ6" s="2">
        <v>1</v>
      </c>
      <c r="AN6" s="2">
        <v>1</v>
      </c>
      <c r="AX6" s="2" t="s">
        <v>1455</v>
      </c>
      <c r="BD6" s="2" t="s">
        <v>1755</v>
      </c>
      <c r="BE6" s="2" t="s">
        <v>1756</v>
      </c>
      <c r="BJ6" s="2" t="s">
        <v>7</v>
      </c>
      <c r="BK6" s="2" t="s">
        <v>61</v>
      </c>
      <c r="BV6" s="2" t="s">
        <v>15</v>
      </c>
      <c r="BW6" s="2" t="s">
        <v>1456</v>
      </c>
      <c r="BY6" s="2" t="s">
        <v>1456</v>
      </c>
      <c r="BZ6" s="2" t="s">
        <v>37</v>
      </c>
      <c r="CB6" s="2" t="s">
        <v>37</v>
      </c>
      <c r="CD6" s="2">
        <v>1</v>
      </c>
      <c r="DU6" s="10"/>
    </row>
    <row r="7" spans="1:125" s="2" customFormat="1" ht="18.600000000000001" customHeight="1">
      <c r="A7" s="2" t="s">
        <v>1400</v>
      </c>
      <c r="B7" s="2" t="s">
        <v>1399</v>
      </c>
      <c r="C7" s="2" t="s">
        <v>1400</v>
      </c>
      <c r="D7" s="2">
        <v>2017</v>
      </c>
      <c r="E7" s="2" t="s">
        <v>2</v>
      </c>
      <c r="F7" s="2" t="s">
        <v>1401</v>
      </c>
      <c r="G7" s="2" t="s">
        <v>221</v>
      </c>
      <c r="I7" s="2" t="s">
        <v>5</v>
      </c>
      <c r="J7" s="2" t="s">
        <v>60</v>
      </c>
      <c r="L7" s="2" t="s">
        <v>7</v>
      </c>
      <c r="M7" s="2" t="s">
        <v>42</v>
      </c>
      <c r="O7" s="2" t="s">
        <v>9</v>
      </c>
      <c r="P7" s="2" t="s">
        <v>1402</v>
      </c>
      <c r="R7" s="2" t="s">
        <v>10</v>
      </c>
      <c r="T7" s="2" t="s">
        <v>11</v>
      </c>
      <c r="V7" s="2" t="s">
        <v>1837</v>
      </c>
      <c r="W7" s="2">
        <v>1</v>
      </c>
      <c r="X7" s="2">
        <v>1</v>
      </c>
      <c r="Y7" s="2">
        <v>1</v>
      </c>
      <c r="Z7" s="2">
        <v>1</v>
      </c>
      <c r="AC7" s="2">
        <v>1</v>
      </c>
      <c r="AI7" s="2" t="s">
        <v>1996</v>
      </c>
      <c r="AJ7" s="2">
        <v>1</v>
      </c>
      <c r="AN7" s="2">
        <v>1</v>
      </c>
      <c r="AQ7" s="2">
        <v>0</v>
      </c>
      <c r="AX7" s="2" t="s">
        <v>2092</v>
      </c>
      <c r="BC7" s="2" t="s">
        <v>2118</v>
      </c>
      <c r="BG7" s="2" t="s">
        <v>2296</v>
      </c>
      <c r="BJ7" s="2" t="s">
        <v>24</v>
      </c>
      <c r="BK7" s="2" t="s">
        <v>24</v>
      </c>
      <c r="BQ7" s="2" t="s">
        <v>1403</v>
      </c>
      <c r="BR7" s="2" t="s">
        <v>1404</v>
      </c>
      <c r="BS7" s="2" t="e">
        <f>-organizing farmers into SPCs could help farmers to respond to changes in ecological, socio- economic and other conditions, and to build upon and complement the existing strategies within both the formal and informal seed sectors.
-Reenforce local level partners whom play key roles in capacity building of SPC members through technical and managerial trainings.
- Tighten the relation with NGOs that serve as A bridge between SPCs and final users (farmers)</f>
        <v>#NAME?</v>
      </c>
      <c r="BT7" s="2" t="s">
        <v>14</v>
      </c>
      <c r="BU7" s="2" t="s">
        <v>14</v>
      </c>
      <c r="BV7" s="2" t="s">
        <v>14</v>
      </c>
      <c r="BX7" s="2" t="s">
        <v>14</v>
      </c>
      <c r="BY7" s="2" t="s">
        <v>14</v>
      </c>
      <c r="BZ7" s="2" t="s">
        <v>1405</v>
      </c>
      <c r="CA7" s="2" t="s">
        <v>37</v>
      </c>
      <c r="CC7" s="2" t="s">
        <v>37</v>
      </c>
      <c r="CD7" s="2">
        <v>1</v>
      </c>
    </row>
    <row r="8" spans="1:125" s="2" customFormat="1" ht="18.600000000000001" customHeight="1">
      <c r="A8" s="2" t="s">
        <v>1660</v>
      </c>
      <c r="B8" s="2" t="s">
        <v>1659</v>
      </c>
      <c r="C8" s="2" t="s">
        <v>1660</v>
      </c>
      <c r="D8" s="2">
        <v>2017</v>
      </c>
      <c r="E8" s="2" t="s">
        <v>230</v>
      </c>
      <c r="F8" s="2" t="s">
        <v>1661</v>
      </c>
      <c r="G8" s="2" t="s">
        <v>188</v>
      </c>
      <c r="H8" s="2" t="s">
        <v>1662</v>
      </c>
      <c r="I8" s="2" t="s">
        <v>5</v>
      </c>
      <c r="J8" s="2" t="s">
        <v>6</v>
      </c>
      <c r="K8" s="2">
        <v>16</v>
      </c>
      <c r="L8" s="2" t="s">
        <v>7</v>
      </c>
      <c r="M8" s="2" t="s">
        <v>42</v>
      </c>
      <c r="O8" s="2" t="s">
        <v>9</v>
      </c>
      <c r="P8" s="2" t="s">
        <v>204</v>
      </c>
      <c r="R8" s="2" t="s">
        <v>10</v>
      </c>
      <c r="T8" s="2" t="s">
        <v>28</v>
      </c>
      <c r="U8" s="2" t="s">
        <v>108</v>
      </c>
      <c r="V8" s="2" t="s">
        <v>2003</v>
      </c>
      <c r="X8" s="2">
        <v>0</v>
      </c>
      <c r="Y8" s="2">
        <v>1</v>
      </c>
      <c r="AE8" s="2">
        <v>1</v>
      </c>
      <c r="AI8" s="2" t="s">
        <v>2002</v>
      </c>
      <c r="AK8" s="2">
        <v>1</v>
      </c>
      <c r="AN8" s="2">
        <v>1</v>
      </c>
      <c r="AQ8" s="2">
        <v>0</v>
      </c>
      <c r="AS8" s="2">
        <v>1</v>
      </c>
      <c r="AU8" s="2" t="s">
        <v>1931</v>
      </c>
      <c r="AV8" s="2" t="s">
        <v>825</v>
      </c>
      <c r="AX8" s="2" t="s">
        <v>908</v>
      </c>
      <c r="BD8" s="2" t="s">
        <v>1755</v>
      </c>
      <c r="BG8" s="2" t="s">
        <v>1577</v>
      </c>
      <c r="BJ8" s="2" t="s">
        <v>24</v>
      </c>
      <c r="BK8" s="2" t="s">
        <v>1876</v>
      </c>
      <c r="BQ8" s="2" t="s">
        <v>1663</v>
      </c>
      <c r="BR8" s="2" t="s">
        <v>1664</v>
      </c>
      <c r="BS8" s="2" t="e">
        <f>- more Empowerment schemes and training is needed, particularly in the area of agricultural technology and knowledge acquisition.</f>
        <v>#NAME?</v>
      </c>
      <c r="BT8" s="2" t="s">
        <v>1665</v>
      </c>
      <c r="BU8" s="2" t="s">
        <v>14</v>
      </c>
      <c r="BV8" s="2" t="s">
        <v>379</v>
      </c>
      <c r="BW8" s="2" t="s">
        <v>15</v>
      </c>
      <c r="BX8" s="2" t="s">
        <v>1666</v>
      </c>
      <c r="BY8" s="2" t="s">
        <v>14</v>
      </c>
      <c r="BZ8" s="2" t="s">
        <v>1667</v>
      </c>
      <c r="CA8" s="2" t="s">
        <v>16</v>
      </c>
      <c r="CC8" s="2" t="s">
        <v>37</v>
      </c>
      <c r="CD8" s="2">
        <v>2</v>
      </c>
    </row>
    <row r="9" spans="1:125" s="2" customFormat="1" ht="18.600000000000001" customHeight="1">
      <c r="A9" s="2" t="s">
        <v>600</v>
      </c>
      <c r="B9" s="2" t="s">
        <v>599</v>
      </c>
      <c r="C9" s="2" t="s">
        <v>600</v>
      </c>
      <c r="D9" s="2">
        <v>2018</v>
      </c>
      <c r="E9" s="2" t="s">
        <v>2</v>
      </c>
      <c r="F9" s="2" t="s">
        <v>465</v>
      </c>
      <c r="G9" s="2" t="s">
        <v>601</v>
      </c>
      <c r="H9" s="2" t="s">
        <v>602</v>
      </c>
      <c r="I9" s="2" t="s">
        <v>59</v>
      </c>
      <c r="J9" s="2" t="s">
        <v>95</v>
      </c>
      <c r="K9" s="2">
        <v>412</v>
      </c>
      <c r="L9" s="2" t="s">
        <v>203</v>
      </c>
      <c r="M9" s="2" t="s">
        <v>42</v>
      </c>
      <c r="O9" s="2" t="s">
        <v>9</v>
      </c>
      <c r="P9" s="2" t="s">
        <v>72</v>
      </c>
      <c r="R9" s="2" t="s">
        <v>98</v>
      </c>
      <c r="T9" s="2" t="s">
        <v>11</v>
      </c>
      <c r="U9" s="2" t="s">
        <v>29</v>
      </c>
      <c r="V9" s="2" t="s">
        <v>2014</v>
      </c>
      <c r="W9" s="2">
        <v>1</v>
      </c>
      <c r="X9" s="2">
        <v>1</v>
      </c>
      <c r="AA9" s="9"/>
      <c r="AI9" s="2" t="s">
        <v>320</v>
      </c>
      <c r="AL9" s="2">
        <v>1</v>
      </c>
      <c r="AY9" s="2" t="s">
        <v>603</v>
      </c>
      <c r="BJ9" s="2" t="s">
        <v>7</v>
      </c>
      <c r="BK9" s="2" t="s">
        <v>24</v>
      </c>
      <c r="BL9" s="2" t="s">
        <v>1862</v>
      </c>
      <c r="BQ9" s="2" t="s">
        <v>2297</v>
      </c>
      <c r="BS9" s="2" t="s">
        <v>604</v>
      </c>
      <c r="BW9" s="2" t="s">
        <v>15</v>
      </c>
      <c r="BZ9" s="2" t="s">
        <v>605</v>
      </c>
      <c r="CA9" s="2" t="s">
        <v>37</v>
      </c>
      <c r="CB9" s="2" t="s">
        <v>606</v>
      </c>
      <c r="CC9" s="2" t="s">
        <v>37</v>
      </c>
      <c r="CD9" s="2">
        <v>1</v>
      </c>
    </row>
    <row r="10" spans="1:125" s="2" customFormat="1" ht="18.600000000000001" customHeight="1">
      <c r="A10" s="2" t="s">
        <v>1560</v>
      </c>
      <c r="B10" s="2" t="s">
        <v>1559</v>
      </c>
      <c r="C10" s="2" t="s">
        <v>1560</v>
      </c>
      <c r="D10" s="2">
        <v>2013</v>
      </c>
      <c r="E10" s="2" t="s">
        <v>2</v>
      </c>
      <c r="F10" s="2" t="s">
        <v>465</v>
      </c>
      <c r="G10" s="2" t="s">
        <v>221</v>
      </c>
      <c r="I10" s="2" t="s">
        <v>59</v>
      </c>
      <c r="J10" s="2" t="s">
        <v>95</v>
      </c>
      <c r="K10" s="2">
        <v>965</v>
      </c>
      <c r="L10" s="2" t="s">
        <v>24</v>
      </c>
      <c r="M10" s="2" t="s">
        <v>42</v>
      </c>
      <c r="O10" s="2" t="s">
        <v>9</v>
      </c>
      <c r="P10" s="2" t="s">
        <v>72</v>
      </c>
      <c r="R10" s="2" t="s">
        <v>10</v>
      </c>
      <c r="T10" s="2" t="s">
        <v>11</v>
      </c>
      <c r="U10" s="2" t="s">
        <v>45</v>
      </c>
      <c r="V10" s="2" t="s">
        <v>1839</v>
      </c>
      <c r="X10" s="2">
        <v>1</v>
      </c>
      <c r="Z10" s="2">
        <v>1</v>
      </c>
      <c r="AI10" s="2" t="s">
        <v>62</v>
      </c>
      <c r="AJ10" s="2">
        <v>1</v>
      </c>
      <c r="AL10" s="2">
        <v>1</v>
      </c>
      <c r="AX10" s="2" t="s">
        <v>1561</v>
      </c>
      <c r="BD10" s="2" t="s">
        <v>1755</v>
      </c>
      <c r="BF10" s="2" t="s">
        <v>1757</v>
      </c>
      <c r="BJ10" s="2" t="s">
        <v>7</v>
      </c>
      <c r="BK10" s="2" t="s">
        <v>1865</v>
      </c>
      <c r="BQ10" s="2" t="s">
        <v>1562</v>
      </c>
      <c r="BS10" s="11" t="s">
        <v>1563</v>
      </c>
      <c r="BW10" s="2" t="s">
        <v>15</v>
      </c>
      <c r="CA10" s="2" t="s">
        <v>37</v>
      </c>
      <c r="CC10" s="2" t="s">
        <v>37</v>
      </c>
      <c r="CD10" s="2">
        <v>1</v>
      </c>
    </row>
    <row r="11" spans="1:125" s="2" customFormat="1" ht="18.600000000000001" customHeight="1">
      <c r="A11" s="2" t="s">
        <v>949</v>
      </c>
      <c r="B11" s="2" t="s">
        <v>948</v>
      </c>
      <c r="C11" s="2" t="s">
        <v>949</v>
      </c>
      <c r="D11" s="2">
        <v>2014</v>
      </c>
      <c r="E11" s="2" t="s">
        <v>2</v>
      </c>
      <c r="F11" s="2" t="s">
        <v>306</v>
      </c>
      <c r="G11" s="2" t="s">
        <v>221</v>
      </c>
      <c r="H11" s="2" t="s">
        <v>950</v>
      </c>
      <c r="I11" s="2" t="s">
        <v>59</v>
      </c>
      <c r="J11" s="2" t="s">
        <v>95</v>
      </c>
      <c r="K11" s="2">
        <v>1638</v>
      </c>
      <c r="L11" s="2" t="s">
        <v>24</v>
      </c>
      <c r="M11" s="2" t="s">
        <v>42</v>
      </c>
      <c r="O11" s="2" t="s">
        <v>9</v>
      </c>
      <c r="P11" s="2" t="s">
        <v>72</v>
      </c>
      <c r="R11" s="2" t="s">
        <v>10</v>
      </c>
      <c r="T11" s="2" t="s">
        <v>11</v>
      </c>
      <c r="U11" s="2" t="s">
        <v>172</v>
      </c>
      <c r="V11" s="2" t="s">
        <v>792</v>
      </c>
      <c r="W11" s="2">
        <v>0</v>
      </c>
      <c r="X11" s="2">
        <v>1</v>
      </c>
      <c r="Y11" s="2">
        <v>1</v>
      </c>
      <c r="Z11" s="2">
        <v>1</v>
      </c>
      <c r="AA11" s="9"/>
      <c r="AI11" s="2" t="s">
        <v>951</v>
      </c>
      <c r="AK11" s="2">
        <v>1</v>
      </c>
      <c r="AL11" s="2">
        <v>1</v>
      </c>
      <c r="AX11" s="2" t="s">
        <v>2298</v>
      </c>
      <c r="BD11" s="2" t="s">
        <v>1755</v>
      </c>
      <c r="BJ11" s="2" t="s">
        <v>7</v>
      </c>
      <c r="BK11" s="2" t="s">
        <v>24</v>
      </c>
      <c r="BQ11" s="2" t="s">
        <v>2277</v>
      </c>
      <c r="BR11" s="2" t="s">
        <v>2278</v>
      </c>
      <c r="BW11" s="2" t="s">
        <v>15</v>
      </c>
      <c r="CA11" s="2" t="s">
        <v>37</v>
      </c>
      <c r="CC11" s="2" t="s">
        <v>37</v>
      </c>
      <c r="CD11" s="2">
        <v>1</v>
      </c>
    </row>
    <row r="12" spans="1:125" s="2" customFormat="1" ht="18.600000000000001" customHeight="1">
      <c r="A12" s="2" t="s">
        <v>1178</v>
      </c>
      <c r="B12" s="2" t="s">
        <v>1177</v>
      </c>
      <c r="C12" s="2" t="s">
        <v>1178</v>
      </c>
      <c r="D12" s="2">
        <v>2013</v>
      </c>
      <c r="E12" s="2" t="s">
        <v>2</v>
      </c>
      <c r="F12" s="2" t="s">
        <v>1179</v>
      </c>
      <c r="G12" s="2" t="s">
        <v>179</v>
      </c>
      <c r="H12" s="2" t="s">
        <v>1180</v>
      </c>
      <c r="I12" s="2" t="s">
        <v>59</v>
      </c>
      <c r="J12" s="2" t="s">
        <v>60</v>
      </c>
      <c r="K12" s="2">
        <v>282</v>
      </c>
      <c r="L12" s="2" t="s">
        <v>61</v>
      </c>
      <c r="M12" s="2" t="s">
        <v>42</v>
      </c>
      <c r="O12" s="2" t="s">
        <v>116</v>
      </c>
      <c r="R12" s="2" t="s">
        <v>44</v>
      </c>
      <c r="T12" s="2" t="s">
        <v>28</v>
      </c>
      <c r="U12" s="2" t="s">
        <v>29</v>
      </c>
      <c r="V12" s="2" t="s">
        <v>1761</v>
      </c>
      <c r="AB12" s="2">
        <v>1</v>
      </c>
      <c r="AH12" s="2">
        <v>1</v>
      </c>
      <c r="AI12" s="2" t="s">
        <v>47</v>
      </c>
      <c r="AJ12" s="9">
        <v>1</v>
      </c>
      <c r="AX12" s="2" t="s">
        <v>1181</v>
      </c>
      <c r="AY12" s="2" t="s">
        <v>1182</v>
      </c>
      <c r="BJ12" s="2" t="s">
        <v>61</v>
      </c>
      <c r="BK12" s="2" t="s">
        <v>96</v>
      </c>
      <c r="BQ12" s="2" t="s">
        <v>1183</v>
      </c>
      <c r="BS12" s="2" t="s">
        <v>1184</v>
      </c>
      <c r="BT12" s="2" t="s">
        <v>1185</v>
      </c>
      <c r="BX12" s="2" t="s">
        <v>1186</v>
      </c>
      <c r="BZ12" s="2" t="s">
        <v>1187</v>
      </c>
      <c r="CA12" s="2" t="s">
        <v>37</v>
      </c>
      <c r="CC12" s="2" t="s">
        <v>37</v>
      </c>
      <c r="CD12" s="2">
        <v>1</v>
      </c>
    </row>
    <row r="13" spans="1:125" s="2" customFormat="1" ht="18.600000000000001" customHeight="1">
      <c r="A13" s="2" t="s">
        <v>1365</v>
      </c>
      <c r="B13" s="2" t="s">
        <v>1364</v>
      </c>
      <c r="C13" s="2" t="s">
        <v>1365</v>
      </c>
      <c r="D13" s="2">
        <v>2013</v>
      </c>
      <c r="E13" s="2" t="s">
        <v>2</v>
      </c>
      <c r="F13" s="2" t="s">
        <v>1366</v>
      </c>
      <c r="G13" s="2" t="s">
        <v>39</v>
      </c>
      <c r="H13" s="2" t="s">
        <v>1367</v>
      </c>
      <c r="I13" s="2" t="s">
        <v>5</v>
      </c>
      <c r="J13" s="2" t="s">
        <v>6</v>
      </c>
      <c r="K13" s="2">
        <v>100</v>
      </c>
      <c r="L13" s="2" t="s">
        <v>96</v>
      </c>
      <c r="M13" s="2" t="s">
        <v>42</v>
      </c>
      <c r="O13" s="2" t="s">
        <v>181</v>
      </c>
      <c r="R13" s="2" t="s">
        <v>44</v>
      </c>
      <c r="T13" s="2" t="s">
        <v>28</v>
      </c>
      <c r="U13" s="2" t="s">
        <v>108</v>
      </c>
      <c r="V13" s="2" t="s">
        <v>1353</v>
      </c>
      <c r="AA13" s="9">
        <v>1</v>
      </c>
      <c r="AB13" s="2">
        <v>1</v>
      </c>
      <c r="AI13" s="2" t="s">
        <v>359</v>
      </c>
      <c r="AJ13" s="9">
        <v>1</v>
      </c>
      <c r="AQ13" s="9">
        <v>1</v>
      </c>
      <c r="BJ13" s="2" t="s">
        <v>7</v>
      </c>
      <c r="BK13" s="2" t="s">
        <v>1848</v>
      </c>
      <c r="BM13" s="2" t="s">
        <v>2279</v>
      </c>
      <c r="BU13" s="11" t="s">
        <v>1368</v>
      </c>
      <c r="BV13" s="2" t="s">
        <v>15</v>
      </c>
      <c r="BW13" s="2" t="s">
        <v>886</v>
      </c>
      <c r="BZ13" s="2" t="s">
        <v>16</v>
      </c>
      <c r="CB13" s="2" t="s">
        <v>16</v>
      </c>
      <c r="CD13" s="2">
        <v>3</v>
      </c>
    </row>
    <row r="14" spans="1:125" s="2" customFormat="1" ht="18.600000000000001" customHeight="1">
      <c r="A14" s="9" t="s">
        <v>211</v>
      </c>
      <c r="B14" s="9" t="s">
        <v>210</v>
      </c>
      <c r="C14" s="9" t="s">
        <v>211</v>
      </c>
      <c r="D14" s="9">
        <v>2017</v>
      </c>
      <c r="E14" s="9" t="s">
        <v>2</v>
      </c>
      <c r="F14" s="9" t="s">
        <v>212</v>
      </c>
      <c r="G14" s="9" t="s">
        <v>179</v>
      </c>
      <c r="H14" s="9" t="s">
        <v>213</v>
      </c>
      <c r="I14" s="9" t="s">
        <v>59</v>
      </c>
      <c r="J14" s="9" t="s">
        <v>60</v>
      </c>
      <c r="K14" s="9">
        <v>160</v>
      </c>
      <c r="L14" s="9" t="s">
        <v>61</v>
      </c>
      <c r="M14" s="9" t="s">
        <v>42</v>
      </c>
      <c r="N14" s="9"/>
      <c r="O14" s="9" t="s">
        <v>116</v>
      </c>
      <c r="P14" s="9"/>
      <c r="Q14" s="9"/>
      <c r="R14" s="9" t="s">
        <v>10</v>
      </c>
      <c r="S14" s="9"/>
      <c r="T14" s="9" t="s">
        <v>11</v>
      </c>
      <c r="U14" s="9" t="s">
        <v>29</v>
      </c>
      <c r="V14" s="9" t="s">
        <v>1778</v>
      </c>
      <c r="W14" s="9"/>
      <c r="X14" s="9"/>
      <c r="Y14" s="9">
        <v>1</v>
      </c>
      <c r="Z14" s="9"/>
      <c r="AA14" s="9"/>
      <c r="AB14" s="9">
        <v>1</v>
      </c>
      <c r="AC14" s="9"/>
      <c r="AD14" s="9"/>
      <c r="AE14" s="9"/>
      <c r="AF14" s="9"/>
      <c r="AG14" s="9"/>
      <c r="AH14" s="9"/>
      <c r="AI14" s="9" t="s">
        <v>47</v>
      </c>
      <c r="AJ14" s="9">
        <v>1</v>
      </c>
      <c r="AK14" s="9"/>
      <c r="AL14" s="9"/>
      <c r="AM14" s="9"/>
      <c r="AN14" s="9"/>
      <c r="AO14" s="9"/>
      <c r="AP14" s="9"/>
      <c r="AQ14" s="9"/>
      <c r="AR14" s="9"/>
      <c r="AS14" s="9"/>
      <c r="AT14" s="9"/>
      <c r="AU14" s="9"/>
      <c r="AV14" s="9"/>
      <c r="AW14" s="9"/>
      <c r="AX14" s="9" t="s">
        <v>214</v>
      </c>
      <c r="AY14" s="9"/>
      <c r="AZ14" s="9"/>
      <c r="BA14" s="9"/>
      <c r="BB14" s="9"/>
      <c r="BC14" s="9" t="s">
        <v>1754</v>
      </c>
      <c r="BD14" s="9"/>
      <c r="BE14" s="9" t="s">
        <v>1756</v>
      </c>
      <c r="BF14" s="9"/>
      <c r="BG14" s="9" t="s">
        <v>1741</v>
      </c>
      <c r="BH14" s="9"/>
      <c r="BI14" s="9"/>
      <c r="BJ14" s="9" t="s">
        <v>7</v>
      </c>
      <c r="BK14" s="9" t="s">
        <v>1865</v>
      </c>
      <c r="BL14" s="9"/>
      <c r="BM14" s="9" t="s">
        <v>1896</v>
      </c>
      <c r="BN14" s="9"/>
      <c r="BO14" s="9"/>
      <c r="BP14" s="9"/>
      <c r="BQ14" s="9"/>
      <c r="BR14" s="9"/>
      <c r="BS14" s="9" t="s">
        <v>215</v>
      </c>
      <c r="BT14" s="9"/>
      <c r="BU14" s="9"/>
      <c r="BV14" s="9"/>
      <c r="BW14" s="9" t="s">
        <v>15</v>
      </c>
      <c r="BX14" s="9" t="s">
        <v>216</v>
      </c>
      <c r="BY14" s="9"/>
      <c r="BZ14" s="9" t="s">
        <v>217</v>
      </c>
      <c r="CA14" s="9" t="s">
        <v>37</v>
      </c>
      <c r="CB14" s="9"/>
      <c r="CC14" s="9" t="s">
        <v>37</v>
      </c>
      <c r="CD14" s="9">
        <v>1</v>
      </c>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row>
    <row r="15" spans="1:125" s="2" customFormat="1" ht="18.600000000000001" customHeight="1">
      <c r="A15" s="2" t="s">
        <v>1548</v>
      </c>
      <c r="B15" s="2" t="s">
        <v>1547</v>
      </c>
      <c r="C15" s="2" t="s">
        <v>1548</v>
      </c>
      <c r="D15" s="2">
        <v>2014</v>
      </c>
      <c r="E15" s="2" t="s">
        <v>2</v>
      </c>
      <c r="F15" s="2" t="s">
        <v>2280</v>
      </c>
      <c r="G15" s="2" t="s">
        <v>179</v>
      </c>
      <c r="H15" s="2" t="s">
        <v>1549</v>
      </c>
      <c r="I15" s="2" t="s">
        <v>22</v>
      </c>
      <c r="J15" s="2" t="s">
        <v>6</v>
      </c>
      <c r="K15" s="2">
        <v>274</v>
      </c>
      <c r="L15" s="2" t="s">
        <v>7</v>
      </c>
      <c r="M15" s="2" t="s">
        <v>42</v>
      </c>
      <c r="O15" s="2" t="s">
        <v>116</v>
      </c>
      <c r="R15" s="2" t="s">
        <v>10</v>
      </c>
      <c r="V15" s="2" t="s">
        <v>117</v>
      </c>
      <c r="AB15" s="2">
        <v>1</v>
      </c>
      <c r="AI15" s="2" t="s">
        <v>47</v>
      </c>
      <c r="AJ15" s="9">
        <v>1</v>
      </c>
      <c r="BG15" s="2" t="s">
        <v>32</v>
      </c>
      <c r="BH15" s="2" t="s">
        <v>1550</v>
      </c>
      <c r="BJ15" s="2" t="s">
        <v>7</v>
      </c>
      <c r="BK15" s="2" t="s">
        <v>24</v>
      </c>
      <c r="BQ15" s="2" t="s">
        <v>1551</v>
      </c>
      <c r="BS15" s="2" t="e">
        <f>-it was recommended that more participation in cooperative societies should be encouraged.
- recommended that residents should be more involved in local administration than hither to recorded.
-the local administrator should embark on awareness campaign to allow for the daily and weekly workers to improve on their saving pattern as to augment the monthly workers in ensuring formidable economic activities in the area.</f>
        <v>#NAME?</v>
      </c>
      <c r="BT15" s="2" t="s">
        <v>14</v>
      </c>
      <c r="BU15" s="2" t="s">
        <v>14</v>
      </c>
      <c r="BW15" s="2" t="s">
        <v>15</v>
      </c>
      <c r="BX15" s="2" t="s">
        <v>14</v>
      </c>
      <c r="BY15" s="2" t="s">
        <v>14</v>
      </c>
      <c r="BZ15" s="2" t="s">
        <v>2281</v>
      </c>
      <c r="CA15" s="2" t="s">
        <v>37</v>
      </c>
      <c r="CC15" s="2" t="s">
        <v>37</v>
      </c>
      <c r="CD15" s="2">
        <v>1</v>
      </c>
    </row>
    <row r="16" spans="1:125" s="2" customFormat="1" ht="18.600000000000001" customHeight="1">
      <c r="A16" s="2" t="s">
        <v>1189</v>
      </c>
      <c r="B16" s="2" t="s">
        <v>1188</v>
      </c>
      <c r="C16" s="2" t="s">
        <v>1189</v>
      </c>
      <c r="D16" s="2">
        <v>2002</v>
      </c>
      <c r="E16" s="2" t="s">
        <v>457</v>
      </c>
      <c r="F16" s="2" t="s">
        <v>1190</v>
      </c>
      <c r="G16" s="2" t="s">
        <v>39</v>
      </c>
      <c r="H16" s="2" t="s">
        <v>115</v>
      </c>
      <c r="I16" s="2" t="s">
        <v>22</v>
      </c>
      <c r="J16" s="2" t="s">
        <v>1191</v>
      </c>
      <c r="K16" s="2">
        <v>923</v>
      </c>
      <c r="M16" s="2" t="s">
        <v>42</v>
      </c>
      <c r="O16" s="2" t="s">
        <v>9</v>
      </c>
      <c r="P16" s="2" t="s">
        <v>72</v>
      </c>
      <c r="R16" s="2" t="s">
        <v>332</v>
      </c>
      <c r="T16" s="2" t="s">
        <v>11</v>
      </c>
      <c r="V16" s="2" t="s">
        <v>117</v>
      </c>
      <c r="AB16" s="2">
        <v>1</v>
      </c>
      <c r="AI16" s="2" t="s">
        <v>47</v>
      </c>
      <c r="AJ16" s="9">
        <v>1</v>
      </c>
      <c r="AY16" s="2" t="s">
        <v>1655</v>
      </c>
      <c r="BB16" s="2" t="s">
        <v>14</v>
      </c>
      <c r="BG16" s="2" t="s">
        <v>32</v>
      </c>
      <c r="BH16" s="2" t="s">
        <v>1192</v>
      </c>
      <c r="BJ16" s="2" t="s">
        <v>7</v>
      </c>
      <c r="BK16" s="2" t="s">
        <v>1848</v>
      </c>
      <c r="BQ16" s="2" t="s">
        <v>1193</v>
      </c>
      <c r="BR16" s="2" t="s">
        <v>1194</v>
      </c>
      <c r="BS16" s="2" t="s">
        <v>14</v>
      </c>
      <c r="BT16" s="2" t="s">
        <v>14</v>
      </c>
      <c r="BV16" s="2" t="s">
        <v>15</v>
      </c>
      <c r="BW16" s="2" t="s">
        <v>14</v>
      </c>
      <c r="BX16" s="2" t="s">
        <v>14</v>
      </c>
      <c r="BY16" s="2" t="s">
        <v>1195</v>
      </c>
      <c r="BZ16" s="2" t="s">
        <v>37</v>
      </c>
      <c r="CB16" s="2" t="s">
        <v>37</v>
      </c>
      <c r="CD16" s="2">
        <v>1</v>
      </c>
    </row>
    <row r="17" spans="1:130" s="2" customFormat="1" ht="18.600000000000001" customHeight="1">
      <c r="A17" s="9" t="s">
        <v>653</v>
      </c>
      <c r="B17" s="9" t="s">
        <v>652</v>
      </c>
      <c r="C17" s="9" t="s">
        <v>653</v>
      </c>
      <c r="D17" s="9">
        <v>2018</v>
      </c>
      <c r="E17" s="9" t="s">
        <v>2</v>
      </c>
      <c r="F17" s="9" t="s">
        <v>654</v>
      </c>
      <c r="G17" s="9" t="s">
        <v>20</v>
      </c>
      <c r="H17" s="9" t="s">
        <v>655</v>
      </c>
      <c r="I17" s="9" t="s">
        <v>59</v>
      </c>
      <c r="J17" s="9" t="s">
        <v>95</v>
      </c>
      <c r="K17" s="9">
        <v>250</v>
      </c>
      <c r="L17" s="9" t="s">
        <v>24</v>
      </c>
      <c r="M17" s="9" t="s">
        <v>42</v>
      </c>
      <c r="N17" s="9"/>
      <c r="O17" s="9" t="s">
        <v>9</v>
      </c>
      <c r="P17" s="9" t="s">
        <v>204</v>
      </c>
      <c r="Q17" s="9"/>
      <c r="R17" s="9" t="s">
        <v>98</v>
      </c>
      <c r="S17" s="9"/>
      <c r="T17" s="9" t="s">
        <v>11</v>
      </c>
      <c r="U17" s="9" t="s">
        <v>108</v>
      </c>
      <c r="V17" s="9" t="s">
        <v>525</v>
      </c>
      <c r="W17" s="9"/>
      <c r="X17" s="9">
        <v>1</v>
      </c>
      <c r="Y17" s="9">
        <v>1</v>
      </c>
      <c r="Z17" s="9"/>
      <c r="AA17" s="9">
        <v>1</v>
      </c>
      <c r="AB17" s="9"/>
      <c r="AC17" s="9"/>
      <c r="AD17" s="9"/>
      <c r="AE17" s="9"/>
      <c r="AF17" s="9"/>
      <c r="AG17" s="9"/>
      <c r="AH17" s="9"/>
      <c r="AI17" s="9" t="s">
        <v>47</v>
      </c>
      <c r="AJ17" s="9">
        <v>1</v>
      </c>
      <c r="AK17" s="9"/>
      <c r="AL17" s="9"/>
      <c r="AM17" s="9"/>
      <c r="AN17" s="9"/>
      <c r="AO17" s="9"/>
      <c r="AP17" s="9"/>
      <c r="AQ17" s="9"/>
      <c r="AR17" s="9"/>
      <c r="AS17" s="9">
        <v>1</v>
      </c>
      <c r="AT17" s="9"/>
      <c r="AU17" s="9" t="s">
        <v>1945</v>
      </c>
      <c r="AV17" s="9" t="s">
        <v>1952</v>
      </c>
      <c r="AW17" s="9" t="s">
        <v>656</v>
      </c>
      <c r="AX17" s="9" t="s">
        <v>657</v>
      </c>
      <c r="AY17" s="9" t="s">
        <v>658</v>
      </c>
      <c r="AZ17" s="9"/>
      <c r="BA17" s="9"/>
      <c r="BB17" s="9"/>
      <c r="BC17" s="9"/>
      <c r="BD17" s="9"/>
      <c r="BE17" s="9"/>
      <c r="BF17" s="9"/>
      <c r="BG17" s="9"/>
      <c r="BH17" s="9"/>
      <c r="BI17" s="9"/>
      <c r="BJ17" s="9" t="s">
        <v>7</v>
      </c>
      <c r="BK17" s="9" t="s">
        <v>7</v>
      </c>
      <c r="BL17" s="9" t="s">
        <v>1885</v>
      </c>
      <c r="BM17" s="9"/>
      <c r="BN17" s="9"/>
      <c r="BO17" s="9"/>
      <c r="BP17" s="9"/>
      <c r="BQ17" s="9"/>
      <c r="BR17" s="9"/>
      <c r="BS17" s="16" t="s">
        <v>659</v>
      </c>
      <c r="BT17" s="9"/>
      <c r="BU17" s="9"/>
      <c r="BV17" s="9"/>
      <c r="BW17" s="9" t="s">
        <v>15</v>
      </c>
      <c r="BX17" s="9"/>
      <c r="BY17" s="9"/>
      <c r="BZ17" s="9"/>
      <c r="CA17" s="9" t="s">
        <v>37</v>
      </c>
      <c r="CB17" s="9"/>
      <c r="CC17" s="9" t="s">
        <v>37</v>
      </c>
      <c r="CD17" s="9">
        <v>1</v>
      </c>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row>
    <row r="18" spans="1:130" s="2" customFormat="1" ht="18.600000000000001" customHeight="1">
      <c r="A18" s="2" t="s">
        <v>1021</v>
      </c>
      <c r="B18" s="2" t="s">
        <v>1020</v>
      </c>
      <c r="C18" s="2" t="s">
        <v>1021</v>
      </c>
      <c r="D18" s="2">
        <v>2017</v>
      </c>
      <c r="E18" s="2" t="s">
        <v>2</v>
      </c>
      <c r="F18" s="2" t="s">
        <v>1022</v>
      </c>
      <c r="G18" s="2" t="s">
        <v>221</v>
      </c>
      <c r="H18" s="2" t="s">
        <v>1023</v>
      </c>
      <c r="I18" s="2" t="s">
        <v>59</v>
      </c>
      <c r="J18" s="2" t="s">
        <v>95</v>
      </c>
      <c r="K18" s="2">
        <v>415</v>
      </c>
      <c r="L18" s="2" t="s">
        <v>7</v>
      </c>
      <c r="M18" s="2" t="s">
        <v>8</v>
      </c>
      <c r="O18" s="2" t="s">
        <v>246</v>
      </c>
      <c r="R18" s="2" t="s">
        <v>332</v>
      </c>
      <c r="T18" s="2" t="s">
        <v>11</v>
      </c>
      <c r="V18" s="2" t="s">
        <v>1808</v>
      </c>
      <c r="Z18" s="2">
        <v>1</v>
      </c>
      <c r="AA18" s="2">
        <v>1</v>
      </c>
      <c r="AH18" s="2">
        <v>1</v>
      </c>
      <c r="AI18" s="2" t="s">
        <v>47</v>
      </c>
      <c r="AJ18" s="9">
        <v>1</v>
      </c>
      <c r="AY18" s="2" t="s">
        <v>2282</v>
      </c>
      <c r="BB18" s="2" t="s">
        <v>14</v>
      </c>
      <c r="BE18" s="2" t="s">
        <v>1756</v>
      </c>
      <c r="BG18" s="2" t="s">
        <v>48</v>
      </c>
      <c r="BJ18" s="2" t="s">
        <v>7</v>
      </c>
      <c r="BK18" s="2" t="s">
        <v>1865</v>
      </c>
      <c r="BQ18" s="2" t="s">
        <v>1024</v>
      </c>
      <c r="BS18" s="2" t="e">
        <f>-to promote rural entrepreneurship, then there needs to be policies that improve infrastructure, credit and extension, and promote rural cooperation.</f>
        <v>#NAME?</v>
      </c>
      <c r="BT18" s="2" t="s">
        <v>14</v>
      </c>
      <c r="BU18" s="2" t="s">
        <v>14</v>
      </c>
      <c r="BV18" s="2" t="s">
        <v>1025</v>
      </c>
      <c r="BW18" s="2" t="s">
        <v>15</v>
      </c>
      <c r="BX18" s="2" t="s">
        <v>14</v>
      </c>
      <c r="BY18" s="2" t="s">
        <v>1026</v>
      </c>
      <c r="CA18" s="2" t="s">
        <v>37</v>
      </c>
      <c r="CC18" s="2" t="s">
        <v>37</v>
      </c>
      <c r="CD18" s="2">
        <v>1</v>
      </c>
    </row>
    <row r="19" spans="1:130" s="2" customFormat="1" ht="15.6" customHeight="1">
      <c r="A19" s="2" t="s">
        <v>2137</v>
      </c>
      <c r="B19" s="12" t="s">
        <v>2138</v>
      </c>
      <c r="D19" s="2">
        <v>2013</v>
      </c>
      <c r="E19" s="2" t="s">
        <v>2</v>
      </c>
      <c r="F19" s="2" t="s">
        <v>2283</v>
      </c>
      <c r="G19" s="2" t="s">
        <v>39</v>
      </c>
      <c r="H19" s="2" t="s">
        <v>2136</v>
      </c>
      <c r="I19" s="2" t="s">
        <v>59</v>
      </c>
      <c r="J19" s="2" t="s">
        <v>95</v>
      </c>
      <c r="K19" s="2">
        <v>134</v>
      </c>
      <c r="L19" s="2" t="s">
        <v>24</v>
      </c>
      <c r="M19" s="2" t="s">
        <v>42</v>
      </c>
      <c r="O19" s="2" t="s">
        <v>9</v>
      </c>
      <c r="R19" s="2" t="s">
        <v>44</v>
      </c>
      <c r="T19" s="2" t="s">
        <v>28</v>
      </c>
      <c r="U19" s="2" t="s">
        <v>45</v>
      </c>
      <c r="V19" s="2" t="s">
        <v>1651</v>
      </c>
      <c r="AA19" s="2">
        <v>1</v>
      </c>
      <c r="AB19" s="2">
        <v>1</v>
      </c>
      <c r="AE19" s="2">
        <v>0</v>
      </c>
      <c r="AI19" s="2" t="s">
        <v>47</v>
      </c>
      <c r="AJ19" s="9">
        <v>1</v>
      </c>
      <c r="BG19" s="2" t="s">
        <v>32</v>
      </c>
      <c r="BH19" s="2" t="s">
        <v>1420</v>
      </c>
      <c r="BJ19" s="2" t="s">
        <v>7</v>
      </c>
      <c r="BK19" s="2" t="s">
        <v>7</v>
      </c>
      <c r="BQ19" s="2" t="s">
        <v>1421</v>
      </c>
      <c r="BV19" s="2" t="s">
        <v>15</v>
      </c>
      <c r="BZ19" s="2" t="s">
        <v>37</v>
      </c>
      <c r="CB19" s="2" t="s">
        <v>37</v>
      </c>
      <c r="CD19" s="2">
        <v>1</v>
      </c>
    </row>
    <row r="20" spans="1:130" s="2" customFormat="1" ht="18.600000000000001" customHeight="1">
      <c r="A20" s="2" t="s">
        <v>1046</v>
      </c>
      <c r="B20" s="2" t="s">
        <v>1045</v>
      </c>
      <c r="C20" s="2" t="s">
        <v>1046</v>
      </c>
      <c r="D20" s="2">
        <v>2018</v>
      </c>
      <c r="E20" s="2" t="s">
        <v>2</v>
      </c>
      <c r="F20" s="2" t="s">
        <v>1047</v>
      </c>
      <c r="G20" s="2" t="s">
        <v>143</v>
      </c>
      <c r="H20" s="2" t="s">
        <v>1048</v>
      </c>
      <c r="I20" s="2" t="s">
        <v>22</v>
      </c>
      <c r="J20" s="2" t="s">
        <v>60</v>
      </c>
      <c r="K20" s="2">
        <v>257</v>
      </c>
      <c r="M20" s="2" t="s">
        <v>8</v>
      </c>
      <c r="O20" s="2" t="s">
        <v>116</v>
      </c>
      <c r="R20" s="2" t="s">
        <v>332</v>
      </c>
      <c r="T20" s="2" t="s">
        <v>11</v>
      </c>
      <c r="V20" s="2" t="s">
        <v>117</v>
      </c>
      <c r="AB20" s="2">
        <v>1</v>
      </c>
      <c r="AI20" s="2" t="s">
        <v>1911</v>
      </c>
      <c r="AJ20" s="9">
        <v>1</v>
      </c>
      <c r="AX20" s="2" t="s">
        <v>1049</v>
      </c>
      <c r="BG20" s="2" t="s">
        <v>1050</v>
      </c>
      <c r="BJ20" s="2" t="s">
        <v>7</v>
      </c>
      <c r="BK20" s="2" t="s">
        <v>1848</v>
      </c>
      <c r="BQ20" s="2" t="s">
        <v>1051</v>
      </c>
      <c r="BS20" s="2" t="e">
        <f>-Interventions to increase productive use of credit should be geared towards borrowers with fewer network members especially during formation of groups and associations.</f>
        <v>#NAME?</v>
      </c>
      <c r="BT20" s="2" t="s">
        <v>14</v>
      </c>
      <c r="BU20" s="2" t="s">
        <v>14</v>
      </c>
      <c r="BV20" s="2" t="s">
        <v>14</v>
      </c>
      <c r="BW20" s="2" t="s">
        <v>15</v>
      </c>
      <c r="BX20" s="2" t="s">
        <v>14</v>
      </c>
      <c r="BY20" s="2" t="s">
        <v>14</v>
      </c>
      <c r="BZ20" s="2" t="s">
        <v>1052</v>
      </c>
      <c r="CA20" s="2" t="s">
        <v>54</v>
      </c>
      <c r="CC20" s="2" t="s">
        <v>37</v>
      </c>
      <c r="CD20" s="2">
        <v>2</v>
      </c>
    </row>
    <row r="21" spans="1:130" s="2" customFormat="1" ht="18.600000000000001" customHeight="1">
      <c r="A21" s="12" t="s">
        <v>2130</v>
      </c>
      <c r="B21" s="2" t="s">
        <v>1627</v>
      </c>
      <c r="C21" s="2" t="s">
        <v>1628</v>
      </c>
      <c r="D21" s="2">
        <v>2005</v>
      </c>
      <c r="E21" s="2" t="s">
        <v>2</v>
      </c>
      <c r="F21" s="2" t="s">
        <v>1629</v>
      </c>
      <c r="G21" s="2" t="s">
        <v>39</v>
      </c>
      <c r="H21" s="2" t="s">
        <v>1630</v>
      </c>
      <c r="I21" s="2" t="s">
        <v>22</v>
      </c>
      <c r="J21" s="2" t="s">
        <v>720</v>
      </c>
      <c r="L21" s="2" t="s">
        <v>61</v>
      </c>
      <c r="M21" s="2" t="s">
        <v>107</v>
      </c>
      <c r="O21" s="2" t="s">
        <v>116</v>
      </c>
      <c r="R21" s="2" t="s">
        <v>2219</v>
      </c>
      <c r="T21" s="2" t="s">
        <v>11</v>
      </c>
      <c r="U21" s="2" t="s">
        <v>172</v>
      </c>
      <c r="V21" s="2" t="s">
        <v>2083</v>
      </c>
      <c r="W21" s="2">
        <v>1</v>
      </c>
      <c r="AD21" s="2">
        <v>1</v>
      </c>
      <c r="AI21" s="2" t="s">
        <v>475</v>
      </c>
      <c r="AJ21" s="2">
        <v>1</v>
      </c>
      <c r="AN21" s="2">
        <v>1</v>
      </c>
      <c r="AQ21" s="2">
        <v>1</v>
      </c>
      <c r="AT21" s="2">
        <v>1</v>
      </c>
      <c r="AU21" s="2" t="s">
        <v>1942</v>
      </c>
      <c r="AV21" s="2" t="s">
        <v>2069</v>
      </c>
      <c r="AX21" s="2" t="s">
        <v>2299</v>
      </c>
      <c r="BB21" s="2" t="s">
        <v>2284</v>
      </c>
      <c r="BD21" s="2" t="s">
        <v>1755</v>
      </c>
      <c r="BG21" s="2" t="s">
        <v>1721</v>
      </c>
      <c r="BJ21" s="2" t="s">
        <v>7</v>
      </c>
      <c r="BK21" s="2" t="s">
        <v>24</v>
      </c>
      <c r="BV21" s="2" t="s">
        <v>15</v>
      </c>
      <c r="BZ21" s="2" t="s">
        <v>16</v>
      </c>
      <c r="CA21" s="2" t="s">
        <v>1631</v>
      </c>
      <c r="CB21" s="2" t="s">
        <v>16</v>
      </c>
      <c r="CD21" s="2">
        <v>3</v>
      </c>
    </row>
    <row r="22" spans="1:130" s="2" customFormat="1" ht="18.600000000000001" customHeight="1">
      <c r="A22" s="2" t="s">
        <v>2139</v>
      </c>
      <c r="B22" s="12" t="s">
        <v>2140</v>
      </c>
      <c r="D22" s="2">
        <v>2005</v>
      </c>
      <c r="E22" s="2" t="s">
        <v>2</v>
      </c>
      <c r="F22" s="2" t="s">
        <v>852</v>
      </c>
      <c r="G22" s="2" t="s">
        <v>39</v>
      </c>
      <c r="I22" s="2" t="s">
        <v>59</v>
      </c>
      <c r="J22" s="2" t="s">
        <v>95</v>
      </c>
      <c r="L22" s="2" t="s">
        <v>61</v>
      </c>
      <c r="M22" s="2" t="s">
        <v>42</v>
      </c>
      <c r="O22" s="2" t="s">
        <v>9</v>
      </c>
      <c r="P22" s="2" t="s">
        <v>433</v>
      </c>
      <c r="R22" s="2" t="s">
        <v>10</v>
      </c>
      <c r="T22" s="2" t="s">
        <v>11</v>
      </c>
      <c r="U22" s="2" t="s">
        <v>29</v>
      </c>
      <c r="V22" s="2" t="s">
        <v>1842</v>
      </c>
      <c r="Y22" s="2">
        <v>1</v>
      </c>
      <c r="AI22" s="2" t="s">
        <v>47</v>
      </c>
      <c r="AJ22" s="2">
        <v>1</v>
      </c>
      <c r="AY22" s="2" t="s">
        <v>1347</v>
      </c>
      <c r="BG22" s="2" t="s">
        <v>413</v>
      </c>
      <c r="BJ22" s="2" t="s">
        <v>7</v>
      </c>
      <c r="BK22" s="2" t="s">
        <v>1865</v>
      </c>
      <c r="BM22" s="2" t="s">
        <v>1849</v>
      </c>
      <c r="BQ22" s="2" t="s">
        <v>1348</v>
      </c>
      <c r="BV22" s="2" t="s">
        <v>15</v>
      </c>
      <c r="BZ22" s="2" t="s">
        <v>54</v>
      </c>
      <c r="CA22" s="2" t="s">
        <v>1349</v>
      </c>
      <c r="CB22" s="2" t="s">
        <v>54</v>
      </c>
      <c r="CD22" s="2">
        <v>3</v>
      </c>
    </row>
    <row r="23" spans="1:130" s="2" customFormat="1" ht="18.600000000000001" customHeight="1">
      <c r="A23" s="2" t="s">
        <v>187</v>
      </c>
      <c r="B23" s="2" t="s">
        <v>186</v>
      </c>
      <c r="C23" s="2" t="s">
        <v>187</v>
      </c>
      <c r="D23" s="2">
        <v>2016</v>
      </c>
      <c r="E23" s="2" t="s">
        <v>2</v>
      </c>
      <c r="F23" s="2" t="s">
        <v>2285</v>
      </c>
      <c r="G23" s="2" t="s">
        <v>188</v>
      </c>
      <c r="H23" s="2" t="s">
        <v>189</v>
      </c>
      <c r="I23" s="2" t="s">
        <v>59</v>
      </c>
      <c r="J23" s="2" t="s">
        <v>95</v>
      </c>
      <c r="K23" s="2">
        <v>150</v>
      </c>
      <c r="L23" s="2" t="s">
        <v>136</v>
      </c>
      <c r="M23" s="2" t="s">
        <v>42</v>
      </c>
      <c r="O23" s="2" t="s">
        <v>9</v>
      </c>
      <c r="P23" s="2" t="s">
        <v>72</v>
      </c>
      <c r="R23" s="2" t="s">
        <v>98</v>
      </c>
      <c r="S23" s="2" t="s">
        <v>259</v>
      </c>
      <c r="T23" s="2" t="s">
        <v>11</v>
      </c>
      <c r="U23" s="2" t="s">
        <v>45</v>
      </c>
      <c r="V23" s="2" t="s">
        <v>1812</v>
      </c>
      <c r="X23" s="2">
        <v>1</v>
      </c>
      <c r="Z23" s="2">
        <v>1</v>
      </c>
      <c r="AI23" s="2" t="s">
        <v>62</v>
      </c>
      <c r="AJ23" s="2">
        <v>1</v>
      </c>
      <c r="AL23" s="2">
        <v>1</v>
      </c>
      <c r="AX23" s="2" t="s">
        <v>2286</v>
      </c>
      <c r="BJ23" s="2" t="s">
        <v>7</v>
      </c>
      <c r="BK23" s="2" t="s">
        <v>24</v>
      </c>
      <c r="BQ23" s="2" t="s">
        <v>2287</v>
      </c>
      <c r="BS23" s="2" t="s">
        <v>2288</v>
      </c>
      <c r="BW23" s="2" t="s">
        <v>15</v>
      </c>
      <c r="CA23" s="2" t="s">
        <v>37</v>
      </c>
      <c r="CC23" s="2" t="s">
        <v>37</v>
      </c>
      <c r="CD23" s="2">
        <v>1</v>
      </c>
    </row>
    <row r="24" spans="1:130" s="2" customFormat="1" ht="18.600000000000001" customHeight="1">
      <c r="A24" s="2" t="s">
        <v>646</v>
      </c>
      <c r="B24" s="2" t="s">
        <v>645</v>
      </c>
      <c r="C24" s="2" t="s">
        <v>646</v>
      </c>
      <c r="D24" s="2">
        <v>2012</v>
      </c>
      <c r="E24" s="2" t="s">
        <v>2</v>
      </c>
      <c r="F24" s="2" t="s">
        <v>647</v>
      </c>
      <c r="G24" s="2" t="s">
        <v>39</v>
      </c>
      <c r="H24" s="2" t="s">
        <v>648</v>
      </c>
      <c r="I24" s="2" t="s">
        <v>59</v>
      </c>
      <c r="J24" s="2" t="s">
        <v>95</v>
      </c>
      <c r="L24" s="2" t="s">
        <v>7</v>
      </c>
      <c r="M24" s="2" t="s">
        <v>8</v>
      </c>
      <c r="O24" s="2" t="s">
        <v>181</v>
      </c>
      <c r="Q24" s="2" t="s">
        <v>137</v>
      </c>
      <c r="R24" s="2" t="s">
        <v>138</v>
      </c>
      <c r="T24" s="2" t="s">
        <v>11</v>
      </c>
      <c r="U24" s="2" t="s">
        <v>45</v>
      </c>
      <c r="V24" s="2" t="s">
        <v>1807</v>
      </c>
      <c r="Y24" s="2">
        <v>1</v>
      </c>
      <c r="AF24" s="2">
        <v>1</v>
      </c>
      <c r="AI24" s="2" t="s">
        <v>47</v>
      </c>
      <c r="AJ24" s="2">
        <v>1</v>
      </c>
      <c r="AT24" s="2">
        <v>1</v>
      </c>
      <c r="AU24" s="2" t="s">
        <v>1942</v>
      </c>
      <c r="AV24" s="2" t="s">
        <v>1941</v>
      </c>
      <c r="BJ24" s="2" t="s">
        <v>96</v>
      </c>
      <c r="BK24" s="2" t="s">
        <v>61</v>
      </c>
      <c r="BM24" s="2" t="s">
        <v>1858</v>
      </c>
      <c r="BR24" s="2" t="s">
        <v>649</v>
      </c>
      <c r="BV24" s="2" t="s">
        <v>15</v>
      </c>
      <c r="BY24" s="2" t="s">
        <v>650</v>
      </c>
      <c r="BZ24" s="2" t="s">
        <v>16</v>
      </c>
      <c r="CA24" s="2" t="s">
        <v>651</v>
      </c>
      <c r="CB24" s="2" t="s">
        <v>16</v>
      </c>
      <c r="CD24" s="2">
        <v>3</v>
      </c>
    </row>
    <row r="25" spans="1:130" s="2" customFormat="1" ht="18.600000000000001" customHeight="1">
      <c r="A25" s="2" t="s">
        <v>1395</v>
      </c>
      <c r="B25" s="2" t="s">
        <v>1394</v>
      </c>
      <c r="C25" s="2" t="s">
        <v>1395</v>
      </c>
      <c r="D25" s="2">
        <v>2008</v>
      </c>
      <c r="E25" s="2" t="s">
        <v>2</v>
      </c>
      <c r="F25" s="2" t="s">
        <v>1396</v>
      </c>
      <c r="G25" s="2" t="s">
        <v>39</v>
      </c>
      <c r="H25" s="2" t="s">
        <v>853</v>
      </c>
      <c r="I25" s="2" t="s">
        <v>59</v>
      </c>
      <c r="J25" s="2" t="s">
        <v>60</v>
      </c>
      <c r="K25" s="2">
        <v>300</v>
      </c>
      <c r="L25" s="2" t="s">
        <v>61</v>
      </c>
      <c r="M25" s="2" t="s">
        <v>42</v>
      </c>
      <c r="O25" s="2" t="s">
        <v>9</v>
      </c>
      <c r="R25" s="2" t="s">
        <v>44</v>
      </c>
      <c r="T25" s="2" t="s">
        <v>28</v>
      </c>
      <c r="U25" s="2" t="s">
        <v>29</v>
      </c>
      <c r="V25" s="2" t="s">
        <v>117</v>
      </c>
      <c r="AB25" s="2">
        <v>1</v>
      </c>
      <c r="AI25" s="2" t="s">
        <v>47</v>
      </c>
      <c r="AJ25" s="9">
        <v>1</v>
      </c>
      <c r="AY25" s="2" t="s">
        <v>1397</v>
      </c>
      <c r="BJ25" s="2" t="s">
        <v>96</v>
      </c>
      <c r="BK25" s="2" t="s">
        <v>1864</v>
      </c>
      <c r="BQ25" s="2" t="s">
        <v>1398</v>
      </c>
      <c r="BV25" s="2" t="s">
        <v>15</v>
      </c>
      <c r="BZ25" s="2" t="s">
        <v>37</v>
      </c>
      <c r="CB25" s="2" t="s">
        <v>37</v>
      </c>
      <c r="CD25" s="2">
        <v>1</v>
      </c>
    </row>
    <row r="26" spans="1:130" s="2" customFormat="1" ht="18.600000000000001" customHeight="1">
      <c r="A26" s="2" t="s">
        <v>497</v>
      </c>
      <c r="B26" s="2" t="s">
        <v>496</v>
      </c>
      <c r="C26" s="2" t="s">
        <v>497</v>
      </c>
      <c r="D26" s="2">
        <v>2012</v>
      </c>
      <c r="E26" s="2" t="s">
        <v>2</v>
      </c>
      <c r="F26" s="2" t="s">
        <v>498</v>
      </c>
      <c r="G26" s="2" t="s">
        <v>143</v>
      </c>
      <c r="H26" s="2" t="s">
        <v>499</v>
      </c>
      <c r="I26" s="2" t="s">
        <v>5</v>
      </c>
      <c r="J26" s="2" t="s">
        <v>23</v>
      </c>
      <c r="L26" s="2" t="s">
        <v>7</v>
      </c>
      <c r="M26" s="2" t="s">
        <v>42</v>
      </c>
      <c r="O26" s="2" t="s">
        <v>116</v>
      </c>
      <c r="P26" s="2" t="s">
        <v>298</v>
      </c>
      <c r="R26" s="2" t="s">
        <v>1695</v>
      </c>
      <c r="T26" s="2" t="s">
        <v>11</v>
      </c>
      <c r="U26" s="2" t="s">
        <v>45</v>
      </c>
      <c r="V26" s="2" t="s">
        <v>2289</v>
      </c>
      <c r="W26" s="2">
        <v>1</v>
      </c>
      <c r="X26" s="2">
        <v>1</v>
      </c>
      <c r="Y26" s="2">
        <v>0</v>
      </c>
      <c r="AH26" s="2">
        <v>1</v>
      </c>
      <c r="AI26" s="2" t="s">
        <v>500</v>
      </c>
      <c r="AJ26" s="2">
        <v>1</v>
      </c>
      <c r="AL26" s="2">
        <v>1</v>
      </c>
      <c r="AN26" s="2">
        <v>1</v>
      </c>
      <c r="AS26" s="2">
        <v>1</v>
      </c>
      <c r="AU26" s="2" t="s">
        <v>1933</v>
      </c>
      <c r="AV26" s="2" t="s">
        <v>501</v>
      </c>
      <c r="BG26" s="2" t="s">
        <v>1732</v>
      </c>
      <c r="BJ26" s="2" t="s">
        <v>61</v>
      </c>
      <c r="BK26" s="2" t="s">
        <v>1865</v>
      </c>
      <c r="BL26" s="2" t="s">
        <v>1856</v>
      </c>
      <c r="BQ26" s="2" t="s">
        <v>2290</v>
      </c>
      <c r="BW26" s="2" t="s">
        <v>15</v>
      </c>
      <c r="CA26" s="2" t="s">
        <v>16</v>
      </c>
      <c r="CC26" s="2" t="s">
        <v>16</v>
      </c>
      <c r="CD26" s="2">
        <v>3</v>
      </c>
    </row>
    <row r="27" spans="1:130" s="2" customFormat="1" ht="18.600000000000001" customHeight="1">
      <c r="A27" s="2" t="s">
        <v>616</v>
      </c>
      <c r="B27" s="2" t="s">
        <v>615</v>
      </c>
      <c r="C27" s="2" t="s">
        <v>616</v>
      </c>
      <c r="D27" s="2">
        <v>2014</v>
      </c>
      <c r="E27" s="2" t="s">
        <v>2</v>
      </c>
      <c r="F27" s="2" t="s">
        <v>617</v>
      </c>
      <c r="G27" s="2" t="s">
        <v>39</v>
      </c>
      <c r="H27" s="2" t="s">
        <v>618</v>
      </c>
      <c r="I27" s="2" t="s">
        <v>59</v>
      </c>
      <c r="J27" s="2" t="s">
        <v>619</v>
      </c>
      <c r="L27" s="2" t="s">
        <v>7</v>
      </c>
      <c r="M27" s="2" t="s">
        <v>8</v>
      </c>
      <c r="O27" s="2" t="s">
        <v>246</v>
      </c>
      <c r="Q27" s="2" t="s">
        <v>137</v>
      </c>
      <c r="R27" s="2" t="s">
        <v>10</v>
      </c>
      <c r="T27" s="2" t="s">
        <v>29</v>
      </c>
      <c r="U27" s="2" t="s">
        <v>29</v>
      </c>
      <c r="V27" s="2" t="s">
        <v>620</v>
      </c>
      <c r="X27" s="2">
        <v>1</v>
      </c>
      <c r="Y27" s="2">
        <v>1</v>
      </c>
      <c r="AH27" s="2">
        <v>1</v>
      </c>
      <c r="AI27" s="2" t="s">
        <v>1996</v>
      </c>
      <c r="AJ27" s="2">
        <v>1</v>
      </c>
      <c r="AN27" s="2">
        <v>1</v>
      </c>
      <c r="AT27" s="2">
        <v>1</v>
      </c>
      <c r="AU27" s="2" t="s">
        <v>1940</v>
      </c>
      <c r="AV27" s="2" t="s">
        <v>1941</v>
      </c>
      <c r="AX27" s="2" t="s">
        <v>621</v>
      </c>
      <c r="AY27" s="2" t="s">
        <v>14</v>
      </c>
      <c r="BB27" s="2" t="s">
        <v>14</v>
      </c>
      <c r="BG27" s="2" t="s">
        <v>101</v>
      </c>
      <c r="BJ27" s="2" t="s">
        <v>7</v>
      </c>
      <c r="BK27" s="2" t="s">
        <v>1848</v>
      </c>
      <c r="BQ27" s="2" t="s">
        <v>622</v>
      </c>
      <c r="BR27" s="2" t="s">
        <v>14</v>
      </c>
      <c r="BS27" s="2" t="s">
        <v>14</v>
      </c>
      <c r="BT27" s="2" t="s">
        <v>14</v>
      </c>
      <c r="BU27" s="2" t="s">
        <v>14</v>
      </c>
      <c r="BV27" s="2" t="s">
        <v>15</v>
      </c>
      <c r="BW27" s="2" t="s">
        <v>14</v>
      </c>
      <c r="BX27" s="2" t="s">
        <v>14</v>
      </c>
      <c r="BY27" s="2" t="s">
        <v>623</v>
      </c>
      <c r="BZ27" s="2" t="s">
        <v>16</v>
      </c>
      <c r="CB27" s="2" t="s">
        <v>37</v>
      </c>
      <c r="CD27" s="2">
        <v>2</v>
      </c>
      <c r="CX27" s="9"/>
      <c r="CY27" s="9"/>
      <c r="CZ27" s="9"/>
      <c r="DA27" s="9"/>
      <c r="DB27" s="9"/>
      <c r="DC27" s="9"/>
      <c r="DD27" s="9"/>
    </row>
    <row r="28" spans="1:130" s="2" customFormat="1" ht="18.600000000000001" customHeight="1">
      <c r="A28" s="2" t="s">
        <v>968</v>
      </c>
      <c r="B28" s="2" t="s">
        <v>967</v>
      </c>
      <c r="C28" s="2" t="s">
        <v>968</v>
      </c>
      <c r="D28" s="2">
        <v>2006</v>
      </c>
      <c r="E28" s="2" t="s">
        <v>2</v>
      </c>
      <c r="F28" s="2" t="s">
        <v>969</v>
      </c>
      <c r="G28" s="2" t="s">
        <v>39</v>
      </c>
      <c r="H28" s="2" t="s">
        <v>970</v>
      </c>
      <c r="I28" s="2" t="s">
        <v>59</v>
      </c>
      <c r="J28" s="2" t="s">
        <v>95</v>
      </c>
      <c r="K28" s="2">
        <v>120</v>
      </c>
      <c r="L28" s="2" t="s">
        <v>24</v>
      </c>
      <c r="M28" s="2" t="s">
        <v>42</v>
      </c>
      <c r="O28" s="2" t="s">
        <v>181</v>
      </c>
      <c r="R28" s="2" t="s">
        <v>971</v>
      </c>
      <c r="S28" s="2" t="s">
        <v>138</v>
      </c>
      <c r="T28" s="2" t="s">
        <v>28</v>
      </c>
      <c r="V28" s="2" t="s">
        <v>2073</v>
      </c>
      <c r="X28" s="2">
        <v>1</v>
      </c>
      <c r="AB28" s="2">
        <v>1</v>
      </c>
      <c r="AI28" s="2" t="s">
        <v>47</v>
      </c>
      <c r="AJ28" s="9">
        <v>1</v>
      </c>
      <c r="AY28" s="2" t="s">
        <v>972</v>
      </c>
      <c r="BJ28" s="2" t="s">
        <v>7</v>
      </c>
      <c r="BK28" s="2" t="s">
        <v>1865</v>
      </c>
      <c r="BQ28" s="2" t="s">
        <v>973</v>
      </c>
      <c r="BV28" s="2" t="s">
        <v>15</v>
      </c>
      <c r="BZ28" s="2" t="s">
        <v>37</v>
      </c>
      <c r="CB28" s="2" t="s">
        <v>37</v>
      </c>
      <c r="CD28" s="2">
        <v>1</v>
      </c>
    </row>
    <row r="29" spans="1:130" s="2" customFormat="1" ht="18.600000000000001" customHeight="1">
      <c r="A29" s="2" t="s">
        <v>2122</v>
      </c>
      <c r="B29" s="2" t="s">
        <v>1267</v>
      </c>
      <c r="C29" s="2">
        <v>1</v>
      </c>
      <c r="D29" s="2">
        <v>2015</v>
      </c>
      <c r="E29" s="2" t="s">
        <v>2</v>
      </c>
      <c r="F29" s="2" t="s">
        <v>1268</v>
      </c>
      <c r="G29" s="2" t="s">
        <v>39</v>
      </c>
      <c r="H29" s="2" t="s">
        <v>348</v>
      </c>
      <c r="I29" s="2" t="s">
        <v>59</v>
      </c>
      <c r="J29" s="2" t="s">
        <v>6</v>
      </c>
      <c r="K29" s="2">
        <v>250</v>
      </c>
      <c r="L29" s="2" t="s">
        <v>61</v>
      </c>
      <c r="M29" s="2" t="s">
        <v>8</v>
      </c>
      <c r="O29" s="2" t="s">
        <v>246</v>
      </c>
      <c r="Q29" s="2" t="s">
        <v>137</v>
      </c>
      <c r="R29" s="2" t="s">
        <v>138</v>
      </c>
      <c r="T29" s="2" t="s">
        <v>11</v>
      </c>
      <c r="U29" s="2" t="s">
        <v>29</v>
      </c>
      <c r="V29" s="2" t="s">
        <v>1269</v>
      </c>
      <c r="W29" s="2">
        <v>1</v>
      </c>
      <c r="AA29" s="2">
        <v>1</v>
      </c>
      <c r="AC29" s="2">
        <v>1</v>
      </c>
      <c r="AI29" s="2" t="s">
        <v>47</v>
      </c>
      <c r="AJ29" s="9">
        <v>1</v>
      </c>
      <c r="AX29" s="2" t="s">
        <v>1270</v>
      </c>
      <c r="AY29" s="2" t="s">
        <v>1271</v>
      </c>
      <c r="BG29" s="2" t="s">
        <v>1752</v>
      </c>
      <c r="BJ29" s="2" t="s">
        <v>7</v>
      </c>
      <c r="BK29" s="2" t="s">
        <v>24</v>
      </c>
      <c r="BQ29" s="2" t="e">
        <f>-enhanced and mutual cooperation between members, helping to generate income and employment</f>
        <v>#NAME?</v>
      </c>
      <c r="BV29" s="2" t="s">
        <v>15</v>
      </c>
      <c r="BY29" s="2" t="s">
        <v>1272</v>
      </c>
      <c r="BZ29" s="2" t="s">
        <v>37</v>
      </c>
      <c r="CB29" s="2" t="s">
        <v>37</v>
      </c>
      <c r="CD29" s="2">
        <v>1</v>
      </c>
    </row>
    <row r="30" spans="1:130" s="2" customFormat="1" ht="18.600000000000001" customHeight="1">
      <c r="A30" s="9" t="s">
        <v>942</v>
      </c>
      <c r="B30" s="9" t="s">
        <v>941</v>
      </c>
      <c r="C30" s="9" t="s">
        <v>942</v>
      </c>
      <c r="D30" s="9">
        <v>2010</v>
      </c>
      <c r="E30" s="9" t="s">
        <v>2</v>
      </c>
      <c r="F30" s="9" t="s">
        <v>943</v>
      </c>
      <c r="G30" s="9" t="s">
        <v>842</v>
      </c>
      <c r="H30" s="9"/>
      <c r="I30" s="9" t="s">
        <v>5</v>
      </c>
      <c r="J30" s="9" t="s">
        <v>23</v>
      </c>
      <c r="K30" s="9"/>
      <c r="L30" s="9" t="s">
        <v>96</v>
      </c>
      <c r="M30" s="9" t="s">
        <v>42</v>
      </c>
      <c r="N30" s="9"/>
      <c r="O30" s="9" t="s">
        <v>9</v>
      </c>
      <c r="P30" s="9" t="s">
        <v>97</v>
      </c>
      <c r="Q30" s="9"/>
      <c r="R30" s="9" t="s">
        <v>1701</v>
      </c>
      <c r="S30" s="9"/>
      <c r="T30" s="9" t="s">
        <v>11</v>
      </c>
      <c r="U30" s="9" t="s">
        <v>108</v>
      </c>
      <c r="V30" s="9" t="s">
        <v>2051</v>
      </c>
      <c r="W30" s="9"/>
      <c r="X30" s="9"/>
      <c r="Y30" s="9"/>
      <c r="Z30" s="9"/>
      <c r="AA30" s="9"/>
      <c r="AB30" s="9"/>
      <c r="AC30" s="9"/>
      <c r="AD30" s="9">
        <v>1</v>
      </c>
      <c r="AE30" s="9"/>
      <c r="AF30" s="9">
        <v>1</v>
      </c>
      <c r="AG30" s="9"/>
      <c r="AH30" s="9"/>
      <c r="AI30" s="9" t="s">
        <v>349</v>
      </c>
      <c r="AJ30" s="9"/>
      <c r="AK30" s="9"/>
      <c r="AL30" s="9"/>
      <c r="AM30" s="9"/>
      <c r="AN30" s="9">
        <v>1</v>
      </c>
      <c r="AO30" s="9"/>
      <c r="AP30" s="9"/>
      <c r="AQ30" s="9"/>
      <c r="AR30" s="9"/>
      <c r="AS30" s="9">
        <v>1</v>
      </c>
      <c r="AT30" s="9"/>
      <c r="AU30" s="9" t="s">
        <v>1933</v>
      </c>
      <c r="AV30" s="9" t="s">
        <v>2113</v>
      </c>
      <c r="AW30" s="9"/>
      <c r="AX30" s="9"/>
      <c r="AY30" s="9"/>
      <c r="AZ30" s="9"/>
      <c r="BA30" s="9"/>
      <c r="BB30" s="9"/>
      <c r="BC30" s="9"/>
      <c r="BD30" s="9"/>
      <c r="BE30" s="9"/>
      <c r="BF30" s="9"/>
      <c r="BG30" s="9" t="s">
        <v>1736</v>
      </c>
      <c r="BH30" s="9"/>
      <c r="BI30" s="9"/>
      <c r="BJ30" s="9" t="s">
        <v>24</v>
      </c>
      <c r="BK30" s="9" t="s">
        <v>1848</v>
      </c>
      <c r="BL30" s="9"/>
      <c r="BM30" s="9" t="s">
        <v>1846</v>
      </c>
      <c r="BN30" s="9"/>
      <c r="BO30" s="9"/>
      <c r="BP30" s="9"/>
      <c r="BQ30" s="9" t="s">
        <v>944</v>
      </c>
      <c r="BR30" s="9" t="s">
        <v>945</v>
      </c>
      <c r="BS30" s="9" t="s">
        <v>946</v>
      </c>
      <c r="BT30" s="9"/>
      <c r="BU30" s="9"/>
      <c r="BV30" s="9"/>
      <c r="BW30" s="9" t="s">
        <v>15</v>
      </c>
      <c r="BX30" s="9"/>
      <c r="BY30" s="9"/>
      <c r="BZ30" s="9"/>
      <c r="CA30" s="9" t="s">
        <v>16</v>
      </c>
      <c r="CB30" s="9" t="s">
        <v>947</v>
      </c>
      <c r="CC30" s="9" t="s">
        <v>16</v>
      </c>
      <c r="CD30" s="9">
        <v>3</v>
      </c>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row>
    <row r="31" spans="1:130" s="2" customFormat="1" ht="18.600000000000001" customHeight="1">
      <c r="A31" s="9" t="s">
        <v>591</v>
      </c>
      <c r="B31" s="9" t="s">
        <v>2291</v>
      </c>
      <c r="C31" s="9" t="s">
        <v>591</v>
      </c>
      <c r="D31" s="9">
        <v>2018</v>
      </c>
      <c r="E31" s="9" t="s">
        <v>2</v>
      </c>
      <c r="F31" s="9" t="s">
        <v>263</v>
      </c>
      <c r="G31" s="9" t="s">
        <v>20</v>
      </c>
      <c r="H31" s="9" t="s">
        <v>592</v>
      </c>
      <c r="I31" s="9" t="s">
        <v>59</v>
      </c>
      <c r="J31" s="9" t="s">
        <v>23</v>
      </c>
      <c r="K31" s="9">
        <v>461</v>
      </c>
      <c r="L31" s="9" t="s">
        <v>203</v>
      </c>
      <c r="M31" s="9" t="s">
        <v>8</v>
      </c>
      <c r="N31" s="9"/>
      <c r="O31" s="9" t="s">
        <v>246</v>
      </c>
      <c r="P31" s="9"/>
      <c r="Q31" s="9" t="s">
        <v>137</v>
      </c>
      <c r="R31" s="9" t="s">
        <v>10</v>
      </c>
      <c r="S31" s="9"/>
      <c r="T31" s="9" t="s">
        <v>11</v>
      </c>
      <c r="U31" s="9" t="s">
        <v>29</v>
      </c>
      <c r="V31" s="9" t="s">
        <v>593</v>
      </c>
      <c r="W31" s="9">
        <v>1</v>
      </c>
      <c r="X31" s="9">
        <v>1</v>
      </c>
      <c r="Y31" s="9">
        <v>1</v>
      </c>
      <c r="Z31" s="9"/>
      <c r="AA31" s="9"/>
      <c r="AB31" s="9"/>
      <c r="AC31" s="9"/>
      <c r="AD31" s="9"/>
      <c r="AE31" s="9"/>
      <c r="AF31" s="9"/>
      <c r="AG31" s="9"/>
      <c r="AH31" s="9"/>
      <c r="AI31" s="9" t="s">
        <v>47</v>
      </c>
      <c r="AJ31" s="9">
        <v>1</v>
      </c>
      <c r="AK31" s="9"/>
      <c r="AL31" s="9"/>
      <c r="AM31" s="9"/>
      <c r="AN31" s="9"/>
      <c r="AO31" s="9"/>
      <c r="AP31" s="9"/>
      <c r="AQ31" s="9"/>
      <c r="AR31" s="9"/>
      <c r="AS31" s="9"/>
      <c r="AT31" s="9"/>
      <c r="AU31" s="9"/>
      <c r="AV31" s="9"/>
      <c r="AW31" s="9"/>
      <c r="AX31" s="9" t="s">
        <v>2091</v>
      </c>
      <c r="AY31" s="9" t="s">
        <v>594</v>
      </c>
      <c r="AZ31" s="9"/>
      <c r="BA31" s="9"/>
      <c r="BB31" s="9"/>
      <c r="BC31" s="9"/>
      <c r="BD31" s="9"/>
      <c r="BE31" s="9"/>
      <c r="BF31" s="9"/>
      <c r="BG31" s="9" t="s">
        <v>1750</v>
      </c>
      <c r="BH31" s="9"/>
      <c r="BI31" s="9"/>
      <c r="BJ31" s="9" t="s">
        <v>7</v>
      </c>
      <c r="BK31" s="9" t="s">
        <v>24</v>
      </c>
      <c r="BL31" s="9"/>
      <c r="BM31" s="9" t="s">
        <v>1899</v>
      </c>
      <c r="BN31" s="9"/>
      <c r="BO31" s="9"/>
      <c r="BP31" s="9"/>
      <c r="BQ31" s="9" t="s">
        <v>595</v>
      </c>
      <c r="BR31" s="9"/>
      <c r="BS31" s="9" t="s">
        <v>596</v>
      </c>
      <c r="BT31" s="9"/>
      <c r="BU31" s="9"/>
      <c r="BV31" s="9"/>
      <c r="BW31" s="9"/>
      <c r="BX31" s="9"/>
      <c r="BY31" s="9"/>
      <c r="BZ31" s="9" t="s">
        <v>597</v>
      </c>
      <c r="CA31" s="9" t="s">
        <v>37</v>
      </c>
      <c r="CB31" s="9" t="s">
        <v>598</v>
      </c>
      <c r="CC31" s="9" t="s">
        <v>37</v>
      </c>
      <c r="CD31" s="9">
        <v>1</v>
      </c>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row>
    <row r="32" spans="1:130" s="17" customFormat="1" ht="18.600000000000001" customHeight="1">
      <c r="A32" s="17" t="s">
        <v>1509</v>
      </c>
      <c r="B32" s="17" t="s">
        <v>1508</v>
      </c>
      <c r="C32" s="17" t="s">
        <v>1509</v>
      </c>
      <c r="D32" s="17">
        <v>2016</v>
      </c>
      <c r="E32" s="17" t="s">
        <v>440</v>
      </c>
      <c r="F32" s="17" t="s">
        <v>1510</v>
      </c>
      <c r="G32" s="17" t="s">
        <v>221</v>
      </c>
      <c r="H32" s="17" t="s">
        <v>1511</v>
      </c>
      <c r="I32" s="17" t="s">
        <v>22</v>
      </c>
      <c r="J32" s="17" t="s">
        <v>6</v>
      </c>
      <c r="K32" s="17">
        <v>37</v>
      </c>
      <c r="L32" s="17" t="s">
        <v>7</v>
      </c>
      <c r="M32" s="17" t="s">
        <v>42</v>
      </c>
      <c r="O32" s="17" t="s">
        <v>9</v>
      </c>
      <c r="P32" s="17" t="s">
        <v>298</v>
      </c>
      <c r="R32" s="17" t="s">
        <v>10</v>
      </c>
      <c r="T32" s="17" t="s">
        <v>11</v>
      </c>
      <c r="V32" s="17" t="s">
        <v>1512</v>
      </c>
      <c r="X32" s="17">
        <v>1</v>
      </c>
      <c r="Y32" s="17">
        <v>1</v>
      </c>
      <c r="AB32" s="17">
        <v>1</v>
      </c>
      <c r="AI32" s="17" t="s">
        <v>1514</v>
      </c>
      <c r="AJ32" s="17">
        <v>1</v>
      </c>
      <c r="AR32" s="17">
        <v>1</v>
      </c>
      <c r="AT32" s="17">
        <v>1</v>
      </c>
      <c r="AU32" s="17" t="s">
        <v>1932</v>
      </c>
      <c r="AV32" s="17" t="s">
        <v>1220</v>
      </c>
      <c r="AW32" s="17" t="s">
        <v>1513</v>
      </c>
      <c r="BG32" s="17" t="s">
        <v>1515</v>
      </c>
      <c r="BH32" s="17" t="s">
        <v>1516</v>
      </c>
      <c r="BJ32" s="17" t="s">
        <v>24</v>
      </c>
      <c r="BK32" s="17" t="s">
        <v>24</v>
      </c>
      <c r="BM32" s="17" t="s">
        <v>1891</v>
      </c>
      <c r="BQ32" s="17" t="s">
        <v>1517</v>
      </c>
      <c r="BR32" s="17" t="s">
        <v>1518</v>
      </c>
      <c r="BS32" s="17" t="e">
        <f>-Future projects beyond our pilot phase should address the replacement of coffee trees as an instrumental way to decrease income generation risk.</f>
        <v>#NAME?</v>
      </c>
      <c r="BT32" s="17" t="s">
        <v>14</v>
      </c>
      <c r="BU32" s="17" t="s">
        <v>14</v>
      </c>
      <c r="BV32" s="17" t="s">
        <v>14</v>
      </c>
      <c r="BW32" s="17" t="s">
        <v>15</v>
      </c>
      <c r="BY32" s="17" t="s">
        <v>14</v>
      </c>
      <c r="BZ32" s="17" t="s">
        <v>1519</v>
      </c>
      <c r="CA32" s="17" t="s">
        <v>37</v>
      </c>
      <c r="CC32" s="17" t="s">
        <v>16</v>
      </c>
      <c r="CD32" s="17">
        <v>2</v>
      </c>
    </row>
    <row r="33" spans="1:125" s="2" customFormat="1" ht="18.600000000000001" customHeight="1">
      <c r="A33" s="9" t="s">
        <v>608</v>
      </c>
      <c r="B33" s="9" t="s">
        <v>607</v>
      </c>
      <c r="C33" s="9" t="s">
        <v>608</v>
      </c>
      <c r="D33" s="9">
        <v>2015</v>
      </c>
      <c r="E33" s="9" t="s">
        <v>2</v>
      </c>
      <c r="F33" s="9" t="s">
        <v>609</v>
      </c>
      <c r="G33" s="9" t="s">
        <v>221</v>
      </c>
      <c r="H33" s="9"/>
      <c r="I33" s="9" t="s">
        <v>5</v>
      </c>
      <c r="J33" s="9" t="s">
        <v>6</v>
      </c>
      <c r="K33" s="9">
        <v>60</v>
      </c>
      <c r="L33" s="9" t="s">
        <v>61</v>
      </c>
      <c r="M33" s="9" t="s">
        <v>107</v>
      </c>
      <c r="N33" s="9"/>
      <c r="O33" s="9" t="s">
        <v>82</v>
      </c>
      <c r="P33" s="9"/>
      <c r="Q33" s="9" t="s">
        <v>610</v>
      </c>
      <c r="R33" s="9" t="s">
        <v>2220</v>
      </c>
      <c r="S33" s="9" t="s">
        <v>332</v>
      </c>
      <c r="T33" s="9" t="s">
        <v>11</v>
      </c>
      <c r="U33" s="9" t="s">
        <v>29</v>
      </c>
      <c r="V33" s="9" t="s">
        <v>117</v>
      </c>
      <c r="W33" s="9"/>
      <c r="X33" s="9"/>
      <c r="Y33" s="9"/>
      <c r="Z33" s="9"/>
      <c r="AA33" s="9"/>
      <c r="AB33" s="9">
        <v>1</v>
      </c>
      <c r="AC33" s="9"/>
      <c r="AD33" s="9"/>
      <c r="AE33" s="9"/>
      <c r="AF33" s="9"/>
      <c r="AG33" s="9"/>
      <c r="AI33" s="9" t="s">
        <v>1995</v>
      </c>
      <c r="AJ33" s="2">
        <v>1</v>
      </c>
      <c r="AL33" s="2">
        <v>1</v>
      </c>
      <c r="AM33" s="9"/>
      <c r="AN33" s="9"/>
      <c r="AO33" s="9"/>
      <c r="AP33" s="9"/>
      <c r="AQ33" s="9"/>
      <c r="AR33" s="9"/>
      <c r="AS33" s="9"/>
      <c r="AT33" s="9"/>
      <c r="AU33" s="9"/>
      <c r="AV33" s="9"/>
      <c r="AW33" s="9"/>
      <c r="AX33" s="9" t="s">
        <v>611</v>
      </c>
      <c r="AY33" s="9" t="s">
        <v>612</v>
      </c>
      <c r="BB33" s="9"/>
      <c r="BC33" s="9"/>
      <c r="BD33" s="9"/>
      <c r="BE33" s="9"/>
      <c r="BF33" s="9"/>
      <c r="BG33" s="9" t="s">
        <v>48</v>
      </c>
      <c r="BH33" s="9"/>
      <c r="BI33" s="9"/>
      <c r="BJ33" s="9" t="s">
        <v>96</v>
      </c>
      <c r="BK33" s="9" t="s">
        <v>24</v>
      </c>
      <c r="BL33" s="9"/>
      <c r="BM33" s="9"/>
      <c r="BN33" s="9"/>
      <c r="BO33" s="9"/>
      <c r="BP33" s="9"/>
      <c r="BQ33" s="9" t="s">
        <v>613</v>
      </c>
      <c r="BR33" s="9"/>
      <c r="BS33" s="9"/>
      <c r="BT33" s="9"/>
      <c r="BU33" s="9"/>
      <c r="BV33" s="9"/>
      <c r="BW33" s="9" t="s">
        <v>15</v>
      </c>
      <c r="BX33" s="9"/>
      <c r="BY33" s="9"/>
      <c r="BZ33" s="9" t="s">
        <v>614</v>
      </c>
      <c r="CA33" s="9" t="s">
        <v>37</v>
      </c>
      <c r="CB33" s="9"/>
      <c r="CC33" s="9" t="s">
        <v>37</v>
      </c>
      <c r="CD33" s="9">
        <v>1</v>
      </c>
      <c r="CE33" s="9"/>
      <c r="CF33" s="9"/>
      <c r="CG33" s="9"/>
      <c r="CH33" s="9"/>
      <c r="CI33" s="9"/>
      <c r="CJ33" s="9"/>
      <c r="CK33" s="9"/>
      <c r="CL33" s="9"/>
      <c r="CM33" s="9"/>
      <c r="CN33" s="9"/>
      <c r="CO33" s="9"/>
      <c r="CP33" s="9"/>
      <c r="CQ33" s="9"/>
      <c r="CR33" s="9"/>
      <c r="CS33" s="9"/>
      <c r="CT33" s="9"/>
    </row>
    <row r="34" spans="1:125" s="2" customFormat="1" ht="18.600000000000001" customHeight="1">
      <c r="A34" s="9" t="s">
        <v>329</v>
      </c>
      <c r="B34" s="9" t="s">
        <v>2292</v>
      </c>
      <c r="C34" s="9" t="s">
        <v>329</v>
      </c>
      <c r="D34" s="9">
        <v>2012</v>
      </c>
      <c r="E34" s="9" t="s">
        <v>2</v>
      </c>
      <c r="F34" s="9" t="s">
        <v>330</v>
      </c>
      <c r="G34" s="9" t="s">
        <v>79</v>
      </c>
      <c r="H34" s="9" t="s">
        <v>331</v>
      </c>
      <c r="I34" s="9" t="s">
        <v>5</v>
      </c>
      <c r="J34" s="9" t="s">
        <v>6</v>
      </c>
      <c r="K34" s="9">
        <v>35</v>
      </c>
      <c r="L34" s="9"/>
      <c r="M34" s="9" t="s">
        <v>42</v>
      </c>
      <c r="N34" s="9"/>
      <c r="O34" s="9" t="s">
        <v>9</v>
      </c>
      <c r="P34" s="9"/>
      <c r="Q34" s="9"/>
      <c r="R34" s="9" t="s">
        <v>332</v>
      </c>
      <c r="S34" s="9"/>
      <c r="T34" s="9" t="s">
        <v>11</v>
      </c>
      <c r="U34" s="9" t="s">
        <v>29</v>
      </c>
      <c r="V34" s="9" t="s">
        <v>2035</v>
      </c>
      <c r="W34" s="9"/>
      <c r="X34" s="9">
        <v>1</v>
      </c>
      <c r="Y34" s="9"/>
      <c r="Z34" s="9"/>
      <c r="AA34" s="9"/>
      <c r="AB34" s="9">
        <v>1</v>
      </c>
      <c r="AC34" s="9"/>
      <c r="AD34" s="9"/>
      <c r="AE34" s="9"/>
      <c r="AF34" s="9"/>
      <c r="AG34" s="9"/>
      <c r="AH34" s="9"/>
      <c r="AI34" s="9" t="s">
        <v>1953</v>
      </c>
      <c r="AJ34" s="9"/>
      <c r="AK34" s="9">
        <v>1</v>
      </c>
      <c r="AL34" s="9"/>
      <c r="AM34" s="9">
        <v>1</v>
      </c>
      <c r="AN34" s="9"/>
      <c r="AO34" s="9"/>
      <c r="AP34" s="9">
        <v>1</v>
      </c>
      <c r="AQ34" s="9"/>
      <c r="AR34" s="9"/>
      <c r="AS34" s="9"/>
      <c r="AT34" s="9"/>
      <c r="AU34" s="9"/>
      <c r="AV34" s="9"/>
      <c r="AW34" s="9"/>
      <c r="AX34" s="9"/>
      <c r="AY34" s="9" t="s">
        <v>2300</v>
      </c>
      <c r="AZ34" s="9"/>
      <c r="BA34" s="9"/>
      <c r="BB34" s="9"/>
      <c r="BC34" s="9"/>
      <c r="BD34" s="9"/>
      <c r="BE34" s="9"/>
      <c r="BF34" s="9"/>
      <c r="BG34" s="9"/>
      <c r="BH34" s="9"/>
      <c r="BI34" s="9"/>
      <c r="BJ34" s="9" t="s">
        <v>7</v>
      </c>
      <c r="BK34" s="9" t="s">
        <v>1848</v>
      </c>
      <c r="BL34" s="9"/>
      <c r="BM34" s="9"/>
      <c r="BN34" s="9"/>
      <c r="BO34" s="9"/>
      <c r="BP34" s="9"/>
      <c r="BQ34" s="9" t="s">
        <v>333</v>
      </c>
      <c r="BR34" s="9"/>
      <c r="BS34" s="9"/>
      <c r="BT34" s="9"/>
      <c r="BU34" s="9"/>
      <c r="BV34" s="9"/>
      <c r="BW34" s="9" t="s">
        <v>15</v>
      </c>
      <c r="BX34" s="9"/>
      <c r="BY34" s="9"/>
      <c r="BZ34" s="9" t="s">
        <v>334</v>
      </c>
      <c r="CA34" s="9" t="s">
        <v>37</v>
      </c>
      <c r="CB34" s="9"/>
      <c r="CC34" s="9" t="s">
        <v>37</v>
      </c>
      <c r="CD34" s="9">
        <v>1</v>
      </c>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row>
    <row r="35" spans="1:125" s="2" customFormat="1" ht="18.600000000000001" customHeight="1">
      <c r="A35" s="2" t="s">
        <v>316</v>
      </c>
      <c r="B35" s="2" t="s">
        <v>315</v>
      </c>
      <c r="C35" s="2" t="s">
        <v>316</v>
      </c>
      <c r="D35" s="2">
        <v>2006</v>
      </c>
      <c r="E35" s="2" t="s">
        <v>2</v>
      </c>
      <c r="F35" s="2" t="s">
        <v>317</v>
      </c>
      <c r="G35" s="2" t="s">
        <v>221</v>
      </c>
      <c r="H35" s="2" t="s">
        <v>318</v>
      </c>
      <c r="I35" s="2" t="s">
        <v>59</v>
      </c>
      <c r="J35" s="2" t="s">
        <v>95</v>
      </c>
      <c r="K35" s="2">
        <v>98</v>
      </c>
      <c r="L35" s="2" t="s">
        <v>24</v>
      </c>
      <c r="M35" s="2" t="s">
        <v>42</v>
      </c>
      <c r="O35" s="2" t="s">
        <v>9</v>
      </c>
      <c r="R35" s="2" t="s">
        <v>98</v>
      </c>
      <c r="T35" s="2" t="s">
        <v>11</v>
      </c>
      <c r="U35" s="2" t="s">
        <v>172</v>
      </c>
      <c r="V35" s="2" t="s">
        <v>2011</v>
      </c>
      <c r="X35" s="2">
        <v>1</v>
      </c>
      <c r="Y35" s="9"/>
      <c r="AA35" s="9">
        <v>1</v>
      </c>
      <c r="AI35" s="2" t="s">
        <v>2030</v>
      </c>
      <c r="AK35" s="2">
        <v>1</v>
      </c>
      <c r="AX35" s="2" t="s">
        <v>321</v>
      </c>
      <c r="BJ35" s="2" t="s">
        <v>96</v>
      </c>
      <c r="BK35" s="2" t="s">
        <v>24</v>
      </c>
      <c r="BQ35" s="2" t="s">
        <v>322</v>
      </c>
      <c r="BW35" s="2" t="s">
        <v>15</v>
      </c>
      <c r="CA35" s="2" t="s">
        <v>37</v>
      </c>
      <c r="CC35" s="2" t="s">
        <v>37</v>
      </c>
      <c r="CD35" s="2">
        <v>1</v>
      </c>
      <c r="CV35" s="9"/>
      <c r="CW35" s="9"/>
    </row>
    <row r="36" spans="1:125" s="2" customFormat="1" ht="18.600000000000001" customHeight="1">
      <c r="A36" s="9" t="s">
        <v>1330</v>
      </c>
      <c r="B36" s="9" t="s">
        <v>2293</v>
      </c>
      <c r="C36" s="9" t="s">
        <v>1330</v>
      </c>
      <c r="D36" s="9">
        <v>2012</v>
      </c>
      <c r="E36" s="9" t="s">
        <v>2</v>
      </c>
      <c r="F36" s="9" t="s">
        <v>1331</v>
      </c>
      <c r="G36" s="9" t="s">
        <v>221</v>
      </c>
      <c r="H36" s="9" t="s">
        <v>1332</v>
      </c>
      <c r="I36" s="9" t="s">
        <v>59</v>
      </c>
      <c r="J36" s="9" t="s">
        <v>60</v>
      </c>
      <c r="K36" s="9">
        <v>205</v>
      </c>
      <c r="L36" s="9" t="s">
        <v>7</v>
      </c>
      <c r="M36" s="9" t="s">
        <v>107</v>
      </c>
      <c r="N36" s="9"/>
      <c r="O36" s="9" t="s">
        <v>82</v>
      </c>
      <c r="P36" s="9"/>
      <c r="Q36" s="9"/>
      <c r="R36" s="9" t="s">
        <v>10</v>
      </c>
      <c r="S36" s="9"/>
      <c r="T36" s="9" t="s">
        <v>11</v>
      </c>
      <c r="U36" s="9"/>
      <c r="V36" s="9" t="s">
        <v>1832</v>
      </c>
      <c r="W36" s="9">
        <v>1</v>
      </c>
      <c r="X36" s="9">
        <v>1</v>
      </c>
      <c r="Y36" s="9">
        <v>1</v>
      </c>
      <c r="Z36" s="9">
        <v>1</v>
      </c>
      <c r="AA36" s="9"/>
      <c r="AB36" s="9"/>
      <c r="AC36" s="9"/>
      <c r="AD36" s="9"/>
      <c r="AE36" s="9"/>
      <c r="AF36" s="9"/>
      <c r="AG36" s="9"/>
      <c r="AI36" s="9" t="s">
        <v>196</v>
      </c>
      <c r="AK36" s="2">
        <v>1</v>
      </c>
      <c r="AM36" s="9"/>
      <c r="AN36" s="9"/>
      <c r="AO36" s="9"/>
      <c r="AP36" s="9"/>
      <c r="AQ36" s="9"/>
      <c r="AR36" s="9"/>
      <c r="AS36" s="9"/>
      <c r="AT36" s="9"/>
      <c r="AU36" s="9"/>
      <c r="AV36" s="9"/>
      <c r="AW36" s="9" t="s">
        <v>1334</v>
      </c>
      <c r="AX36" s="9"/>
      <c r="AY36" s="9"/>
      <c r="BB36" s="9"/>
      <c r="BC36" s="9"/>
      <c r="BD36" s="9"/>
      <c r="BE36" s="9"/>
      <c r="BF36" s="9"/>
      <c r="BG36" s="9" t="s">
        <v>754</v>
      </c>
      <c r="BH36" s="9"/>
      <c r="BI36" s="9"/>
      <c r="BJ36" s="9" t="s">
        <v>96</v>
      </c>
      <c r="BK36" s="9" t="s">
        <v>1848</v>
      </c>
      <c r="BL36" s="9" t="s">
        <v>1887</v>
      </c>
      <c r="BM36" s="9"/>
      <c r="BN36" s="9"/>
      <c r="BO36" s="9"/>
      <c r="BP36" s="9"/>
      <c r="BQ36" s="9" t="s">
        <v>1335</v>
      </c>
      <c r="BR36" s="9" t="s">
        <v>1336</v>
      </c>
      <c r="BS36" s="16" t="s">
        <v>1337</v>
      </c>
      <c r="BT36" s="9" t="s">
        <v>14</v>
      </c>
      <c r="BU36" s="9" t="s">
        <v>14</v>
      </c>
      <c r="BV36" s="9" t="s">
        <v>14</v>
      </c>
      <c r="BW36" s="9" t="s">
        <v>15</v>
      </c>
      <c r="BX36" s="9" t="s">
        <v>14</v>
      </c>
      <c r="BY36" s="9" t="s">
        <v>14</v>
      </c>
      <c r="BZ36" s="9" t="s">
        <v>1338</v>
      </c>
      <c r="CA36" s="9" t="s">
        <v>37</v>
      </c>
      <c r="CB36" s="9"/>
      <c r="CC36" s="9" t="s">
        <v>37</v>
      </c>
      <c r="CD36" s="9">
        <v>1</v>
      </c>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row>
    <row r="37" spans="1:125" s="2" customFormat="1" ht="18.600000000000001" customHeight="1">
      <c r="A37" s="2" t="s">
        <v>1299</v>
      </c>
      <c r="B37" s="2" t="s">
        <v>1298</v>
      </c>
      <c r="C37" s="2" t="s">
        <v>1299</v>
      </c>
      <c r="D37" s="2">
        <v>2011</v>
      </c>
      <c r="E37" s="2" t="s">
        <v>2</v>
      </c>
      <c r="F37" s="2" t="s">
        <v>1300</v>
      </c>
      <c r="G37" s="2" t="s">
        <v>1709</v>
      </c>
      <c r="H37" s="2" t="s">
        <v>2272</v>
      </c>
      <c r="I37" s="2" t="s">
        <v>59</v>
      </c>
      <c r="J37" s="2" t="s">
        <v>95</v>
      </c>
      <c r="L37" s="2" t="s">
        <v>136</v>
      </c>
      <c r="M37" s="2" t="s">
        <v>42</v>
      </c>
      <c r="O37" s="2" t="s">
        <v>9</v>
      </c>
      <c r="P37" s="2" t="s">
        <v>43</v>
      </c>
      <c r="R37" s="2" t="s">
        <v>1708</v>
      </c>
      <c r="T37" s="2" t="s">
        <v>11</v>
      </c>
      <c r="U37" s="2" t="s">
        <v>108</v>
      </c>
      <c r="V37" s="2" t="s">
        <v>2058</v>
      </c>
      <c r="X37" s="2">
        <v>1</v>
      </c>
      <c r="Y37" s="2">
        <v>1</v>
      </c>
      <c r="AC37" s="2">
        <v>1</v>
      </c>
      <c r="AD37" s="2">
        <v>1</v>
      </c>
      <c r="AI37" s="2" t="s">
        <v>100</v>
      </c>
      <c r="AJ37" s="2">
        <v>1</v>
      </c>
      <c r="AN37" s="2">
        <v>1</v>
      </c>
      <c r="AT37" s="2">
        <v>1</v>
      </c>
      <c r="AU37" s="2" t="s">
        <v>2065</v>
      </c>
      <c r="AV37" s="2" t="s">
        <v>2066</v>
      </c>
      <c r="AX37" s="2" t="s">
        <v>2301</v>
      </c>
      <c r="BG37" s="2" t="s">
        <v>1749</v>
      </c>
      <c r="BJ37" s="2" t="s">
        <v>7</v>
      </c>
      <c r="BK37" s="2" t="s">
        <v>24</v>
      </c>
      <c r="BL37" s="2" t="s">
        <v>1862</v>
      </c>
      <c r="BQ37" s="2" t="s">
        <v>2294</v>
      </c>
      <c r="BW37" s="2" t="s">
        <v>15</v>
      </c>
      <c r="CA37" s="2" t="s">
        <v>37</v>
      </c>
      <c r="CC37" s="2" t="s">
        <v>37</v>
      </c>
      <c r="CD37" s="2">
        <v>1</v>
      </c>
    </row>
    <row r="38" spans="1:125" s="2" customFormat="1" ht="18.600000000000001" customHeight="1">
      <c r="A38" s="2" t="s">
        <v>953</v>
      </c>
      <c r="B38" s="2" t="s">
        <v>952</v>
      </c>
      <c r="C38" s="2" t="s">
        <v>953</v>
      </c>
      <c r="D38" s="2">
        <v>2018</v>
      </c>
      <c r="E38" s="2" t="s">
        <v>2</v>
      </c>
      <c r="F38" s="2" t="s">
        <v>554</v>
      </c>
      <c r="G38" s="2" t="s">
        <v>424</v>
      </c>
      <c r="H38" s="2" t="s">
        <v>954</v>
      </c>
      <c r="I38" s="2" t="s">
        <v>59</v>
      </c>
      <c r="J38" s="2" t="s">
        <v>95</v>
      </c>
      <c r="K38" s="2">
        <v>131</v>
      </c>
      <c r="L38" s="2" t="s">
        <v>7</v>
      </c>
      <c r="M38" s="2" t="s">
        <v>42</v>
      </c>
      <c r="O38" s="2" t="s">
        <v>9</v>
      </c>
      <c r="P38" s="2" t="s">
        <v>357</v>
      </c>
      <c r="R38" s="2" t="s">
        <v>98</v>
      </c>
      <c r="T38" s="2" t="s">
        <v>11</v>
      </c>
      <c r="U38" s="2" t="s">
        <v>29</v>
      </c>
      <c r="V38" s="2" t="s">
        <v>1814</v>
      </c>
      <c r="Z38" s="2">
        <v>1</v>
      </c>
      <c r="AA38" s="2">
        <v>1</v>
      </c>
      <c r="AI38" s="2" t="s">
        <v>2033</v>
      </c>
      <c r="AK38" s="2">
        <v>1</v>
      </c>
      <c r="AP38" s="2">
        <v>1</v>
      </c>
      <c r="AW38" s="2" t="s">
        <v>955</v>
      </c>
      <c r="AX38" s="2" t="s">
        <v>956</v>
      </c>
      <c r="BG38" s="2" t="s">
        <v>48</v>
      </c>
      <c r="BJ38" s="2" t="s">
        <v>96</v>
      </c>
      <c r="BK38" s="2" t="s">
        <v>1848</v>
      </c>
      <c r="BQ38" s="2" t="s">
        <v>957</v>
      </c>
      <c r="BS38" s="11" t="s">
        <v>958</v>
      </c>
      <c r="BT38" s="2" t="s">
        <v>14</v>
      </c>
      <c r="BU38" s="2" t="s">
        <v>14</v>
      </c>
      <c r="BV38" s="2" t="s">
        <v>14</v>
      </c>
      <c r="BW38" s="2" t="s">
        <v>15</v>
      </c>
      <c r="BX38" s="2" t="s">
        <v>14</v>
      </c>
      <c r="BY38" s="2" t="s">
        <v>14</v>
      </c>
      <c r="BZ38" s="2" t="s">
        <v>959</v>
      </c>
      <c r="CA38" s="2" t="s">
        <v>37</v>
      </c>
      <c r="CC38" s="2" t="s">
        <v>37</v>
      </c>
      <c r="CD38" s="2">
        <v>1</v>
      </c>
    </row>
    <row r="39" spans="1:125" s="2" customFormat="1" ht="18.600000000000001" customHeight="1">
      <c r="A39" s="2" t="s">
        <v>1111</v>
      </c>
      <c r="B39" s="2" t="s">
        <v>1110</v>
      </c>
      <c r="C39" s="2" t="s">
        <v>1111</v>
      </c>
      <c r="D39" s="2">
        <v>2018</v>
      </c>
      <c r="E39" s="2" t="s">
        <v>2</v>
      </c>
      <c r="F39" s="2" t="s">
        <v>465</v>
      </c>
      <c r="G39" s="2" t="s">
        <v>221</v>
      </c>
      <c r="H39" s="2" t="s">
        <v>1112</v>
      </c>
      <c r="I39" s="2" t="s">
        <v>22</v>
      </c>
      <c r="J39" s="2" t="s">
        <v>339</v>
      </c>
      <c r="K39" s="2">
        <v>752</v>
      </c>
      <c r="L39" s="2" t="s">
        <v>24</v>
      </c>
      <c r="M39" s="2" t="s">
        <v>42</v>
      </c>
      <c r="O39" s="2" t="s">
        <v>9</v>
      </c>
      <c r="P39" s="2" t="s">
        <v>72</v>
      </c>
      <c r="R39" s="2" t="s">
        <v>10</v>
      </c>
      <c r="T39" s="2" t="s">
        <v>11</v>
      </c>
      <c r="U39" s="2" t="s">
        <v>29</v>
      </c>
      <c r="V39" s="2" t="s">
        <v>1836</v>
      </c>
      <c r="W39" s="2">
        <v>1</v>
      </c>
      <c r="X39" s="2">
        <v>1</v>
      </c>
      <c r="Y39" s="2">
        <v>1</v>
      </c>
      <c r="AA39" s="2">
        <v>1</v>
      </c>
      <c r="AC39" s="2">
        <v>1</v>
      </c>
      <c r="AI39" s="2" t="s">
        <v>475</v>
      </c>
      <c r="AJ39" s="2">
        <v>1</v>
      </c>
      <c r="AN39" s="2">
        <v>1</v>
      </c>
      <c r="AQ39" s="2">
        <v>1</v>
      </c>
      <c r="AX39" s="2" t="s">
        <v>1113</v>
      </c>
      <c r="AY39" s="2" t="s">
        <v>1114</v>
      </c>
      <c r="BB39" s="2" t="s">
        <v>14</v>
      </c>
      <c r="BD39" s="2" t="s">
        <v>1755</v>
      </c>
      <c r="BG39" s="2" t="s">
        <v>1724</v>
      </c>
      <c r="BJ39" s="2" t="s">
        <v>61</v>
      </c>
      <c r="BK39" s="2" t="s">
        <v>136</v>
      </c>
      <c r="BL39" s="2" t="s">
        <v>1877</v>
      </c>
      <c r="BQ39" s="2" t="s">
        <v>1115</v>
      </c>
      <c r="BR39" s="2" t="s">
        <v>1116</v>
      </c>
      <c r="BT39" s="2" t="s">
        <v>14</v>
      </c>
      <c r="BU39" s="2" t="s">
        <v>14</v>
      </c>
      <c r="BV39" s="2" t="s">
        <v>14</v>
      </c>
      <c r="BW39" s="2" t="s">
        <v>15</v>
      </c>
      <c r="BX39" s="2" t="s">
        <v>14</v>
      </c>
      <c r="BY39" s="2" t="s">
        <v>14</v>
      </c>
      <c r="BZ39" s="2" t="s">
        <v>1117</v>
      </c>
      <c r="CA39" s="2" t="s">
        <v>37</v>
      </c>
      <c r="CC39" s="2" t="s">
        <v>37</v>
      </c>
      <c r="CD39" s="2">
        <v>1</v>
      </c>
    </row>
    <row r="40" spans="1:125" s="2" customFormat="1" ht="18.600000000000001" customHeight="1">
      <c r="A40" s="2" t="s">
        <v>820</v>
      </c>
      <c r="B40" s="2" t="s">
        <v>819</v>
      </c>
      <c r="C40" s="2" t="s">
        <v>820</v>
      </c>
      <c r="D40" s="2">
        <v>2018</v>
      </c>
      <c r="E40" s="2" t="s">
        <v>2</v>
      </c>
      <c r="F40" s="2" t="s">
        <v>821</v>
      </c>
      <c r="G40" s="2" t="s">
        <v>39</v>
      </c>
      <c r="H40" s="2" t="s">
        <v>822</v>
      </c>
      <c r="I40" s="2" t="s">
        <v>5</v>
      </c>
      <c r="J40" s="2" t="s">
        <v>6</v>
      </c>
      <c r="K40" s="2">
        <v>20</v>
      </c>
      <c r="L40" s="2" t="s">
        <v>24</v>
      </c>
      <c r="M40" s="2" t="s">
        <v>42</v>
      </c>
      <c r="O40" s="2" t="s">
        <v>9</v>
      </c>
      <c r="P40" s="2" t="s">
        <v>72</v>
      </c>
      <c r="R40" s="2" t="s">
        <v>2221</v>
      </c>
      <c r="S40" s="2" t="s">
        <v>25</v>
      </c>
      <c r="T40" s="2" t="s">
        <v>11</v>
      </c>
      <c r="U40" s="2" t="s">
        <v>45</v>
      </c>
      <c r="V40" s="2" t="s">
        <v>1790</v>
      </c>
      <c r="X40" s="2">
        <v>1</v>
      </c>
      <c r="AB40" s="2">
        <v>1</v>
      </c>
      <c r="AC40" s="2">
        <v>1</v>
      </c>
      <c r="AI40" s="2" t="s">
        <v>1924</v>
      </c>
      <c r="AJ40" s="9">
        <v>1</v>
      </c>
      <c r="AW40" s="2" t="s">
        <v>823</v>
      </c>
      <c r="AX40" s="2" t="s">
        <v>824</v>
      </c>
      <c r="BB40" s="2" t="s">
        <v>2302</v>
      </c>
      <c r="BG40" s="2" t="s">
        <v>12</v>
      </c>
      <c r="BJ40" s="2" t="s">
        <v>24</v>
      </c>
      <c r="BK40" s="2" t="s">
        <v>24</v>
      </c>
      <c r="BQ40" s="2" t="s">
        <v>2303</v>
      </c>
      <c r="BR40" s="2" t="s">
        <v>826</v>
      </c>
      <c r="BV40" s="2" t="s">
        <v>15</v>
      </c>
      <c r="BZ40" s="2" t="s">
        <v>37</v>
      </c>
      <c r="CB40" s="2" t="s">
        <v>16</v>
      </c>
      <c r="CD40" s="2">
        <v>2</v>
      </c>
    </row>
    <row r="41" spans="1:125" s="2" customFormat="1" ht="18.600000000000001" customHeight="1">
      <c r="A41" s="2" t="s">
        <v>528</v>
      </c>
      <c r="B41" s="2" t="s">
        <v>527</v>
      </c>
      <c r="C41" s="2" t="s">
        <v>528</v>
      </c>
      <c r="D41" s="2">
        <v>2017</v>
      </c>
      <c r="E41" s="2" t="s">
        <v>2</v>
      </c>
      <c r="F41" s="2" t="s">
        <v>529</v>
      </c>
      <c r="G41" s="2" t="s">
        <v>221</v>
      </c>
      <c r="H41" s="2" t="s">
        <v>530</v>
      </c>
      <c r="I41" s="2" t="s">
        <v>59</v>
      </c>
      <c r="J41" s="2" t="s">
        <v>95</v>
      </c>
      <c r="K41" s="2">
        <v>603</v>
      </c>
      <c r="L41" s="2" t="s">
        <v>24</v>
      </c>
      <c r="M41" s="2" t="s">
        <v>531</v>
      </c>
      <c r="O41" s="2" t="s">
        <v>246</v>
      </c>
      <c r="R41" s="2" t="s">
        <v>10</v>
      </c>
      <c r="T41" s="2" t="s">
        <v>11</v>
      </c>
      <c r="U41" s="2" t="s">
        <v>45</v>
      </c>
      <c r="V41" s="2" t="s">
        <v>2008</v>
      </c>
      <c r="W41" s="2">
        <v>1</v>
      </c>
      <c r="X41" s="2">
        <v>1</v>
      </c>
      <c r="Y41" s="2">
        <v>1</v>
      </c>
      <c r="Z41" s="2">
        <v>1</v>
      </c>
      <c r="AA41" s="2">
        <v>1</v>
      </c>
      <c r="AI41" s="2" t="s">
        <v>320</v>
      </c>
      <c r="AL41" s="2">
        <v>1</v>
      </c>
      <c r="AS41" s="2">
        <v>1</v>
      </c>
      <c r="AU41" s="2" t="s">
        <v>1933</v>
      </c>
      <c r="AV41" s="2" t="s">
        <v>532</v>
      </c>
      <c r="BB41" s="2" t="s">
        <v>533</v>
      </c>
      <c r="BE41" s="2" t="s">
        <v>1756</v>
      </c>
      <c r="BG41" s="2" t="s">
        <v>1750</v>
      </c>
      <c r="BJ41" s="2" t="s">
        <v>96</v>
      </c>
      <c r="BK41" s="2" t="s">
        <v>1848</v>
      </c>
      <c r="BQ41" s="2" t="s">
        <v>2304</v>
      </c>
      <c r="BS41" s="11" t="s">
        <v>534</v>
      </c>
      <c r="BW41" s="2" t="s">
        <v>15</v>
      </c>
      <c r="CA41" s="2" t="s">
        <v>37</v>
      </c>
      <c r="CC41" s="2" t="s">
        <v>37</v>
      </c>
      <c r="CD41" s="2">
        <v>1</v>
      </c>
    </row>
    <row r="42" spans="1:125" s="2" customFormat="1" ht="18.600000000000001" customHeight="1">
      <c r="A42" s="2" t="s">
        <v>1675</v>
      </c>
      <c r="B42" s="2" t="s">
        <v>1674</v>
      </c>
      <c r="C42" s="2" t="s">
        <v>1675</v>
      </c>
      <c r="D42" s="2">
        <v>2001</v>
      </c>
      <c r="E42" s="2" t="s">
        <v>2</v>
      </c>
      <c r="F42" s="2" t="s">
        <v>1676</v>
      </c>
      <c r="G42" s="2" t="s">
        <v>170</v>
      </c>
      <c r="H42" s="2" t="s">
        <v>1677</v>
      </c>
      <c r="I42" s="2" t="s">
        <v>5</v>
      </c>
      <c r="J42" s="2" t="s">
        <v>23</v>
      </c>
      <c r="M42" s="2" t="s">
        <v>42</v>
      </c>
      <c r="O42" s="2" t="s">
        <v>9</v>
      </c>
      <c r="R42" s="2" t="s">
        <v>2222</v>
      </c>
      <c r="S42" s="2" t="s">
        <v>332</v>
      </c>
      <c r="T42" s="2" t="s">
        <v>28</v>
      </c>
      <c r="U42" s="2" t="s">
        <v>108</v>
      </c>
      <c r="V42" s="2" t="s">
        <v>2023</v>
      </c>
      <c r="AB42" s="2">
        <v>1</v>
      </c>
      <c r="AE42" s="2">
        <v>1</v>
      </c>
      <c r="AI42" s="2" t="s">
        <v>47</v>
      </c>
      <c r="AJ42" s="9">
        <v>1</v>
      </c>
      <c r="BD42" s="2" t="s">
        <v>1755</v>
      </c>
      <c r="BJ42" s="2" t="s">
        <v>7</v>
      </c>
      <c r="BK42" s="2" t="s">
        <v>24</v>
      </c>
      <c r="BL42" s="2" t="s">
        <v>1904</v>
      </c>
      <c r="BR42" s="2" t="s">
        <v>1678</v>
      </c>
      <c r="BW42" s="2" t="s">
        <v>15</v>
      </c>
      <c r="CA42" s="2" t="s">
        <v>16</v>
      </c>
      <c r="CB42" s="2" t="s">
        <v>1679</v>
      </c>
      <c r="CC42" s="2" t="s">
        <v>16</v>
      </c>
      <c r="CD42" s="2">
        <v>3</v>
      </c>
    </row>
    <row r="43" spans="1:125" s="2" customFormat="1" ht="18.600000000000001" customHeight="1">
      <c r="A43" s="9" t="s">
        <v>295</v>
      </c>
      <c r="B43" s="9" t="s">
        <v>294</v>
      </c>
      <c r="C43" s="9" t="s">
        <v>295</v>
      </c>
      <c r="D43" s="9">
        <v>2015</v>
      </c>
      <c r="E43" s="9" t="s">
        <v>2</v>
      </c>
      <c r="F43" s="9" t="s">
        <v>296</v>
      </c>
      <c r="G43" s="9" t="s">
        <v>297</v>
      </c>
      <c r="H43" s="9"/>
      <c r="I43" s="9" t="s">
        <v>5</v>
      </c>
      <c r="J43" s="9" t="s">
        <v>6</v>
      </c>
      <c r="K43" s="9"/>
      <c r="L43" s="9" t="s">
        <v>96</v>
      </c>
      <c r="M43" s="9" t="s">
        <v>42</v>
      </c>
      <c r="N43" s="9"/>
      <c r="O43" s="9" t="s">
        <v>116</v>
      </c>
      <c r="P43" s="9" t="s">
        <v>298</v>
      </c>
      <c r="Q43" s="9"/>
      <c r="R43" s="9" t="s">
        <v>10</v>
      </c>
      <c r="S43" s="9"/>
      <c r="T43" s="9" t="s">
        <v>11</v>
      </c>
      <c r="U43" s="9" t="s">
        <v>172</v>
      </c>
      <c r="V43" s="9" t="s">
        <v>1840</v>
      </c>
      <c r="W43" s="9"/>
      <c r="X43" s="9">
        <v>0</v>
      </c>
      <c r="Y43" s="9"/>
      <c r="Z43" s="9">
        <v>1</v>
      </c>
      <c r="AA43" s="9"/>
      <c r="AB43" s="9"/>
      <c r="AC43" s="9"/>
      <c r="AD43" s="9"/>
      <c r="AE43" s="9"/>
      <c r="AF43" s="9"/>
      <c r="AG43" s="9"/>
      <c r="AI43" s="9" t="s">
        <v>299</v>
      </c>
      <c r="AJ43" s="2">
        <v>1</v>
      </c>
      <c r="AL43" s="2">
        <v>1</v>
      </c>
      <c r="AM43" s="9"/>
      <c r="AN43" s="9">
        <v>1</v>
      </c>
      <c r="AO43" s="9"/>
      <c r="AP43" s="9"/>
      <c r="AQ43" s="9"/>
      <c r="AR43" s="9"/>
      <c r="AS43" s="9"/>
      <c r="AT43" s="9"/>
      <c r="AU43" s="9"/>
      <c r="AV43" s="9"/>
      <c r="AW43" s="9"/>
      <c r="AX43" s="9" t="s">
        <v>300</v>
      </c>
      <c r="AY43" s="9"/>
      <c r="BB43" s="9"/>
      <c r="BC43" s="9" t="s">
        <v>1754</v>
      </c>
      <c r="BD43" s="9" t="s">
        <v>1755</v>
      </c>
      <c r="BE43" s="9"/>
      <c r="BF43" s="9" t="s">
        <v>1757</v>
      </c>
      <c r="BG43" s="9" t="s">
        <v>1732</v>
      </c>
      <c r="BH43" s="9"/>
      <c r="BI43" s="9"/>
      <c r="BJ43" s="9" t="s">
        <v>96</v>
      </c>
      <c r="BK43" s="9" t="s">
        <v>1851</v>
      </c>
      <c r="BL43" s="18" t="s">
        <v>1852</v>
      </c>
      <c r="BM43" s="9" t="s">
        <v>1850</v>
      </c>
      <c r="BN43" s="9"/>
      <c r="BO43" s="9"/>
      <c r="BP43" s="9"/>
      <c r="BQ43" s="9" t="s">
        <v>301</v>
      </c>
      <c r="BR43" s="9" t="s">
        <v>302</v>
      </c>
      <c r="BS43" s="16" t="s">
        <v>303</v>
      </c>
      <c r="BT43" s="9"/>
      <c r="BU43" s="9"/>
      <c r="BV43" s="9"/>
      <c r="BW43" s="9" t="s">
        <v>15</v>
      </c>
      <c r="BX43" s="9"/>
      <c r="BY43" s="9"/>
      <c r="BZ43" s="9"/>
      <c r="CA43" s="9" t="s">
        <v>16</v>
      </c>
      <c r="CB43" s="9"/>
      <c r="CC43" s="9" t="s">
        <v>16</v>
      </c>
      <c r="CD43" s="9">
        <v>3</v>
      </c>
      <c r="CE43" s="9"/>
      <c r="CF43" s="9"/>
      <c r="CG43" s="9"/>
      <c r="CH43" s="9"/>
      <c r="CI43" s="9"/>
      <c r="CJ43" s="9"/>
      <c r="CK43" s="9"/>
      <c r="CL43" s="9"/>
      <c r="CM43" s="9"/>
      <c r="CN43" s="9"/>
      <c r="CO43" s="9"/>
      <c r="CP43" s="9"/>
      <c r="CQ43" s="9"/>
      <c r="CR43" s="9"/>
      <c r="CS43" s="9"/>
      <c r="CT43" s="9"/>
    </row>
    <row r="44" spans="1:125" s="2" customFormat="1" ht="18.600000000000001" customHeight="1">
      <c r="A44" s="2" t="s">
        <v>122</v>
      </c>
      <c r="B44" s="2" t="s">
        <v>121</v>
      </c>
      <c r="C44" s="2" t="s">
        <v>122</v>
      </c>
      <c r="D44" s="2">
        <v>2012</v>
      </c>
      <c r="E44" s="2" t="s">
        <v>2</v>
      </c>
      <c r="F44" s="2" t="s">
        <v>123</v>
      </c>
      <c r="G44" s="2" t="s">
        <v>93</v>
      </c>
      <c r="H44" s="2" t="s">
        <v>124</v>
      </c>
      <c r="I44" s="2" t="s">
        <v>59</v>
      </c>
      <c r="J44" s="2" t="s">
        <v>125</v>
      </c>
      <c r="L44" s="2" t="s">
        <v>61</v>
      </c>
      <c r="M44" s="2" t="s">
        <v>42</v>
      </c>
      <c r="O44" s="2" t="s">
        <v>1711</v>
      </c>
      <c r="P44" s="2" t="s">
        <v>126</v>
      </c>
      <c r="Q44" s="2" t="s">
        <v>1283</v>
      </c>
      <c r="R44" s="2" t="s">
        <v>98</v>
      </c>
      <c r="T44" s="2" t="s">
        <v>11</v>
      </c>
      <c r="U44" s="2" t="s">
        <v>29</v>
      </c>
      <c r="V44" s="2" t="s">
        <v>1776</v>
      </c>
      <c r="W44" s="2">
        <v>1</v>
      </c>
      <c r="Y44" s="2">
        <v>1</v>
      </c>
      <c r="AB44" s="2">
        <v>1</v>
      </c>
      <c r="AI44" s="2" t="s">
        <v>2034</v>
      </c>
      <c r="AK44" s="2">
        <v>1</v>
      </c>
      <c r="AN44" s="2">
        <v>1</v>
      </c>
      <c r="AS44" s="2">
        <v>1</v>
      </c>
      <c r="AU44" s="2" t="s">
        <v>1933</v>
      </c>
      <c r="AV44" s="2" t="s">
        <v>127</v>
      </c>
      <c r="BG44" s="2" t="s">
        <v>1721</v>
      </c>
      <c r="BJ44" s="9" t="s">
        <v>7</v>
      </c>
      <c r="BK44" s="9" t="s">
        <v>24</v>
      </c>
      <c r="BQ44" s="2" t="s">
        <v>128</v>
      </c>
      <c r="BT44" s="2" t="s">
        <v>128</v>
      </c>
      <c r="BV44" s="11"/>
      <c r="BW44" s="2" t="s">
        <v>24</v>
      </c>
      <c r="CA44" s="2" t="s">
        <v>37</v>
      </c>
      <c r="CC44" s="2" t="s">
        <v>37</v>
      </c>
      <c r="CD44" s="2">
        <v>1</v>
      </c>
    </row>
    <row r="45" spans="1:125" s="2" customFormat="1" ht="18.600000000000001" customHeight="1">
      <c r="A45" s="9" t="s">
        <v>229</v>
      </c>
      <c r="B45" s="9" t="s">
        <v>228</v>
      </c>
      <c r="C45" s="9" t="s">
        <v>229</v>
      </c>
      <c r="D45" s="9">
        <v>2007</v>
      </c>
      <c r="E45" s="9" t="s">
        <v>230</v>
      </c>
      <c r="F45" s="9" t="s">
        <v>231</v>
      </c>
      <c r="G45" s="9" t="s">
        <v>232</v>
      </c>
      <c r="H45" s="9" t="s">
        <v>233</v>
      </c>
      <c r="I45" s="9" t="s">
        <v>59</v>
      </c>
      <c r="J45" s="9" t="s">
        <v>95</v>
      </c>
      <c r="K45" s="9">
        <v>184</v>
      </c>
      <c r="L45" s="9" t="s">
        <v>24</v>
      </c>
      <c r="M45" s="9" t="s">
        <v>234</v>
      </c>
      <c r="N45" s="9"/>
      <c r="O45" s="9" t="s">
        <v>235</v>
      </c>
      <c r="P45" s="9"/>
      <c r="Q45" s="9"/>
      <c r="R45" s="9" t="s">
        <v>2223</v>
      </c>
      <c r="S45" s="9" t="s">
        <v>2224</v>
      </c>
      <c r="T45" s="9" t="s">
        <v>11</v>
      </c>
      <c r="U45" s="9" t="s">
        <v>45</v>
      </c>
      <c r="V45" s="9" t="s">
        <v>2080</v>
      </c>
      <c r="W45" s="9"/>
      <c r="X45" s="9"/>
      <c r="Y45" s="9"/>
      <c r="Z45" s="9"/>
      <c r="AA45" s="9"/>
      <c r="AB45" s="9"/>
      <c r="AC45" s="9"/>
      <c r="AD45" s="9">
        <v>1</v>
      </c>
      <c r="AE45" s="9">
        <v>1</v>
      </c>
      <c r="AF45" s="9"/>
      <c r="AG45" s="9"/>
      <c r="AI45" s="9" t="s">
        <v>236</v>
      </c>
      <c r="AK45" s="2">
        <v>1</v>
      </c>
      <c r="AM45" s="9"/>
      <c r="AN45" s="9">
        <v>1</v>
      </c>
      <c r="AO45" s="9"/>
      <c r="AP45" s="9"/>
      <c r="AQ45" s="9"/>
      <c r="AR45" s="9"/>
      <c r="AS45" s="9">
        <v>1</v>
      </c>
      <c r="AT45" s="9"/>
      <c r="AU45" s="9" t="s">
        <v>1933</v>
      </c>
      <c r="AV45" s="9" t="s">
        <v>2116</v>
      </c>
      <c r="AW45" s="9"/>
      <c r="AX45" s="9"/>
      <c r="AY45" s="9"/>
      <c r="BB45" s="9"/>
      <c r="BC45" s="9"/>
      <c r="BD45" s="9" t="s">
        <v>1755</v>
      </c>
      <c r="BE45" s="9"/>
      <c r="BF45" s="9"/>
      <c r="BG45" s="9"/>
      <c r="BH45" s="9"/>
      <c r="BI45" s="9"/>
      <c r="BJ45" s="9" t="s">
        <v>96</v>
      </c>
      <c r="BK45" s="9" t="s">
        <v>1864</v>
      </c>
      <c r="BL45" s="9"/>
      <c r="BM45" s="9"/>
      <c r="BN45" s="9"/>
      <c r="BO45" s="9"/>
      <c r="BP45" s="9"/>
      <c r="BQ45" s="9" t="s">
        <v>2305</v>
      </c>
      <c r="BR45" s="9"/>
      <c r="BS45" s="16" t="s">
        <v>237</v>
      </c>
      <c r="BT45" s="9"/>
      <c r="BU45" s="9"/>
      <c r="BV45" s="9"/>
      <c r="BW45" s="9" t="s">
        <v>15</v>
      </c>
      <c r="BX45" s="9"/>
      <c r="BY45" s="9"/>
      <c r="BZ45" s="9"/>
      <c r="CA45" s="9" t="s">
        <v>37</v>
      </c>
      <c r="CB45" s="9"/>
      <c r="CC45" s="9" t="s">
        <v>37</v>
      </c>
      <c r="CD45" s="9">
        <v>1</v>
      </c>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row>
    <row r="46" spans="1:125" s="2" customFormat="1" ht="18.600000000000001" customHeight="1">
      <c r="A46" s="2" t="s">
        <v>464</v>
      </c>
      <c r="B46" s="2" t="s">
        <v>463</v>
      </c>
      <c r="C46" s="2" t="s">
        <v>464</v>
      </c>
      <c r="D46" s="2">
        <v>2016</v>
      </c>
      <c r="E46" s="2" t="s">
        <v>2</v>
      </c>
      <c r="F46" s="2" t="s">
        <v>465</v>
      </c>
      <c r="G46" s="2" t="s">
        <v>221</v>
      </c>
      <c r="H46" s="2" t="s">
        <v>466</v>
      </c>
      <c r="I46" s="2" t="s">
        <v>59</v>
      </c>
      <c r="J46" s="2" t="s">
        <v>95</v>
      </c>
      <c r="K46" s="2">
        <v>384</v>
      </c>
      <c r="L46" s="2" t="s">
        <v>203</v>
      </c>
      <c r="M46" s="2" t="s">
        <v>8</v>
      </c>
      <c r="O46" s="2" t="s">
        <v>246</v>
      </c>
      <c r="Q46" s="2" t="s">
        <v>137</v>
      </c>
      <c r="R46" s="2" t="s">
        <v>138</v>
      </c>
      <c r="T46" s="2" t="s">
        <v>11</v>
      </c>
      <c r="V46" s="2" t="s">
        <v>525</v>
      </c>
      <c r="X46" s="2">
        <v>1</v>
      </c>
      <c r="Y46" s="2">
        <v>1</v>
      </c>
      <c r="AA46" s="2">
        <v>1</v>
      </c>
      <c r="AI46" s="2" t="s">
        <v>196</v>
      </c>
      <c r="AK46" s="2">
        <v>1</v>
      </c>
      <c r="AY46" s="2" t="s">
        <v>467</v>
      </c>
      <c r="BD46" s="2" t="s">
        <v>1755</v>
      </c>
      <c r="BJ46" s="2" t="s">
        <v>7</v>
      </c>
      <c r="BK46" s="2" t="s">
        <v>1865</v>
      </c>
      <c r="BM46" s="2" t="s">
        <v>1891</v>
      </c>
      <c r="BQ46" s="2" t="s">
        <v>468</v>
      </c>
      <c r="BW46" s="2" t="s">
        <v>15</v>
      </c>
      <c r="BZ46" s="2" t="s">
        <v>469</v>
      </c>
      <c r="CA46" s="2" t="s">
        <v>37</v>
      </c>
      <c r="CC46" s="2" t="s">
        <v>37</v>
      </c>
      <c r="CD46" s="2">
        <v>1</v>
      </c>
    </row>
    <row r="47" spans="1:125" s="2" customFormat="1" ht="18.600000000000001" customHeight="1">
      <c r="A47" s="2" t="s">
        <v>1054</v>
      </c>
      <c r="B47" s="2" t="s">
        <v>1053</v>
      </c>
      <c r="C47" s="2" t="s">
        <v>1054</v>
      </c>
      <c r="D47" s="2">
        <v>2012</v>
      </c>
      <c r="E47" s="2" t="s">
        <v>2</v>
      </c>
      <c r="F47" s="2" t="s">
        <v>1055</v>
      </c>
      <c r="G47" s="2" t="s">
        <v>39</v>
      </c>
      <c r="I47" s="2" t="s">
        <v>59</v>
      </c>
      <c r="J47" s="2" t="s">
        <v>339</v>
      </c>
      <c r="L47" s="2" t="s">
        <v>96</v>
      </c>
      <c r="M47" s="2" t="s">
        <v>42</v>
      </c>
      <c r="O47" s="2" t="s">
        <v>9</v>
      </c>
      <c r="P47" s="2" t="s">
        <v>72</v>
      </c>
      <c r="R47" s="2" t="s">
        <v>2225</v>
      </c>
      <c r="S47" s="2" t="s">
        <v>2226</v>
      </c>
      <c r="T47" s="2" t="s">
        <v>11</v>
      </c>
      <c r="U47" s="2" t="s">
        <v>45</v>
      </c>
      <c r="V47" s="2" t="s">
        <v>1817</v>
      </c>
      <c r="AA47" s="2">
        <v>1</v>
      </c>
      <c r="AI47" s="2" t="s">
        <v>2027</v>
      </c>
      <c r="AK47" s="2">
        <v>1</v>
      </c>
      <c r="AL47" s="2">
        <v>1</v>
      </c>
      <c r="AN47" s="2">
        <v>1</v>
      </c>
      <c r="AS47" s="2">
        <v>1</v>
      </c>
      <c r="AU47" s="2" t="s">
        <v>1933</v>
      </c>
      <c r="AV47" s="2" t="s">
        <v>788</v>
      </c>
      <c r="AX47" s="2" t="s">
        <v>1056</v>
      </c>
      <c r="BJ47" s="2" t="s">
        <v>7</v>
      </c>
      <c r="BK47" s="2" t="s">
        <v>24</v>
      </c>
      <c r="BS47" s="2" t="s">
        <v>1057</v>
      </c>
      <c r="BV47" s="2" t="s">
        <v>15</v>
      </c>
      <c r="BZ47" s="2" t="s">
        <v>16</v>
      </c>
      <c r="CB47" s="2" t="s">
        <v>16</v>
      </c>
      <c r="CD47" s="2">
        <v>3</v>
      </c>
    </row>
    <row r="48" spans="1:125" s="2" customFormat="1" ht="18.600000000000001" customHeight="1">
      <c r="A48" s="2" t="s">
        <v>2141</v>
      </c>
      <c r="B48" s="12" t="s">
        <v>1418</v>
      </c>
      <c r="D48" s="2">
        <v>2015</v>
      </c>
      <c r="E48" s="2" t="s">
        <v>2</v>
      </c>
      <c r="F48" s="2" t="s">
        <v>2142</v>
      </c>
      <c r="G48" s="2" t="s">
        <v>39</v>
      </c>
      <c r="H48" s="2" t="s">
        <v>974</v>
      </c>
      <c r="I48" s="2" t="s">
        <v>22</v>
      </c>
      <c r="J48" s="2" t="s">
        <v>6</v>
      </c>
      <c r="K48" s="2">
        <v>180</v>
      </c>
      <c r="L48" s="2" t="s">
        <v>24</v>
      </c>
      <c r="M48" s="2" t="s">
        <v>976</v>
      </c>
      <c r="N48" s="2" t="s">
        <v>977</v>
      </c>
      <c r="O48" s="2" t="s">
        <v>246</v>
      </c>
      <c r="R48" s="2" t="s">
        <v>44</v>
      </c>
      <c r="T48" s="2" t="s">
        <v>11</v>
      </c>
      <c r="V48" s="2" t="s">
        <v>978</v>
      </c>
      <c r="Y48" s="2">
        <v>1</v>
      </c>
      <c r="AA48" s="2">
        <v>1</v>
      </c>
      <c r="AB48" s="2">
        <v>1</v>
      </c>
      <c r="AI48" s="2" t="s">
        <v>979</v>
      </c>
      <c r="AJ48" s="2">
        <v>1</v>
      </c>
      <c r="AP48" s="2">
        <v>1</v>
      </c>
      <c r="AQ48" s="9">
        <v>1</v>
      </c>
      <c r="AX48" s="2" t="s">
        <v>980</v>
      </c>
      <c r="BG48" s="2" t="s">
        <v>48</v>
      </c>
      <c r="BH48" s="2" t="s">
        <v>981</v>
      </c>
      <c r="BJ48" s="2" t="s">
        <v>96</v>
      </c>
      <c r="BK48" s="2" t="s">
        <v>1864</v>
      </c>
      <c r="BQ48" s="2" t="s">
        <v>2306</v>
      </c>
      <c r="BS48" s="2" t="s">
        <v>14</v>
      </c>
      <c r="BT48" s="2" t="s">
        <v>14</v>
      </c>
      <c r="BU48" s="2" t="s">
        <v>14</v>
      </c>
      <c r="BV48" s="2" t="s">
        <v>15</v>
      </c>
      <c r="BW48" s="2" t="s">
        <v>982</v>
      </c>
      <c r="BX48" s="2" t="s">
        <v>14</v>
      </c>
      <c r="BY48" s="2" t="s">
        <v>983</v>
      </c>
      <c r="BZ48" s="2" t="s">
        <v>37</v>
      </c>
      <c r="CB48" s="2" t="s">
        <v>1710</v>
      </c>
      <c r="CD48" s="2">
        <v>1</v>
      </c>
    </row>
    <row r="49" spans="1:124" s="2" customFormat="1" ht="18.600000000000001" customHeight="1">
      <c r="A49" s="2" t="s">
        <v>1294</v>
      </c>
      <c r="B49" s="2" t="s">
        <v>1293</v>
      </c>
      <c r="C49" s="2" t="s">
        <v>1294</v>
      </c>
      <c r="D49" s="2">
        <v>2014</v>
      </c>
      <c r="E49" s="2" t="s">
        <v>2</v>
      </c>
      <c r="F49" s="2" t="s">
        <v>1295</v>
      </c>
      <c r="G49" s="2" t="s">
        <v>39</v>
      </c>
      <c r="H49" s="2" t="s">
        <v>1276</v>
      </c>
      <c r="I49" s="2" t="s">
        <v>22</v>
      </c>
      <c r="J49" s="2" t="s">
        <v>6</v>
      </c>
      <c r="K49" s="2">
        <v>90</v>
      </c>
      <c r="M49" s="2" t="s">
        <v>42</v>
      </c>
      <c r="O49" s="2" t="s">
        <v>9</v>
      </c>
      <c r="P49" s="2" t="s">
        <v>357</v>
      </c>
      <c r="R49" s="2" t="s">
        <v>259</v>
      </c>
      <c r="T49" s="2" t="s">
        <v>11</v>
      </c>
      <c r="U49" s="2" t="s">
        <v>29</v>
      </c>
      <c r="V49" s="2" t="s">
        <v>1830</v>
      </c>
      <c r="X49" s="9">
        <v>1</v>
      </c>
      <c r="Z49" s="2">
        <v>1</v>
      </c>
      <c r="AI49" s="2" t="s">
        <v>1928</v>
      </c>
      <c r="AJ49" s="2">
        <v>1</v>
      </c>
      <c r="AL49" s="2">
        <v>1</v>
      </c>
      <c r="AY49" s="2" t="s">
        <v>1296</v>
      </c>
      <c r="BJ49" s="2" t="s">
        <v>7</v>
      </c>
      <c r="BK49" s="2" t="s">
        <v>24</v>
      </c>
      <c r="BL49" s="2" t="s">
        <v>1862</v>
      </c>
      <c r="BQ49" s="2" t="s">
        <v>1297</v>
      </c>
      <c r="BV49" s="2" t="s">
        <v>15</v>
      </c>
      <c r="BY49" s="2" t="s">
        <v>2307</v>
      </c>
      <c r="BZ49" s="2" t="s">
        <v>16</v>
      </c>
      <c r="CB49" s="2" t="s">
        <v>37</v>
      </c>
      <c r="CD49" s="2">
        <v>2</v>
      </c>
    </row>
    <row r="50" spans="1:124" s="2" customFormat="1" ht="18.600000000000001" customHeight="1">
      <c r="A50" s="2" t="s">
        <v>1262</v>
      </c>
      <c r="B50" s="2" t="s">
        <v>1253</v>
      </c>
      <c r="C50" s="2" t="s">
        <v>1262</v>
      </c>
      <c r="D50" s="2">
        <v>2017</v>
      </c>
      <c r="E50" s="2" t="s">
        <v>2</v>
      </c>
      <c r="F50" s="2" t="s">
        <v>1254</v>
      </c>
      <c r="G50" s="2" t="s">
        <v>221</v>
      </c>
      <c r="I50" s="2" t="s">
        <v>59</v>
      </c>
      <c r="J50" s="2" t="s">
        <v>95</v>
      </c>
      <c r="M50" s="2" t="s">
        <v>42</v>
      </c>
      <c r="O50" s="2" t="s">
        <v>246</v>
      </c>
      <c r="R50" s="2" t="s">
        <v>98</v>
      </c>
      <c r="T50" s="2" t="s">
        <v>28</v>
      </c>
      <c r="U50" s="2" t="s">
        <v>29</v>
      </c>
      <c r="V50" s="2" t="s">
        <v>1809</v>
      </c>
      <c r="X50" s="2">
        <v>1</v>
      </c>
      <c r="Y50" s="2">
        <v>1</v>
      </c>
      <c r="Z50" s="2">
        <v>1</v>
      </c>
      <c r="AA50" s="2">
        <v>1</v>
      </c>
      <c r="AI50" s="2" t="s">
        <v>797</v>
      </c>
      <c r="AJ50" s="2">
        <v>1</v>
      </c>
      <c r="AL50" s="2">
        <v>1</v>
      </c>
      <c r="AP50" s="2">
        <v>1</v>
      </c>
      <c r="AT50" s="2">
        <v>1</v>
      </c>
      <c r="AU50" s="2" t="s">
        <v>1938</v>
      </c>
      <c r="AV50" s="2" t="s">
        <v>1939</v>
      </c>
      <c r="AW50" s="2" t="s">
        <v>1263</v>
      </c>
      <c r="AX50" s="2" t="s">
        <v>1264</v>
      </c>
      <c r="BG50" s="2" t="s">
        <v>1750</v>
      </c>
      <c r="BJ50" s="2" t="s">
        <v>7</v>
      </c>
      <c r="BK50" s="2" t="s">
        <v>24</v>
      </c>
      <c r="BQ50" s="2" t="s">
        <v>2308</v>
      </c>
      <c r="BS50" s="11" t="s">
        <v>1265</v>
      </c>
      <c r="BW50" s="2" t="s">
        <v>15</v>
      </c>
      <c r="CA50" s="2" t="s">
        <v>1710</v>
      </c>
      <c r="CB50" s="2" t="s">
        <v>1266</v>
      </c>
      <c r="CC50" s="2" t="s">
        <v>37</v>
      </c>
      <c r="CD50" s="2">
        <v>1</v>
      </c>
    </row>
    <row r="51" spans="1:124" s="2" customFormat="1" ht="18.600000000000001" customHeight="1">
      <c r="A51" s="9" t="s">
        <v>164</v>
      </c>
      <c r="B51" s="9" t="s">
        <v>163</v>
      </c>
      <c r="C51" s="9" t="s">
        <v>164</v>
      </c>
      <c r="D51" s="9">
        <v>2019</v>
      </c>
      <c r="E51" s="9" t="s">
        <v>2</v>
      </c>
      <c r="F51" s="9" t="s">
        <v>165</v>
      </c>
      <c r="G51" s="9" t="s">
        <v>4</v>
      </c>
      <c r="H51" s="9"/>
      <c r="I51" s="9" t="s">
        <v>22</v>
      </c>
      <c r="J51" s="9" t="s">
        <v>60</v>
      </c>
      <c r="K51" s="9">
        <v>315</v>
      </c>
      <c r="L51" s="9" t="s">
        <v>61</v>
      </c>
      <c r="M51" s="9" t="s">
        <v>42</v>
      </c>
      <c r="N51" s="9"/>
      <c r="O51" s="9" t="s">
        <v>9</v>
      </c>
      <c r="P51" s="9"/>
      <c r="Q51" s="9"/>
      <c r="R51" s="9" t="s">
        <v>10</v>
      </c>
      <c r="S51" s="9"/>
      <c r="T51" s="9" t="s">
        <v>11</v>
      </c>
      <c r="U51" s="9" t="s">
        <v>29</v>
      </c>
      <c r="V51" s="9" t="s">
        <v>1830</v>
      </c>
      <c r="W51" s="9"/>
      <c r="X51" s="9">
        <v>1</v>
      </c>
      <c r="Y51" s="9"/>
      <c r="Z51" s="9">
        <v>1</v>
      </c>
      <c r="AA51" s="9"/>
      <c r="AB51" s="9"/>
      <c r="AC51" s="9"/>
      <c r="AD51" s="9"/>
      <c r="AE51" s="9"/>
      <c r="AF51" s="9"/>
      <c r="AG51" s="9"/>
      <c r="AI51" s="9" t="s">
        <v>47</v>
      </c>
      <c r="AJ51" s="9">
        <v>1</v>
      </c>
      <c r="AM51" s="9"/>
      <c r="AN51" s="9"/>
      <c r="AO51" s="9"/>
      <c r="AP51" s="9"/>
      <c r="AQ51" s="9"/>
      <c r="AR51" s="9"/>
      <c r="AS51" s="9"/>
      <c r="AT51" s="9"/>
      <c r="AU51" s="9"/>
      <c r="AV51" s="9"/>
      <c r="AW51" s="9"/>
      <c r="AX51" s="9" t="s">
        <v>2088</v>
      </c>
      <c r="AY51" s="9"/>
      <c r="BB51" s="9"/>
      <c r="BC51" s="9"/>
      <c r="BD51" s="9"/>
      <c r="BE51" s="9"/>
      <c r="BF51" s="9"/>
      <c r="BG51" s="9" t="s">
        <v>1721</v>
      </c>
      <c r="BH51" s="9"/>
      <c r="BI51" s="9"/>
      <c r="BJ51" s="9" t="s">
        <v>24</v>
      </c>
      <c r="BK51" s="9" t="s">
        <v>24</v>
      </c>
      <c r="BL51" s="9"/>
      <c r="BM51" s="9"/>
      <c r="BN51" s="9"/>
      <c r="BO51" s="9"/>
      <c r="BP51" s="9"/>
      <c r="BQ51" s="9"/>
      <c r="BR51" s="9"/>
      <c r="BS51" s="9" t="s">
        <v>166</v>
      </c>
      <c r="BT51" s="9"/>
      <c r="BU51" s="9"/>
      <c r="BV51" s="9"/>
      <c r="BW51" s="9" t="s">
        <v>15</v>
      </c>
      <c r="BX51" s="9"/>
      <c r="BY51" s="9"/>
      <c r="BZ51" s="9" t="s">
        <v>2309</v>
      </c>
      <c r="CA51" s="9" t="s">
        <v>37</v>
      </c>
      <c r="CB51" s="9"/>
      <c r="CC51" s="9" t="s">
        <v>37</v>
      </c>
      <c r="CD51" s="9">
        <v>1</v>
      </c>
      <c r="CE51" s="9"/>
      <c r="CF51" s="9"/>
      <c r="CG51" s="9"/>
      <c r="CH51" s="9"/>
      <c r="CI51" s="9"/>
      <c r="CJ51" s="9"/>
      <c r="CK51" s="9"/>
      <c r="CL51" s="9"/>
      <c r="CM51" s="9"/>
      <c r="CN51" s="9"/>
      <c r="CO51" s="9"/>
      <c r="CP51" s="9"/>
      <c r="CQ51" s="9"/>
      <c r="CR51" s="9"/>
      <c r="CS51" s="9"/>
      <c r="CT51" s="9"/>
    </row>
    <row r="52" spans="1:124" s="2" customFormat="1" ht="18.600000000000001" customHeight="1">
      <c r="A52" s="2" t="s">
        <v>930</v>
      </c>
      <c r="B52" s="2" t="s">
        <v>929</v>
      </c>
      <c r="C52" s="2" t="s">
        <v>930</v>
      </c>
      <c r="D52" s="2">
        <v>2015</v>
      </c>
      <c r="E52" s="2" t="s">
        <v>2</v>
      </c>
      <c r="F52" s="2" t="s">
        <v>931</v>
      </c>
      <c r="G52" s="2" t="s">
        <v>93</v>
      </c>
      <c r="H52" s="2" t="s">
        <v>932</v>
      </c>
      <c r="I52" s="2" t="s">
        <v>80</v>
      </c>
      <c r="J52" s="2" t="s">
        <v>720</v>
      </c>
      <c r="K52" s="2">
        <v>120</v>
      </c>
      <c r="M52" s="2" t="s">
        <v>234</v>
      </c>
      <c r="O52" s="2" t="s">
        <v>246</v>
      </c>
      <c r="P52" s="2" t="s">
        <v>223</v>
      </c>
      <c r="R52" s="2" t="s">
        <v>2228</v>
      </c>
      <c r="T52" s="2" t="s">
        <v>11</v>
      </c>
      <c r="U52" s="2" t="s">
        <v>172</v>
      </c>
      <c r="V52" s="2" t="s">
        <v>1796</v>
      </c>
      <c r="AA52" s="2">
        <v>1</v>
      </c>
      <c r="AD52" s="2">
        <v>1</v>
      </c>
      <c r="AI52" s="2" t="s">
        <v>30</v>
      </c>
      <c r="AP52" s="2">
        <v>1</v>
      </c>
      <c r="AS52" s="2">
        <v>1</v>
      </c>
      <c r="AU52" s="2" t="s">
        <v>1933</v>
      </c>
      <c r="AV52" s="2" t="s">
        <v>935</v>
      </c>
      <c r="AX52" s="2" t="s">
        <v>934</v>
      </c>
      <c r="BB52" s="2" t="s">
        <v>936</v>
      </c>
      <c r="BG52" s="2" t="s">
        <v>754</v>
      </c>
      <c r="BJ52" s="2" t="s">
        <v>7</v>
      </c>
      <c r="BK52" s="2" t="s">
        <v>1865</v>
      </c>
      <c r="BR52" s="2" t="s">
        <v>937</v>
      </c>
      <c r="BT52" s="2" t="s">
        <v>938</v>
      </c>
      <c r="BU52" s="2" t="s">
        <v>939</v>
      </c>
      <c r="BW52" s="2" t="s">
        <v>15</v>
      </c>
      <c r="BX52" s="2" t="s">
        <v>14</v>
      </c>
      <c r="BY52" s="2" t="s">
        <v>14</v>
      </c>
      <c r="BZ52" s="2" t="s">
        <v>940</v>
      </c>
      <c r="CA52" s="2" t="s">
        <v>37</v>
      </c>
      <c r="CC52" s="2" t="s">
        <v>37</v>
      </c>
      <c r="CD52" s="2">
        <v>1</v>
      </c>
    </row>
    <row r="53" spans="1:124" s="2" customFormat="1" ht="18.600000000000001" customHeight="1">
      <c r="A53" s="2" t="s">
        <v>1581</v>
      </c>
      <c r="B53" s="2" t="s">
        <v>1580</v>
      </c>
      <c r="C53" s="2" t="s">
        <v>1581</v>
      </c>
      <c r="D53" s="2">
        <v>2018</v>
      </c>
      <c r="E53" s="2" t="s">
        <v>2</v>
      </c>
      <c r="F53" s="2" t="s">
        <v>1582</v>
      </c>
      <c r="G53" s="2" t="s">
        <v>20</v>
      </c>
      <c r="H53" s="2" t="s">
        <v>1583</v>
      </c>
      <c r="I53" s="2" t="s">
        <v>22</v>
      </c>
      <c r="J53" s="2" t="s">
        <v>6</v>
      </c>
      <c r="K53" s="2">
        <v>180</v>
      </c>
      <c r="L53" s="2" t="s">
        <v>61</v>
      </c>
      <c r="M53" s="2" t="s">
        <v>107</v>
      </c>
      <c r="O53" s="2" t="s">
        <v>82</v>
      </c>
      <c r="R53" s="2" t="s">
        <v>10</v>
      </c>
      <c r="T53" s="2" t="s">
        <v>11</v>
      </c>
      <c r="U53" s="2" t="s">
        <v>29</v>
      </c>
      <c r="V53" s="2" t="s">
        <v>1584</v>
      </c>
      <c r="W53" s="2">
        <v>1</v>
      </c>
      <c r="AH53" s="2">
        <v>1</v>
      </c>
      <c r="AS53" s="2">
        <v>1</v>
      </c>
      <c r="AU53" s="2" t="s">
        <v>1931</v>
      </c>
      <c r="AV53" s="2" t="s">
        <v>788</v>
      </c>
      <c r="AW53" s="2" t="s">
        <v>1585</v>
      </c>
      <c r="BJ53" s="2" t="s">
        <v>7</v>
      </c>
      <c r="BK53" s="2" t="s">
        <v>24</v>
      </c>
      <c r="BT53" s="2" t="s">
        <v>1586</v>
      </c>
      <c r="BU53" s="2" t="s">
        <v>1587</v>
      </c>
      <c r="BV53" s="11" t="s">
        <v>1588</v>
      </c>
      <c r="BW53" s="2" t="s">
        <v>15</v>
      </c>
      <c r="BZ53" s="2" t="s">
        <v>1589</v>
      </c>
      <c r="CA53" s="2" t="s">
        <v>37</v>
      </c>
      <c r="CB53" s="2" t="s">
        <v>1590</v>
      </c>
      <c r="CC53" s="2" t="s">
        <v>37</v>
      </c>
      <c r="CD53" s="2">
        <v>1</v>
      </c>
    </row>
    <row r="54" spans="1:124" s="2" customFormat="1" ht="18.600000000000001" customHeight="1">
      <c r="A54" s="9" t="s">
        <v>367</v>
      </c>
      <c r="B54" s="9" t="s">
        <v>353</v>
      </c>
      <c r="C54" s="9" t="s">
        <v>367</v>
      </c>
      <c r="D54" s="9">
        <v>2017</v>
      </c>
      <c r="E54" s="9" t="s">
        <v>2</v>
      </c>
      <c r="F54" s="9" t="s">
        <v>368</v>
      </c>
      <c r="G54" s="9" t="s">
        <v>355</v>
      </c>
      <c r="H54" s="9" t="s">
        <v>369</v>
      </c>
      <c r="I54" s="9" t="s">
        <v>59</v>
      </c>
      <c r="J54" s="9" t="s">
        <v>339</v>
      </c>
      <c r="K54" s="9">
        <v>98</v>
      </c>
      <c r="L54" s="9" t="s">
        <v>24</v>
      </c>
      <c r="M54" s="9" t="s">
        <v>42</v>
      </c>
      <c r="N54" s="9"/>
      <c r="O54" s="9" t="s">
        <v>181</v>
      </c>
      <c r="P54" s="9"/>
      <c r="Q54" s="9"/>
      <c r="R54" s="9" t="s">
        <v>98</v>
      </c>
      <c r="S54" s="9"/>
      <c r="T54" s="9" t="s">
        <v>11</v>
      </c>
      <c r="U54" s="9"/>
      <c r="V54" s="9" t="s">
        <v>2019</v>
      </c>
      <c r="W54" s="9"/>
      <c r="X54" s="9"/>
      <c r="Y54" s="9">
        <v>1</v>
      </c>
      <c r="Z54" s="9">
        <v>1</v>
      </c>
      <c r="AA54" s="9"/>
      <c r="AB54" s="9"/>
      <c r="AC54" s="9"/>
      <c r="AD54" s="9"/>
      <c r="AE54" s="9"/>
      <c r="AF54" s="9"/>
      <c r="AG54" s="9"/>
      <c r="AH54" s="2">
        <v>1</v>
      </c>
      <c r="AI54" s="9" t="s">
        <v>2032</v>
      </c>
      <c r="AJ54" s="9">
        <v>1</v>
      </c>
      <c r="AM54" s="9"/>
      <c r="AN54" s="9"/>
      <c r="AO54" s="9"/>
      <c r="AP54" s="9"/>
      <c r="AQ54" s="9">
        <v>1</v>
      </c>
      <c r="AR54" s="9"/>
      <c r="AS54" s="9"/>
      <c r="AT54" s="9"/>
      <c r="AU54" s="9"/>
      <c r="AV54" s="9"/>
      <c r="AW54" s="9" t="s">
        <v>370</v>
      </c>
      <c r="AX54" s="9" t="s">
        <v>371</v>
      </c>
      <c r="AY54" s="9"/>
      <c r="BB54" s="9" t="s">
        <v>361</v>
      </c>
      <c r="BC54" s="9"/>
      <c r="BD54" s="9"/>
      <c r="BE54" s="9"/>
      <c r="BF54" s="9"/>
      <c r="BG54" s="9" t="s">
        <v>372</v>
      </c>
      <c r="BH54" s="9"/>
      <c r="BI54" s="9"/>
      <c r="BJ54" s="9" t="s">
        <v>7</v>
      </c>
      <c r="BK54" s="9" t="s">
        <v>24</v>
      </c>
      <c r="BL54" s="9"/>
      <c r="BM54" s="9" t="s">
        <v>1871</v>
      </c>
      <c r="BN54" s="9"/>
      <c r="BO54" s="9"/>
      <c r="BP54" s="9"/>
      <c r="BQ54" s="9" t="s">
        <v>373</v>
      </c>
      <c r="BR54" s="9" t="s">
        <v>14</v>
      </c>
      <c r="BS54" s="9" t="e">
        <f>- understand the way collective action in its different forms interact with land tenure and food security
-significant and positive relationship between access to storage provided by producer organization and market access.
-it is necessary to create entrepreneurial culture in rural communities which would allow producers to better compete with other actors across the value chain.</f>
        <v>#NAME?</v>
      </c>
      <c r="BT54" s="9" t="s">
        <v>14</v>
      </c>
      <c r="BU54" s="9" t="s">
        <v>14</v>
      </c>
      <c r="BV54" s="9" t="s">
        <v>14</v>
      </c>
      <c r="BW54" s="9" t="s">
        <v>15</v>
      </c>
      <c r="BX54" s="9" t="s">
        <v>14</v>
      </c>
      <c r="BY54" s="9" t="s">
        <v>14</v>
      </c>
      <c r="BZ54" s="9" t="s">
        <v>374</v>
      </c>
      <c r="CA54" s="9" t="s">
        <v>37</v>
      </c>
      <c r="CB54" s="9" t="s">
        <v>14</v>
      </c>
      <c r="CC54" s="9" t="s">
        <v>37</v>
      </c>
      <c r="CD54" s="9">
        <v>1</v>
      </c>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row>
    <row r="55" spans="1:124" s="2" customFormat="1" ht="18.600000000000001" customHeight="1">
      <c r="A55" s="2" t="s">
        <v>1286</v>
      </c>
      <c r="B55" s="2" t="s">
        <v>1285</v>
      </c>
      <c r="C55" s="2" t="s">
        <v>1286</v>
      </c>
      <c r="D55" s="2">
        <v>2013</v>
      </c>
      <c r="E55" s="2" t="s">
        <v>2</v>
      </c>
      <c r="F55" s="2" t="s">
        <v>1287</v>
      </c>
      <c r="G55" s="2" t="s">
        <v>39</v>
      </c>
      <c r="H55" s="2" t="s">
        <v>1288</v>
      </c>
      <c r="I55" s="2" t="s">
        <v>59</v>
      </c>
      <c r="J55" s="2" t="s">
        <v>95</v>
      </c>
      <c r="K55" s="2">
        <v>300</v>
      </c>
      <c r="L55" s="2" t="s">
        <v>96</v>
      </c>
      <c r="M55" s="2" t="s">
        <v>107</v>
      </c>
      <c r="O55" s="2" t="s">
        <v>116</v>
      </c>
      <c r="R55" s="2" t="s">
        <v>44</v>
      </c>
      <c r="T55" s="2" t="s">
        <v>28</v>
      </c>
      <c r="U55" s="2" t="s">
        <v>45</v>
      </c>
      <c r="V55" s="2" t="s">
        <v>1353</v>
      </c>
      <c r="AA55" s="2">
        <v>1</v>
      </c>
      <c r="AB55" s="9">
        <v>1</v>
      </c>
      <c r="AI55" s="2" t="s">
        <v>633</v>
      </c>
      <c r="AJ55" s="2">
        <v>1</v>
      </c>
      <c r="AP55" s="9">
        <v>1</v>
      </c>
      <c r="AX55" s="2" t="s">
        <v>1289</v>
      </c>
      <c r="BG55" s="2" t="s">
        <v>32</v>
      </c>
      <c r="BH55" s="2" t="s">
        <v>1290</v>
      </c>
      <c r="BJ55" s="2" t="s">
        <v>7</v>
      </c>
      <c r="BK55" s="2" t="s">
        <v>7</v>
      </c>
      <c r="BQ55" s="2" t="s">
        <v>1291</v>
      </c>
      <c r="BR55" s="2" t="s">
        <v>1292</v>
      </c>
      <c r="BV55" s="2" t="s">
        <v>15</v>
      </c>
      <c r="BZ55" s="2" t="s">
        <v>37</v>
      </c>
      <c r="CB55" s="2" t="s">
        <v>37</v>
      </c>
      <c r="CD55" s="2">
        <v>1</v>
      </c>
    </row>
    <row r="56" spans="1:124" s="2" customFormat="1" ht="18.600000000000001" customHeight="1">
      <c r="A56" s="2" t="s">
        <v>2143</v>
      </c>
      <c r="B56" s="12" t="s">
        <v>2144</v>
      </c>
      <c r="D56" s="2">
        <v>2016</v>
      </c>
      <c r="E56" s="2" t="s">
        <v>2</v>
      </c>
      <c r="F56" s="2" t="s">
        <v>2145</v>
      </c>
      <c r="G56" s="2" t="s">
        <v>39</v>
      </c>
      <c r="H56" s="2" t="s">
        <v>974</v>
      </c>
      <c r="I56" s="2" t="s">
        <v>59</v>
      </c>
      <c r="J56" s="2" t="s">
        <v>95</v>
      </c>
      <c r="K56" s="2">
        <v>90</v>
      </c>
      <c r="L56" s="2" t="s">
        <v>7</v>
      </c>
      <c r="M56" s="2" t="s">
        <v>42</v>
      </c>
      <c r="O56" s="2" t="s">
        <v>82</v>
      </c>
      <c r="P56" s="2" t="s">
        <v>72</v>
      </c>
      <c r="Q56" s="2" t="s">
        <v>137</v>
      </c>
      <c r="R56" s="2" t="s">
        <v>44</v>
      </c>
      <c r="T56" s="2" t="s">
        <v>28</v>
      </c>
      <c r="V56" s="2" t="s">
        <v>2075</v>
      </c>
      <c r="AA56" s="2">
        <v>1</v>
      </c>
      <c r="AB56" s="9">
        <v>1</v>
      </c>
      <c r="AI56" s="2" t="s">
        <v>633</v>
      </c>
      <c r="AJ56" s="2">
        <v>1</v>
      </c>
      <c r="AP56" s="9">
        <v>1</v>
      </c>
      <c r="AX56" s="2" t="s">
        <v>975</v>
      </c>
      <c r="BC56" s="2" t="s">
        <v>1754</v>
      </c>
      <c r="BJ56" s="2" t="s">
        <v>7</v>
      </c>
      <c r="BK56" s="2" t="s">
        <v>1865</v>
      </c>
      <c r="BQ56" s="2" t="s">
        <v>2310</v>
      </c>
      <c r="BV56" s="2" t="s">
        <v>136</v>
      </c>
      <c r="BZ56" s="2" t="s">
        <v>37</v>
      </c>
      <c r="CB56" s="2" t="s">
        <v>37</v>
      </c>
      <c r="CD56" s="2">
        <v>1</v>
      </c>
    </row>
    <row r="57" spans="1:124" s="2" customFormat="1" ht="18.600000000000001" customHeight="1">
      <c r="A57" s="2" t="s">
        <v>1521</v>
      </c>
      <c r="B57" s="2" t="s">
        <v>1520</v>
      </c>
      <c r="C57" s="2" t="s">
        <v>1521</v>
      </c>
      <c r="D57" s="2">
        <v>2017</v>
      </c>
      <c r="E57" s="2" t="s">
        <v>2</v>
      </c>
      <c r="F57" s="2" t="s">
        <v>1522</v>
      </c>
      <c r="G57" s="2" t="s">
        <v>1523</v>
      </c>
      <c r="H57" s="2" t="s">
        <v>1524</v>
      </c>
      <c r="I57" s="2" t="s">
        <v>22</v>
      </c>
      <c r="J57" s="2" t="s">
        <v>720</v>
      </c>
      <c r="K57" s="2">
        <v>319</v>
      </c>
      <c r="M57" s="2" t="s">
        <v>42</v>
      </c>
      <c r="O57" s="2" t="s">
        <v>9</v>
      </c>
      <c r="P57" s="2" t="s">
        <v>357</v>
      </c>
      <c r="R57" s="2" t="s">
        <v>1706</v>
      </c>
      <c r="U57" s="2" t="s">
        <v>108</v>
      </c>
      <c r="V57" s="2" t="s">
        <v>1770</v>
      </c>
      <c r="Y57" s="2">
        <v>1</v>
      </c>
      <c r="Z57" s="2">
        <v>1</v>
      </c>
      <c r="AI57" s="2" t="s">
        <v>349</v>
      </c>
      <c r="AN57" s="2">
        <v>1</v>
      </c>
      <c r="AT57" s="2">
        <v>1</v>
      </c>
      <c r="AU57" s="2" t="s">
        <v>1951</v>
      </c>
      <c r="AV57" s="2" t="s">
        <v>1220</v>
      </c>
      <c r="BG57" s="2" t="s">
        <v>1725</v>
      </c>
      <c r="BJ57" s="2" t="s">
        <v>7</v>
      </c>
      <c r="BK57" s="2" t="s">
        <v>24</v>
      </c>
      <c r="BL57" s="2" t="s">
        <v>1885</v>
      </c>
      <c r="BQ57" s="2" t="s">
        <v>1525</v>
      </c>
      <c r="BR57" s="2" t="s">
        <v>1526</v>
      </c>
      <c r="BS57" s="2" t="e">
        <f>-the main factors expected to positively affect the success of agricultural projects is related to the involvement level of their members in associationsâ€™ activities such as training and meetings.</f>
        <v>#NAME?</v>
      </c>
      <c r="BT57" s="2" t="s">
        <v>14</v>
      </c>
      <c r="BU57" s="2" t="s">
        <v>14</v>
      </c>
      <c r="BV57" s="2" t="s">
        <v>14</v>
      </c>
      <c r="BW57" s="2" t="s">
        <v>15</v>
      </c>
      <c r="BX57" s="2" t="s">
        <v>1527</v>
      </c>
      <c r="BY57" s="2" t="s">
        <v>14</v>
      </c>
      <c r="BZ57" s="2" t="e">
        <f>-the combined effect of production-related programmes and market-oriented Interventions, can improve the level of quality, safety, traceability, and variety of small farmersâ€™ products to create and develop linkages with more high value markets that promote A safe environment, sustainable agriculture, fair trade and food security.</f>
        <v>#NAME?</v>
      </c>
      <c r="CA57" s="2" t="s">
        <v>37</v>
      </c>
      <c r="CC57" s="2" t="s">
        <v>37</v>
      </c>
      <c r="CD57" s="2">
        <v>1</v>
      </c>
    </row>
    <row r="58" spans="1:124" s="2" customFormat="1" ht="18.600000000000001" customHeight="1">
      <c r="A58" s="12" t="s">
        <v>2134</v>
      </c>
      <c r="B58" s="2" t="s">
        <v>399</v>
      </c>
      <c r="C58" s="12" t="s">
        <v>2134</v>
      </c>
      <c r="D58" s="2">
        <v>2010</v>
      </c>
      <c r="E58" s="2" t="s">
        <v>2</v>
      </c>
      <c r="F58" s="2" t="s">
        <v>400</v>
      </c>
      <c r="G58" s="2" t="s">
        <v>39</v>
      </c>
      <c r="H58" s="2" t="s">
        <v>401</v>
      </c>
      <c r="I58" s="2" t="s">
        <v>274</v>
      </c>
      <c r="K58" s="2">
        <v>80</v>
      </c>
      <c r="L58" s="2" t="s">
        <v>203</v>
      </c>
      <c r="M58" s="2" t="s">
        <v>8</v>
      </c>
      <c r="O58" s="2" t="s">
        <v>246</v>
      </c>
      <c r="Q58" s="2" t="s">
        <v>137</v>
      </c>
      <c r="R58" s="2" t="s">
        <v>138</v>
      </c>
      <c r="T58" s="2" t="s">
        <v>11</v>
      </c>
      <c r="U58" s="2" t="s">
        <v>29</v>
      </c>
      <c r="V58" s="2" t="s">
        <v>2043</v>
      </c>
      <c r="AB58" s="2">
        <v>1</v>
      </c>
      <c r="AC58" s="2">
        <v>1</v>
      </c>
      <c r="AI58" s="2" t="s">
        <v>349</v>
      </c>
      <c r="AN58" s="2">
        <v>1</v>
      </c>
      <c r="AY58" s="2" t="s">
        <v>402</v>
      </c>
      <c r="BG58" s="2" t="s">
        <v>1749</v>
      </c>
      <c r="BJ58" s="2" t="s">
        <v>61</v>
      </c>
      <c r="BK58" s="2" t="s">
        <v>136</v>
      </c>
      <c r="BQ58" s="2" t="s">
        <v>403</v>
      </c>
      <c r="BV58" s="2" t="s">
        <v>15</v>
      </c>
      <c r="BY58" s="2" t="s">
        <v>404</v>
      </c>
      <c r="BZ58" s="2" t="s">
        <v>37</v>
      </c>
      <c r="CB58" s="2" t="s">
        <v>37</v>
      </c>
      <c r="CD58" s="2">
        <v>1</v>
      </c>
    </row>
    <row r="59" spans="1:124" s="2" customFormat="1" ht="18.600000000000001" customHeight="1">
      <c r="A59" s="2" t="s">
        <v>2269</v>
      </c>
      <c r="B59" s="2" t="s">
        <v>2270</v>
      </c>
      <c r="C59" s="2" t="s">
        <v>2269</v>
      </c>
      <c r="D59" s="2">
        <v>2013</v>
      </c>
      <c r="E59" s="2" t="s">
        <v>736</v>
      </c>
      <c r="F59" s="2" t="s">
        <v>2271</v>
      </c>
      <c r="G59" s="2" t="s">
        <v>39</v>
      </c>
      <c r="I59" s="2" t="s">
        <v>5</v>
      </c>
      <c r="J59" s="2" t="s">
        <v>23</v>
      </c>
      <c r="L59" s="2" t="s">
        <v>61</v>
      </c>
      <c r="M59" s="2" t="s">
        <v>8</v>
      </c>
      <c r="O59" s="2" t="s">
        <v>246</v>
      </c>
      <c r="Q59" s="2" t="s">
        <v>137</v>
      </c>
      <c r="R59" s="2" t="s">
        <v>138</v>
      </c>
      <c r="T59" s="2" t="s">
        <v>11</v>
      </c>
      <c r="U59" s="2" t="s">
        <v>45</v>
      </c>
      <c r="V59" s="2" t="s">
        <v>2041</v>
      </c>
      <c r="W59" s="2">
        <v>1</v>
      </c>
      <c r="X59" s="2">
        <v>1</v>
      </c>
      <c r="Y59" s="2">
        <v>1</v>
      </c>
      <c r="AA59" s="2">
        <v>1</v>
      </c>
      <c r="AC59" s="2">
        <v>1</v>
      </c>
      <c r="AI59" s="2" t="s">
        <v>2108</v>
      </c>
      <c r="AJ59" s="2">
        <v>1</v>
      </c>
      <c r="AL59" s="2">
        <v>1</v>
      </c>
      <c r="AN59" s="2">
        <v>1</v>
      </c>
      <c r="BG59" s="2" t="s">
        <v>1733</v>
      </c>
      <c r="BJ59" s="2" t="s">
        <v>7</v>
      </c>
      <c r="BK59" s="2" t="s">
        <v>1865</v>
      </c>
      <c r="BL59" s="2" t="s">
        <v>1862</v>
      </c>
      <c r="BQ59" s="2" t="s">
        <v>2311</v>
      </c>
      <c r="BV59" s="2" t="s">
        <v>15</v>
      </c>
      <c r="BZ59" s="2" t="s">
        <v>16</v>
      </c>
      <c r="CA59" s="2" t="s">
        <v>1065</v>
      </c>
      <c r="CB59" s="2" t="s">
        <v>54</v>
      </c>
      <c r="CD59" s="2">
        <v>3</v>
      </c>
    </row>
    <row r="60" spans="1:124" s="2" customFormat="1" ht="18.600000000000001" customHeight="1">
      <c r="A60" s="2" t="s">
        <v>1376</v>
      </c>
      <c r="B60" s="2" t="s">
        <v>2428</v>
      </c>
      <c r="C60" s="2" t="s">
        <v>1376</v>
      </c>
      <c r="D60" s="2">
        <v>2009</v>
      </c>
      <c r="E60" s="2" t="s">
        <v>2</v>
      </c>
      <c r="F60" s="23" t="s">
        <v>2429</v>
      </c>
      <c r="G60" s="2" t="s">
        <v>39</v>
      </c>
      <c r="H60" s="2" t="s">
        <v>135</v>
      </c>
      <c r="I60" s="2" t="s">
        <v>59</v>
      </c>
      <c r="J60" s="2" t="s">
        <v>60</v>
      </c>
      <c r="K60" s="2" t="s">
        <v>2260</v>
      </c>
      <c r="L60" s="2" t="s">
        <v>61</v>
      </c>
      <c r="M60" s="2" t="s">
        <v>8</v>
      </c>
      <c r="O60" s="2" t="s">
        <v>246</v>
      </c>
      <c r="Q60" s="2" t="s">
        <v>137</v>
      </c>
      <c r="R60" s="2" t="s">
        <v>138</v>
      </c>
      <c r="S60" s="2" t="s">
        <v>2233</v>
      </c>
      <c r="T60" s="2" t="s">
        <v>28</v>
      </c>
      <c r="U60" s="2" t="s">
        <v>172</v>
      </c>
      <c r="V60" s="2" t="s">
        <v>1767</v>
      </c>
      <c r="W60" s="2">
        <v>1</v>
      </c>
      <c r="AG60" s="2">
        <v>1</v>
      </c>
      <c r="AI60" s="2" t="s">
        <v>30</v>
      </c>
      <c r="AP60" s="2">
        <v>1</v>
      </c>
      <c r="AX60" s="2" t="s">
        <v>1917</v>
      </c>
      <c r="BJ60" s="2" t="s">
        <v>7</v>
      </c>
      <c r="BK60" s="2" t="s">
        <v>7</v>
      </c>
      <c r="BQ60" s="2" t="s">
        <v>1082</v>
      </c>
      <c r="BV60" s="2" t="s">
        <v>15</v>
      </c>
      <c r="BZ60" s="2" t="s">
        <v>37</v>
      </c>
      <c r="CB60" s="2" t="s">
        <v>37</v>
      </c>
      <c r="CD60" s="2">
        <v>1</v>
      </c>
    </row>
    <row r="61" spans="1:124" s="2" customFormat="1" ht="18.600000000000001" customHeight="1">
      <c r="A61" s="9" t="s">
        <v>767</v>
      </c>
      <c r="B61" s="9" t="s">
        <v>766</v>
      </c>
      <c r="C61" s="9" t="s">
        <v>767</v>
      </c>
      <c r="D61" s="9">
        <v>2014</v>
      </c>
      <c r="E61" s="9" t="s">
        <v>2</v>
      </c>
      <c r="F61" s="9" t="s">
        <v>768</v>
      </c>
      <c r="G61" s="9" t="s">
        <v>221</v>
      </c>
      <c r="H61" s="9" t="s">
        <v>769</v>
      </c>
      <c r="I61" s="9" t="s">
        <v>59</v>
      </c>
      <c r="J61" s="9" t="s">
        <v>95</v>
      </c>
      <c r="K61" s="9">
        <v>382</v>
      </c>
      <c r="L61" s="9" t="s">
        <v>136</v>
      </c>
      <c r="M61" s="9" t="s">
        <v>107</v>
      </c>
      <c r="N61" s="9"/>
      <c r="O61" s="9" t="s">
        <v>82</v>
      </c>
      <c r="P61" s="9" t="s">
        <v>72</v>
      </c>
      <c r="Q61" s="9" t="s">
        <v>137</v>
      </c>
      <c r="R61" s="9" t="s">
        <v>138</v>
      </c>
      <c r="S61" s="9"/>
      <c r="T61" s="9" t="s">
        <v>11</v>
      </c>
      <c r="U61" s="9" t="s">
        <v>108</v>
      </c>
      <c r="V61" s="9" t="s">
        <v>1782</v>
      </c>
      <c r="W61" s="9">
        <v>1</v>
      </c>
      <c r="X61" s="9">
        <v>1</v>
      </c>
      <c r="Y61" s="9">
        <v>1</v>
      </c>
      <c r="Z61" s="9"/>
      <c r="AA61" s="9">
        <v>1</v>
      </c>
      <c r="AB61" s="9"/>
      <c r="AC61" s="9"/>
      <c r="AD61" s="9"/>
      <c r="AE61" s="9"/>
      <c r="AF61" s="9"/>
      <c r="AG61" s="9"/>
      <c r="AI61" s="9" t="s">
        <v>100</v>
      </c>
      <c r="AJ61" s="2">
        <v>1</v>
      </c>
      <c r="AM61" s="9"/>
      <c r="AN61" s="9">
        <v>1</v>
      </c>
      <c r="AO61" s="9"/>
      <c r="AP61" s="9"/>
      <c r="AQ61" s="9"/>
      <c r="AR61" s="9"/>
      <c r="AS61" s="9"/>
      <c r="AT61" s="9"/>
      <c r="AU61" s="9"/>
      <c r="AV61" s="9"/>
      <c r="AW61" s="9"/>
      <c r="AX61" s="9"/>
      <c r="AY61" s="9"/>
      <c r="BB61" s="9"/>
      <c r="BC61" s="9"/>
      <c r="BD61" s="9"/>
      <c r="BE61" s="9"/>
      <c r="BF61" s="9"/>
      <c r="BG61" s="9"/>
      <c r="BH61" s="9"/>
      <c r="BI61" s="9"/>
      <c r="BJ61" s="9" t="s">
        <v>7</v>
      </c>
      <c r="BK61" s="9" t="s">
        <v>1865</v>
      </c>
      <c r="BL61" s="9"/>
      <c r="BM61" s="9"/>
      <c r="BN61" s="9"/>
      <c r="BO61" s="9"/>
      <c r="BP61" s="9"/>
      <c r="BQ61" s="9" t="s">
        <v>770</v>
      </c>
      <c r="BR61" s="9" t="s">
        <v>771</v>
      </c>
      <c r="BS61" s="16" t="s">
        <v>772</v>
      </c>
      <c r="BT61" s="9"/>
      <c r="BU61" s="9"/>
      <c r="BV61" s="9"/>
      <c r="BW61" s="9" t="s">
        <v>15</v>
      </c>
      <c r="BX61" s="9"/>
      <c r="BY61" s="9"/>
      <c r="BZ61" s="9"/>
      <c r="CA61" s="9" t="s">
        <v>37</v>
      </c>
      <c r="CB61" s="9"/>
      <c r="CC61" s="9" t="s">
        <v>37</v>
      </c>
      <c r="CD61" s="9">
        <v>1</v>
      </c>
      <c r="CE61" s="9"/>
      <c r="CF61" s="9"/>
      <c r="CG61" s="9"/>
      <c r="CH61" s="9"/>
      <c r="CI61" s="9"/>
      <c r="CJ61" s="9"/>
      <c r="CK61" s="9"/>
      <c r="CL61" s="9"/>
      <c r="CM61" s="9"/>
      <c r="CN61" s="9"/>
      <c r="CO61" s="9"/>
      <c r="CP61" s="9"/>
      <c r="CQ61" s="9"/>
      <c r="CR61" s="9"/>
      <c r="CS61" s="9"/>
      <c r="CT61" s="9"/>
      <c r="CU61" s="9"/>
    </row>
    <row r="62" spans="1:124" s="2" customFormat="1" ht="18.600000000000001" customHeight="1">
      <c r="A62" s="2" t="s">
        <v>2146</v>
      </c>
      <c r="B62" s="12" t="s">
        <v>2148</v>
      </c>
      <c r="C62" s="2" t="s">
        <v>774</v>
      </c>
      <c r="D62" s="2">
        <v>2017</v>
      </c>
      <c r="E62" s="2" t="s">
        <v>2</v>
      </c>
      <c r="F62" s="2" t="s">
        <v>2147</v>
      </c>
      <c r="G62" s="2" t="s">
        <v>221</v>
      </c>
      <c r="H62" s="2" t="s">
        <v>776</v>
      </c>
      <c r="I62" s="2" t="s">
        <v>22</v>
      </c>
      <c r="J62" s="2" t="s">
        <v>777</v>
      </c>
      <c r="K62" s="2">
        <v>200</v>
      </c>
      <c r="L62" s="2" t="s">
        <v>24</v>
      </c>
      <c r="M62" s="2" t="s">
        <v>8</v>
      </c>
      <c r="O62" s="2" t="s">
        <v>246</v>
      </c>
      <c r="Q62" s="2" t="s">
        <v>137</v>
      </c>
      <c r="R62" s="2" t="s">
        <v>138</v>
      </c>
      <c r="T62" s="2" t="s">
        <v>28</v>
      </c>
      <c r="V62" s="2" t="s">
        <v>1805</v>
      </c>
      <c r="W62" s="2">
        <v>1</v>
      </c>
      <c r="X62" s="2">
        <v>1</v>
      </c>
      <c r="Y62" s="2">
        <v>1</v>
      </c>
      <c r="Z62" s="2">
        <v>1</v>
      </c>
      <c r="AA62" s="2">
        <v>1</v>
      </c>
      <c r="AI62" s="2" t="s">
        <v>47</v>
      </c>
      <c r="AJ62" s="2">
        <v>1</v>
      </c>
      <c r="AS62" s="2">
        <v>1</v>
      </c>
      <c r="AU62" s="2" t="s">
        <v>1933</v>
      </c>
      <c r="AV62" s="2" t="s">
        <v>783</v>
      </c>
      <c r="BG62" s="2" t="s">
        <v>48</v>
      </c>
      <c r="BJ62" s="2" t="s">
        <v>7</v>
      </c>
      <c r="BK62" s="2" t="s">
        <v>1865</v>
      </c>
      <c r="BQ62" s="2" t="s">
        <v>779</v>
      </c>
      <c r="BS62" s="2" t="e">
        <f>-training, demonstrations, and educational tours can improve knowledge of farmers about legume-based technologies.</f>
        <v>#NAME?</v>
      </c>
      <c r="BT62" s="2" t="s">
        <v>780</v>
      </c>
      <c r="BU62" s="2" t="s">
        <v>781</v>
      </c>
      <c r="BV62" s="2" t="e">
        <f>-greater participation of farmers in the production of improved forage crops needs to be promoted
-Farmer-to-Farmer extension and demonstration at the Farmerâ€™s training Center could be successful methods to promote improved forages.
-adequate technical skills on planning manure waste management need to be adopted by smallholder dairy producers to handle the manure-related problems effectively in the stall-feeding system.
                                                                                                                                                                                                                                                                Controlled crossbreeding and planned manure management could help to meet the challenges and make the dairy production sustainable at farm level.</f>
        <v>#NAME?</v>
      </c>
      <c r="BW62" s="2" t="s">
        <v>15</v>
      </c>
      <c r="BX62" s="2" t="s">
        <v>14</v>
      </c>
      <c r="BY62" s="2" t="s">
        <v>14</v>
      </c>
      <c r="BZ62" s="2" t="s">
        <v>782</v>
      </c>
      <c r="CA62" s="2" t="s">
        <v>37</v>
      </c>
      <c r="CC62" s="2" t="s">
        <v>37</v>
      </c>
      <c r="CD62" s="2">
        <v>1</v>
      </c>
    </row>
    <row r="63" spans="1:124" s="2" customFormat="1" ht="18.600000000000001" customHeight="1">
      <c r="A63" s="2" t="s">
        <v>257</v>
      </c>
      <c r="B63" s="2" t="s">
        <v>256</v>
      </c>
      <c r="C63" s="2" t="s">
        <v>257</v>
      </c>
      <c r="D63" s="2">
        <v>2013</v>
      </c>
      <c r="E63" s="2" t="s">
        <v>2</v>
      </c>
      <c r="F63" s="2" t="s">
        <v>258</v>
      </c>
      <c r="G63" s="2" t="s">
        <v>39</v>
      </c>
      <c r="H63" s="2" t="s">
        <v>153</v>
      </c>
      <c r="I63" s="2" t="s">
        <v>59</v>
      </c>
      <c r="J63" s="2" t="s">
        <v>60</v>
      </c>
      <c r="K63" s="2">
        <v>1475</v>
      </c>
      <c r="L63" s="2" t="s">
        <v>203</v>
      </c>
      <c r="M63" s="2" t="s">
        <v>42</v>
      </c>
      <c r="O63" s="2" t="s">
        <v>9</v>
      </c>
      <c r="R63" s="2" t="s">
        <v>259</v>
      </c>
      <c r="T63" s="2" t="s">
        <v>28</v>
      </c>
      <c r="V63" s="2" t="s">
        <v>462</v>
      </c>
      <c r="X63" s="2">
        <v>1</v>
      </c>
      <c r="Y63" s="2">
        <v>1</v>
      </c>
      <c r="AI63" s="2" t="s">
        <v>100</v>
      </c>
      <c r="AJ63" s="2">
        <v>1</v>
      </c>
      <c r="AN63" s="2">
        <v>1</v>
      </c>
      <c r="AS63" s="2">
        <v>1</v>
      </c>
      <c r="AU63" s="2" t="s">
        <v>1949</v>
      </c>
      <c r="AV63" s="2" t="s">
        <v>1950</v>
      </c>
      <c r="AX63" s="2" t="s">
        <v>260</v>
      </c>
      <c r="AY63" s="2" t="s">
        <v>2312</v>
      </c>
      <c r="BG63" s="2" t="s">
        <v>48</v>
      </c>
      <c r="BJ63" s="2" t="s">
        <v>7</v>
      </c>
      <c r="BK63" s="2" t="s">
        <v>24</v>
      </c>
      <c r="BV63" s="2" t="s">
        <v>15</v>
      </c>
      <c r="BW63" s="2" t="s">
        <v>261</v>
      </c>
      <c r="BY63" s="2" t="s">
        <v>2313</v>
      </c>
      <c r="BZ63" s="2" t="s">
        <v>37</v>
      </c>
      <c r="CA63" s="2" t="s">
        <v>262</v>
      </c>
      <c r="CB63" s="2" t="s">
        <v>37</v>
      </c>
      <c r="CD63" s="2">
        <v>1</v>
      </c>
    </row>
    <row r="64" spans="1:124" s="2" customFormat="1" ht="25.5" customHeight="1">
      <c r="A64" s="9" t="s">
        <v>257</v>
      </c>
      <c r="B64" s="9" t="s">
        <v>309</v>
      </c>
      <c r="C64" s="9" t="s">
        <v>257</v>
      </c>
      <c r="D64" s="9">
        <v>2013</v>
      </c>
      <c r="E64" s="9" t="s">
        <v>2</v>
      </c>
      <c r="F64" s="9" t="s">
        <v>310</v>
      </c>
      <c r="G64" s="9" t="s">
        <v>39</v>
      </c>
      <c r="H64" s="9" t="s">
        <v>311</v>
      </c>
      <c r="I64" s="9" t="s">
        <v>59</v>
      </c>
      <c r="J64" s="9" t="s">
        <v>60</v>
      </c>
      <c r="K64" s="9">
        <v>1410</v>
      </c>
      <c r="L64" s="9" t="s">
        <v>203</v>
      </c>
      <c r="M64" s="9" t="s">
        <v>42</v>
      </c>
      <c r="N64" s="9"/>
      <c r="O64" s="9" t="s">
        <v>9</v>
      </c>
      <c r="P64" s="9"/>
      <c r="Q64" s="9"/>
      <c r="R64" s="9" t="s">
        <v>44</v>
      </c>
      <c r="S64" s="9"/>
      <c r="T64" s="9" t="s">
        <v>28</v>
      </c>
      <c r="U64" s="9" t="s">
        <v>29</v>
      </c>
      <c r="V64" s="9" t="s">
        <v>1763</v>
      </c>
      <c r="W64" s="9"/>
      <c r="X64" s="9"/>
      <c r="Y64" s="9"/>
      <c r="Z64" s="9"/>
      <c r="AA64" s="9">
        <v>1</v>
      </c>
      <c r="AB64" s="9"/>
      <c r="AC64" s="9"/>
      <c r="AD64" s="9"/>
      <c r="AE64" s="9"/>
      <c r="AF64" s="9"/>
      <c r="AG64" s="9"/>
      <c r="AH64" s="9"/>
      <c r="AI64" s="9" t="s">
        <v>196</v>
      </c>
      <c r="AJ64" s="9"/>
      <c r="AK64" s="9">
        <v>1</v>
      </c>
      <c r="AL64" s="9"/>
      <c r="AM64" s="9"/>
      <c r="AN64" s="9"/>
      <c r="AO64" s="9"/>
      <c r="AP64" s="9"/>
      <c r="AQ64" s="9"/>
      <c r="AR64" s="9"/>
      <c r="AS64" s="9"/>
      <c r="AT64" s="9"/>
      <c r="AU64" s="9"/>
      <c r="AV64" s="9"/>
      <c r="AW64" s="9" t="s">
        <v>312</v>
      </c>
      <c r="AX64" s="9" t="s">
        <v>313</v>
      </c>
      <c r="AY64" s="9"/>
      <c r="AZ64" s="9"/>
      <c r="BA64" s="9"/>
      <c r="BB64" s="9"/>
      <c r="BC64" s="9"/>
      <c r="BD64" s="9"/>
      <c r="BE64" s="9"/>
      <c r="BF64" s="9"/>
      <c r="BG64" s="9"/>
      <c r="BH64" s="9"/>
      <c r="BI64" s="9"/>
      <c r="BJ64" s="9" t="s">
        <v>7</v>
      </c>
      <c r="BK64" s="9" t="s">
        <v>7</v>
      </c>
      <c r="BL64" s="9"/>
      <c r="BM64" s="9"/>
      <c r="BN64" s="9"/>
      <c r="BO64" s="9"/>
      <c r="BP64" s="9"/>
      <c r="BQ64" s="9"/>
      <c r="BR64" s="9"/>
      <c r="BS64" s="9"/>
      <c r="BT64" s="9"/>
      <c r="BU64" s="9"/>
      <c r="BV64" s="9" t="s">
        <v>15</v>
      </c>
      <c r="BW64" s="9" t="s">
        <v>314</v>
      </c>
      <c r="BX64" s="9"/>
      <c r="BY64" s="9" t="s">
        <v>2314</v>
      </c>
      <c r="BZ64" s="9" t="s">
        <v>37</v>
      </c>
      <c r="CA64" s="9"/>
      <c r="CB64" s="9" t="s">
        <v>37</v>
      </c>
      <c r="CC64" s="9"/>
      <c r="CD64" s="9">
        <v>1</v>
      </c>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row>
    <row r="65" spans="1:130" s="2" customFormat="1" ht="25.5" customHeight="1">
      <c r="A65" s="2" t="s">
        <v>1476</v>
      </c>
      <c r="B65" s="2" t="s">
        <v>1475</v>
      </c>
      <c r="C65" s="2" t="s">
        <v>1476</v>
      </c>
      <c r="D65" s="2">
        <v>2009</v>
      </c>
      <c r="E65" s="2" t="s">
        <v>2</v>
      </c>
      <c r="F65" s="2" t="s">
        <v>1477</v>
      </c>
      <c r="G65" s="2" t="s">
        <v>39</v>
      </c>
      <c r="H65" s="2" t="s">
        <v>1482</v>
      </c>
      <c r="I65" s="2" t="s">
        <v>59</v>
      </c>
      <c r="J65" s="2" t="s">
        <v>95</v>
      </c>
      <c r="K65" s="2">
        <v>187</v>
      </c>
      <c r="L65" s="2" t="s">
        <v>24</v>
      </c>
      <c r="M65" s="2" t="s">
        <v>107</v>
      </c>
      <c r="O65" s="2" t="s">
        <v>82</v>
      </c>
      <c r="Q65" s="2" t="s">
        <v>137</v>
      </c>
      <c r="R65" s="2" t="s">
        <v>138</v>
      </c>
      <c r="T65" s="2" t="s">
        <v>28</v>
      </c>
      <c r="U65" s="2" t="s">
        <v>108</v>
      </c>
      <c r="V65" s="2" t="s">
        <v>462</v>
      </c>
      <c r="X65" s="2">
        <v>1</v>
      </c>
      <c r="Y65" s="2">
        <v>1</v>
      </c>
      <c r="AI65" s="2" t="s">
        <v>47</v>
      </c>
      <c r="AJ65" s="9">
        <v>1</v>
      </c>
      <c r="BG65" s="2" t="s">
        <v>1739</v>
      </c>
      <c r="BJ65" s="9" t="s">
        <v>7</v>
      </c>
      <c r="BK65" s="9" t="s">
        <v>7</v>
      </c>
      <c r="BQ65" s="2" t="s">
        <v>1483</v>
      </c>
      <c r="BV65" s="2" t="s">
        <v>15</v>
      </c>
      <c r="BZ65" s="2" t="s">
        <v>37</v>
      </c>
      <c r="CB65" s="2" t="s">
        <v>37</v>
      </c>
      <c r="CD65" s="2">
        <v>1</v>
      </c>
    </row>
    <row r="66" spans="1:130" s="2" customFormat="1" ht="18.600000000000001" customHeight="1">
      <c r="A66" s="2" t="s">
        <v>814</v>
      </c>
      <c r="B66" s="2" t="s">
        <v>813</v>
      </c>
      <c r="C66" s="2" t="s">
        <v>814</v>
      </c>
      <c r="D66" s="2">
        <v>2018</v>
      </c>
      <c r="E66" s="2" t="s">
        <v>2</v>
      </c>
      <c r="F66" s="2" t="s">
        <v>815</v>
      </c>
      <c r="G66" s="2" t="s">
        <v>39</v>
      </c>
      <c r="H66" s="2" t="s">
        <v>816</v>
      </c>
      <c r="I66" s="2" t="s">
        <v>5</v>
      </c>
      <c r="J66" s="2" t="s">
        <v>23</v>
      </c>
      <c r="L66" s="2" t="s">
        <v>7</v>
      </c>
      <c r="M66" s="2" t="s">
        <v>42</v>
      </c>
      <c r="O66" s="2" t="s">
        <v>9</v>
      </c>
      <c r="P66" s="2" t="s">
        <v>223</v>
      </c>
      <c r="R66" s="2" t="s">
        <v>332</v>
      </c>
      <c r="T66" s="2" t="s">
        <v>11</v>
      </c>
      <c r="U66" s="2" t="s">
        <v>45</v>
      </c>
      <c r="V66" s="2" t="s">
        <v>2036</v>
      </c>
      <c r="X66" s="9">
        <v>1</v>
      </c>
      <c r="Z66" s="2">
        <v>1</v>
      </c>
      <c r="AI66" s="2" t="s">
        <v>1913</v>
      </c>
      <c r="AM66" s="2">
        <v>1</v>
      </c>
      <c r="AX66" s="2" t="s">
        <v>1912</v>
      </c>
      <c r="BG66" s="2" t="s">
        <v>1735</v>
      </c>
      <c r="BJ66" s="2" t="s">
        <v>7</v>
      </c>
      <c r="BK66" s="2" t="s">
        <v>24</v>
      </c>
      <c r="BL66" s="2" t="s">
        <v>1862</v>
      </c>
      <c r="BQ66" s="2" t="s">
        <v>817</v>
      </c>
      <c r="BS66" s="2" t="s">
        <v>14</v>
      </c>
      <c r="BT66" s="2" t="s">
        <v>14</v>
      </c>
      <c r="BU66" s="2" t="s">
        <v>14</v>
      </c>
      <c r="BV66" s="2" t="s">
        <v>15</v>
      </c>
      <c r="BW66" s="2" t="s">
        <v>14</v>
      </c>
      <c r="BX66" s="2" t="s">
        <v>14</v>
      </c>
      <c r="BY66" s="2" t="s">
        <v>818</v>
      </c>
      <c r="BZ66" s="2" t="s">
        <v>54</v>
      </c>
      <c r="CB66" s="2" t="s">
        <v>37</v>
      </c>
      <c r="CD66" s="2">
        <v>2</v>
      </c>
    </row>
    <row r="67" spans="1:130" s="2" customFormat="1" ht="18.600000000000001" customHeight="1">
      <c r="A67" s="9" t="s">
        <v>774</v>
      </c>
      <c r="B67" s="9" t="s">
        <v>773</v>
      </c>
      <c r="C67" s="9" t="s">
        <v>774</v>
      </c>
      <c r="D67" s="9">
        <v>2018</v>
      </c>
      <c r="E67" s="9" t="s">
        <v>2</v>
      </c>
      <c r="F67" s="9" t="s">
        <v>775</v>
      </c>
      <c r="G67" s="9" t="s">
        <v>221</v>
      </c>
      <c r="H67" s="9" t="s">
        <v>776</v>
      </c>
      <c r="I67" s="9" t="s">
        <v>22</v>
      </c>
      <c r="J67" s="9" t="s">
        <v>777</v>
      </c>
      <c r="K67" s="9">
        <v>200</v>
      </c>
      <c r="L67" s="9" t="s">
        <v>24</v>
      </c>
      <c r="M67" s="9" t="s">
        <v>8</v>
      </c>
      <c r="N67" s="9"/>
      <c r="O67" s="9" t="s">
        <v>246</v>
      </c>
      <c r="P67" s="9"/>
      <c r="Q67" s="9" t="s">
        <v>137</v>
      </c>
      <c r="R67" s="9" t="s">
        <v>138</v>
      </c>
      <c r="S67" s="9"/>
      <c r="T67" s="9" t="s">
        <v>11</v>
      </c>
      <c r="U67" s="9"/>
      <c r="V67" s="9" t="s">
        <v>2044</v>
      </c>
      <c r="W67" s="9">
        <v>1</v>
      </c>
      <c r="X67" s="9">
        <v>1</v>
      </c>
      <c r="Y67" s="9">
        <v>1</v>
      </c>
      <c r="Z67" s="9">
        <v>1</v>
      </c>
      <c r="AA67" s="9">
        <v>1</v>
      </c>
      <c r="AB67" s="9"/>
      <c r="AC67" s="9"/>
      <c r="AD67" s="9"/>
      <c r="AE67" s="9"/>
      <c r="AF67" s="9"/>
      <c r="AG67" s="9"/>
      <c r="AH67" s="9"/>
      <c r="AI67" s="9" t="s">
        <v>47</v>
      </c>
      <c r="AJ67" s="9">
        <v>1</v>
      </c>
      <c r="AK67" s="9"/>
      <c r="AL67" s="9"/>
      <c r="AM67" s="9"/>
      <c r="AN67" s="9"/>
      <c r="AO67" s="9"/>
      <c r="AP67" s="9"/>
      <c r="AQ67" s="9"/>
      <c r="AR67" s="9"/>
      <c r="AS67" s="9">
        <v>1</v>
      </c>
      <c r="AT67" s="9"/>
      <c r="AU67" s="9" t="s">
        <v>1933</v>
      </c>
      <c r="AV67" s="9" t="s">
        <v>778</v>
      </c>
      <c r="AW67" s="9"/>
      <c r="AX67" s="9"/>
      <c r="AY67" s="9"/>
      <c r="AZ67" s="9"/>
      <c r="BA67" s="9"/>
      <c r="BB67" s="9"/>
      <c r="BC67" s="9"/>
      <c r="BD67" s="9"/>
      <c r="BE67" s="9"/>
      <c r="BF67" s="9"/>
      <c r="BG67" s="9" t="s">
        <v>1727</v>
      </c>
      <c r="BH67" s="9"/>
      <c r="BI67" s="9"/>
      <c r="BJ67" s="9" t="s">
        <v>7</v>
      </c>
      <c r="BK67" s="9" t="s">
        <v>1865</v>
      </c>
      <c r="BL67" s="9"/>
      <c r="BM67" s="9"/>
      <c r="BN67" s="9"/>
      <c r="BO67" s="9"/>
      <c r="BP67" s="9"/>
      <c r="BQ67" s="9" t="s">
        <v>779</v>
      </c>
      <c r="BR67" s="9"/>
      <c r="BS67" s="9" t="e">
        <f>-training, demonstrations, and educational tours can improve knowledge of farmers about legume-based technologies.</f>
        <v>#NAME?</v>
      </c>
      <c r="BT67" s="9" t="s">
        <v>780</v>
      </c>
      <c r="BU67" s="9" t="s">
        <v>781</v>
      </c>
      <c r="BV67" s="9" t="e">
        <f>-greater participation of farmers in the production of improved forage crops needs to be promoted
-Farmer-to-Farmer extension and demonstration at the Farmerâ€™s training Center could be successful methods to promote improved forages.
-adequate technical skills on planning manure waste management need to be adopted by smallholder dairy producers to handle the manure-related problems effectively in the stall-feeding system.
                                                                                                                                                                                                                                                                Controlled crossbreeding and planned manure management could help to meet the challenges and make the dairy production sustainable at farm level.</f>
        <v>#NAME?</v>
      </c>
      <c r="BW67" s="9" t="s">
        <v>136</v>
      </c>
      <c r="BX67" s="9" t="s">
        <v>14</v>
      </c>
      <c r="BY67" s="9" t="s">
        <v>14</v>
      </c>
      <c r="BZ67" s="9" t="s">
        <v>782</v>
      </c>
      <c r="CA67" s="9" t="s">
        <v>37</v>
      </c>
      <c r="CB67" s="9"/>
      <c r="CC67" s="9" t="s">
        <v>37</v>
      </c>
      <c r="CD67" s="9">
        <v>1</v>
      </c>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row>
    <row r="68" spans="1:130" s="2" customFormat="1" ht="18.600000000000001" customHeight="1">
      <c r="A68" s="2" t="s">
        <v>1623</v>
      </c>
      <c r="B68" s="2" t="s">
        <v>1622</v>
      </c>
      <c r="C68" s="2" t="s">
        <v>1623</v>
      </c>
      <c r="D68" s="2">
        <v>2019</v>
      </c>
      <c r="E68" s="2" t="s">
        <v>2</v>
      </c>
      <c r="F68" s="2" t="s">
        <v>1624</v>
      </c>
      <c r="G68" s="2" t="s">
        <v>188</v>
      </c>
      <c r="H68" s="2" t="s">
        <v>1625</v>
      </c>
      <c r="I68" s="2" t="s">
        <v>59</v>
      </c>
      <c r="J68" s="2" t="s">
        <v>60</v>
      </c>
      <c r="K68" s="2">
        <v>240</v>
      </c>
      <c r="L68" s="2" t="s">
        <v>61</v>
      </c>
      <c r="M68" s="2" t="s">
        <v>42</v>
      </c>
      <c r="O68" s="2" t="s">
        <v>9</v>
      </c>
      <c r="R68" s="2" t="s">
        <v>2229</v>
      </c>
      <c r="T68" s="2" t="s">
        <v>11</v>
      </c>
      <c r="U68" s="2" t="s">
        <v>29</v>
      </c>
      <c r="V68" s="2" t="s">
        <v>2059</v>
      </c>
      <c r="AC68" s="2">
        <v>1</v>
      </c>
      <c r="AD68" s="2">
        <v>1</v>
      </c>
      <c r="AS68" s="2">
        <v>1</v>
      </c>
      <c r="AU68" s="2" t="s">
        <v>1933</v>
      </c>
      <c r="AV68" s="2" t="s">
        <v>825</v>
      </c>
      <c r="BG68" s="2" t="s">
        <v>1748</v>
      </c>
      <c r="BJ68" s="2" t="s">
        <v>7</v>
      </c>
      <c r="BK68" s="2" t="s">
        <v>24</v>
      </c>
      <c r="BT68" s="2" t="s">
        <v>2315</v>
      </c>
      <c r="BV68" s="11" t="s">
        <v>1626</v>
      </c>
      <c r="BW68" s="2" t="s">
        <v>15</v>
      </c>
      <c r="BZ68" s="2" t="s">
        <v>2316</v>
      </c>
      <c r="CA68" s="2" t="s">
        <v>37</v>
      </c>
      <c r="CC68" s="2" t="s">
        <v>37</v>
      </c>
      <c r="CD68" s="2">
        <v>1</v>
      </c>
    </row>
    <row r="69" spans="1:130" s="2" customFormat="1" ht="18.600000000000001" customHeight="1">
      <c r="A69" s="2" t="s">
        <v>2149</v>
      </c>
      <c r="B69" s="12" t="s">
        <v>2152</v>
      </c>
      <c r="C69" s="2" t="s">
        <v>2149</v>
      </c>
      <c r="D69" s="2">
        <v>2008</v>
      </c>
      <c r="E69" s="2" t="s">
        <v>2150</v>
      </c>
      <c r="F69" s="2" t="s">
        <v>2151</v>
      </c>
      <c r="G69" s="2" t="s">
        <v>221</v>
      </c>
      <c r="H69" s="2" t="s">
        <v>459</v>
      </c>
      <c r="I69" s="2" t="s">
        <v>59</v>
      </c>
      <c r="J69" s="2" t="s">
        <v>95</v>
      </c>
      <c r="K69" s="2">
        <v>100</v>
      </c>
      <c r="L69" s="2" t="s">
        <v>24</v>
      </c>
      <c r="M69" s="2" t="s">
        <v>8</v>
      </c>
      <c r="O69" s="2" t="s">
        <v>246</v>
      </c>
      <c r="Q69" s="2" t="s">
        <v>137</v>
      </c>
      <c r="R69" s="2" t="s">
        <v>2230</v>
      </c>
      <c r="S69" s="2" t="s">
        <v>2231</v>
      </c>
      <c r="T69" s="2" t="s">
        <v>11</v>
      </c>
      <c r="U69" s="2" t="s">
        <v>45</v>
      </c>
      <c r="V69" s="2" t="s">
        <v>1820</v>
      </c>
      <c r="X69" s="2">
        <v>1</v>
      </c>
      <c r="Y69" s="2">
        <v>1</v>
      </c>
      <c r="AI69" s="2" t="s">
        <v>2001</v>
      </c>
      <c r="AK69" s="2">
        <v>1</v>
      </c>
      <c r="AN69" s="9">
        <v>1</v>
      </c>
      <c r="AX69" s="2" t="s">
        <v>460</v>
      </c>
      <c r="BJ69" s="9" t="s">
        <v>7</v>
      </c>
      <c r="BK69" s="9" t="s">
        <v>1865</v>
      </c>
      <c r="BQ69" s="2" t="s">
        <v>2317</v>
      </c>
      <c r="BR69" s="2" t="s">
        <v>2318</v>
      </c>
      <c r="BS69" s="11" t="s">
        <v>2319</v>
      </c>
      <c r="BW69" s="2" t="s">
        <v>15</v>
      </c>
      <c r="CA69" s="2" t="s">
        <v>37</v>
      </c>
      <c r="CC69" s="2" t="s">
        <v>37</v>
      </c>
      <c r="CD69" s="2">
        <v>1</v>
      </c>
    </row>
    <row r="70" spans="1:130" s="2" customFormat="1" ht="18.600000000000001" customHeight="1">
      <c r="A70" s="2" t="s">
        <v>503</v>
      </c>
      <c r="B70" s="2" t="s">
        <v>502</v>
      </c>
      <c r="C70" s="2" t="s">
        <v>503</v>
      </c>
      <c r="D70" s="2">
        <v>2018</v>
      </c>
      <c r="E70" s="2" t="s">
        <v>2</v>
      </c>
      <c r="F70" s="2" t="s">
        <v>504</v>
      </c>
      <c r="G70" s="2" t="s">
        <v>179</v>
      </c>
      <c r="H70" s="2" t="s">
        <v>505</v>
      </c>
      <c r="I70" s="2" t="s">
        <v>22</v>
      </c>
      <c r="J70" s="2" t="s">
        <v>95</v>
      </c>
      <c r="K70" s="2">
        <v>400</v>
      </c>
      <c r="L70" s="2" t="s">
        <v>24</v>
      </c>
      <c r="M70" s="2" t="s">
        <v>42</v>
      </c>
      <c r="O70" s="2" t="s">
        <v>9</v>
      </c>
      <c r="P70" s="2" t="s">
        <v>204</v>
      </c>
      <c r="R70" s="2" t="s">
        <v>98</v>
      </c>
      <c r="T70" s="2" t="s">
        <v>11</v>
      </c>
      <c r="U70" s="2" t="s">
        <v>29</v>
      </c>
      <c r="V70" s="2" t="s">
        <v>462</v>
      </c>
      <c r="X70" s="2">
        <v>1</v>
      </c>
      <c r="Y70" s="2">
        <v>1</v>
      </c>
      <c r="AI70" s="2" t="s">
        <v>806</v>
      </c>
      <c r="AM70" s="2">
        <v>1</v>
      </c>
      <c r="AY70" s="2" t="s">
        <v>14</v>
      </c>
      <c r="BB70" s="2" t="s">
        <v>14</v>
      </c>
      <c r="BG70" s="2" t="s">
        <v>32</v>
      </c>
      <c r="BH70" s="2" t="s">
        <v>506</v>
      </c>
      <c r="BJ70" s="2" t="s">
        <v>7</v>
      </c>
      <c r="BK70" s="2" t="s">
        <v>24</v>
      </c>
      <c r="BQ70" s="2" t="s">
        <v>2320</v>
      </c>
      <c r="BR70" s="2" t="s">
        <v>507</v>
      </c>
      <c r="BS70" s="2" t="e">
        <f>-First improving market conditions in rural cassava farming communities is necessary to increase farmersâ€™ participation in the direct marketing channel.
-Farmer access to communication assets such as mobile phones, radio sets and TV sets as well as transport assets, mainly vehicles and motorbikes needs to be encouraged.</f>
        <v>#NAME?</v>
      </c>
      <c r="BT70" s="2" t="s">
        <v>14</v>
      </c>
      <c r="BU70" s="2" t="s">
        <v>14</v>
      </c>
      <c r="BV70" s="11" t="s">
        <v>508</v>
      </c>
      <c r="BW70" s="2" t="s">
        <v>15</v>
      </c>
      <c r="BX70" s="2" t="s">
        <v>14</v>
      </c>
      <c r="BY70" s="2" t="s">
        <v>14</v>
      </c>
      <c r="BZ70" s="2" t="s">
        <v>2321</v>
      </c>
      <c r="CA70" s="2" t="s">
        <v>37</v>
      </c>
      <c r="CC70" s="2" t="s">
        <v>37</v>
      </c>
      <c r="CD70" s="2">
        <v>1</v>
      </c>
    </row>
    <row r="71" spans="1:130" s="2" customFormat="1" ht="18.600000000000001" customHeight="1">
      <c r="A71" s="2" t="s">
        <v>1124</v>
      </c>
      <c r="B71" s="2" t="s">
        <v>1123</v>
      </c>
      <c r="C71" s="2" t="s">
        <v>1124</v>
      </c>
      <c r="D71" s="2">
        <v>2012</v>
      </c>
      <c r="E71" s="2" t="s">
        <v>2</v>
      </c>
      <c r="F71" s="2" t="s">
        <v>1125</v>
      </c>
      <c r="G71" s="2" t="s">
        <v>297</v>
      </c>
      <c r="I71" s="2" t="s">
        <v>22</v>
      </c>
      <c r="J71" s="2" t="s">
        <v>23</v>
      </c>
      <c r="K71" s="2">
        <v>80</v>
      </c>
      <c r="L71" s="2" t="s">
        <v>7</v>
      </c>
      <c r="M71" s="2" t="s">
        <v>540</v>
      </c>
      <c r="O71" s="2" t="s">
        <v>82</v>
      </c>
      <c r="P71" s="2" t="s">
        <v>72</v>
      </c>
      <c r="Q71" s="2" t="s">
        <v>410</v>
      </c>
      <c r="R71" s="2" t="s">
        <v>2232</v>
      </c>
      <c r="S71" s="2" t="s">
        <v>138</v>
      </c>
      <c r="T71" s="2" t="s">
        <v>11</v>
      </c>
      <c r="U71" s="2" t="s">
        <v>172</v>
      </c>
      <c r="V71" s="2" t="s">
        <v>1800</v>
      </c>
      <c r="AA71" s="2">
        <v>1</v>
      </c>
      <c r="AD71" s="2">
        <v>1</v>
      </c>
      <c r="AI71" s="2" t="s">
        <v>236</v>
      </c>
      <c r="AK71" s="2">
        <v>1</v>
      </c>
      <c r="AN71" s="9">
        <v>1</v>
      </c>
      <c r="AS71" s="9">
        <v>1</v>
      </c>
      <c r="AU71" s="2" t="s">
        <v>1933</v>
      </c>
      <c r="AV71" s="2" t="s">
        <v>1220</v>
      </c>
      <c r="BB71" s="2" t="s">
        <v>1126</v>
      </c>
      <c r="BG71" s="2" t="s">
        <v>2322</v>
      </c>
      <c r="BJ71" s="2" t="s">
        <v>24</v>
      </c>
      <c r="BK71" s="2" t="s">
        <v>24</v>
      </c>
      <c r="BL71" s="2" t="s">
        <v>1862</v>
      </c>
      <c r="BM71" s="2" t="s">
        <v>1860</v>
      </c>
      <c r="BQ71" s="2" t="s">
        <v>1127</v>
      </c>
      <c r="BR71" s="2" t="s">
        <v>1128</v>
      </c>
      <c r="BS71" s="11" t="s">
        <v>1129</v>
      </c>
      <c r="BT71" s="2" t="s">
        <v>14</v>
      </c>
      <c r="BU71" s="2" t="s">
        <v>1130</v>
      </c>
      <c r="BV71" s="2" t="s">
        <v>1131</v>
      </c>
      <c r="BW71" s="2" t="s">
        <v>15</v>
      </c>
      <c r="BX71" s="2" t="s">
        <v>2323</v>
      </c>
      <c r="BY71" s="2" t="s">
        <v>2323</v>
      </c>
      <c r="BZ71" s="2" t="s">
        <v>1132</v>
      </c>
      <c r="CA71" s="2" t="s">
        <v>37</v>
      </c>
      <c r="CC71" s="2" t="s">
        <v>37</v>
      </c>
      <c r="CD71" s="2">
        <v>1</v>
      </c>
    </row>
    <row r="72" spans="1:130" s="2" customFormat="1" ht="18.600000000000001" customHeight="1">
      <c r="A72" s="2" t="s">
        <v>2153</v>
      </c>
      <c r="B72" s="12" t="s">
        <v>2155</v>
      </c>
      <c r="C72" s="2" t="s">
        <v>2153</v>
      </c>
      <c r="D72" s="2">
        <v>2014</v>
      </c>
      <c r="E72" s="2" t="s">
        <v>2</v>
      </c>
      <c r="F72" s="2" t="s">
        <v>2154</v>
      </c>
      <c r="G72" s="2" t="s">
        <v>39</v>
      </c>
      <c r="H72" s="2" t="s">
        <v>643</v>
      </c>
      <c r="I72" s="2" t="s">
        <v>59</v>
      </c>
      <c r="J72" s="2" t="s">
        <v>6</v>
      </c>
      <c r="K72" s="2">
        <v>60</v>
      </c>
      <c r="L72" s="2" t="s">
        <v>203</v>
      </c>
      <c r="M72" s="2" t="s">
        <v>8</v>
      </c>
      <c r="O72" s="2" t="s">
        <v>246</v>
      </c>
      <c r="Q72" s="2" t="s">
        <v>137</v>
      </c>
      <c r="R72" s="2" t="s">
        <v>138</v>
      </c>
      <c r="T72" s="2" t="s">
        <v>28</v>
      </c>
      <c r="U72" s="2" t="s">
        <v>29</v>
      </c>
      <c r="V72" s="2" t="s">
        <v>514</v>
      </c>
      <c r="X72" s="2">
        <v>1</v>
      </c>
      <c r="Y72" s="2">
        <v>1</v>
      </c>
      <c r="AI72" s="2" t="s">
        <v>633</v>
      </c>
      <c r="AJ72" s="2">
        <v>1</v>
      </c>
      <c r="AP72" s="9">
        <v>1</v>
      </c>
      <c r="AX72" s="2" t="s">
        <v>1655</v>
      </c>
      <c r="AY72" s="2" t="s">
        <v>1656</v>
      </c>
      <c r="BJ72" s="2" t="s">
        <v>7</v>
      </c>
      <c r="BK72" s="2" t="s">
        <v>24</v>
      </c>
      <c r="BQ72" s="2" t="s">
        <v>1657</v>
      </c>
      <c r="BV72" s="2" t="s">
        <v>15</v>
      </c>
      <c r="BY72" s="2" t="s">
        <v>1658</v>
      </c>
      <c r="BZ72" s="2" t="s">
        <v>37</v>
      </c>
      <c r="CB72" s="2" t="s">
        <v>37</v>
      </c>
      <c r="CD72" s="2">
        <v>1</v>
      </c>
    </row>
    <row r="73" spans="1:130" s="2" customFormat="1" ht="18.600000000000001" customHeight="1">
      <c r="A73" s="2" t="s">
        <v>18</v>
      </c>
      <c r="B73" s="2" t="s">
        <v>17</v>
      </c>
      <c r="C73" s="2" t="s">
        <v>18</v>
      </c>
      <c r="D73" s="2">
        <v>2015</v>
      </c>
      <c r="E73" s="2" t="s">
        <v>2</v>
      </c>
      <c r="F73" s="2" t="s">
        <v>19</v>
      </c>
      <c r="G73" s="2" t="s">
        <v>20</v>
      </c>
      <c r="H73" s="2" t="s">
        <v>21</v>
      </c>
      <c r="I73" s="2" t="s">
        <v>22</v>
      </c>
      <c r="J73" s="2" t="s">
        <v>23</v>
      </c>
      <c r="K73" s="2">
        <v>224</v>
      </c>
      <c r="L73" s="2" t="s">
        <v>24</v>
      </c>
      <c r="M73" s="2" t="s">
        <v>25</v>
      </c>
      <c r="N73" s="2" t="s">
        <v>26</v>
      </c>
      <c r="O73" s="2" t="s">
        <v>27</v>
      </c>
      <c r="R73" s="2" t="s">
        <v>2234</v>
      </c>
      <c r="S73" s="2" t="s">
        <v>2233</v>
      </c>
      <c r="T73" s="2" t="s">
        <v>28</v>
      </c>
      <c r="U73" s="2" t="s">
        <v>29</v>
      </c>
      <c r="V73" s="2" t="s">
        <v>1783</v>
      </c>
      <c r="X73" s="2">
        <v>1</v>
      </c>
      <c r="AB73" s="2">
        <v>1</v>
      </c>
      <c r="AI73" s="2" t="s">
        <v>30</v>
      </c>
      <c r="AP73" s="2">
        <v>1</v>
      </c>
      <c r="AX73" s="2" t="s">
        <v>31</v>
      </c>
      <c r="BG73" s="2" t="s">
        <v>32</v>
      </c>
      <c r="BH73" s="2" t="s">
        <v>1713</v>
      </c>
      <c r="BJ73" s="2" t="s">
        <v>7</v>
      </c>
      <c r="BK73" s="2" t="s">
        <v>1865</v>
      </c>
      <c r="BQ73" s="2" t="s">
        <v>33</v>
      </c>
      <c r="BR73" s="2" t="s">
        <v>34</v>
      </c>
      <c r="BS73" s="2" t="e">
        <f>- Promotion of cooperatives models in business have helped women enhance their social status and break social barriers in local communities</f>
        <v>#NAME?</v>
      </c>
      <c r="BT73" s="2" t="s">
        <v>14</v>
      </c>
      <c r="BU73" s="2" t="s">
        <v>14</v>
      </c>
      <c r="BV73" s="2" t="s">
        <v>14</v>
      </c>
      <c r="BW73" s="2" t="s">
        <v>15</v>
      </c>
      <c r="BX73" s="2" t="s">
        <v>35</v>
      </c>
      <c r="BY73" s="2" t="s">
        <v>14</v>
      </c>
      <c r="BZ73" s="2" t="s">
        <v>36</v>
      </c>
      <c r="CA73" s="2" t="s">
        <v>37</v>
      </c>
      <c r="CC73" s="2" t="s">
        <v>37</v>
      </c>
      <c r="CD73" s="2">
        <v>1</v>
      </c>
      <c r="DH73" s="10"/>
      <c r="DI73" s="10"/>
      <c r="DJ73" s="10"/>
      <c r="DK73" s="10"/>
      <c r="DL73" s="10"/>
    </row>
    <row r="74" spans="1:130" s="2" customFormat="1" ht="18.600000000000001" customHeight="1">
      <c r="A74" s="2" t="s">
        <v>735</v>
      </c>
      <c r="B74" s="2" t="s">
        <v>734</v>
      </c>
      <c r="C74" s="2" t="s">
        <v>735</v>
      </c>
      <c r="D74" s="2">
        <v>2010</v>
      </c>
      <c r="E74" s="2" t="s">
        <v>736</v>
      </c>
      <c r="F74" s="2" t="s">
        <v>737</v>
      </c>
      <c r="G74" s="2" t="s">
        <v>601</v>
      </c>
      <c r="H74" s="2" t="s">
        <v>738</v>
      </c>
      <c r="I74" s="2" t="s">
        <v>5</v>
      </c>
      <c r="J74" s="2" t="s">
        <v>6</v>
      </c>
      <c r="K74" s="2">
        <v>45</v>
      </c>
      <c r="L74" s="2" t="s">
        <v>96</v>
      </c>
      <c r="M74" s="2" t="s">
        <v>42</v>
      </c>
      <c r="O74" s="2" t="s">
        <v>9</v>
      </c>
      <c r="P74" s="2" t="s">
        <v>739</v>
      </c>
      <c r="R74" s="2" t="s">
        <v>98</v>
      </c>
      <c r="T74" s="2" t="s">
        <v>11</v>
      </c>
      <c r="V74" s="2" t="s">
        <v>2018</v>
      </c>
      <c r="W74" s="2">
        <v>1</v>
      </c>
      <c r="X74" s="2">
        <v>1</v>
      </c>
      <c r="AA74" s="2">
        <v>0</v>
      </c>
      <c r="AE74" s="2">
        <v>1</v>
      </c>
      <c r="AI74" s="2" t="s">
        <v>2027</v>
      </c>
      <c r="AK74" s="2">
        <v>1</v>
      </c>
      <c r="AL74" s="2">
        <v>1</v>
      </c>
      <c r="AN74" s="2">
        <v>1</v>
      </c>
      <c r="AX74" s="2" t="s">
        <v>740</v>
      </c>
      <c r="BB74" s="2" t="s">
        <v>2324</v>
      </c>
      <c r="BG74" s="2" t="s">
        <v>1732</v>
      </c>
      <c r="BJ74" s="9" t="s">
        <v>7</v>
      </c>
      <c r="BK74" s="9" t="s">
        <v>24</v>
      </c>
      <c r="BS74" s="2" t="s">
        <v>741</v>
      </c>
      <c r="BW74" s="2" t="s">
        <v>15</v>
      </c>
      <c r="CA74" s="2" t="s">
        <v>16</v>
      </c>
      <c r="CB74" s="2" t="s">
        <v>742</v>
      </c>
      <c r="CC74" s="2" t="s">
        <v>16</v>
      </c>
      <c r="CD74" s="2">
        <v>3</v>
      </c>
    </row>
    <row r="75" spans="1:130" s="2" customFormat="1" ht="18.600000000000001" customHeight="1">
      <c r="A75" s="2" t="s">
        <v>152</v>
      </c>
      <c r="B75" s="2" t="s">
        <v>151</v>
      </c>
      <c r="C75" s="2" t="s">
        <v>152</v>
      </c>
      <c r="D75" s="2">
        <v>2013</v>
      </c>
      <c r="E75" s="2" t="s">
        <v>2</v>
      </c>
      <c r="F75" s="2" t="s">
        <v>142</v>
      </c>
      <c r="G75" s="2" t="s">
        <v>39</v>
      </c>
      <c r="H75" s="2" t="s">
        <v>153</v>
      </c>
      <c r="I75" s="2" t="s">
        <v>59</v>
      </c>
      <c r="J75" s="2" t="s">
        <v>41</v>
      </c>
      <c r="M75" s="2" t="s">
        <v>42</v>
      </c>
      <c r="O75" s="2" t="s">
        <v>9</v>
      </c>
      <c r="P75" s="2" t="s">
        <v>154</v>
      </c>
      <c r="R75" s="2" t="s">
        <v>10</v>
      </c>
      <c r="T75" s="2" t="s">
        <v>11</v>
      </c>
      <c r="U75" s="2" t="s">
        <v>29</v>
      </c>
      <c r="V75" s="2" t="s">
        <v>1764</v>
      </c>
      <c r="W75" s="2">
        <v>1</v>
      </c>
      <c r="X75" s="2">
        <v>1</v>
      </c>
      <c r="Y75" s="2">
        <v>1</v>
      </c>
      <c r="AI75" s="2" t="s">
        <v>1910</v>
      </c>
      <c r="AJ75" s="9">
        <v>1</v>
      </c>
      <c r="AX75" s="2" t="s">
        <v>300</v>
      </c>
      <c r="AY75" s="2" t="s">
        <v>156</v>
      </c>
      <c r="BG75" s="2" t="s">
        <v>32</v>
      </c>
      <c r="BH75" s="2" t="s">
        <v>157</v>
      </c>
      <c r="BJ75" s="2" t="s">
        <v>7</v>
      </c>
      <c r="BK75" s="2" t="s">
        <v>1865</v>
      </c>
      <c r="BM75" s="2" t="s">
        <v>1891</v>
      </c>
      <c r="BQ75" s="2" t="s">
        <v>158</v>
      </c>
      <c r="BR75" s="2" t="s">
        <v>159</v>
      </c>
      <c r="BV75" s="2" t="s">
        <v>15</v>
      </c>
      <c r="BW75" s="2" t="s">
        <v>160</v>
      </c>
      <c r="BY75" s="2" t="s">
        <v>161</v>
      </c>
      <c r="BZ75" s="2" t="s">
        <v>54</v>
      </c>
      <c r="CA75" s="2" t="s">
        <v>162</v>
      </c>
      <c r="CB75" s="2" t="s">
        <v>37</v>
      </c>
      <c r="CD75" s="2">
        <v>1</v>
      </c>
    </row>
    <row r="76" spans="1:130" s="2" customFormat="1" ht="18.600000000000001" customHeight="1">
      <c r="A76" s="2" t="s">
        <v>1448</v>
      </c>
      <c r="B76" s="2" t="s">
        <v>1447</v>
      </c>
      <c r="C76" s="2" t="s">
        <v>1448</v>
      </c>
      <c r="D76" s="2">
        <v>2003</v>
      </c>
      <c r="E76" s="2" t="s">
        <v>2</v>
      </c>
      <c r="F76" s="2" t="s">
        <v>1449</v>
      </c>
      <c r="G76" s="2" t="s">
        <v>4</v>
      </c>
      <c r="I76" s="2" t="s">
        <v>59</v>
      </c>
      <c r="O76" s="2" t="s">
        <v>27</v>
      </c>
      <c r="R76" s="2" t="s">
        <v>98</v>
      </c>
      <c r="T76" s="2" t="s">
        <v>28</v>
      </c>
      <c r="U76" s="2" t="s">
        <v>108</v>
      </c>
      <c r="V76" s="2" t="s">
        <v>1771</v>
      </c>
      <c r="Y76" s="2">
        <v>1</v>
      </c>
      <c r="Z76" s="2">
        <v>1</v>
      </c>
      <c r="AB76" s="2">
        <v>1</v>
      </c>
      <c r="AI76" s="2" t="s">
        <v>1910</v>
      </c>
      <c r="AJ76" s="9">
        <v>1</v>
      </c>
      <c r="AX76" s="2" t="s">
        <v>1929</v>
      </c>
      <c r="BG76" s="2" t="s">
        <v>1738</v>
      </c>
      <c r="BJ76" s="9" t="s">
        <v>7</v>
      </c>
      <c r="BK76" s="9" t="s">
        <v>24</v>
      </c>
      <c r="BQ76" s="2" t="s">
        <v>1450</v>
      </c>
      <c r="BR76" s="2" t="s">
        <v>1451</v>
      </c>
      <c r="BW76" s="2" t="s">
        <v>15</v>
      </c>
      <c r="CA76" s="2" t="s">
        <v>37</v>
      </c>
      <c r="CC76" s="2" t="s">
        <v>37</v>
      </c>
      <c r="CD76" s="2">
        <v>1</v>
      </c>
    </row>
    <row r="77" spans="1:130" s="2" customFormat="1" ht="18.600000000000001" customHeight="1">
      <c r="A77" s="9" t="s">
        <v>562</v>
      </c>
      <c r="B77" s="9" t="s">
        <v>561</v>
      </c>
      <c r="C77" s="9" t="s">
        <v>562</v>
      </c>
      <c r="D77" s="9">
        <v>2012</v>
      </c>
      <c r="E77" s="9" t="s">
        <v>2</v>
      </c>
      <c r="F77" s="9" t="s">
        <v>563</v>
      </c>
      <c r="G77" s="9" t="s">
        <v>221</v>
      </c>
      <c r="H77" s="9" t="s">
        <v>564</v>
      </c>
      <c r="I77" s="9" t="s">
        <v>59</v>
      </c>
      <c r="J77" s="9" t="s">
        <v>95</v>
      </c>
      <c r="K77" s="9">
        <v>251</v>
      </c>
      <c r="L77" s="9" t="s">
        <v>24</v>
      </c>
      <c r="M77" s="9" t="s">
        <v>107</v>
      </c>
      <c r="N77" s="9"/>
      <c r="O77" s="9" t="s">
        <v>82</v>
      </c>
      <c r="P77" s="9" t="s">
        <v>72</v>
      </c>
      <c r="Q77" s="9"/>
      <c r="R77" s="9" t="s">
        <v>2220</v>
      </c>
      <c r="S77" s="9" t="s">
        <v>2235</v>
      </c>
      <c r="T77" s="9" t="s">
        <v>11</v>
      </c>
      <c r="U77" s="9" t="s">
        <v>172</v>
      </c>
      <c r="V77" s="9" t="s">
        <v>2009</v>
      </c>
      <c r="W77" s="9"/>
      <c r="X77" s="9"/>
      <c r="Y77" s="9"/>
      <c r="Z77" s="9">
        <v>1</v>
      </c>
      <c r="AA77" s="9"/>
      <c r="AB77" s="9"/>
      <c r="AC77" s="9">
        <v>0</v>
      </c>
      <c r="AD77" s="9">
        <v>1</v>
      </c>
      <c r="AE77" s="9"/>
      <c r="AF77" s="9"/>
      <c r="AG77" s="9"/>
      <c r="AI77" s="9" t="s">
        <v>110</v>
      </c>
      <c r="AL77" s="2">
        <v>1</v>
      </c>
      <c r="AN77" s="2">
        <v>1</v>
      </c>
      <c r="AS77" s="2">
        <v>1</v>
      </c>
      <c r="AU77" s="2" t="s">
        <v>1933</v>
      </c>
      <c r="AV77" s="9" t="s">
        <v>565</v>
      </c>
      <c r="AW77" s="9"/>
      <c r="AX77" s="9"/>
      <c r="AY77" s="9"/>
      <c r="BB77" s="9"/>
      <c r="BC77" s="9"/>
      <c r="BD77" s="9"/>
      <c r="BE77" s="9"/>
      <c r="BF77" s="9"/>
      <c r="BG77" s="9" t="s">
        <v>2325</v>
      </c>
      <c r="BH77" s="9"/>
      <c r="BI77" s="9"/>
      <c r="BJ77" s="9" t="s">
        <v>96</v>
      </c>
      <c r="BK77" s="9" t="s">
        <v>24</v>
      </c>
      <c r="BL77" s="9"/>
      <c r="BM77" s="9"/>
      <c r="BN77" s="9"/>
      <c r="BO77" s="9"/>
      <c r="BP77" s="9"/>
      <c r="BQ77" s="9" t="s">
        <v>566</v>
      </c>
      <c r="BR77" s="9" t="s">
        <v>2326</v>
      </c>
      <c r="BS77" s="16" t="s">
        <v>2327</v>
      </c>
      <c r="BT77" s="9"/>
      <c r="BU77" s="9"/>
      <c r="BV77" s="9"/>
      <c r="BW77" s="9" t="s">
        <v>15</v>
      </c>
      <c r="BX77" s="9"/>
      <c r="BY77" s="9"/>
      <c r="BZ77" s="9"/>
      <c r="CA77" s="9" t="s">
        <v>37</v>
      </c>
      <c r="CB77" s="9"/>
      <c r="CC77" s="9" t="s">
        <v>37</v>
      </c>
      <c r="CD77" s="9">
        <v>1</v>
      </c>
      <c r="CE77" s="9"/>
      <c r="CF77" s="9"/>
      <c r="CG77" s="9"/>
      <c r="CH77" s="9"/>
      <c r="CI77" s="9"/>
      <c r="CJ77" s="9"/>
      <c r="CK77" s="9"/>
      <c r="CL77" s="9"/>
      <c r="CM77" s="9"/>
      <c r="CN77" s="9"/>
      <c r="CO77" s="9"/>
      <c r="CP77" s="9"/>
      <c r="CQ77" s="9"/>
      <c r="CR77" s="9"/>
      <c r="CS77" s="9"/>
      <c r="CT77" s="9"/>
    </row>
    <row r="78" spans="1:130" s="2" customFormat="1" ht="18.600000000000001" customHeight="1">
      <c r="A78" s="2" t="s">
        <v>391</v>
      </c>
      <c r="B78" s="2" t="s">
        <v>390</v>
      </c>
      <c r="C78" s="2" t="s">
        <v>391</v>
      </c>
      <c r="D78" s="2">
        <v>2018</v>
      </c>
      <c r="E78" s="2" t="s">
        <v>2</v>
      </c>
      <c r="F78" s="2" t="s">
        <v>392</v>
      </c>
      <c r="G78" s="2" t="s">
        <v>39</v>
      </c>
      <c r="H78" s="2" t="s">
        <v>393</v>
      </c>
      <c r="I78" s="2" t="s">
        <v>59</v>
      </c>
      <c r="J78" s="2" t="s">
        <v>95</v>
      </c>
      <c r="K78" s="2">
        <v>150</v>
      </c>
      <c r="L78" s="2" t="s">
        <v>24</v>
      </c>
      <c r="M78" s="2" t="s">
        <v>107</v>
      </c>
      <c r="O78" s="2" t="s">
        <v>82</v>
      </c>
      <c r="P78" s="2" t="s">
        <v>72</v>
      </c>
      <c r="Q78" s="2" t="s">
        <v>137</v>
      </c>
      <c r="R78" s="2" t="s">
        <v>44</v>
      </c>
      <c r="T78" s="2" t="s">
        <v>28</v>
      </c>
      <c r="U78" s="2" t="s">
        <v>45</v>
      </c>
      <c r="V78" s="2" t="s">
        <v>394</v>
      </c>
      <c r="Z78" s="2">
        <v>1</v>
      </c>
      <c r="AA78" s="2">
        <v>1</v>
      </c>
      <c r="AB78" s="2">
        <v>1</v>
      </c>
      <c r="AI78" s="2" t="s">
        <v>2072</v>
      </c>
      <c r="AJ78" s="9">
        <v>1</v>
      </c>
      <c r="AP78" s="2">
        <v>1</v>
      </c>
      <c r="BJ78" s="2" t="s">
        <v>7</v>
      </c>
      <c r="BK78" s="2" t="s">
        <v>1865</v>
      </c>
      <c r="BR78" s="2" t="s">
        <v>395</v>
      </c>
      <c r="BV78" s="2" t="s">
        <v>15</v>
      </c>
      <c r="BZ78" s="2" t="s">
        <v>37</v>
      </c>
      <c r="CB78" s="2" t="s">
        <v>37</v>
      </c>
      <c r="CD78" s="2">
        <v>1</v>
      </c>
    </row>
    <row r="79" spans="1:130" s="2" customFormat="1" ht="18.600000000000001" customHeight="1">
      <c r="A79" s="9" t="s">
        <v>391</v>
      </c>
      <c r="B79" s="9" t="s">
        <v>1240</v>
      </c>
      <c r="C79" s="9" t="s">
        <v>391</v>
      </c>
      <c r="D79" s="9">
        <v>2018</v>
      </c>
      <c r="E79" s="9" t="s">
        <v>2</v>
      </c>
      <c r="F79" s="9" t="s">
        <v>392</v>
      </c>
      <c r="G79" s="9" t="s">
        <v>39</v>
      </c>
      <c r="H79" s="9" t="s">
        <v>393</v>
      </c>
      <c r="I79" s="9" t="s">
        <v>59</v>
      </c>
      <c r="J79" s="9" t="s">
        <v>95</v>
      </c>
      <c r="K79" s="9">
        <v>178</v>
      </c>
      <c r="L79" s="9" t="s">
        <v>24</v>
      </c>
      <c r="M79" s="9" t="s">
        <v>8</v>
      </c>
      <c r="N79" s="9"/>
      <c r="O79" s="9" t="s">
        <v>246</v>
      </c>
      <c r="P79" s="9"/>
      <c r="Q79" s="9" t="s">
        <v>137</v>
      </c>
      <c r="R79" s="9" t="s">
        <v>10</v>
      </c>
      <c r="S79" s="9"/>
      <c r="T79" s="9" t="s">
        <v>11</v>
      </c>
      <c r="U79" s="9" t="s">
        <v>172</v>
      </c>
      <c r="V79" s="9" t="s">
        <v>1833</v>
      </c>
      <c r="W79" s="9">
        <v>1</v>
      </c>
      <c r="X79" s="9">
        <v>1</v>
      </c>
      <c r="Y79" s="9">
        <v>1</v>
      </c>
      <c r="Z79" s="9">
        <v>1</v>
      </c>
      <c r="AA79" s="9"/>
      <c r="AB79" s="9"/>
      <c r="AC79" s="9"/>
      <c r="AD79" s="9"/>
      <c r="AE79" s="9"/>
      <c r="AF79" s="9"/>
      <c r="AG79" s="9"/>
      <c r="AH79" s="9">
        <v>1</v>
      </c>
      <c r="AI79" s="9" t="s">
        <v>1241</v>
      </c>
      <c r="AJ79" s="9">
        <v>1</v>
      </c>
      <c r="AK79" s="9"/>
      <c r="AL79" s="9"/>
      <c r="AM79" s="9">
        <v>1</v>
      </c>
      <c r="AN79" s="9"/>
      <c r="AO79" s="9">
        <v>1</v>
      </c>
      <c r="AP79" s="9"/>
      <c r="AQ79" s="9"/>
      <c r="AR79" s="9"/>
      <c r="AS79" s="9"/>
      <c r="AT79" s="9"/>
      <c r="AU79" s="9"/>
      <c r="AV79" s="9"/>
      <c r="AW79" s="9"/>
      <c r="AX79" s="9" t="s">
        <v>1242</v>
      </c>
      <c r="AY79" s="9"/>
      <c r="AZ79" s="9"/>
      <c r="BA79" s="9"/>
      <c r="BB79" s="9"/>
      <c r="BC79" s="9"/>
      <c r="BD79" s="9"/>
      <c r="BE79" s="9"/>
      <c r="BF79" s="9" t="s">
        <v>1757</v>
      </c>
      <c r="BG79" s="9" t="s">
        <v>101</v>
      </c>
      <c r="BH79" s="9"/>
      <c r="BI79" s="9"/>
      <c r="BJ79" s="9" t="s">
        <v>7</v>
      </c>
      <c r="BK79" s="9" t="s">
        <v>1865</v>
      </c>
      <c r="BL79" s="9"/>
      <c r="BM79" s="9"/>
      <c r="BN79" s="9"/>
      <c r="BO79" s="9"/>
      <c r="BP79" s="9"/>
      <c r="BQ79" s="9"/>
      <c r="BR79" s="9"/>
      <c r="BS79" s="9"/>
      <c r="BT79" s="9"/>
      <c r="BU79" s="9"/>
      <c r="BV79" s="9" t="s">
        <v>15</v>
      </c>
      <c r="BW79" s="9"/>
      <c r="BX79" s="9"/>
      <c r="BY79" s="9"/>
      <c r="BZ79" s="9" t="s">
        <v>37</v>
      </c>
      <c r="CA79" s="9"/>
      <c r="CB79" s="9" t="s">
        <v>37</v>
      </c>
      <c r="CC79" s="9"/>
      <c r="CD79" s="9">
        <v>1</v>
      </c>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row>
    <row r="80" spans="1:130" s="2" customFormat="1" ht="18.600000000000001" customHeight="1">
      <c r="A80" s="2" t="s">
        <v>689</v>
      </c>
      <c r="B80" s="2" t="s">
        <v>688</v>
      </c>
      <c r="C80" s="2" t="s">
        <v>689</v>
      </c>
      <c r="D80" s="2">
        <v>2012</v>
      </c>
      <c r="E80" s="2" t="s">
        <v>2</v>
      </c>
      <c r="F80" s="2" t="s">
        <v>690</v>
      </c>
      <c r="G80" s="2" t="s">
        <v>79</v>
      </c>
      <c r="I80" s="2" t="s">
        <v>59</v>
      </c>
      <c r="J80" s="2" t="s">
        <v>23</v>
      </c>
      <c r="K80" s="2">
        <v>187</v>
      </c>
      <c r="L80" s="2" t="s">
        <v>24</v>
      </c>
      <c r="M80" s="2" t="s">
        <v>42</v>
      </c>
      <c r="O80" s="2" t="s">
        <v>9</v>
      </c>
      <c r="P80" s="2" t="s">
        <v>298</v>
      </c>
      <c r="R80" s="2" t="s">
        <v>2222</v>
      </c>
      <c r="S80" s="2" t="s">
        <v>10</v>
      </c>
      <c r="T80" s="2" t="s">
        <v>11</v>
      </c>
      <c r="U80" s="2" t="s">
        <v>45</v>
      </c>
      <c r="V80" s="2" t="s">
        <v>2024</v>
      </c>
      <c r="X80" s="2">
        <v>1</v>
      </c>
      <c r="Y80" s="2">
        <v>1</v>
      </c>
      <c r="AB80" s="2">
        <v>1</v>
      </c>
      <c r="AE80" s="2">
        <v>1</v>
      </c>
      <c r="AI80" s="2" t="s">
        <v>236</v>
      </c>
      <c r="AK80" s="2">
        <v>1</v>
      </c>
      <c r="AN80" s="2">
        <v>1</v>
      </c>
      <c r="BB80" s="2" t="s">
        <v>14</v>
      </c>
      <c r="BD80" s="2" t="s">
        <v>1755</v>
      </c>
      <c r="BG80" s="2" t="s">
        <v>691</v>
      </c>
      <c r="BJ80" s="2" t="s">
        <v>7</v>
      </c>
      <c r="BK80" s="2" t="s">
        <v>1865</v>
      </c>
      <c r="BQ80" s="2" t="s">
        <v>692</v>
      </c>
      <c r="BR80" s="2" t="s">
        <v>693</v>
      </c>
      <c r="BS80" s="11" t="s">
        <v>694</v>
      </c>
      <c r="BT80" s="2" t="s">
        <v>14</v>
      </c>
      <c r="BU80" s="2" t="s">
        <v>14</v>
      </c>
      <c r="BW80" s="2" t="s">
        <v>15</v>
      </c>
      <c r="BX80" s="2" t="s">
        <v>695</v>
      </c>
      <c r="BY80" s="2" t="s">
        <v>14</v>
      </c>
      <c r="BZ80" s="2" t="s">
        <v>696</v>
      </c>
      <c r="CA80" s="2" t="s">
        <v>37</v>
      </c>
      <c r="CC80" s="2" t="s">
        <v>37</v>
      </c>
      <c r="CD80" s="2">
        <v>1</v>
      </c>
    </row>
    <row r="81" spans="1:111" s="2" customFormat="1" ht="18.600000000000001" customHeight="1">
      <c r="A81" s="2" t="s">
        <v>1076</v>
      </c>
      <c r="B81" s="2" t="s">
        <v>1075</v>
      </c>
      <c r="C81" s="2" t="s">
        <v>1076</v>
      </c>
      <c r="D81" s="2">
        <v>2013</v>
      </c>
      <c r="E81" s="2" t="s">
        <v>2</v>
      </c>
      <c r="F81" s="2" t="s">
        <v>1077</v>
      </c>
      <c r="G81" s="2" t="s">
        <v>79</v>
      </c>
      <c r="I81" s="2" t="s">
        <v>22</v>
      </c>
      <c r="J81" s="2" t="s">
        <v>95</v>
      </c>
      <c r="K81" s="2">
        <v>175</v>
      </c>
      <c r="M81" s="2" t="s">
        <v>42</v>
      </c>
      <c r="O81" s="2" t="s">
        <v>9</v>
      </c>
      <c r="P81" s="2" t="s">
        <v>298</v>
      </c>
      <c r="R81" s="2" t="s">
        <v>10</v>
      </c>
      <c r="T81" s="2" t="s">
        <v>11</v>
      </c>
      <c r="U81" s="2" t="s">
        <v>45</v>
      </c>
      <c r="V81" s="2" t="s">
        <v>593</v>
      </c>
      <c r="W81" s="2">
        <v>1</v>
      </c>
      <c r="X81" s="9">
        <v>1</v>
      </c>
      <c r="Y81" s="2">
        <v>1</v>
      </c>
      <c r="AI81" s="2" t="s">
        <v>236</v>
      </c>
      <c r="AK81" s="2">
        <v>1</v>
      </c>
      <c r="AN81" s="9">
        <v>1</v>
      </c>
      <c r="AS81" s="9">
        <v>1</v>
      </c>
      <c r="AU81" s="2" t="s">
        <v>1931</v>
      </c>
      <c r="AV81" s="2" t="s">
        <v>127</v>
      </c>
      <c r="AX81" s="2" t="s">
        <v>1078</v>
      </c>
      <c r="BB81" s="2" t="s">
        <v>1079</v>
      </c>
      <c r="BG81" s="2" t="s">
        <v>1723</v>
      </c>
      <c r="BJ81" s="2" t="s">
        <v>7</v>
      </c>
      <c r="BK81" s="2" t="s">
        <v>1865</v>
      </c>
      <c r="BL81" s="2" t="s">
        <v>1873</v>
      </c>
      <c r="BT81" s="2" t="s">
        <v>1080</v>
      </c>
      <c r="BU81" s="2" t="s">
        <v>1081</v>
      </c>
      <c r="BV81" s="2" t="e">
        <f>- Fairtrade standards need to be realistic to local conditions, for them to be effective and implemented.</f>
        <v>#NAME?</v>
      </c>
      <c r="BW81" s="2" t="s">
        <v>15</v>
      </c>
      <c r="BX81" s="2" t="s">
        <v>2328</v>
      </c>
      <c r="BY81" s="2" t="s">
        <v>14</v>
      </c>
      <c r="BZ81" s="2" t="s">
        <v>2329</v>
      </c>
      <c r="CA81" s="2" t="s">
        <v>37</v>
      </c>
      <c r="CC81" s="2" t="s">
        <v>37</v>
      </c>
      <c r="CD81" s="2">
        <v>1</v>
      </c>
    </row>
    <row r="82" spans="1:111" s="2" customFormat="1" ht="18.600000000000001" customHeight="1">
      <c r="A82" s="2" t="s">
        <v>449</v>
      </c>
      <c r="B82" s="2" t="s">
        <v>448</v>
      </c>
      <c r="C82" s="2" t="s">
        <v>449</v>
      </c>
      <c r="D82" s="2">
        <v>2014</v>
      </c>
      <c r="E82" s="2" t="s">
        <v>2</v>
      </c>
      <c r="F82" s="2" t="s">
        <v>450</v>
      </c>
      <c r="G82" s="2" t="s">
        <v>179</v>
      </c>
      <c r="H82" s="2" t="s">
        <v>451</v>
      </c>
      <c r="I82" s="2" t="s">
        <v>59</v>
      </c>
      <c r="J82" s="2" t="s">
        <v>60</v>
      </c>
      <c r="K82" s="2">
        <v>200</v>
      </c>
      <c r="L82" s="2" t="s">
        <v>61</v>
      </c>
      <c r="M82" s="2" t="s">
        <v>81</v>
      </c>
      <c r="O82" s="2" t="s">
        <v>181</v>
      </c>
      <c r="R82" s="2" t="s">
        <v>2221</v>
      </c>
      <c r="S82" s="2" t="s">
        <v>2236</v>
      </c>
      <c r="T82" s="2" t="s">
        <v>28</v>
      </c>
      <c r="V82" s="2" t="s">
        <v>117</v>
      </c>
      <c r="AB82" s="2">
        <v>1</v>
      </c>
      <c r="AI82" s="2" t="s">
        <v>196</v>
      </c>
      <c r="AK82" s="2">
        <v>1</v>
      </c>
      <c r="AX82" s="2" t="s">
        <v>714</v>
      </c>
      <c r="AY82" s="2" t="s">
        <v>452</v>
      </c>
      <c r="BJ82" s="2" t="s">
        <v>7</v>
      </c>
      <c r="BK82" s="2" t="s">
        <v>24</v>
      </c>
      <c r="BQ82" s="2" t="s">
        <v>453</v>
      </c>
      <c r="BW82" s="2" t="s">
        <v>15</v>
      </c>
      <c r="BZ82" s="2" t="s">
        <v>454</v>
      </c>
      <c r="CA82" s="2" t="s">
        <v>37</v>
      </c>
      <c r="CC82" s="2" t="s">
        <v>16</v>
      </c>
      <c r="CD82" s="2">
        <v>2</v>
      </c>
    </row>
    <row r="83" spans="1:111" s="2" customFormat="1" ht="18.600000000000001" customHeight="1">
      <c r="A83" s="2" t="s">
        <v>141</v>
      </c>
      <c r="B83" s="2" t="s">
        <v>140</v>
      </c>
      <c r="C83" s="2" t="s">
        <v>141</v>
      </c>
      <c r="D83" s="2">
        <v>2014</v>
      </c>
      <c r="E83" s="2" t="s">
        <v>2</v>
      </c>
      <c r="F83" s="2" t="s">
        <v>142</v>
      </c>
      <c r="G83" s="2" t="s">
        <v>143</v>
      </c>
      <c r="H83" s="2" t="s">
        <v>144</v>
      </c>
      <c r="I83" s="2" t="s">
        <v>5</v>
      </c>
      <c r="J83" s="2" t="s">
        <v>6</v>
      </c>
      <c r="K83" s="2">
        <v>25</v>
      </c>
      <c r="L83" s="2" t="s">
        <v>61</v>
      </c>
      <c r="M83" s="2" t="s">
        <v>42</v>
      </c>
      <c r="O83" s="2" t="s">
        <v>9</v>
      </c>
      <c r="R83" s="2" t="s">
        <v>10</v>
      </c>
      <c r="T83" s="2" t="s">
        <v>11</v>
      </c>
      <c r="U83" s="2" t="s">
        <v>29</v>
      </c>
      <c r="V83" s="2" t="s">
        <v>1835</v>
      </c>
      <c r="X83" s="2">
        <v>1</v>
      </c>
      <c r="Z83" s="2">
        <v>1</v>
      </c>
      <c r="AA83" s="2">
        <v>1</v>
      </c>
      <c r="AI83" s="2" t="s">
        <v>1994</v>
      </c>
      <c r="AK83" s="2">
        <v>0</v>
      </c>
      <c r="AP83" s="2">
        <v>1</v>
      </c>
      <c r="AX83" s="2" t="s">
        <v>146</v>
      </c>
      <c r="AY83" s="2" t="s">
        <v>147</v>
      </c>
      <c r="BG83" s="2" t="s">
        <v>32</v>
      </c>
      <c r="BH83" s="2" t="s">
        <v>148</v>
      </c>
      <c r="BJ83" s="2" t="s">
        <v>7</v>
      </c>
      <c r="BK83" s="2" t="s">
        <v>1865</v>
      </c>
      <c r="BQ83" s="2" t="s">
        <v>2330</v>
      </c>
      <c r="BS83" s="2" t="s">
        <v>2331</v>
      </c>
      <c r="BW83" s="2" t="s">
        <v>15</v>
      </c>
      <c r="BX83" s="2" t="s">
        <v>149</v>
      </c>
      <c r="BZ83" s="2" t="s">
        <v>150</v>
      </c>
      <c r="CA83" s="2" t="s">
        <v>37</v>
      </c>
      <c r="CC83" s="2" t="s">
        <v>37</v>
      </c>
      <c r="CD83" s="2">
        <v>1</v>
      </c>
    </row>
    <row r="84" spans="1:111" s="2" customFormat="1" ht="18.600000000000001" customHeight="1">
      <c r="A84" s="2" t="s">
        <v>895</v>
      </c>
      <c r="B84" s="2" t="s">
        <v>894</v>
      </c>
      <c r="C84" s="2" t="s">
        <v>895</v>
      </c>
      <c r="D84" s="2">
        <v>2012</v>
      </c>
      <c r="E84" s="2" t="s">
        <v>2</v>
      </c>
      <c r="F84" s="2" t="s">
        <v>896</v>
      </c>
      <c r="G84" s="2" t="s">
        <v>93</v>
      </c>
      <c r="H84" s="2" t="s">
        <v>897</v>
      </c>
      <c r="I84" s="2" t="s">
        <v>22</v>
      </c>
      <c r="J84" s="2" t="s">
        <v>60</v>
      </c>
      <c r="K84" s="2">
        <v>444</v>
      </c>
      <c r="L84" s="2" t="s">
        <v>7</v>
      </c>
      <c r="M84" s="2" t="s">
        <v>42</v>
      </c>
      <c r="O84" s="2" t="s">
        <v>246</v>
      </c>
      <c r="R84" s="2" t="s">
        <v>259</v>
      </c>
      <c r="T84" s="2" t="s">
        <v>11</v>
      </c>
      <c r="V84" s="2" t="s">
        <v>792</v>
      </c>
      <c r="X84" s="2">
        <v>1</v>
      </c>
      <c r="Y84" s="2">
        <v>1</v>
      </c>
      <c r="Z84" s="2">
        <v>1</v>
      </c>
      <c r="AI84" s="2" t="s">
        <v>2050</v>
      </c>
      <c r="AK84" s="2">
        <v>1</v>
      </c>
      <c r="BC84" s="2" t="s">
        <v>1754</v>
      </c>
      <c r="BH84" s="2" t="s">
        <v>898</v>
      </c>
      <c r="BJ84" s="2" t="s">
        <v>7</v>
      </c>
      <c r="BK84" s="2" t="s">
        <v>1865</v>
      </c>
      <c r="BQ84" s="2" t="s">
        <v>899</v>
      </c>
      <c r="BR84" s="2" t="s">
        <v>900</v>
      </c>
      <c r="BS84" s="2" t="e">
        <f>-Farmer collective action could improve access of small farms to markets and technologies, but should be done with gender relations and not at detriment of women
-negative gender implications of Farmer groups can be avoided when women are group members themselves.</f>
        <v>#NAME?</v>
      </c>
      <c r="BT84" s="2" t="s">
        <v>14</v>
      </c>
      <c r="BW84" s="2" t="s">
        <v>136</v>
      </c>
      <c r="BX84" s="2" t="s">
        <v>901</v>
      </c>
      <c r="BY84" s="2" t="s">
        <v>14</v>
      </c>
      <c r="BZ84" s="2" t="s">
        <v>2332</v>
      </c>
      <c r="CA84" s="2" t="s">
        <v>37</v>
      </c>
      <c r="CC84" s="2" t="s">
        <v>37</v>
      </c>
      <c r="CD84" s="2">
        <v>1</v>
      </c>
    </row>
    <row r="85" spans="1:111" s="2" customFormat="1" ht="18.600000000000001" customHeight="1">
      <c r="A85" s="9" t="s">
        <v>1106</v>
      </c>
      <c r="B85" s="9" t="s">
        <v>1105</v>
      </c>
      <c r="C85" s="9" t="s">
        <v>1106</v>
      </c>
      <c r="D85" s="9">
        <v>2012</v>
      </c>
      <c r="E85" s="9" t="s">
        <v>2</v>
      </c>
      <c r="F85" s="9" t="s">
        <v>1107</v>
      </c>
      <c r="G85" s="9" t="s">
        <v>93</v>
      </c>
      <c r="H85" s="9" t="s">
        <v>902</v>
      </c>
      <c r="I85" s="9" t="s">
        <v>59</v>
      </c>
      <c r="J85" s="9" t="s">
        <v>95</v>
      </c>
      <c r="K85" s="9" t="s">
        <v>1108</v>
      </c>
      <c r="L85" s="9" t="s">
        <v>136</v>
      </c>
      <c r="M85" s="9" t="s">
        <v>42</v>
      </c>
      <c r="N85" s="9"/>
      <c r="O85" s="9" t="s">
        <v>116</v>
      </c>
      <c r="P85" s="9" t="s">
        <v>43</v>
      </c>
      <c r="Q85" s="9"/>
      <c r="R85" s="9" t="s">
        <v>98</v>
      </c>
      <c r="S85" s="9"/>
      <c r="T85" s="9" t="s">
        <v>11</v>
      </c>
      <c r="U85" s="9" t="s">
        <v>172</v>
      </c>
      <c r="V85" s="9" t="s">
        <v>1787</v>
      </c>
      <c r="W85" s="9"/>
      <c r="X85" s="9">
        <v>1</v>
      </c>
      <c r="Y85" s="9">
        <v>1</v>
      </c>
      <c r="Z85" s="9"/>
      <c r="AA85" s="9"/>
      <c r="AB85" s="9">
        <v>1</v>
      </c>
      <c r="AC85" s="9"/>
      <c r="AD85" s="9"/>
      <c r="AE85" s="9"/>
      <c r="AF85" s="9"/>
      <c r="AG85" s="9"/>
      <c r="AI85" s="9" t="s">
        <v>320</v>
      </c>
      <c r="AL85" s="2">
        <v>1</v>
      </c>
      <c r="AM85" s="9"/>
      <c r="AN85" s="9"/>
      <c r="AO85" s="9"/>
      <c r="AP85" s="9"/>
      <c r="AQ85" s="9"/>
      <c r="AR85" s="9"/>
      <c r="AS85" s="9"/>
      <c r="AT85" s="9"/>
      <c r="AU85" s="9"/>
      <c r="AV85" s="9"/>
      <c r="AW85" s="9"/>
      <c r="AX85" s="9"/>
      <c r="AY85" s="9"/>
      <c r="BB85" s="9"/>
      <c r="BC85" s="9"/>
      <c r="BD85" s="9"/>
      <c r="BE85" s="9"/>
      <c r="BF85" s="9"/>
      <c r="BG85" s="9"/>
      <c r="BH85" s="9"/>
      <c r="BI85" s="9"/>
      <c r="BJ85" s="9" t="s">
        <v>7</v>
      </c>
      <c r="BK85" s="9" t="s">
        <v>1848</v>
      </c>
      <c r="BL85" s="9" t="s">
        <v>1868</v>
      </c>
      <c r="BM85" s="9"/>
      <c r="BN85" s="9"/>
      <c r="BO85" s="9"/>
      <c r="BP85" s="9"/>
      <c r="BQ85" s="9" t="s">
        <v>2333</v>
      </c>
      <c r="BR85" s="9"/>
      <c r="BS85" s="9"/>
      <c r="BT85" s="9"/>
      <c r="BU85" s="9"/>
      <c r="BV85" s="9" t="s">
        <v>1109</v>
      </c>
      <c r="BW85" s="9" t="s">
        <v>15</v>
      </c>
      <c r="BX85" s="9"/>
      <c r="BY85" s="9"/>
      <c r="BZ85" s="9"/>
      <c r="CA85" s="9" t="s">
        <v>37</v>
      </c>
      <c r="CB85" s="9"/>
      <c r="CC85" s="9" t="s">
        <v>37</v>
      </c>
      <c r="CD85" s="9">
        <v>1</v>
      </c>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row>
    <row r="86" spans="1:111" s="2" customFormat="1" ht="18.600000000000001" customHeight="1">
      <c r="A86" s="2" t="s">
        <v>76</v>
      </c>
      <c r="B86" s="2" t="s">
        <v>75</v>
      </c>
      <c r="C86" s="2" t="s">
        <v>76</v>
      </c>
      <c r="D86" s="2">
        <v>2018</v>
      </c>
      <c r="E86" s="2" t="s">
        <v>77</v>
      </c>
      <c r="F86" s="2" t="s">
        <v>78</v>
      </c>
      <c r="G86" s="2" t="s">
        <v>79</v>
      </c>
      <c r="I86" s="2" t="s">
        <v>80</v>
      </c>
      <c r="J86" s="2" t="s">
        <v>6</v>
      </c>
      <c r="L86" s="2" t="s">
        <v>61</v>
      </c>
      <c r="M86" s="2" t="s">
        <v>81</v>
      </c>
      <c r="O86" s="2" t="s">
        <v>82</v>
      </c>
      <c r="R86" s="2" t="s">
        <v>10</v>
      </c>
      <c r="T86" s="2" t="s">
        <v>11</v>
      </c>
      <c r="V86" s="2" t="s">
        <v>1822</v>
      </c>
      <c r="X86" s="2">
        <v>1</v>
      </c>
      <c r="AA86" s="2">
        <v>1</v>
      </c>
      <c r="AI86" s="2" t="s">
        <v>83</v>
      </c>
      <c r="AK86" s="2">
        <v>1</v>
      </c>
      <c r="AM86" s="9">
        <v>1</v>
      </c>
      <c r="AO86" s="2">
        <v>1</v>
      </c>
      <c r="AX86" s="2" t="s">
        <v>84</v>
      </c>
      <c r="BJ86" s="2" t="s">
        <v>7</v>
      </c>
      <c r="BK86" s="2" t="s">
        <v>7</v>
      </c>
      <c r="BL86" s="2" t="s">
        <v>1895</v>
      </c>
      <c r="BR86" s="2" t="s">
        <v>85</v>
      </c>
      <c r="BS86" s="2" t="s">
        <v>86</v>
      </c>
      <c r="BY86" s="2" t="s">
        <v>87</v>
      </c>
      <c r="BZ86" s="2" t="s">
        <v>88</v>
      </c>
      <c r="CA86" s="2" t="s">
        <v>54</v>
      </c>
      <c r="CB86" s="2" t="s">
        <v>89</v>
      </c>
      <c r="CC86" s="2" t="s">
        <v>54</v>
      </c>
      <c r="CD86" s="2">
        <v>3</v>
      </c>
    </row>
    <row r="87" spans="1:111" s="2" customFormat="1" ht="18.600000000000001" customHeight="1">
      <c r="A87" s="2" t="s">
        <v>1318</v>
      </c>
      <c r="B87" s="2" t="s">
        <v>2129</v>
      </c>
      <c r="C87" s="2" t="s">
        <v>1318</v>
      </c>
      <c r="D87" s="2">
        <v>2006</v>
      </c>
      <c r="E87" s="2" t="s">
        <v>2</v>
      </c>
      <c r="F87" s="2" t="s">
        <v>1319</v>
      </c>
      <c r="G87" s="2" t="s">
        <v>424</v>
      </c>
      <c r="H87" s="2" t="s">
        <v>1320</v>
      </c>
      <c r="I87" s="2" t="s">
        <v>5</v>
      </c>
      <c r="J87" s="2" t="s">
        <v>23</v>
      </c>
      <c r="L87" s="2" t="s">
        <v>1321</v>
      </c>
      <c r="M87" s="2" t="s">
        <v>107</v>
      </c>
      <c r="O87" s="2" t="s">
        <v>82</v>
      </c>
      <c r="R87" s="2" t="s">
        <v>1696</v>
      </c>
      <c r="T87" s="2" t="s">
        <v>11</v>
      </c>
      <c r="U87" s="2" t="s">
        <v>45</v>
      </c>
      <c r="V87" s="2" t="s">
        <v>2025</v>
      </c>
      <c r="X87" s="2">
        <v>1</v>
      </c>
      <c r="Y87" s="2">
        <v>1</v>
      </c>
      <c r="AE87" s="2">
        <v>1</v>
      </c>
      <c r="AH87" s="2">
        <v>1</v>
      </c>
      <c r="AI87" s="2" t="s">
        <v>2028</v>
      </c>
      <c r="AK87" s="2">
        <v>1</v>
      </c>
      <c r="AL87" s="2">
        <v>1</v>
      </c>
      <c r="AP87" s="2">
        <v>1</v>
      </c>
      <c r="AS87" s="2">
        <v>1</v>
      </c>
      <c r="AU87" s="2" t="s">
        <v>1933</v>
      </c>
      <c r="AV87" s="2" t="s">
        <v>224</v>
      </c>
      <c r="AX87" s="2" t="s">
        <v>1322</v>
      </c>
      <c r="BC87" s="2" t="s">
        <v>1754</v>
      </c>
      <c r="BG87" s="2" t="s">
        <v>1734</v>
      </c>
      <c r="BJ87" s="2" t="s">
        <v>96</v>
      </c>
      <c r="BK87" s="2" t="s">
        <v>24</v>
      </c>
      <c r="BL87" s="2" t="s">
        <v>1863</v>
      </c>
      <c r="BR87" s="2" t="s">
        <v>1323</v>
      </c>
      <c r="BS87" s="11" t="s">
        <v>2334</v>
      </c>
      <c r="BW87" s="2" t="s">
        <v>15</v>
      </c>
      <c r="CA87" s="2" t="s">
        <v>16</v>
      </c>
      <c r="CB87" s="2" t="s">
        <v>1266</v>
      </c>
      <c r="CC87" s="2" t="s">
        <v>16</v>
      </c>
      <c r="CD87" s="2">
        <v>3</v>
      </c>
      <c r="CX87" s="9"/>
      <c r="CY87" s="9"/>
      <c r="CZ87" s="9"/>
      <c r="DA87" s="9"/>
      <c r="DB87" s="9"/>
    </row>
    <row r="88" spans="1:111" s="2" customFormat="1" ht="18.600000000000001" customHeight="1">
      <c r="A88" s="2" t="s">
        <v>1529</v>
      </c>
      <c r="B88" s="2" t="s">
        <v>1528</v>
      </c>
      <c r="C88" s="2" t="s">
        <v>1529</v>
      </c>
      <c r="D88" s="2">
        <v>2002</v>
      </c>
      <c r="E88" s="2" t="s">
        <v>2</v>
      </c>
      <c r="F88" s="2" t="s">
        <v>1319</v>
      </c>
      <c r="G88" s="2" t="s">
        <v>424</v>
      </c>
      <c r="H88" s="2" t="s">
        <v>1530</v>
      </c>
      <c r="I88" s="2" t="s">
        <v>1946</v>
      </c>
      <c r="J88" s="2" t="s">
        <v>6</v>
      </c>
      <c r="K88" s="2" t="s">
        <v>14</v>
      </c>
      <c r="M88" s="2" t="s">
        <v>42</v>
      </c>
      <c r="O88" s="2" t="s">
        <v>9</v>
      </c>
      <c r="R88" s="2" t="s">
        <v>1697</v>
      </c>
      <c r="T88" s="2" t="s">
        <v>11</v>
      </c>
      <c r="V88" s="2" t="s">
        <v>2057</v>
      </c>
      <c r="X88" s="2">
        <v>1</v>
      </c>
      <c r="Y88" s="2">
        <v>1</v>
      </c>
      <c r="AD88" s="2">
        <v>1</v>
      </c>
      <c r="AI88" s="2" t="s">
        <v>47</v>
      </c>
      <c r="AJ88" s="9">
        <v>1</v>
      </c>
      <c r="AS88" s="9">
        <v>1</v>
      </c>
      <c r="AU88" s="2" t="s">
        <v>1949</v>
      </c>
      <c r="AV88" s="2" t="s">
        <v>2117</v>
      </c>
      <c r="BC88" s="2" t="s">
        <v>1754</v>
      </c>
      <c r="BG88" s="2" t="s">
        <v>32</v>
      </c>
      <c r="BH88" s="2" t="s">
        <v>1531</v>
      </c>
      <c r="BJ88" s="2" t="s">
        <v>7</v>
      </c>
      <c r="BK88" s="2" t="s">
        <v>24</v>
      </c>
      <c r="BL88" s="2" t="s">
        <v>1892</v>
      </c>
      <c r="BQ88" s="2" t="s">
        <v>1532</v>
      </c>
      <c r="BR88" s="2" t="s">
        <v>1533</v>
      </c>
      <c r="BS88" s="2" t="e">
        <f>-the government in collaboration with NGOs should stress the importance of gender mainstreaming and active participation in village development associations and other community structures.</f>
        <v>#NAME?</v>
      </c>
      <c r="BT88" s="2" t="s">
        <v>14</v>
      </c>
      <c r="BU88" s="2" t="s">
        <v>14</v>
      </c>
      <c r="BV88" s="2" t="s">
        <v>14</v>
      </c>
      <c r="BW88" s="2" t="s">
        <v>15</v>
      </c>
      <c r="BX88" s="2" t="s">
        <v>2335</v>
      </c>
      <c r="BY88" s="2" t="s">
        <v>14</v>
      </c>
      <c r="BZ88" s="2" t="s">
        <v>2336</v>
      </c>
      <c r="CA88" s="2" t="s">
        <v>54</v>
      </c>
      <c r="CC88" s="2" t="s">
        <v>37</v>
      </c>
      <c r="CD88" s="2">
        <v>2</v>
      </c>
    </row>
    <row r="89" spans="1:111" s="2" customFormat="1" ht="18.600000000000001" customHeight="1">
      <c r="A89" s="2" t="s">
        <v>2123</v>
      </c>
      <c r="B89" s="2" t="s">
        <v>421</v>
      </c>
      <c r="C89" s="2" t="s">
        <v>422</v>
      </c>
      <c r="D89" s="2">
        <v>2016</v>
      </c>
      <c r="E89" s="2" t="s">
        <v>2</v>
      </c>
      <c r="F89" s="2" t="s">
        <v>423</v>
      </c>
      <c r="G89" s="2" t="s">
        <v>424</v>
      </c>
      <c r="H89" s="2" t="s">
        <v>425</v>
      </c>
      <c r="I89" s="2" t="s">
        <v>5</v>
      </c>
      <c r="J89" s="2" t="s">
        <v>60</v>
      </c>
      <c r="K89" s="2">
        <v>33</v>
      </c>
      <c r="L89" s="2" t="s">
        <v>24</v>
      </c>
      <c r="M89" s="2" t="s">
        <v>42</v>
      </c>
      <c r="O89" s="2" t="s">
        <v>9</v>
      </c>
      <c r="P89" s="2" t="s">
        <v>97</v>
      </c>
      <c r="R89" s="2" t="s">
        <v>259</v>
      </c>
      <c r="T89" s="2" t="s">
        <v>11</v>
      </c>
      <c r="U89" s="2" t="s">
        <v>108</v>
      </c>
      <c r="V89" s="2" t="s">
        <v>1780</v>
      </c>
      <c r="X89" s="2">
        <v>1</v>
      </c>
      <c r="Y89" s="2">
        <v>1</v>
      </c>
      <c r="AA89" s="2">
        <v>1</v>
      </c>
      <c r="AI89" s="2" t="s">
        <v>47</v>
      </c>
      <c r="AJ89" s="9">
        <v>1</v>
      </c>
      <c r="AX89" s="2" t="s">
        <v>426</v>
      </c>
      <c r="AY89" s="2" t="s">
        <v>2337</v>
      </c>
      <c r="BJ89" s="2" t="s">
        <v>1321</v>
      </c>
      <c r="BK89" s="2" t="s">
        <v>24</v>
      </c>
      <c r="BW89" s="2" t="s">
        <v>15</v>
      </c>
      <c r="CA89" s="2" t="s">
        <v>16</v>
      </c>
      <c r="CB89" s="2" t="s">
        <v>427</v>
      </c>
      <c r="CC89" s="2" t="s">
        <v>16</v>
      </c>
      <c r="CD89" s="2">
        <v>3</v>
      </c>
    </row>
    <row r="90" spans="1:111" s="2" customFormat="1" ht="18.600000000000001" customHeight="1">
      <c r="A90" s="2" t="s">
        <v>456</v>
      </c>
      <c r="B90" s="2" t="s">
        <v>455</v>
      </c>
      <c r="C90" s="2" t="s">
        <v>456</v>
      </c>
      <c r="D90" s="2">
        <v>2009</v>
      </c>
      <c r="E90" s="2" t="s">
        <v>457</v>
      </c>
      <c r="F90" s="2" t="s">
        <v>458</v>
      </c>
      <c r="G90" s="2" t="s">
        <v>221</v>
      </c>
      <c r="H90" s="2" t="s">
        <v>459</v>
      </c>
      <c r="I90" s="2" t="s">
        <v>59</v>
      </c>
      <c r="J90" s="2" t="s">
        <v>95</v>
      </c>
      <c r="K90" s="2">
        <v>100</v>
      </c>
      <c r="L90" s="2" t="s">
        <v>24</v>
      </c>
      <c r="M90" s="2" t="s">
        <v>8</v>
      </c>
      <c r="O90" s="2" t="s">
        <v>246</v>
      </c>
      <c r="Q90" s="2" t="s">
        <v>137</v>
      </c>
      <c r="R90" s="2" t="s">
        <v>259</v>
      </c>
      <c r="T90" s="2" t="s">
        <v>11</v>
      </c>
      <c r="U90" s="2" t="s">
        <v>172</v>
      </c>
      <c r="V90" s="2" t="s">
        <v>1774</v>
      </c>
      <c r="X90" s="2">
        <v>1</v>
      </c>
      <c r="Y90" s="2">
        <v>1</v>
      </c>
      <c r="AC90" s="2">
        <v>1</v>
      </c>
      <c r="AI90" s="2" t="s">
        <v>2107</v>
      </c>
      <c r="AL90" s="2">
        <v>1</v>
      </c>
      <c r="AN90" s="2">
        <v>1</v>
      </c>
      <c r="AP90" s="2">
        <v>1</v>
      </c>
      <c r="AX90" s="2" t="s">
        <v>460</v>
      </c>
      <c r="BG90" s="2" t="s">
        <v>1750</v>
      </c>
      <c r="BJ90" s="2" t="s">
        <v>7</v>
      </c>
      <c r="BK90" s="2" t="s">
        <v>1865</v>
      </c>
      <c r="BQ90" s="2" t="s">
        <v>2317</v>
      </c>
      <c r="BR90" s="2" t="s">
        <v>2318</v>
      </c>
      <c r="BS90" s="11" t="s">
        <v>2338</v>
      </c>
      <c r="BW90" s="2" t="s">
        <v>461</v>
      </c>
      <c r="CA90" s="2" t="s">
        <v>37</v>
      </c>
      <c r="CC90" s="2" t="s">
        <v>37</v>
      </c>
      <c r="CD90" s="2">
        <v>1</v>
      </c>
    </row>
    <row r="91" spans="1:111" s="2" customFormat="1" ht="18.600000000000001" customHeight="1">
      <c r="A91" s="2" t="s">
        <v>456</v>
      </c>
      <c r="B91" s="2" t="s">
        <v>455</v>
      </c>
      <c r="C91" s="2" t="s">
        <v>456</v>
      </c>
      <c r="D91" s="2">
        <v>2009</v>
      </c>
      <c r="E91" s="2" t="s">
        <v>457</v>
      </c>
      <c r="F91" s="2" t="s">
        <v>458</v>
      </c>
      <c r="G91" s="2" t="s">
        <v>221</v>
      </c>
      <c r="H91" s="2" t="s">
        <v>459</v>
      </c>
      <c r="I91" s="2" t="s">
        <v>59</v>
      </c>
      <c r="J91" s="2" t="s">
        <v>95</v>
      </c>
      <c r="K91" s="2">
        <v>100</v>
      </c>
      <c r="L91" s="2" t="s">
        <v>24</v>
      </c>
      <c r="M91" s="2" t="s">
        <v>8</v>
      </c>
      <c r="O91" s="2" t="s">
        <v>246</v>
      </c>
      <c r="R91" s="2" t="s">
        <v>259</v>
      </c>
      <c r="T91" s="2" t="s">
        <v>28</v>
      </c>
      <c r="U91" s="2" t="s">
        <v>172</v>
      </c>
      <c r="V91" s="2" t="s">
        <v>1774</v>
      </c>
      <c r="X91" s="2">
        <v>1</v>
      </c>
      <c r="Y91" s="2">
        <v>1</v>
      </c>
      <c r="AC91" s="2">
        <v>1</v>
      </c>
      <c r="AI91" s="2" t="s">
        <v>2085</v>
      </c>
      <c r="AL91" s="2">
        <v>1</v>
      </c>
      <c r="AO91" s="2">
        <v>1</v>
      </c>
      <c r="BJ91" s="2" t="s">
        <v>7</v>
      </c>
      <c r="BK91" s="2" t="s">
        <v>1865</v>
      </c>
      <c r="BQ91" s="2" t="s">
        <v>2317</v>
      </c>
      <c r="BR91" s="2" t="s">
        <v>2318</v>
      </c>
      <c r="BS91" s="11"/>
      <c r="BW91" s="2" t="s">
        <v>24</v>
      </c>
      <c r="CA91" s="2" t="s">
        <v>37</v>
      </c>
      <c r="CC91" s="2" t="s">
        <v>37</v>
      </c>
      <c r="CD91" s="2">
        <v>1</v>
      </c>
    </row>
    <row r="92" spans="1:111" s="2" customFormat="1" ht="18.600000000000001" customHeight="1">
      <c r="A92" s="2" t="s">
        <v>730</v>
      </c>
      <c r="B92" s="2" t="s">
        <v>729</v>
      </c>
      <c r="C92" s="2" t="s">
        <v>730</v>
      </c>
      <c r="D92" s="2">
        <v>2010</v>
      </c>
      <c r="E92" s="2" t="s">
        <v>2</v>
      </c>
      <c r="F92" s="2" t="s">
        <v>731</v>
      </c>
      <c r="G92" s="2" t="s">
        <v>221</v>
      </c>
      <c r="I92" s="2" t="s">
        <v>59</v>
      </c>
      <c r="J92" s="2" t="s">
        <v>95</v>
      </c>
      <c r="K92" s="2">
        <v>340</v>
      </c>
      <c r="L92" s="2" t="s">
        <v>24</v>
      </c>
      <c r="M92" s="2" t="s">
        <v>42</v>
      </c>
      <c r="O92" s="2" t="s">
        <v>9</v>
      </c>
      <c r="P92" s="2" t="s">
        <v>72</v>
      </c>
      <c r="R92" s="2" t="s">
        <v>10</v>
      </c>
      <c r="T92" s="2" t="s">
        <v>11</v>
      </c>
      <c r="U92" s="2" t="s">
        <v>45</v>
      </c>
      <c r="V92" s="2" t="s">
        <v>1841</v>
      </c>
      <c r="X92" s="9">
        <v>1</v>
      </c>
      <c r="Z92" s="2">
        <v>1</v>
      </c>
      <c r="AI92" s="2" t="s">
        <v>47</v>
      </c>
      <c r="AJ92" s="9">
        <v>1</v>
      </c>
      <c r="AW92" s="2" t="s">
        <v>732</v>
      </c>
      <c r="AX92" s="2" t="s">
        <v>732</v>
      </c>
      <c r="BG92" s="2" t="s">
        <v>1745</v>
      </c>
      <c r="BJ92" s="2" t="s">
        <v>7</v>
      </c>
      <c r="BK92" s="2" t="s">
        <v>24</v>
      </c>
      <c r="BL92" s="2" t="s">
        <v>1902</v>
      </c>
      <c r="BQ92" s="2" t="s">
        <v>733</v>
      </c>
      <c r="CA92" s="2" t="s">
        <v>37</v>
      </c>
      <c r="CC92" s="2" t="s">
        <v>37</v>
      </c>
      <c r="CD92" s="2">
        <v>1</v>
      </c>
    </row>
    <row r="93" spans="1:111" s="2" customFormat="1" ht="19.5" customHeight="1">
      <c r="A93" s="2" t="s">
        <v>1604</v>
      </c>
      <c r="B93" s="2" t="s">
        <v>1603</v>
      </c>
      <c r="C93" s="2" t="s">
        <v>1604</v>
      </c>
      <c r="D93" s="2">
        <v>2010</v>
      </c>
      <c r="E93" s="2" t="s">
        <v>2</v>
      </c>
      <c r="F93" s="2" t="s">
        <v>1605</v>
      </c>
      <c r="G93" s="2" t="s">
        <v>179</v>
      </c>
      <c r="H93" s="2" t="s">
        <v>1606</v>
      </c>
      <c r="I93" s="2" t="s">
        <v>22</v>
      </c>
      <c r="J93" s="2" t="s">
        <v>6</v>
      </c>
      <c r="K93" s="2">
        <v>40</v>
      </c>
      <c r="L93" s="2" t="s">
        <v>7</v>
      </c>
      <c r="M93" s="2" t="s">
        <v>42</v>
      </c>
      <c r="O93" s="2" t="s">
        <v>9</v>
      </c>
      <c r="P93" s="2" t="s">
        <v>97</v>
      </c>
      <c r="R93" s="2" t="s">
        <v>2237</v>
      </c>
      <c r="T93" s="2" t="s">
        <v>11</v>
      </c>
      <c r="V93" s="2" t="s">
        <v>1795</v>
      </c>
      <c r="Z93" s="2">
        <v>1</v>
      </c>
      <c r="AD93" s="2">
        <v>1</v>
      </c>
      <c r="AG93" s="2">
        <v>1</v>
      </c>
      <c r="AI93" s="2" t="s">
        <v>196</v>
      </c>
      <c r="AK93" s="2">
        <v>1</v>
      </c>
      <c r="AS93" s="2">
        <v>1</v>
      </c>
      <c r="AU93" s="2" t="s">
        <v>1933</v>
      </c>
      <c r="AV93" s="2" t="s">
        <v>825</v>
      </c>
      <c r="BD93" s="2" t="s">
        <v>1755</v>
      </c>
      <c r="BG93" s="2" t="s">
        <v>754</v>
      </c>
      <c r="BH93" s="2" t="s">
        <v>1607</v>
      </c>
      <c r="BJ93" s="2" t="s">
        <v>96</v>
      </c>
      <c r="BK93" s="2" t="s">
        <v>7</v>
      </c>
      <c r="BQ93" s="2" t="s">
        <v>1608</v>
      </c>
      <c r="BR93" s="2" t="s">
        <v>1609</v>
      </c>
      <c r="BS93" s="2" t="e">
        <f>-institutional arrangements for irrigation management should be enhanced otherwise existing management capacity may not be able to meet higher water demand in the future.</f>
        <v>#NAME?</v>
      </c>
      <c r="BT93" s="2" t="s">
        <v>1610</v>
      </c>
      <c r="BU93" s="2" t="s">
        <v>14</v>
      </c>
      <c r="BW93" s="2" t="s">
        <v>15</v>
      </c>
      <c r="BX93" s="2" t="s">
        <v>14</v>
      </c>
      <c r="BY93" s="2" t="s">
        <v>14</v>
      </c>
      <c r="BZ93" s="2" t="s">
        <v>1611</v>
      </c>
      <c r="CA93" s="2" t="s">
        <v>37</v>
      </c>
      <c r="CC93" s="2" t="s">
        <v>37</v>
      </c>
      <c r="CD93" s="2">
        <v>1</v>
      </c>
    </row>
    <row r="94" spans="1:111" s="2" customFormat="1" ht="18.600000000000001" customHeight="1">
      <c r="A94" s="9" t="s">
        <v>1370</v>
      </c>
      <c r="B94" s="9" t="s">
        <v>1369</v>
      </c>
      <c r="C94" s="9" t="s">
        <v>1370</v>
      </c>
      <c r="D94" s="9">
        <v>2012</v>
      </c>
      <c r="E94" s="9" t="s">
        <v>2</v>
      </c>
      <c r="F94" s="9" t="s">
        <v>1371</v>
      </c>
      <c r="G94" s="9" t="s">
        <v>221</v>
      </c>
      <c r="H94" s="9" t="s">
        <v>1372</v>
      </c>
      <c r="I94" s="9" t="s">
        <v>22</v>
      </c>
      <c r="J94" s="9" t="s">
        <v>23</v>
      </c>
      <c r="K94" s="9">
        <v>130</v>
      </c>
      <c r="L94" s="9"/>
      <c r="M94" s="9" t="s">
        <v>25</v>
      </c>
      <c r="N94" s="9" t="s">
        <v>1373</v>
      </c>
      <c r="O94" s="9" t="s">
        <v>82</v>
      </c>
      <c r="P94" s="9"/>
      <c r="Q94" s="9"/>
      <c r="R94" s="9" t="s">
        <v>2220</v>
      </c>
      <c r="S94" s="9" t="s">
        <v>2238</v>
      </c>
      <c r="T94" s="9" t="s">
        <v>11</v>
      </c>
      <c r="U94" s="9" t="s">
        <v>29</v>
      </c>
      <c r="V94" s="9" t="s">
        <v>117</v>
      </c>
      <c r="W94" s="9"/>
      <c r="X94" s="9"/>
      <c r="Y94" s="9"/>
      <c r="Z94" s="9"/>
      <c r="AA94" s="9"/>
      <c r="AB94" s="9">
        <v>1</v>
      </c>
      <c r="AC94" s="9"/>
      <c r="AD94" s="9"/>
      <c r="AE94" s="9"/>
      <c r="AF94" s="9"/>
      <c r="AG94" s="9"/>
      <c r="AI94" s="9" t="s">
        <v>1997</v>
      </c>
      <c r="AJ94" s="2">
        <v>1</v>
      </c>
      <c r="AM94" s="9">
        <v>1</v>
      </c>
      <c r="AN94" s="9"/>
      <c r="AO94" s="9">
        <v>1</v>
      </c>
      <c r="AP94" s="9">
        <v>1</v>
      </c>
      <c r="AQ94" s="9"/>
      <c r="AR94" s="9"/>
      <c r="AS94" s="9"/>
      <c r="AT94" s="9"/>
      <c r="AU94" s="9"/>
      <c r="AV94" s="9"/>
      <c r="AW94" s="9"/>
      <c r="AX94" s="9" t="s">
        <v>1374</v>
      </c>
      <c r="AY94" s="9"/>
      <c r="BB94" s="9"/>
      <c r="BC94" s="9" t="s">
        <v>1754</v>
      </c>
      <c r="BD94" s="9"/>
      <c r="BE94" s="9" t="s">
        <v>1756</v>
      </c>
      <c r="BF94" s="9"/>
      <c r="BG94" s="9" t="s">
        <v>1718</v>
      </c>
      <c r="BH94" s="9"/>
      <c r="BI94" s="9"/>
      <c r="BJ94" s="9" t="s">
        <v>7</v>
      </c>
      <c r="BK94" s="9" t="s">
        <v>1865</v>
      </c>
      <c r="BL94" s="9" t="s">
        <v>1900</v>
      </c>
      <c r="BM94" s="9"/>
      <c r="BN94" s="9"/>
      <c r="BO94" s="9"/>
      <c r="BP94" s="9"/>
      <c r="BQ94" s="9" t="s">
        <v>2339</v>
      </c>
      <c r="BR94" s="9" t="s">
        <v>1375</v>
      </c>
      <c r="BS94" s="16" t="s">
        <v>2340</v>
      </c>
      <c r="BT94" s="9"/>
      <c r="BU94" s="9"/>
      <c r="BV94" s="9"/>
      <c r="BW94" s="9" t="s">
        <v>15</v>
      </c>
      <c r="BX94" s="9"/>
      <c r="BY94" s="9"/>
      <c r="BZ94" s="9" t="s">
        <v>2341</v>
      </c>
      <c r="CA94" s="9" t="s">
        <v>37</v>
      </c>
      <c r="CB94" s="9"/>
      <c r="CC94" s="9" t="s">
        <v>37</v>
      </c>
      <c r="CD94" s="9">
        <v>1</v>
      </c>
      <c r="CE94" s="9"/>
      <c r="CF94" s="9"/>
      <c r="CG94" s="9"/>
      <c r="CH94" s="9"/>
      <c r="CI94" s="9"/>
      <c r="CJ94" s="9"/>
      <c r="CK94" s="9"/>
      <c r="CL94" s="9"/>
      <c r="CM94" s="9"/>
      <c r="CN94" s="9"/>
      <c r="CO94" s="9"/>
      <c r="CP94" s="9"/>
      <c r="CQ94" s="9"/>
      <c r="CR94" s="9"/>
      <c r="CS94" s="9"/>
      <c r="CT94" s="9"/>
    </row>
    <row r="95" spans="1:111" s="2" customFormat="1" ht="18.600000000000001" customHeight="1">
      <c r="A95" s="2" t="s">
        <v>1216</v>
      </c>
      <c r="B95" s="2" t="s">
        <v>1215</v>
      </c>
      <c r="C95" s="2" t="s">
        <v>1216</v>
      </c>
      <c r="D95" s="2">
        <v>2018</v>
      </c>
      <c r="E95" s="2" t="s">
        <v>2</v>
      </c>
      <c r="F95" s="2" t="s">
        <v>1217</v>
      </c>
      <c r="G95" s="2" t="s">
        <v>221</v>
      </c>
      <c r="H95" s="2" t="s">
        <v>1218</v>
      </c>
      <c r="I95" s="2" t="s">
        <v>22</v>
      </c>
      <c r="J95" s="2" t="s">
        <v>95</v>
      </c>
      <c r="K95" s="2">
        <v>81</v>
      </c>
      <c r="M95" s="2" t="s">
        <v>42</v>
      </c>
      <c r="O95" s="2" t="s">
        <v>82</v>
      </c>
      <c r="P95" s="2" t="s">
        <v>357</v>
      </c>
      <c r="R95" s="2" t="s">
        <v>10</v>
      </c>
      <c r="T95" s="2" t="s">
        <v>11</v>
      </c>
      <c r="V95" s="2" t="s">
        <v>1827</v>
      </c>
      <c r="W95" s="2">
        <v>1</v>
      </c>
      <c r="AC95" s="2">
        <v>1</v>
      </c>
      <c r="AI95" s="2" t="s">
        <v>47</v>
      </c>
      <c r="AJ95" s="2">
        <v>1</v>
      </c>
      <c r="BD95" s="2" t="s">
        <v>1755</v>
      </c>
      <c r="BG95" s="2" t="s">
        <v>1717</v>
      </c>
      <c r="BJ95" s="2" t="s">
        <v>96</v>
      </c>
      <c r="BK95" s="2" t="s">
        <v>96</v>
      </c>
      <c r="BQ95" s="2" t="s">
        <v>1221</v>
      </c>
      <c r="BR95" s="2" t="s">
        <v>1222</v>
      </c>
      <c r="BS95" s="2" t="e">
        <f>-the evidence of this study recommends revitalizing cooperatives among smallholders by improving their management and member participation.</f>
        <v>#NAME?</v>
      </c>
      <c r="BT95" s="2" t="s">
        <v>14</v>
      </c>
      <c r="BU95" s="2" t="s">
        <v>14</v>
      </c>
      <c r="BV95" s="2" t="s">
        <v>14</v>
      </c>
      <c r="BW95" s="2" t="s">
        <v>15</v>
      </c>
      <c r="BX95" s="2" t="s">
        <v>14</v>
      </c>
      <c r="BY95" s="2" t="s">
        <v>14</v>
      </c>
      <c r="BZ95" s="2" t="s">
        <v>1223</v>
      </c>
      <c r="CA95" s="2" t="s">
        <v>37</v>
      </c>
      <c r="CC95" s="2" t="s">
        <v>37</v>
      </c>
      <c r="CD95" s="2">
        <v>1</v>
      </c>
    </row>
    <row r="96" spans="1:111" s="2" customFormat="1" ht="18.600000000000001" customHeight="1">
      <c r="A96" s="2" t="s">
        <v>1170</v>
      </c>
      <c r="B96" s="2" t="s">
        <v>1169</v>
      </c>
      <c r="C96" s="2" t="s">
        <v>1170</v>
      </c>
      <c r="D96" s="2">
        <v>2018</v>
      </c>
      <c r="E96" s="2" t="s">
        <v>2</v>
      </c>
      <c r="F96" s="2" t="s">
        <v>1171</v>
      </c>
      <c r="G96" s="2" t="s">
        <v>20</v>
      </c>
      <c r="H96" s="2" t="s">
        <v>1172</v>
      </c>
      <c r="I96" s="2" t="s">
        <v>5</v>
      </c>
      <c r="J96" s="2" t="s">
        <v>6</v>
      </c>
      <c r="K96" s="2">
        <v>21</v>
      </c>
      <c r="L96" s="2" t="s">
        <v>7</v>
      </c>
      <c r="M96" s="2" t="s">
        <v>42</v>
      </c>
      <c r="O96" s="2" t="s">
        <v>9</v>
      </c>
      <c r="P96" s="2" t="s">
        <v>204</v>
      </c>
      <c r="R96" s="2" t="s">
        <v>98</v>
      </c>
      <c r="T96" s="2" t="s">
        <v>11</v>
      </c>
      <c r="U96" s="2" t="s">
        <v>172</v>
      </c>
      <c r="V96" s="2" t="s">
        <v>1161</v>
      </c>
      <c r="X96" s="2">
        <v>1</v>
      </c>
      <c r="Y96" s="2">
        <v>1</v>
      </c>
      <c r="AA96" s="2">
        <v>1</v>
      </c>
      <c r="AI96" s="2" t="s">
        <v>349</v>
      </c>
      <c r="AN96" s="2">
        <v>1</v>
      </c>
      <c r="AS96" s="2">
        <v>1</v>
      </c>
      <c r="AU96" s="2" t="s">
        <v>1933</v>
      </c>
      <c r="AV96" s="2" t="s">
        <v>825</v>
      </c>
      <c r="BB96" s="2" t="s">
        <v>1173</v>
      </c>
      <c r="BG96" s="2" t="s">
        <v>793</v>
      </c>
      <c r="BJ96" s="2" t="s">
        <v>61</v>
      </c>
      <c r="BK96" s="2" t="s">
        <v>1864</v>
      </c>
      <c r="BL96" s="2" t="s">
        <v>1882</v>
      </c>
      <c r="BQ96" s="2" t="s">
        <v>1174</v>
      </c>
      <c r="BR96" s="2" t="s">
        <v>1175</v>
      </c>
      <c r="BS96" s="2" t="e">
        <f>-Resource-poor farmers can most likely be easier Integrated into existing Farmer organization if they have A formal quality monitoring and well- established traceability system in place.
                                                                                                                                                                                                                                                                internal organizational arrangements require A shift between community, market and state features to enable members to react to changing market environments.</f>
        <v>#NAME?</v>
      </c>
      <c r="BT96" s="2" t="s">
        <v>14</v>
      </c>
      <c r="BU96" s="2" t="s">
        <v>14</v>
      </c>
      <c r="BV96" s="2" t="s">
        <v>14</v>
      </c>
      <c r="BW96" s="2" t="s">
        <v>15</v>
      </c>
      <c r="BX96" s="2" t="s">
        <v>14</v>
      </c>
      <c r="BY96" s="2" t="s">
        <v>14</v>
      </c>
      <c r="BZ96" s="2" t="s">
        <v>1176</v>
      </c>
      <c r="CA96" s="2" t="s">
        <v>16</v>
      </c>
      <c r="CC96" s="2" t="s">
        <v>37</v>
      </c>
      <c r="CD96" s="2">
        <v>2</v>
      </c>
    </row>
    <row r="97" spans="1:117" s="2" customFormat="1" ht="18.600000000000001" customHeight="1">
      <c r="A97" s="2" t="s">
        <v>1099</v>
      </c>
      <c r="B97" s="2" t="s">
        <v>1098</v>
      </c>
      <c r="C97" s="2" t="s">
        <v>1099</v>
      </c>
      <c r="D97" s="2">
        <v>2018</v>
      </c>
      <c r="E97" s="2" t="s">
        <v>2</v>
      </c>
      <c r="F97" s="2" t="s">
        <v>1077</v>
      </c>
      <c r="G97" s="2" t="s">
        <v>20</v>
      </c>
      <c r="H97" s="2" t="s">
        <v>1100</v>
      </c>
      <c r="I97" s="2" t="s">
        <v>5</v>
      </c>
      <c r="J97" s="2" t="s">
        <v>41</v>
      </c>
      <c r="L97" s="2" t="s">
        <v>7</v>
      </c>
      <c r="M97" s="2" t="s">
        <v>42</v>
      </c>
      <c r="O97" s="2" t="s">
        <v>9</v>
      </c>
      <c r="P97" s="2" t="s">
        <v>683</v>
      </c>
      <c r="R97" s="2" t="s">
        <v>98</v>
      </c>
      <c r="T97" s="2" t="s">
        <v>11</v>
      </c>
      <c r="U97" s="2" t="s">
        <v>172</v>
      </c>
      <c r="V97" s="2" t="s">
        <v>1811</v>
      </c>
      <c r="W97" s="2">
        <v>1</v>
      </c>
      <c r="X97" s="2">
        <v>1</v>
      </c>
      <c r="Y97" s="2">
        <v>1</v>
      </c>
      <c r="Z97" s="2">
        <v>1</v>
      </c>
      <c r="AA97" s="2">
        <v>1</v>
      </c>
      <c r="AI97" s="2" t="s">
        <v>349</v>
      </c>
      <c r="AN97" s="2">
        <v>1</v>
      </c>
      <c r="AS97" s="2">
        <v>1</v>
      </c>
      <c r="AU97" s="2" t="s">
        <v>1933</v>
      </c>
      <c r="BG97" s="2" t="s">
        <v>101</v>
      </c>
      <c r="BJ97" s="2" t="s">
        <v>96</v>
      </c>
      <c r="BK97" s="2" t="s">
        <v>136</v>
      </c>
      <c r="BL97" s="2" t="s">
        <v>1862</v>
      </c>
      <c r="BQ97" s="2" t="s">
        <v>1101</v>
      </c>
      <c r="BR97" s="2" t="s">
        <v>1102</v>
      </c>
      <c r="BS97" s="2" t="e">
        <f>-support Farmer groups to implement formal internal lending system to improve their access to funds
-improve quality of existing extension support
-support the establishment of local certification companies to reduce audit costs and make certification affordable for smallholders
-provide technical training to improve management and business skills of group managers</f>
        <v>#NAME?</v>
      </c>
      <c r="BT97" s="2" t="s">
        <v>14</v>
      </c>
      <c r="BU97" s="2" t="s">
        <v>14</v>
      </c>
      <c r="BV97" s="2" t="s">
        <v>14</v>
      </c>
      <c r="BW97" s="2" t="s">
        <v>15</v>
      </c>
      <c r="BX97" s="2" t="s">
        <v>1103</v>
      </c>
      <c r="BY97" s="2" t="s">
        <v>14</v>
      </c>
      <c r="BZ97" s="2" t="s">
        <v>1104</v>
      </c>
      <c r="CA97" s="2" t="s">
        <v>37</v>
      </c>
      <c r="CC97" s="2" t="s">
        <v>37</v>
      </c>
      <c r="CD97" s="2">
        <v>1</v>
      </c>
    </row>
    <row r="98" spans="1:117" s="2" customFormat="1" ht="18.600000000000001" customHeight="1">
      <c r="A98" s="2" t="s">
        <v>1572</v>
      </c>
      <c r="B98" s="2" t="s">
        <v>1571</v>
      </c>
      <c r="C98" s="2" t="s">
        <v>1572</v>
      </c>
      <c r="D98" s="2">
        <v>2008</v>
      </c>
      <c r="E98" s="2" t="s">
        <v>2</v>
      </c>
      <c r="F98" s="2" t="s">
        <v>465</v>
      </c>
      <c r="G98" s="2" t="s">
        <v>39</v>
      </c>
      <c r="H98" s="2" t="s">
        <v>1573</v>
      </c>
      <c r="I98" s="2" t="s">
        <v>5</v>
      </c>
      <c r="J98" s="2" t="s">
        <v>41</v>
      </c>
      <c r="K98" s="2">
        <v>12</v>
      </c>
      <c r="L98" s="2" t="s">
        <v>7</v>
      </c>
      <c r="M98" s="2" t="s">
        <v>42</v>
      </c>
      <c r="O98" s="2" t="s">
        <v>9</v>
      </c>
      <c r="P98" s="2" t="s">
        <v>1574</v>
      </c>
      <c r="R98" s="2" t="s">
        <v>44</v>
      </c>
      <c r="T98" s="2" t="s">
        <v>11</v>
      </c>
      <c r="U98" s="2" t="s">
        <v>172</v>
      </c>
      <c r="V98" s="2" t="s">
        <v>2074</v>
      </c>
      <c r="X98" s="2">
        <v>1</v>
      </c>
      <c r="Z98" s="2">
        <v>1</v>
      </c>
      <c r="AB98" s="2">
        <v>1</v>
      </c>
      <c r="AH98" s="2">
        <v>1</v>
      </c>
      <c r="AI98" s="2" t="s">
        <v>62</v>
      </c>
      <c r="AJ98" s="2">
        <v>1</v>
      </c>
      <c r="AL98" s="2">
        <v>1</v>
      </c>
      <c r="AW98" s="2" t="s">
        <v>1575</v>
      </c>
      <c r="AY98" s="2" t="s">
        <v>1576</v>
      </c>
      <c r="BG98" s="2" t="s">
        <v>1908</v>
      </c>
      <c r="BJ98" s="2" t="s">
        <v>61</v>
      </c>
      <c r="BK98" s="2" t="s">
        <v>1848</v>
      </c>
      <c r="BR98" s="2" t="s">
        <v>1578</v>
      </c>
      <c r="BS98" s="2" t="s">
        <v>14</v>
      </c>
      <c r="BT98" s="2" t="s">
        <v>14</v>
      </c>
      <c r="BU98" s="2" t="s">
        <v>14</v>
      </c>
      <c r="BV98" s="2" t="s">
        <v>15</v>
      </c>
      <c r="BW98" s="2" t="s">
        <v>2342</v>
      </c>
      <c r="BX98" s="2" t="s">
        <v>14</v>
      </c>
      <c r="BY98" s="2" t="s">
        <v>1579</v>
      </c>
      <c r="BZ98" s="2" t="s">
        <v>37</v>
      </c>
      <c r="CB98" s="2" t="s">
        <v>37</v>
      </c>
      <c r="CD98" s="2">
        <v>1</v>
      </c>
    </row>
    <row r="99" spans="1:117" s="2" customFormat="1" ht="18.600000000000001" customHeight="1">
      <c r="A99" s="2" t="s">
        <v>1302</v>
      </c>
      <c r="B99" s="2" t="s">
        <v>1301</v>
      </c>
      <c r="C99" s="2" t="s">
        <v>1302</v>
      </c>
      <c r="D99" s="2">
        <v>2011</v>
      </c>
      <c r="E99" s="2" t="s">
        <v>2</v>
      </c>
      <c r="F99" s="2" t="s">
        <v>1303</v>
      </c>
      <c r="G99" s="2" t="s">
        <v>424</v>
      </c>
      <c r="H99" s="2" t="s">
        <v>1304</v>
      </c>
      <c r="I99" s="2" t="s">
        <v>22</v>
      </c>
      <c r="J99" s="2" t="s">
        <v>41</v>
      </c>
      <c r="K99" s="2">
        <v>139</v>
      </c>
      <c r="L99" s="2" t="s">
        <v>7</v>
      </c>
      <c r="M99" s="2" t="s">
        <v>42</v>
      </c>
      <c r="O99" s="2" t="s">
        <v>9</v>
      </c>
      <c r="P99" s="2" t="s">
        <v>72</v>
      </c>
      <c r="R99" s="2" t="s">
        <v>259</v>
      </c>
      <c r="T99" s="2" t="s">
        <v>11</v>
      </c>
      <c r="V99" s="2" t="s">
        <v>1305</v>
      </c>
      <c r="AA99" s="9">
        <v>1</v>
      </c>
      <c r="AE99" s="2">
        <v>1</v>
      </c>
      <c r="AI99" s="2" t="s">
        <v>2086</v>
      </c>
      <c r="AL99" s="2">
        <v>1</v>
      </c>
      <c r="AN99" s="9"/>
      <c r="AX99" s="2" t="s">
        <v>989</v>
      </c>
      <c r="BG99" s="2" t="s">
        <v>2343</v>
      </c>
      <c r="BH99" s="2" t="s">
        <v>1306</v>
      </c>
      <c r="BJ99" s="2" t="s">
        <v>7</v>
      </c>
      <c r="BK99" s="2" t="s">
        <v>7</v>
      </c>
      <c r="BL99" s="2" t="s">
        <v>1875</v>
      </c>
      <c r="BQ99" s="2" t="s">
        <v>1307</v>
      </c>
      <c r="BR99" s="2" t="s">
        <v>1308</v>
      </c>
      <c r="BS99" s="2" t="e">
        <f>- A Good relationship with government services for selecting, sensitizing, Establishing and training seed producersâ€™ organizations.
- Continued access to land by producers and the possibility of access to financial services remain an important key to sustainability.</f>
        <v>#NAME?</v>
      </c>
      <c r="BT99" s="2" t="s">
        <v>14</v>
      </c>
      <c r="BU99" s="2" t="s">
        <v>14</v>
      </c>
      <c r="BV99" s="2" t="s">
        <v>14</v>
      </c>
      <c r="BW99" s="2" t="s">
        <v>15</v>
      </c>
      <c r="BX99" s="2" t="s">
        <v>1309</v>
      </c>
      <c r="BY99" s="2" t="s">
        <v>14</v>
      </c>
      <c r="BZ99" s="2" t="s">
        <v>1310</v>
      </c>
      <c r="CA99" s="2" t="s">
        <v>37</v>
      </c>
      <c r="CC99" s="2" t="s">
        <v>37</v>
      </c>
      <c r="CD99" s="2">
        <v>1</v>
      </c>
    </row>
    <row r="100" spans="1:117" s="2" customFormat="1" ht="18.600000000000001" customHeight="1">
      <c r="A100" s="2" t="s">
        <v>517</v>
      </c>
      <c r="B100" s="2" t="s">
        <v>516</v>
      </c>
      <c r="C100" s="2" t="s">
        <v>517</v>
      </c>
      <c r="D100" s="2">
        <v>2016</v>
      </c>
      <c r="E100" s="2" t="s">
        <v>2</v>
      </c>
      <c r="F100" s="2" t="s">
        <v>518</v>
      </c>
      <c r="G100" s="2" t="s">
        <v>93</v>
      </c>
      <c r="I100" s="2" t="s">
        <v>59</v>
      </c>
      <c r="J100" s="2" t="s">
        <v>95</v>
      </c>
      <c r="K100" s="2">
        <v>301</v>
      </c>
      <c r="L100" s="2" t="s">
        <v>24</v>
      </c>
      <c r="M100" s="2" t="s">
        <v>42</v>
      </c>
      <c r="O100" s="2" t="s">
        <v>116</v>
      </c>
      <c r="P100" s="2" t="s">
        <v>43</v>
      </c>
      <c r="R100" s="2" t="s">
        <v>98</v>
      </c>
      <c r="T100" s="2" t="s">
        <v>11</v>
      </c>
      <c r="U100" s="2" t="s">
        <v>108</v>
      </c>
      <c r="V100" s="2" t="s">
        <v>1780</v>
      </c>
      <c r="X100" s="2">
        <v>1</v>
      </c>
      <c r="Y100" s="2">
        <v>1</v>
      </c>
      <c r="Z100" s="2">
        <v>0</v>
      </c>
      <c r="AA100" s="2">
        <v>1</v>
      </c>
      <c r="AI100" s="2" t="s">
        <v>520</v>
      </c>
      <c r="AK100" s="2">
        <v>1</v>
      </c>
      <c r="AM100" s="2">
        <v>1</v>
      </c>
      <c r="AN100" s="9">
        <v>1</v>
      </c>
      <c r="BC100" s="2" t="s">
        <v>1754</v>
      </c>
      <c r="BE100" s="2" t="s">
        <v>1756</v>
      </c>
      <c r="BJ100" s="2" t="s">
        <v>61</v>
      </c>
      <c r="BK100" s="2" t="s">
        <v>24</v>
      </c>
      <c r="BL100" s="2" t="s">
        <v>1862</v>
      </c>
      <c r="BM100" s="2" t="s">
        <v>1857</v>
      </c>
      <c r="BQ100" s="2" t="s">
        <v>521</v>
      </c>
      <c r="BS100" s="11" t="s">
        <v>2344</v>
      </c>
      <c r="BW100" s="2" t="s">
        <v>15</v>
      </c>
      <c r="CA100" s="2" t="s">
        <v>37</v>
      </c>
      <c r="CC100" s="2" t="s">
        <v>37</v>
      </c>
      <c r="CD100" s="2">
        <v>1</v>
      </c>
      <c r="CX100" s="9"/>
      <c r="CY100" s="9"/>
      <c r="CZ100" s="9"/>
      <c r="DA100" s="9"/>
      <c r="DB100" s="9"/>
      <c r="DC100" s="9"/>
    </row>
    <row r="101" spans="1:117" s="2" customFormat="1" ht="18.600000000000001" customHeight="1">
      <c r="A101" s="2" t="s">
        <v>906</v>
      </c>
      <c r="B101" s="2" t="s">
        <v>905</v>
      </c>
      <c r="C101" s="2" t="s">
        <v>906</v>
      </c>
      <c r="D101" s="2">
        <v>2014</v>
      </c>
      <c r="E101" s="2" t="s">
        <v>2</v>
      </c>
      <c r="F101" s="2" t="s">
        <v>907</v>
      </c>
      <c r="G101" s="2" t="s">
        <v>93</v>
      </c>
      <c r="I101" s="2" t="s">
        <v>5</v>
      </c>
      <c r="J101" s="2" t="s">
        <v>41</v>
      </c>
      <c r="M101" s="2" t="s">
        <v>8</v>
      </c>
      <c r="O101" s="2" t="s">
        <v>246</v>
      </c>
      <c r="Q101" s="2" t="s">
        <v>410</v>
      </c>
      <c r="R101" s="2" t="s">
        <v>138</v>
      </c>
      <c r="T101" s="2" t="s">
        <v>11</v>
      </c>
      <c r="U101" s="2" t="s">
        <v>45</v>
      </c>
      <c r="V101" s="2" t="s">
        <v>1806</v>
      </c>
      <c r="X101" s="2">
        <v>1</v>
      </c>
      <c r="Y101" s="2">
        <v>1</v>
      </c>
      <c r="AF101" s="2">
        <v>1</v>
      </c>
      <c r="AI101" s="2" t="s">
        <v>30</v>
      </c>
      <c r="AP101" s="2">
        <v>1</v>
      </c>
      <c r="AV101" s="2" t="s">
        <v>25</v>
      </c>
      <c r="AX101" s="2" t="s">
        <v>1916</v>
      </c>
      <c r="AY101" s="2" t="s">
        <v>14</v>
      </c>
      <c r="BB101" s="2" t="s">
        <v>909</v>
      </c>
      <c r="BG101" s="2" t="s">
        <v>64</v>
      </c>
      <c r="BJ101" s="2" t="s">
        <v>7</v>
      </c>
      <c r="BK101" s="2" t="s">
        <v>1865</v>
      </c>
      <c r="BQ101" s="2" t="s">
        <v>910</v>
      </c>
      <c r="BR101" s="2" t="s">
        <v>911</v>
      </c>
      <c r="BS101" s="2" t="e">
        <f>- Good governance is A key component of the co-operative contribution to poverty reduction
- the extent of co-operativesâ€™ impact in reducing poverty varies according to their governance relationships and the impact this has on the way they carry out activities.</f>
        <v>#NAME?</v>
      </c>
      <c r="BT101" s="2" t="s">
        <v>14</v>
      </c>
      <c r="BU101" s="2" t="s">
        <v>14</v>
      </c>
      <c r="BV101" s="2" t="s">
        <v>14</v>
      </c>
      <c r="BW101" s="2" t="s">
        <v>15</v>
      </c>
      <c r="BX101" s="2" t="s">
        <v>14</v>
      </c>
      <c r="BY101" s="2" t="s">
        <v>14</v>
      </c>
      <c r="BZ101" s="2" t="s">
        <v>912</v>
      </c>
      <c r="CA101" s="2" t="s">
        <v>54</v>
      </c>
      <c r="CC101" s="2" t="s">
        <v>37</v>
      </c>
      <c r="CD101" s="2">
        <v>2</v>
      </c>
    </row>
    <row r="102" spans="1:117" s="2" customFormat="1" ht="18.600000000000001" customHeight="1">
      <c r="A102" s="9" t="s">
        <v>1084</v>
      </c>
      <c r="B102" s="9" t="s">
        <v>1083</v>
      </c>
      <c r="C102" s="9" t="s">
        <v>1084</v>
      </c>
      <c r="D102" s="9">
        <v>2013</v>
      </c>
      <c r="E102" s="9" t="s">
        <v>2</v>
      </c>
      <c r="F102" s="9" t="s">
        <v>1085</v>
      </c>
      <c r="G102" s="9" t="s">
        <v>1086</v>
      </c>
      <c r="H102" s="9"/>
      <c r="I102" s="9" t="s">
        <v>5</v>
      </c>
      <c r="J102" s="9" t="s">
        <v>6</v>
      </c>
      <c r="K102" s="9">
        <v>110</v>
      </c>
      <c r="L102" s="9" t="s">
        <v>7</v>
      </c>
      <c r="M102" s="9" t="s">
        <v>81</v>
      </c>
      <c r="N102" s="9"/>
      <c r="O102" s="9" t="s">
        <v>116</v>
      </c>
      <c r="P102" s="9"/>
      <c r="Q102" s="9"/>
      <c r="R102" s="9" t="s">
        <v>10</v>
      </c>
      <c r="S102" s="9"/>
      <c r="T102" s="9" t="s">
        <v>1087</v>
      </c>
      <c r="U102" s="9" t="s">
        <v>172</v>
      </c>
      <c r="V102" s="9" t="s">
        <v>1775</v>
      </c>
      <c r="W102" s="9"/>
      <c r="X102" s="9"/>
      <c r="Y102" s="9"/>
      <c r="Z102" s="9"/>
      <c r="AA102" s="9">
        <v>1</v>
      </c>
      <c r="AB102" s="9"/>
      <c r="AC102" s="9">
        <v>1</v>
      </c>
      <c r="AD102" s="9"/>
      <c r="AE102" s="9"/>
      <c r="AF102" s="9"/>
      <c r="AG102" s="9"/>
      <c r="AH102" s="9"/>
      <c r="AI102" s="9" t="s">
        <v>714</v>
      </c>
      <c r="AJ102" s="9"/>
      <c r="AK102" s="9"/>
      <c r="AL102" s="9"/>
      <c r="AM102" s="9"/>
      <c r="AN102" s="9"/>
      <c r="AO102" s="9"/>
      <c r="AP102" s="9">
        <v>1</v>
      </c>
      <c r="AQ102" s="9"/>
      <c r="AR102" s="9"/>
      <c r="AS102" s="9"/>
      <c r="AT102" s="9"/>
      <c r="AU102" s="9"/>
      <c r="AV102" s="9"/>
      <c r="AW102" s="9"/>
      <c r="AX102" s="9" t="s">
        <v>1088</v>
      </c>
      <c r="AY102" s="9"/>
      <c r="AZ102" s="9"/>
      <c r="BA102" s="9"/>
      <c r="BB102" s="9" t="s">
        <v>14</v>
      </c>
      <c r="BC102" s="9" t="s">
        <v>1754</v>
      </c>
      <c r="BD102" s="9"/>
      <c r="BE102" s="9"/>
      <c r="BF102" s="9"/>
      <c r="BG102" s="9"/>
      <c r="BH102" s="9" t="s">
        <v>1089</v>
      </c>
      <c r="BI102" s="9"/>
      <c r="BJ102" s="9" t="s">
        <v>7</v>
      </c>
      <c r="BK102" s="9" t="s">
        <v>24</v>
      </c>
      <c r="BL102" s="9"/>
      <c r="BM102" s="9"/>
      <c r="BN102" s="9"/>
      <c r="BO102" s="9"/>
      <c r="BP102" s="9"/>
      <c r="BQ102" s="9" t="s">
        <v>1090</v>
      </c>
      <c r="BR102" s="9" t="s">
        <v>1091</v>
      </c>
      <c r="BS102" s="9"/>
      <c r="BT102" s="9" t="s">
        <v>14</v>
      </c>
      <c r="BU102" s="9" t="s">
        <v>14</v>
      </c>
      <c r="BV102" s="9" t="s">
        <v>14</v>
      </c>
      <c r="BW102" s="9" t="s">
        <v>15</v>
      </c>
      <c r="BX102" s="9" t="s">
        <v>1092</v>
      </c>
      <c r="BY102" s="9" t="s">
        <v>1093</v>
      </c>
      <c r="BZ102" s="9" t="s">
        <v>1094</v>
      </c>
      <c r="CA102" s="9" t="s">
        <v>37</v>
      </c>
      <c r="CB102" s="9"/>
      <c r="CC102" s="9" t="s">
        <v>54</v>
      </c>
      <c r="CD102" s="9">
        <v>2</v>
      </c>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row>
    <row r="103" spans="1:117" s="2" customFormat="1" ht="18.600000000000001" customHeight="1">
      <c r="A103" s="2" t="s">
        <v>1692</v>
      </c>
      <c r="B103" s="2" t="s">
        <v>1691</v>
      </c>
      <c r="C103" s="2" t="s">
        <v>1692</v>
      </c>
      <c r="D103" s="2">
        <v>2000</v>
      </c>
      <c r="E103" s="2" t="s">
        <v>2</v>
      </c>
      <c r="F103" s="2" t="s">
        <v>1693</v>
      </c>
      <c r="G103" s="2" t="s">
        <v>424</v>
      </c>
      <c r="I103" s="2" t="s">
        <v>59</v>
      </c>
      <c r="J103" s="2" t="s">
        <v>95</v>
      </c>
      <c r="K103" s="2">
        <v>112</v>
      </c>
      <c r="L103" s="2" t="s">
        <v>24</v>
      </c>
      <c r="M103" s="2" t="s">
        <v>107</v>
      </c>
      <c r="O103" s="2" t="s">
        <v>82</v>
      </c>
      <c r="R103" s="2" t="s">
        <v>2239</v>
      </c>
      <c r="S103" s="2" t="s">
        <v>44</v>
      </c>
      <c r="T103" s="2" t="s">
        <v>28</v>
      </c>
      <c r="U103" s="2" t="s">
        <v>172</v>
      </c>
      <c r="V103" s="2" t="s">
        <v>1799</v>
      </c>
      <c r="AA103" s="2">
        <v>1</v>
      </c>
      <c r="AD103" s="2">
        <v>1</v>
      </c>
      <c r="AH103" s="2">
        <v>1</v>
      </c>
      <c r="AI103" s="2" t="s">
        <v>47</v>
      </c>
      <c r="AJ103" s="9">
        <v>1</v>
      </c>
      <c r="AT103" s="2">
        <v>1</v>
      </c>
      <c r="AU103" s="2" t="s">
        <v>2065</v>
      </c>
      <c r="AV103" s="2" t="s">
        <v>2068</v>
      </c>
      <c r="BJ103" s="2" t="s">
        <v>7</v>
      </c>
      <c r="BK103" s="2" t="s">
        <v>24</v>
      </c>
      <c r="BQ103" s="2" t="s">
        <v>1694</v>
      </c>
      <c r="BW103" s="2" t="s">
        <v>15</v>
      </c>
      <c r="CA103" s="2" t="s">
        <v>37</v>
      </c>
      <c r="CC103" s="2" t="s">
        <v>37</v>
      </c>
      <c r="CD103" s="2">
        <v>1</v>
      </c>
    </row>
    <row r="104" spans="1:117" s="2" customFormat="1" ht="18.600000000000001" customHeight="1">
      <c r="A104" s="2" t="s">
        <v>744</v>
      </c>
      <c r="B104" s="2" t="s">
        <v>743</v>
      </c>
      <c r="C104" s="2" t="s">
        <v>744</v>
      </c>
      <c r="D104" s="2">
        <v>2014</v>
      </c>
      <c r="E104" s="2" t="s">
        <v>2</v>
      </c>
      <c r="F104" s="2" t="s">
        <v>745</v>
      </c>
      <c r="G104" s="2" t="s">
        <v>221</v>
      </c>
      <c r="H104" s="2" t="s">
        <v>746</v>
      </c>
      <c r="I104" s="2" t="s">
        <v>5</v>
      </c>
      <c r="J104" s="2" t="s">
        <v>6</v>
      </c>
      <c r="K104" s="2">
        <v>33</v>
      </c>
      <c r="L104" s="2" t="s">
        <v>61</v>
      </c>
      <c r="M104" s="2" t="s">
        <v>107</v>
      </c>
      <c r="O104" s="2" t="s">
        <v>82</v>
      </c>
      <c r="P104" s="2" t="s">
        <v>571</v>
      </c>
      <c r="Q104" s="2" t="s">
        <v>747</v>
      </c>
      <c r="R104" s="2" t="s">
        <v>98</v>
      </c>
      <c r="T104" s="2" t="s">
        <v>11</v>
      </c>
      <c r="U104" s="2" t="s">
        <v>29</v>
      </c>
      <c r="V104" s="2" t="s">
        <v>2022</v>
      </c>
      <c r="Z104" s="2">
        <v>1</v>
      </c>
      <c r="AD104" s="2">
        <v>1</v>
      </c>
      <c r="AI104" s="2" t="s">
        <v>47</v>
      </c>
      <c r="AJ104" s="9">
        <v>1</v>
      </c>
      <c r="AS104" s="2">
        <v>1</v>
      </c>
      <c r="AU104" s="2" t="s">
        <v>1945</v>
      </c>
      <c r="AV104" s="2" t="s">
        <v>2110</v>
      </c>
      <c r="AY104" s="2" t="s">
        <v>748</v>
      </c>
      <c r="BC104" s="2" t="s">
        <v>1754</v>
      </c>
      <c r="BF104" s="2" t="s">
        <v>1757</v>
      </c>
      <c r="BG104" s="2" t="s">
        <v>413</v>
      </c>
      <c r="BJ104" s="2" t="s">
        <v>7</v>
      </c>
      <c r="BK104" s="2" t="s">
        <v>24</v>
      </c>
      <c r="BQ104" s="2" t="s">
        <v>2345</v>
      </c>
      <c r="BW104" s="2" t="s">
        <v>15</v>
      </c>
      <c r="BX104" s="2" t="s">
        <v>2346</v>
      </c>
      <c r="BZ104" s="2" t="s">
        <v>749</v>
      </c>
      <c r="CA104" s="2" t="s">
        <v>37</v>
      </c>
      <c r="CC104" s="2" t="s">
        <v>37</v>
      </c>
      <c r="CD104" s="2">
        <v>1</v>
      </c>
    </row>
    <row r="105" spans="1:117" s="2" customFormat="1" ht="18.600000000000001" customHeight="1">
      <c r="A105" s="2" t="s">
        <v>385</v>
      </c>
      <c r="B105" s="2" t="s">
        <v>384</v>
      </c>
      <c r="C105" s="2" t="s">
        <v>385</v>
      </c>
      <c r="D105" s="2">
        <v>2007</v>
      </c>
      <c r="E105" s="2" t="s">
        <v>2</v>
      </c>
      <c r="F105" s="2" t="s">
        <v>386</v>
      </c>
      <c r="G105" s="2" t="s">
        <v>39</v>
      </c>
      <c r="H105" s="2" t="s">
        <v>387</v>
      </c>
      <c r="I105" s="2" t="s">
        <v>59</v>
      </c>
      <c r="J105" s="2" t="s">
        <v>95</v>
      </c>
      <c r="K105" s="2">
        <v>120</v>
      </c>
      <c r="L105" s="2" t="s">
        <v>24</v>
      </c>
      <c r="M105" s="2" t="s">
        <v>42</v>
      </c>
      <c r="O105" s="2" t="s">
        <v>9</v>
      </c>
      <c r="P105" s="2" t="s">
        <v>43</v>
      </c>
      <c r="R105" s="2" t="s">
        <v>10</v>
      </c>
      <c r="T105" s="2" t="s">
        <v>11</v>
      </c>
      <c r="U105" s="2" t="s">
        <v>45</v>
      </c>
      <c r="V105" s="2" t="s">
        <v>1812</v>
      </c>
      <c r="X105" s="2">
        <v>1</v>
      </c>
      <c r="Y105" s="2">
        <v>1</v>
      </c>
      <c r="Z105" s="2">
        <v>1</v>
      </c>
      <c r="AI105" s="2" t="s">
        <v>196</v>
      </c>
      <c r="AK105" s="2">
        <v>1</v>
      </c>
      <c r="AX105" s="2" t="s">
        <v>388</v>
      </c>
      <c r="BJ105" s="2" t="s">
        <v>7</v>
      </c>
      <c r="BK105" s="2" t="s">
        <v>1865</v>
      </c>
      <c r="BR105" s="2" t="s">
        <v>389</v>
      </c>
      <c r="BV105" s="2" t="s">
        <v>15</v>
      </c>
      <c r="BZ105" s="2" t="s">
        <v>37</v>
      </c>
      <c r="CB105" s="2" t="s">
        <v>37</v>
      </c>
      <c r="CD105" s="2">
        <v>1</v>
      </c>
    </row>
    <row r="106" spans="1:117" s="2" customFormat="1" ht="18.600000000000001" customHeight="1">
      <c r="A106" s="2" t="s">
        <v>1203</v>
      </c>
      <c r="B106" s="2" t="s">
        <v>1202</v>
      </c>
      <c r="C106" s="2" t="s">
        <v>1203</v>
      </c>
      <c r="D106" s="2">
        <v>2009</v>
      </c>
      <c r="E106" s="2" t="s">
        <v>77</v>
      </c>
      <c r="F106" s="2" t="s">
        <v>1204</v>
      </c>
      <c r="G106" s="2" t="s">
        <v>1905</v>
      </c>
      <c r="H106" s="2" t="s">
        <v>1205</v>
      </c>
      <c r="I106" s="2" t="s">
        <v>22</v>
      </c>
      <c r="J106" s="2" t="s">
        <v>339</v>
      </c>
      <c r="L106" s="2" t="s">
        <v>7</v>
      </c>
      <c r="M106" s="2" t="s">
        <v>42</v>
      </c>
      <c r="Q106" s="2" t="s">
        <v>1206</v>
      </c>
      <c r="R106" s="2" t="s">
        <v>2222</v>
      </c>
      <c r="S106" s="2" t="s">
        <v>357</v>
      </c>
      <c r="T106" s="2" t="s">
        <v>11</v>
      </c>
      <c r="U106" s="2" t="s">
        <v>108</v>
      </c>
      <c r="V106" s="2" t="s">
        <v>2010</v>
      </c>
      <c r="W106" s="2">
        <v>1</v>
      </c>
      <c r="X106" s="2">
        <v>1</v>
      </c>
      <c r="Y106" s="2">
        <v>0</v>
      </c>
      <c r="AB106" s="2">
        <v>1</v>
      </c>
      <c r="AI106" s="2" t="s">
        <v>62</v>
      </c>
      <c r="AJ106" s="2">
        <v>1</v>
      </c>
      <c r="AL106" s="2">
        <v>1</v>
      </c>
      <c r="BJ106" s="2" t="s">
        <v>7</v>
      </c>
      <c r="BK106" s="2" t="s">
        <v>1865</v>
      </c>
      <c r="BQ106" s="2" t="s">
        <v>1207</v>
      </c>
      <c r="BW106" s="2" t="s">
        <v>15</v>
      </c>
      <c r="BX106" s="2" t="s">
        <v>1208</v>
      </c>
      <c r="CA106" s="2" t="s">
        <v>16</v>
      </c>
      <c r="CB106" s="2" t="s">
        <v>1209</v>
      </c>
      <c r="CC106" s="2" t="s">
        <v>16</v>
      </c>
      <c r="CD106" s="2">
        <v>3</v>
      </c>
    </row>
    <row r="107" spans="1:117" s="2" customFormat="1" ht="18.600000000000001" customHeight="1">
      <c r="A107" s="2" t="s">
        <v>191</v>
      </c>
      <c r="B107" s="2" t="s">
        <v>190</v>
      </c>
      <c r="C107" s="2" t="s">
        <v>191</v>
      </c>
      <c r="D107" s="2">
        <v>2012</v>
      </c>
      <c r="E107" s="2" t="s">
        <v>2</v>
      </c>
      <c r="F107" s="2" t="s">
        <v>192</v>
      </c>
      <c r="G107" s="2" t="s">
        <v>179</v>
      </c>
      <c r="H107" s="2" t="s">
        <v>193</v>
      </c>
      <c r="I107" s="2" t="s">
        <v>59</v>
      </c>
      <c r="J107" s="2" t="s">
        <v>95</v>
      </c>
      <c r="K107" s="2">
        <v>150</v>
      </c>
      <c r="L107" s="2" t="s">
        <v>61</v>
      </c>
      <c r="M107" s="2" t="s">
        <v>194</v>
      </c>
      <c r="N107" s="2" t="s">
        <v>195</v>
      </c>
      <c r="O107" s="2" t="s">
        <v>9</v>
      </c>
      <c r="R107" s="2" t="s">
        <v>10</v>
      </c>
      <c r="T107" s="2" t="s">
        <v>11</v>
      </c>
      <c r="U107" s="2" t="s">
        <v>29</v>
      </c>
      <c r="V107" s="2" t="s">
        <v>1812</v>
      </c>
      <c r="X107" s="2">
        <v>1</v>
      </c>
      <c r="Y107" s="2">
        <v>1</v>
      </c>
      <c r="Z107" s="2">
        <v>1</v>
      </c>
      <c r="AI107" s="2" t="s">
        <v>196</v>
      </c>
      <c r="AK107" s="2">
        <v>1</v>
      </c>
      <c r="BG107" s="2" t="s">
        <v>1744</v>
      </c>
      <c r="BJ107" s="2" t="s">
        <v>7</v>
      </c>
      <c r="BK107" s="2" t="s">
        <v>24</v>
      </c>
      <c r="BQ107" s="2" t="s">
        <v>197</v>
      </c>
      <c r="BS107" s="2" t="s">
        <v>2347</v>
      </c>
      <c r="BW107" s="2" t="s">
        <v>15</v>
      </c>
      <c r="BZ107" s="2" t="s">
        <v>198</v>
      </c>
      <c r="CA107" s="2" t="s">
        <v>37</v>
      </c>
      <c r="CC107" s="2" t="s">
        <v>37</v>
      </c>
      <c r="CD107" s="2">
        <v>1</v>
      </c>
    </row>
    <row r="108" spans="1:117" s="2" customFormat="1" ht="18.600000000000001" customHeight="1">
      <c r="A108" s="2" t="s">
        <v>1598</v>
      </c>
      <c r="B108" s="2" t="s">
        <v>1597</v>
      </c>
      <c r="C108" s="2" t="s">
        <v>1598</v>
      </c>
      <c r="D108" s="2">
        <v>2017</v>
      </c>
      <c r="E108" s="2" t="s">
        <v>2</v>
      </c>
      <c r="F108" s="2" t="s">
        <v>1599</v>
      </c>
      <c r="G108" s="2" t="s">
        <v>79</v>
      </c>
      <c r="H108" s="2" t="s">
        <v>1600</v>
      </c>
      <c r="I108" s="2" t="s">
        <v>59</v>
      </c>
      <c r="J108" s="2" t="s">
        <v>95</v>
      </c>
      <c r="K108" s="2">
        <v>254</v>
      </c>
      <c r="M108" s="2" t="s">
        <v>42</v>
      </c>
      <c r="O108" s="2" t="s">
        <v>9</v>
      </c>
      <c r="P108" s="2" t="s">
        <v>204</v>
      </c>
      <c r="R108" s="2" t="s">
        <v>98</v>
      </c>
      <c r="T108" s="2" t="s">
        <v>11</v>
      </c>
      <c r="U108" s="2" t="s">
        <v>108</v>
      </c>
      <c r="V108" s="2" t="s">
        <v>1773</v>
      </c>
      <c r="Y108" s="2">
        <v>1</v>
      </c>
      <c r="AD108" s="2">
        <v>1</v>
      </c>
      <c r="AI108" s="2" t="s">
        <v>62</v>
      </c>
      <c r="AJ108" s="2">
        <v>1</v>
      </c>
      <c r="AL108" s="2">
        <v>1</v>
      </c>
      <c r="AS108" s="2">
        <v>1</v>
      </c>
      <c r="AU108" s="2" t="s">
        <v>1933</v>
      </c>
      <c r="AV108" s="2" t="s">
        <v>1601</v>
      </c>
      <c r="BC108" s="2" t="s">
        <v>1754</v>
      </c>
      <c r="BD108" s="2" t="s">
        <v>1755</v>
      </c>
      <c r="BE108" s="2" t="s">
        <v>1756</v>
      </c>
      <c r="BG108" s="2" t="s">
        <v>1747</v>
      </c>
      <c r="BJ108" s="2" t="s">
        <v>7</v>
      </c>
      <c r="BK108" s="2" t="s">
        <v>1865</v>
      </c>
      <c r="BQ108" s="2" t="s">
        <v>2348</v>
      </c>
      <c r="BR108" s="2" t="s">
        <v>2349</v>
      </c>
      <c r="BS108" s="11" t="s">
        <v>1602</v>
      </c>
      <c r="BW108" s="2" t="s">
        <v>15</v>
      </c>
      <c r="CA108" s="2" t="s">
        <v>37</v>
      </c>
      <c r="CC108" s="2" t="s">
        <v>37</v>
      </c>
      <c r="CD108" s="2">
        <v>1</v>
      </c>
    </row>
    <row r="109" spans="1:117" s="2" customFormat="1" ht="18.600000000000001" customHeight="1">
      <c r="A109" s="2" t="s">
        <v>1565</v>
      </c>
      <c r="B109" s="2" t="s">
        <v>1564</v>
      </c>
      <c r="C109" s="2" t="s">
        <v>1565</v>
      </c>
      <c r="D109" s="2">
        <v>2018</v>
      </c>
      <c r="E109" s="2" t="s">
        <v>2</v>
      </c>
      <c r="F109" s="2" t="s">
        <v>244</v>
      </c>
      <c r="G109" s="2" t="s">
        <v>601</v>
      </c>
      <c r="I109" s="2" t="s">
        <v>59</v>
      </c>
      <c r="J109" s="2" t="s">
        <v>95</v>
      </c>
      <c r="K109" s="2">
        <v>385</v>
      </c>
      <c r="L109" s="2" t="s">
        <v>24</v>
      </c>
      <c r="M109" s="2" t="s">
        <v>42</v>
      </c>
      <c r="O109" s="2" t="s">
        <v>9</v>
      </c>
      <c r="P109" s="2" t="s">
        <v>831</v>
      </c>
      <c r="R109" s="2" t="s">
        <v>98</v>
      </c>
      <c r="S109" s="2" t="s">
        <v>357</v>
      </c>
      <c r="T109" s="2" t="s">
        <v>11</v>
      </c>
      <c r="U109" s="2" t="s">
        <v>45</v>
      </c>
      <c r="V109" s="2" t="s">
        <v>1764</v>
      </c>
      <c r="W109" s="2">
        <v>1</v>
      </c>
      <c r="X109" s="2">
        <v>1</v>
      </c>
      <c r="Y109" s="2">
        <v>1</v>
      </c>
      <c r="AI109" s="2" t="s">
        <v>62</v>
      </c>
      <c r="AJ109" s="2">
        <v>1</v>
      </c>
      <c r="AL109" s="2">
        <v>1</v>
      </c>
      <c r="AS109" s="2">
        <v>1</v>
      </c>
      <c r="AU109" s="2" t="s">
        <v>1933</v>
      </c>
      <c r="AV109" s="2" t="s">
        <v>1567</v>
      </c>
      <c r="AX109" s="2" t="s">
        <v>1566</v>
      </c>
      <c r="BB109" s="2" t="s">
        <v>1568</v>
      </c>
      <c r="BG109" s="2" t="s">
        <v>32</v>
      </c>
      <c r="BH109" s="2" t="s">
        <v>1569</v>
      </c>
      <c r="BJ109" s="2" t="s">
        <v>7</v>
      </c>
      <c r="BK109" s="2" t="s">
        <v>24</v>
      </c>
      <c r="BR109" s="2" t="s">
        <v>2350</v>
      </c>
      <c r="BS109" s="11" t="s">
        <v>1570</v>
      </c>
      <c r="BW109" s="2" t="s">
        <v>15</v>
      </c>
      <c r="CA109" s="2" t="s">
        <v>37</v>
      </c>
      <c r="CC109" s="2" t="s">
        <v>37</v>
      </c>
      <c r="CD109" s="2">
        <v>1</v>
      </c>
    </row>
    <row r="110" spans="1:117" s="2" customFormat="1" ht="18.600000000000001" customHeight="1">
      <c r="A110" s="2" t="s">
        <v>2131</v>
      </c>
      <c r="B110" s="2" t="s">
        <v>795</v>
      </c>
      <c r="C110" s="2" t="s">
        <v>2133</v>
      </c>
      <c r="D110" s="2">
        <v>2016</v>
      </c>
      <c r="E110" s="2" t="s">
        <v>2</v>
      </c>
      <c r="F110" s="2" t="s">
        <v>252</v>
      </c>
      <c r="G110" s="2" t="s">
        <v>39</v>
      </c>
      <c r="H110" s="2" t="s">
        <v>796</v>
      </c>
      <c r="I110" s="2" t="s">
        <v>22</v>
      </c>
      <c r="J110" s="2" t="s">
        <v>60</v>
      </c>
      <c r="K110" s="2">
        <v>256</v>
      </c>
      <c r="L110" s="2" t="s">
        <v>24</v>
      </c>
      <c r="M110" s="2" t="s">
        <v>42</v>
      </c>
      <c r="O110" s="2" t="s">
        <v>9</v>
      </c>
      <c r="P110" s="2" t="s">
        <v>298</v>
      </c>
      <c r="R110" s="2" t="s">
        <v>10</v>
      </c>
      <c r="T110" s="2" t="s">
        <v>11</v>
      </c>
      <c r="U110" s="2" t="s">
        <v>45</v>
      </c>
      <c r="V110" s="2" t="s">
        <v>1828</v>
      </c>
      <c r="X110" s="2">
        <v>1</v>
      </c>
      <c r="AA110" s="2">
        <v>1</v>
      </c>
      <c r="AI110" s="2" t="s">
        <v>797</v>
      </c>
      <c r="AJ110" s="2">
        <v>1</v>
      </c>
      <c r="AL110" s="2">
        <v>1</v>
      </c>
      <c r="AP110" s="2">
        <v>1</v>
      </c>
      <c r="AT110" s="2">
        <v>1</v>
      </c>
      <c r="AU110" s="2" t="s">
        <v>1934</v>
      </c>
      <c r="AV110" s="2" t="s">
        <v>1935</v>
      </c>
      <c r="AY110" s="2" t="s">
        <v>798</v>
      </c>
      <c r="BB110" s="2" t="s">
        <v>14</v>
      </c>
      <c r="BE110" s="2" t="s">
        <v>1756</v>
      </c>
      <c r="BH110" s="2" t="s">
        <v>799</v>
      </c>
      <c r="BJ110" s="2" t="s">
        <v>7</v>
      </c>
      <c r="BK110" s="2" t="s">
        <v>7</v>
      </c>
      <c r="BL110" s="2" t="s">
        <v>1862</v>
      </c>
      <c r="BQ110" s="2" t="s">
        <v>800</v>
      </c>
      <c r="BS110" s="2" t="s">
        <v>14</v>
      </c>
      <c r="BT110" s="2" t="s">
        <v>14</v>
      </c>
      <c r="BU110" s="2" t="s">
        <v>14</v>
      </c>
      <c r="BV110" s="2" t="s">
        <v>15</v>
      </c>
      <c r="BW110" s="2" t="s">
        <v>14</v>
      </c>
      <c r="BX110" s="2" t="s">
        <v>14</v>
      </c>
      <c r="BY110" s="2" t="s">
        <v>2351</v>
      </c>
      <c r="BZ110" s="2" t="s">
        <v>37</v>
      </c>
      <c r="CB110" s="2" t="s">
        <v>37</v>
      </c>
      <c r="CD110" s="2">
        <v>1</v>
      </c>
    </row>
    <row r="111" spans="1:117" s="2" customFormat="1" ht="18.600000000000001" customHeight="1">
      <c r="A111" s="2" t="s">
        <v>415</v>
      </c>
      <c r="B111" s="2" t="s">
        <v>414</v>
      </c>
      <c r="C111" s="2" t="s">
        <v>415</v>
      </c>
      <c r="D111" s="2">
        <v>2009</v>
      </c>
      <c r="E111" s="2" t="s">
        <v>2</v>
      </c>
      <c r="F111" s="2" t="s">
        <v>416</v>
      </c>
      <c r="G111" s="2" t="s">
        <v>232</v>
      </c>
      <c r="I111" s="2" t="s">
        <v>59</v>
      </c>
      <c r="J111" s="2" t="s">
        <v>95</v>
      </c>
      <c r="K111" s="2">
        <v>97</v>
      </c>
      <c r="L111" s="2" t="s">
        <v>24</v>
      </c>
      <c r="M111" s="2" t="s">
        <v>107</v>
      </c>
      <c r="O111" s="2" t="s">
        <v>116</v>
      </c>
      <c r="R111" s="2" t="s">
        <v>2240</v>
      </c>
      <c r="S111" s="2" t="s">
        <v>2241</v>
      </c>
      <c r="T111" s="2" t="s">
        <v>11</v>
      </c>
      <c r="U111" s="2" t="s">
        <v>172</v>
      </c>
      <c r="V111" s="2" t="s">
        <v>2012</v>
      </c>
      <c r="X111" s="2">
        <v>1</v>
      </c>
      <c r="Y111" s="2">
        <v>1</v>
      </c>
      <c r="AB111" s="2">
        <v>1</v>
      </c>
      <c r="AI111" s="2" t="s">
        <v>417</v>
      </c>
      <c r="AJ111" s="2">
        <v>1</v>
      </c>
      <c r="AM111" s="2">
        <v>1</v>
      </c>
      <c r="BG111" s="2" t="s">
        <v>1750</v>
      </c>
      <c r="BJ111" s="2" t="s">
        <v>61</v>
      </c>
      <c r="BK111" s="2" t="s">
        <v>1865</v>
      </c>
      <c r="BQ111" s="2" t="s">
        <v>418</v>
      </c>
      <c r="BR111" s="2" t="s">
        <v>419</v>
      </c>
      <c r="BW111" s="2" t="s">
        <v>15</v>
      </c>
      <c r="CA111" s="2" t="s">
        <v>16</v>
      </c>
      <c r="CB111" s="2" t="s">
        <v>420</v>
      </c>
      <c r="CC111" s="2" t="s">
        <v>16</v>
      </c>
      <c r="CD111" s="2">
        <v>3</v>
      </c>
    </row>
    <row r="112" spans="1:117" s="2" customFormat="1" ht="18.600000000000001" customHeight="1">
      <c r="A112" s="2" t="s">
        <v>2263</v>
      </c>
      <c r="B112" s="12" t="s">
        <v>2264</v>
      </c>
      <c r="C112" s="2" t="s">
        <v>2263</v>
      </c>
      <c r="D112" s="2">
        <v>2013</v>
      </c>
      <c r="E112" s="2" t="s">
        <v>2</v>
      </c>
      <c r="F112" s="2" t="s">
        <v>2265</v>
      </c>
      <c r="G112" s="2" t="s">
        <v>179</v>
      </c>
      <c r="I112" s="2" t="s">
        <v>22</v>
      </c>
      <c r="J112" s="2" t="s">
        <v>23</v>
      </c>
      <c r="K112" s="2">
        <v>400</v>
      </c>
      <c r="L112" s="2" t="s">
        <v>24</v>
      </c>
      <c r="M112" s="2" t="s">
        <v>42</v>
      </c>
      <c r="O112" s="2" t="s">
        <v>116</v>
      </c>
      <c r="P112" s="2" t="s">
        <v>357</v>
      </c>
      <c r="R112" s="2" t="s">
        <v>1705</v>
      </c>
      <c r="V112" s="2" t="s">
        <v>205</v>
      </c>
      <c r="AA112" s="2">
        <v>1</v>
      </c>
      <c r="AI112" s="2" t="s">
        <v>1998</v>
      </c>
      <c r="AJ112" s="2">
        <v>1</v>
      </c>
      <c r="AL112" s="2">
        <v>1</v>
      </c>
      <c r="AO112" s="2">
        <v>1</v>
      </c>
      <c r="AS112" s="2">
        <v>1</v>
      </c>
      <c r="AU112" s="2" t="s">
        <v>1933</v>
      </c>
      <c r="AV112" s="2" t="s">
        <v>837</v>
      </c>
      <c r="AX112" s="2" t="s">
        <v>836</v>
      </c>
      <c r="BC112" s="2" t="s">
        <v>1754</v>
      </c>
      <c r="BD112" s="2" t="s">
        <v>1755</v>
      </c>
      <c r="BG112" s="2" t="s">
        <v>48</v>
      </c>
      <c r="BJ112" s="2" t="s">
        <v>7</v>
      </c>
      <c r="BK112" s="2" t="s">
        <v>1848</v>
      </c>
      <c r="BQ112" s="2" t="s">
        <v>838</v>
      </c>
      <c r="BR112" s="2" t="s">
        <v>2352</v>
      </c>
      <c r="BS112" s="2" t="e">
        <f>- the adoption of mineral fertilizer should be promoted in the cassava sector.
-educate farmers about the negative effects of mineral fertilizers if they are not properly handled well.
-that different sets of factors, such as human capital, institutional, and technological factors affect cassava yields and net revenues of adopters and non-adopters of mineral fertilizer, therefore, there should be separate agricultural policies to enhance livelihoods of both adopters and non-adopters.</f>
        <v>#NAME?</v>
      </c>
      <c r="BT112" s="2" t="s">
        <v>14</v>
      </c>
      <c r="BU112" s="2" t="s">
        <v>14</v>
      </c>
      <c r="BV112" s="2" t="s">
        <v>14</v>
      </c>
      <c r="BW112" s="2" t="s">
        <v>15</v>
      </c>
      <c r="BX112" s="2" t="s">
        <v>14</v>
      </c>
      <c r="BY112" s="2" t="s">
        <v>14</v>
      </c>
      <c r="BZ112" s="2" t="s">
        <v>839</v>
      </c>
      <c r="CA112" s="2" t="s">
        <v>37</v>
      </c>
      <c r="CC112" s="2" t="s">
        <v>37</v>
      </c>
      <c r="CD112" s="2">
        <v>1</v>
      </c>
    </row>
    <row r="113" spans="1:126" s="2" customFormat="1" ht="18.600000000000001" customHeight="1">
      <c r="A113" s="2" t="s">
        <v>996</v>
      </c>
      <c r="B113" s="2" t="s">
        <v>995</v>
      </c>
      <c r="C113" s="2" t="s">
        <v>996</v>
      </c>
      <c r="D113" s="2">
        <v>2017</v>
      </c>
      <c r="E113" s="2" t="s">
        <v>2</v>
      </c>
      <c r="F113" s="2" t="s">
        <v>636</v>
      </c>
      <c r="G113" s="2" t="s">
        <v>39</v>
      </c>
      <c r="H113" s="2" t="s">
        <v>997</v>
      </c>
      <c r="I113" s="2" t="s">
        <v>22</v>
      </c>
      <c r="J113" s="2" t="s">
        <v>339</v>
      </c>
      <c r="K113" s="2">
        <v>200</v>
      </c>
      <c r="M113" s="2" t="s">
        <v>25</v>
      </c>
      <c r="N113" s="2" t="s">
        <v>998</v>
      </c>
      <c r="O113" s="2" t="s">
        <v>27</v>
      </c>
      <c r="R113" s="2" t="s">
        <v>44</v>
      </c>
      <c r="U113" s="2" t="s">
        <v>172</v>
      </c>
      <c r="V113" s="2" t="s">
        <v>999</v>
      </c>
      <c r="X113" s="2">
        <v>1</v>
      </c>
      <c r="Y113" s="2">
        <v>1</v>
      </c>
      <c r="AA113" s="9">
        <v>1</v>
      </c>
      <c r="AB113" s="2">
        <v>1</v>
      </c>
      <c r="AI113" s="2" t="s">
        <v>359</v>
      </c>
      <c r="AJ113" s="9">
        <v>1</v>
      </c>
      <c r="AQ113" s="9">
        <v>1</v>
      </c>
      <c r="AX113" s="2" t="s">
        <v>1000</v>
      </c>
      <c r="BB113" s="2" t="s">
        <v>14</v>
      </c>
      <c r="BD113" s="2" t="s">
        <v>1755</v>
      </c>
      <c r="BE113" s="2" t="s">
        <v>1756</v>
      </c>
      <c r="BG113" s="2" t="s">
        <v>1714</v>
      </c>
      <c r="BH113" s="2" t="s">
        <v>1001</v>
      </c>
      <c r="BJ113" s="2" t="s">
        <v>7</v>
      </c>
      <c r="BK113" s="2" t="s">
        <v>1848</v>
      </c>
      <c r="BQ113" s="2" t="s">
        <v>2353</v>
      </c>
      <c r="BR113" s="2" t="s">
        <v>14</v>
      </c>
      <c r="BS113" s="2" t="s">
        <v>14</v>
      </c>
      <c r="BT113" s="2" t="s">
        <v>14</v>
      </c>
      <c r="BU113" s="2" t="s">
        <v>14</v>
      </c>
      <c r="BV113" s="2" t="s">
        <v>15</v>
      </c>
      <c r="BW113" s="2" t="s">
        <v>2354</v>
      </c>
      <c r="BX113" s="2" t="s">
        <v>14</v>
      </c>
      <c r="BY113" s="2" t="s">
        <v>1002</v>
      </c>
      <c r="BZ113" s="2" t="s">
        <v>37</v>
      </c>
      <c r="CB113" s="2" t="s">
        <v>37</v>
      </c>
      <c r="CD113" s="2">
        <v>1</v>
      </c>
    </row>
    <row r="114" spans="1:126" s="2" customFormat="1" ht="18.600000000000001" customHeight="1">
      <c r="A114" s="2" t="s">
        <v>1274</v>
      </c>
      <c r="B114" s="2" t="s">
        <v>1273</v>
      </c>
      <c r="C114" s="2" t="s">
        <v>1274</v>
      </c>
      <c r="D114" s="2">
        <v>2008</v>
      </c>
      <c r="E114" s="2" t="s">
        <v>2</v>
      </c>
      <c r="F114" s="2" t="s">
        <v>1275</v>
      </c>
      <c r="G114" s="2" t="s">
        <v>39</v>
      </c>
      <c r="H114" s="2" t="s">
        <v>1276</v>
      </c>
      <c r="I114" s="2" t="s">
        <v>94</v>
      </c>
      <c r="J114" s="2" t="s">
        <v>6</v>
      </c>
      <c r="K114" s="2">
        <v>150</v>
      </c>
      <c r="M114" s="2" t="s">
        <v>8</v>
      </c>
      <c r="O114" s="2" t="s">
        <v>246</v>
      </c>
      <c r="Q114" s="2" t="s">
        <v>1014</v>
      </c>
      <c r="R114" s="2" t="s">
        <v>44</v>
      </c>
      <c r="T114" s="2" t="s">
        <v>28</v>
      </c>
      <c r="V114" s="2" t="s">
        <v>1785</v>
      </c>
      <c r="Z114" s="2">
        <v>1</v>
      </c>
      <c r="AB114" s="2">
        <v>1</v>
      </c>
      <c r="AI114" s="2" t="s">
        <v>1655</v>
      </c>
      <c r="AP114" s="2">
        <v>1</v>
      </c>
      <c r="AX114" s="2" t="s">
        <v>1277</v>
      </c>
      <c r="BG114" s="2" t="s">
        <v>1731</v>
      </c>
      <c r="BJ114" s="2" t="s">
        <v>7</v>
      </c>
      <c r="BK114" s="2" t="s">
        <v>1848</v>
      </c>
      <c r="BQ114" s="2" t="s">
        <v>1278</v>
      </c>
      <c r="BR114" s="2" t="s">
        <v>1279</v>
      </c>
      <c r="BS114" s="2" t="s">
        <v>14</v>
      </c>
      <c r="BT114" s="2" t="s">
        <v>14</v>
      </c>
      <c r="BU114" s="2" t="s">
        <v>14</v>
      </c>
      <c r="BV114" s="2" t="s">
        <v>15</v>
      </c>
      <c r="BW114" s="2" t="s">
        <v>1280</v>
      </c>
      <c r="BX114" s="2" t="s">
        <v>14</v>
      </c>
      <c r="BZ114" s="2" t="s">
        <v>37</v>
      </c>
      <c r="CB114" s="2" t="s">
        <v>37</v>
      </c>
      <c r="CD114" s="2">
        <v>1</v>
      </c>
      <c r="CU114" s="9"/>
      <c r="CV114" s="9"/>
      <c r="CW114" s="9"/>
    </row>
    <row r="115" spans="1:126" s="2" customFormat="1" ht="18.600000000000001" customHeight="1">
      <c r="A115" s="2" t="s">
        <v>2203</v>
      </c>
      <c r="B115" s="12" t="s">
        <v>2204</v>
      </c>
      <c r="C115" s="2" t="s">
        <v>2203</v>
      </c>
      <c r="D115" s="2">
        <v>2011</v>
      </c>
      <c r="E115" s="2" t="s">
        <v>2</v>
      </c>
      <c r="F115" s="2" t="s">
        <v>2205</v>
      </c>
      <c r="G115" s="2" t="s">
        <v>39</v>
      </c>
      <c r="H115" s="2" t="s">
        <v>397</v>
      </c>
      <c r="I115" s="2" t="s">
        <v>59</v>
      </c>
      <c r="J115" s="2" t="s">
        <v>95</v>
      </c>
      <c r="K115" s="2">
        <v>134</v>
      </c>
      <c r="L115" s="2" t="s">
        <v>24</v>
      </c>
      <c r="M115" s="2" t="s">
        <v>42</v>
      </c>
      <c r="O115" s="2" t="s">
        <v>9</v>
      </c>
      <c r="R115" s="2" t="s">
        <v>138</v>
      </c>
      <c r="T115" s="2" t="s">
        <v>28</v>
      </c>
      <c r="U115" s="2" t="s">
        <v>172</v>
      </c>
      <c r="V115" s="2" t="s">
        <v>1774</v>
      </c>
      <c r="X115" s="2">
        <v>1</v>
      </c>
      <c r="Y115" s="2">
        <v>1</v>
      </c>
      <c r="AC115" s="2">
        <v>1</v>
      </c>
      <c r="AI115" s="2" t="s">
        <v>196</v>
      </c>
      <c r="AK115" s="2">
        <v>1</v>
      </c>
      <c r="BJ115" s="2" t="s">
        <v>7</v>
      </c>
      <c r="BK115" s="2" t="s">
        <v>1865</v>
      </c>
      <c r="BQ115" s="2" t="s">
        <v>398</v>
      </c>
      <c r="BV115" s="2" t="s">
        <v>15</v>
      </c>
      <c r="BZ115" s="2" t="s">
        <v>37</v>
      </c>
      <c r="CB115" s="2" t="s">
        <v>37</v>
      </c>
      <c r="CD115" s="2">
        <v>1</v>
      </c>
      <c r="DV115" s="10"/>
    </row>
    <row r="116" spans="1:126" s="2" customFormat="1" ht="18.600000000000001" customHeight="1">
      <c r="A116" s="2" t="s">
        <v>1154</v>
      </c>
      <c r="B116" s="2" t="s">
        <v>1153</v>
      </c>
      <c r="C116" s="2" t="s">
        <v>1154</v>
      </c>
      <c r="D116" s="2">
        <v>2018</v>
      </c>
      <c r="E116" s="2" t="s">
        <v>2</v>
      </c>
      <c r="F116" s="2" t="s">
        <v>1155</v>
      </c>
      <c r="G116" s="2" t="s">
        <v>93</v>
      </c>
      <c r="H116" s="2" t="s">
        <v>1156</v>
      </c>
      <c r="I116" s="2" t="s">
        <v>59</v>
      </c>
      <c r="J116" s="2" t="s">
        <v>95</v>
      </c>
      <c r="K116" s="2">
        <v>180</v>
      </c>
      <c r="L116" s="2" t="s">
        <v>24</v>
      </c>
      <c r="M116" s="2" t="s">
        <v>107</v>
      </c>
      <c r="O116" s="2" t="s">
        <v>82</v>
      </c>
      <c r="P116" s="2" t="s">
        <v>97</v>
      </c>
      <c r="Q116" s="2" t="s">
        <v>137</v>
      </c>
      <c r="R116" s="2" t="s">
        <v>259</v>
      </c>
      <c r="T116" s="2" t="s">
        <v>11</v>
      </c>
      <c r="U116" s="2" t="s">
        <v>108</v>
      </c>
      <c r="V116" s="2" t="s">
        <v>1772</v>
      </c>
      <c r="Y116" s="2">
        <v>1</v>
      </c>
      <c r="AA116" s="9">
        <v>1</v>
      </c>
      <c r="AI116" s="2" t="s">
        <v>2049</v>
      </c>
      <c r="AK116" s="2">
        <v>1</v>
      </c>
      <c r="AM116" s="2">
        <v>1</v>
      </c>
      <c r="AN116" s="2">
        <v>1</v>
      </c>
      <c r="AP116" s="2">
        <v>1</v>
      </c>
      <c r="AS116" s="2">
        <v>1</v>
      </c>
      <c r="AU116" s="2" t="s">
        <v>1945</v>
      </c>
      <c r="AV116" s="2" t="s">
        <v>1947</v>
      </c>
      <c r="BJ116" s="2" t="s">
        <v>61</v>
      </c>
      <c r="BK116" s="2" t="s">
        <v>136</v>
      </c>
      <c r="BM116" s="2" t="s">
        <v>1847</v>
      </c>
      <c r="BR116" s="2" t="s">
        <v>2355</v>
      </c>
      <c r="BW116" s="2" t="s">
        <v>15</v>
      </c>
      <c r="CA116" s="2" t="s">
        <v>37</v>
      </c>
      <c r="CC116" s="2" t="s">
        <v>37</v>
      </c>
      <c r="CD116" s="2">
        <v>1</v>
      </c>
    </row>
    <row r="117" spans="1:126" s="2" customFormat="1" ht="18.600000000000001" customHeight="1">
      <c r="A117" s="2" t="s">
        <v>2159</v>
      </c>
      <c r="B117" s="2" t="s">
        <v>2160</v>
      </c>
      <c r="C117" s="2" t="s">
        <v>2159</v>
      </c>
      <c r="D117" s="2">
        <v>2011</v>
      </c>
      <c r="E117" s="2" t="s">
        <v>2</v>
      </c>
      <c r="F117" s="2" t="s">
        <v>2161</v>
      </c>
      <c r="G117" s="2" t="s">
        <v>93</v>
      </c>
      <c r="H117" s="2" t="s">
        <v>902</v>
      </c>
      <c r="I117" s="2" t="s">
        <v>59</v>
      </c>
      <c r="J117" s="2" t="s">
        <v>95</v>
      </c>
      <c r="K117" s="2">
        <v>201</v>
      </c>
      <c r="L117" s="2" t="s">
        <v>24</v>
      </c>
      <c r="M117" s="2" t="s">
        <v>42</v>
      </c>
      <c r="O117" s="2" t="s">
        <v>246</v>
      </c>
      <c r="R117" s="2" t="s">
        <v>98</v>
      </c>
      <c r="T117" s="2" t="s">
        <v>28</v>
      </c>
      <c r="U117" s="2" t="s">
        <v>45</v>
      </c>
      <c r="V117" s="2" t="s">
        <v>593</v>
      </c>
      <c r="W117" s="2">
        <v>1</v>
      </c>
      <c r="X117" s="2">
        <v>1</v>
      </c>
      <c r="Y117" s="9">
        <v>1</v>
      </c>
      <c r="AI117" s="2" t="s">
        <v>47</v>
      </c>
      <c r="AJ117" s="9">
        <v>1</v>
      </c>
      <c r="AS117" s="2">
        <v>1</v>
      </c>
      <c r="AU117" s="2" t="s">
        <v>1945</v>
      </c>
      <c r="AV117" s="2" t="s">
        <v>2109</v>
      </c>
      <c r="AX117" s="2" t="s">
        <v>2096</v>
      </c>
      <c r="BG117" s="2" t="s">
        <v>1751</v>
      </c>
      <c r="BJ117" s="2" t="s">
        <v>7</v>
      </c>
      <c r="BK117" s="2" t="s">
        <v>7</v>
      </c>
      <c r="BL117" s="2" t="s">
        <v>1862</v>
      </c>
      <c r="BQ117" s="2" t="s">
        <v>2356</v>
      </c>
      <c r="BR117" s="2" t="s">
        <v>903</v>
      </c>
      <c r="BS117" s="11" t="s">
        <v>904</v>
      </c>
      <c r="BW117" s="2" t="s">
        <v>15</v>
      </c>
      <c r="CA117" s="2" t="s">
        <v>37</v>
      </c>
      <c r="CC117" s="2" t="s">
        <v>37</v>
      </c>
      <c r="CD117" s="2">
        <v>1</v>
      </c>
    </row>
    <row r="118" spans="1:126" s="2" customFormat="1" ht="18.600000000000001" customHeight="1">
      <c r="A118" s="2" t="s">
        <v>2164</v>
      </c>
      <c r="B118" s="12" t="s">
        <v>2165</v>
      </c>
      <c r="C118" s="2" t="s">
        <v>2164</v>
      </c>
      <c r="D118" s="2">
        <v>2012</v>
      </c>
      <c r="E118" s="2" t="s">
        <v>2</v>
      </c>
      <c r="F118" s="2" t="s">
        <v>2163</v>
      </c>
      <c r="G118" s="2" t="s">
        <v>39</v>
      </c>
      <c r="H118" s="2" t="s">
        <v>2162</v>
      </c>
      <c r="I118" s="2" t="s">
        <v>405</v>
      </c>
      <c r="K118" s="2">
        <v>95</v>
      </c>
      <c r="L118" s="2" t="s">
        <v>203</v>
      </c>
      <c r="M118" s="2" t="s">
        <v>8</v>
      </c>
      <c r="O118" s="2" t="s">
        <v>246</v>
      </c>
      <c r="Q118" s="2" t="s">
        <v>137</v>
      </c>
      <c r="R118" s="2" t="s">
        <v>138</v>
      </c>
      <c r="T118" s="2" t="s">
        <v>28</v>
      </c>
      <c r="U118" s="2" t="s">
        <v>29</v>
      </c>
      <c r="V118" s="2" t="s">
        <v>1801</v>
      </c>
      <c r="X118" s="2">
        <v>1</v>
      </c>
      <c r="AI118" s="2" t="s">
        <v>806</v>
      </c>
      <c r="AM118" s="2">
        <v>1</v>
      </c>
      <c r="AY118" s="2" t="s">
        <v>402</v>
      </c>
      <c r="BJ118" s="2" t="s">
        <v>7</v>
      </c>
      <c r="BK118" s="2" t="s">
        <v>24</v>
      </c>
      <c r="BQ118" s="2" t="s">
        <v>403</v>
      </c>
      <c r="BV118" s="2" t="s">
        <v>136</v>
      </c>
      <c r="BY118" s="2" t="s">
        <v>404</v>
      </c>
      <c r="BZ118" s="2" t="s">
        <v>37</v>
      </c>
      <c r="CB118" s="2" t="s">
        <v>37</v>
      </c>
      <c r="CD118" s="2">
        <v>1</v>
      </c>
    </row>
    <row r="119" spans="1:126" s="2" customFormat="1" ht="18.600000000000001" customHeight="1">
      <c r="A119" s="2" t="s">
        <v>1440</v>
      </c>
      <c r="B119" s="2" t="s">
        <v>1439</v>
      </c>
      <c r="C119" s="2" t="s">
        <v>1440</v>
      </c>
      <c r="D119" s="2">
        <v>2013</v>
      </c>
      <c r="E119" s="2" t="s">
        <v>2</v>
      </c>
      <c r="F119" s="2" t="s">
        <v>1441</v>
      </c>
      <c r="G119" s="2" t="s">
        <v>179</v>
      </c>
      <c r="H119" s="2" t="s">
        <v>1442</v>
      </c>
      <c r="I119" s="2" t="s">
        <v>22</v>
      </c>
      <c r="J119" s="2" t="s">
        <v>288</v>
      </c>
      <c r="K119" s="2">
        <v>189</v>
      </c>
      <c r="L119" s="2" t="s">
        <v>7</v>
      </c>
      <c r="M119" s="2" t="s">
        <v>42</v>
      </c>
      <c r="O119" s="2" t="s">
        <v>9</v>
      </c>
      <c r="P119" s="2" t="s">
        <v>340</v>
      </c>
      <c r="R119" s="2" t="s">
        <v>10</v>
      </c>
      <c r="T119" s="2" t="s">
        <v>11</v>
      </c>
      <c r="V119" s="2" t="s">
        <v>1821</v>
      </c>
      <c r="X119" s="2">
        <v>1</v>
      </c>
      <c r="AD119" s="2">
        <v>1</v>
      </c>
      <c r="AI119" s="2" t="s">
        <v>30</v>
      </c>
      <c r="AP119" s="2">
        <v>1</v>
      </c>
      <c r="AX119" s="2" t="s">
        <v>989</v>
      </c>
      <c r="BB119" s="2" t="s">
        <v>14</v>
      </c>
      <c r="BE119" s="2" t="s">
        <v>1756</v>
      </c>
      <c r="BG119" s="2" t="s">
        <v>32</v>
      </c>
      <c r="BH119" s="2" t="s">
        <v>1443</v>
      </c>
      <c r="BJ119" s="2" t="s">
        <v>7</v>
      </c>
      <c r="BK119" s="2" t="s">
        <v>1865</v>
      </c>
      <c r="BM119" s="2" t="s">
        <v>1889</v>
      </c>
      <c r="BQ119" s="2" t="s">
        <v>1444</v>
      </c>
      <c r="BR119" s="2" t="s">
        <v>1445</v>
      </c>
      <c r="BT119" s="2" t="s">
        <v>14</v>
      </c>
      <c r="BU119" s="2" t="s">
        <v>14</v>
      </c>
      <c r="BV119" s="2" t="s">
        <v>14</v>
      </c>
      <c r="BW119" s="2" t="s">
        <v>15</v>
      </c>
      <c r="BX119" s="2" t="s">
        <v>14</v>
      </c>
      <c r="BY119" s="2" t="s">
        <v>14</v>
      </c>
      <c r="BZ119" s="2" t="s">
        <v>1446</v>
      </c>
      <c r="CA119" s="2" t="s">
        <v>37</v>
      </c>
      <c r="CC119" s="2" t="s">
        <v>37</v>
      </c>
      <c r="CD119" s="2">
        <v>1</v>
      </c>
    </row>
    <row r="120" spans="1:126" s="2" customFormat="1" ht="18.600000000000001" customHeight="1">
      <c r="A120" s="2" t="s">
        <v>2166</v>
      </c>
      <c r="B120" s="12" t="s">
        <v>2169</v>
      </c>
      <c r="C120" s="2" t="s">
        <v>2167</v>
      </c>
      <c r="D120" s="2">
        <v>2011</v>
      </c>
      <c r="E120" s="2" t="s">
        <v>537</v>
      </c>
      <c r="F120" s="2" t="s">
        <v>2168</v>
      </c>
      <c r="G120" s="2" t="s">
        <v>39</v>
      </c>
      <c r="H120" s="2" t="s">
        <v>915</v>
      </c>
      <c r="I120" s="2" t="s">
        <v>22</v>
      </c>
      <c r="J120" s="2" t="s">
        <v>777</v>
      </c>
      <c r="K120" s="2">
        <v>400</v>
      </c>
      <c r="O120" s="2" t="s">
        <v>246</v>
      </c>
      <c r="R120" s="2" t="s">
        <v>10</v>
      </c>
      <c r="T120" s="2" t="s">
        <v>11</v>
      </c>
      <c r="V120" s="2" t="s">
        <v>1829</v>
      </c>
      <c r="W120" s="2">
        <v>1</v>
      </c>
      <c r="AB120" s="2">
        <v>1</v>
      </c>
      <c r="AI120" s="2" t="s">
        <v>359</v>
      </c>
      <c r="AJ120" s="2">
        <v>1</v>
      </c>
      <c r="AQ120" s="9">
        <v>1</v>
      </c>
      <c r="AV120" s="2" t="s">
        <v>25</v>
      </c>
      <c r="AW120" s="2" t="s">
        <v>916</v>
      </c>
      <c r="AX120" s="2" t="s">
        <v>908</v>
      </c>
      <c r="AY120" s="2" t="s">
        <v>917</v>
      </c>
      <c r="BB120" s="2" t="s">
        <v>918</v>
      </c>
      <c r="BD120" s="2" t="s">
        <v>1755</v>
      </c>
      <c r="BE120" s="2" t="s">
        <v>1756</v>
      </c>
      <c r="BG120" s="2" t="s">
        <v>372</v>
      </c>
      <c r="BJ120" s="2" t="s">
        <v>7</v>
      </c>
      <c r="BK120" s="2" t="s">
        <v>1865</v>
      </c>
      <c r="BQ120" s="2" t="s">
        <v>919</v>
      </c>
      <c r="BR120" s="2" t="s">
        <v>920</v>
      </c>
      <c r="BS120" s="11" t="s">
        <v>921</v>
      </c>
      <c r="BT120" s="2" t="s">
        <v>922</v>
      </c>
      <c r="BU120" s="2" t="s">
        <v>14</v>
      </c>
      <c r="BV120" s="2" t="s">
        <v>14</v>
      </c>
      <c r="BW120" s="2" t="s">
        <v>15</v>
      </c>
      <c r="BX120" s="2" t="s">
        <v>14</v>
      </c>
      <c r="BY120" s="2" t="s">
        <v>14</v>
      </c>
      <c r="BZ120" s="2" t="s">
        <v>923</v>
      </c>
      <c r="CA120" s="2" t="s">
        <v>37</v>
      </c>
      <c r="CC120" s="2" t="s">
        <v>37</v>
      </c>
      <c r="CD120" s="2">
        <v>1</v>
      </c>
    </row>
    <row r="121" spans="1:126" s="2" customFormat="1" ht="18.600000000000001" customHeight="1">
      <c r="A121" s="2" t="s">
        <v>2170</v>
      </c>
      <c r="B121" s="12" t="s">
        <v>2172</v>
      </c>
      <c r="C121" s="2" t="s">
        <v>2171</v>
      </c>
      <c r="D121" s="2">
        <v>2013</v>
      </c>
      <c r="E121" s="2" t="s">
        <v>2</v>
      </c>
      <c r="G121" s="2" t="s">
        <v>39</v>
      </c>
      <c r="H121" s="2" t="s">
        <v>351</v>
      </c>
      <c r="I121" s="2" t="s">
        <v>59</v>
      </c>
      <c r="J121" s="2" t="s">
        <v>95</v>
      </c>
      <c r="K121" s="2">
        <v>60</v>
      </c>
      <c r="L121" s="2" t="s">
        <v>24</v>
      </c>
      <c r="M121" s="2" t="s">
        <v>8</v>
      </c>
      <c r="O121" s="2" t="s">
        <v>181</v>
      </c>
      <c r="Q121" s="2" t="s">
        <v>137</v>
      </c>
      <c r="R121" s="2" t="s">
        <v>138</v>
      </c>
      <c r="T121" s="2" t="s">
        <v>11</v>
      </c>
      <c r="U121" s="2" t="s">
        <v>172</v>
      </c>
      <c r="V121" s="2" t="s">
        <v>1765</v>
      </c>
      <c r="X121" s="2">
        <v>1</v>
      </c>
      <c r="Y121" s="2">
        <v>1</v>
      </c>
      <c r="AA121" s="2">
        <v>1</v>
      </c>
      <c r="AI121" s="2" t="s">
        <v>47</v>
      </c>
      <c r="AJ121" s="9">
        <v>1</v>
      </c>
      <c r="AY121" s="2" t="s">
        <v>352</v>
      </c>
      <c r="BJ121" s="2" t="s">
        <v>7</v>
      </c>
      <c r="BK121" s="2" t="s">
        <v>24</v>
      </c>
      <c r="BL121" s="2" t="s">
        <v>1862</v>
      </c>
      <c r="BV121" s="2" t="s">
        <v>15</v>
      </c>
      <c r="BZ121" s="2" t="s">
        <v>37</v>
      </c>
      <c r="CB121" s="2" t="s">
        <v>37</v>
      </c>
      <c r="CD121" s="2">
        <v>1</v>
      </c>
    </row>
    <row r="122" spans="1:126" s="2" customFormat="1" ht="18.600000000000001" customHeight="1">
      <c r="A122" s="2" t="s">
        <v>346</v>
      </c>
      <c r="B122" s="2" t="s">
        <v>345</v>
      </c>
      <c r="C122" s="2" t="s">
        <v>346</v>
      </c>
      <c r="D122" s="2">
        <v>2013</v>
      </c>
      <c r="E122" s="2" t="s">
        <v>2</v>
      </c>
      <c r="F122" s="2" t="s">
        <v>347</v>
      </c>
      <c r="G122" s="2" t="s">
        <v>39</v>
      </c>
      <c r="H122" s="2" t="s">
        <v>348</v>
      </c>
      <c r="I122" s="2" t="s">
        <v>274</v>
      </c>
      <c r="J122" s="2" t="s">
        <v>60</v>
      </c>
      <c r="K122" s="2">
        <v>100</v>
      </c>
      <c r="L122" s="2" t="s">
        <v>61</v>
      </c>
      <c r="M122" s="2" t="s">
        <v>8</v>
      </c>
      <c r="O122" s="2" t="s">
        <v>246</v>
      </c>
      <c r="Q122" s="2" t="s">
        <v>137</v>
      </c>
      <c r="R122" s="2" t="s">
        <v>138</v>
      </c>
      <c r="T122" s="2" t="s">
        <v>11</v>
      </c>
      <c r="U122" s="2" t="s">
        <v>29</v>
      </c>
      <c r="V122" s="2" t="s">
        <v>2082</v>
      </c>
      <c r="W122" s="2">
        <v>1</v>
      </c>
      <c r="Y122" s="2">
        <v>1</v>
      </c>
      <c r="AI122" s="2" t="s">
        <v>349</v>
      </c>
      <c r="AN122" s="2">
        <v>1</v>
      </c>
      <c r="AT122" s="2">
        <v>1</v>
      </c>
      <c r="AU122" s="2" t="s">
        <v>1942</v>
      </c>
      <c r="AV122" s="2" t="s">
        <v>1941</v>
      </c>
      <c r="AY122" s="2" t="s">
        <v>350</v>
      </c>
      <c r="BJ122" s="2" t="s">
        <v>7</v>
      </c>
      <c r="BK122" s="2" t="s">
        <v>7</v>
      </c>
      <c r="BZ122" s="2" t="s">
        <v>37</v>
      </c>
      <c r="CB122" s="2" t="s">
        <v>37</v>
      </c>
      <c r="CD122" s="2">
        <v>1</v>
      </c>
      <c r="CU122" s="9"/>
    </row>
    <row r="123" spans="1:126" s="2" customFormat="1" ht="18.600000000000001" customHeight="1">
      <c r="A123" s="2" t="s">
        <v>1004</v>
      </c>
      <c r="B123" s="2" t="s">
        <v>1003</v>
      </c>
      <c r="C123" s="2" t="s">
        <v>1004</v>
      </c>
      <c r="D123" s="2">
        <v>2015</v>
      </c>
      <c r="E123" s="2" t="s">
        <v>2</v>
      </c>
      <c r="F123" s="2" t="s">
        <v>1005</v>
      </c>
      <c r="G123" s="2" t="s">
        <v>39</v>
      </c>
      <c r="H123" s="2" t="s">
        <v>1006</v>
      </c>
      <c r="I123" s="2" t="s">
        <v>59</v>
      </c>
      <c r="J123" s="2" t="s">
        <v>95</v>
      </c>
      <c r="K123" s="2">
        <v>160</v>
      </c>
      <c r="L123" s="2" t="s">
        <v>136</v>
      </c>
      <c r="M123" s="2" t="s">
        <v>8</v>
      </c>
      <c r="O123" s="2" t="s">
        <v>246</v>
      </c>
      <c r="Q123" s="2" t="s">
        <v>137</v>
      </c>
      <c r="R123" s="2" t="s">
        <v>2244</v>
      </c>
      <c r="S123" s="2" t="s">
        <v>357</v>
      </c>
      <c r="T123" s="2" t="s">
        <v>11</v>
      </c>
      <c r="U123" s="2" t="s">
        <v>45</v>
      </c>
      <c r="V123" s="2" t="s">
        <v>462</v>
      </c>
      <c r="X123" s="2">
        <v>1</v>
      </c>
      <c r="AI123" s="2" t="s">
        <v>2039</v>
      </c>
      <c r="AJ123" s="2">
        <v>1</v>
      </c>
      <c r="AM123" s="2">
        <v>1</v>
      </c>
      <c r="AP123" s="2">
        <v>1</v>
      </c>
      <c r="AX123" s="2" t="s">
        <v>1007</v>
      </c>
      <c r="BJ123" s="2" t="s">
        <v>7</v>
      </c>
      <c r="BK123" s="2" t="s">
        <v>1865</v>
      </c>
      <c r="BV123" s="2" t="s">
        <v>136</v>
      </c>
      <c r="BZ123" s="2" t="s">
        <v>37</v>
      </c>
      <c r="CB123" s="2" t="s">
        <v>37</v>
      </c>
      <c r="CD123" s="2">
        <v>1</v>
      </c>
    </row>
    <row r="124" spans="1:126" s="2" customFormat="1" ht="18.600000000000001" customHeight="1">
      <c r="A124" s="2" t="s">
        <v>2206</v>
      </c>
      <c r="B124" s="19" t="s">
        <v>2207</v>
      </c>
      <c r="C124" s="2" t="s">
        <v>2206</v>
      </c>
      <c r="D124" s="2">
        <v>2016</v>
      </c>
      <c r="E124" s="2" t="s">
        <v>2</v>
      </c>
      <c r="F124" s="12" t="s">
        <v>2208</v>
      </c>
      <c r="G124" s="2" t="s">
        <v>39</v>
      </c>
      <c r="H124" s="2" t="s">
        <v>1006</v>
      </c>
      <c r="I124" s="2" t="s">
        <v>59</v>
      </c>
      <c r="J124" s="2" t="s">
        <v>95</v>
      </c>
      <c r="K124" s="2">
        <v>80</v>
      </c>
      <c r="L124" s="2" t="s">
        <v>203</v>
      </c>
      <c r="M124" s="2" t="s">
        <v>8</v>
      </c>
      <c r="O124" s="2" t="s">
        <v>246</v>
      </c>
      <c r="Q124" s="2" t="s">
        <v>137</v>
      </c>
      <c r="R124" s="2" t="s">
        <v>138</v>
      </c>
      <c r="T124" s="2" t="s">
        <v>28</v>
      </c>
      <c r="U124" s="2" t="s">
        <v>29</v>
      </c>
      <c r="V124" s="2" t="s">
        <v>1766</v>
      </c>
      <c r="AA124" s="2">
        <v>1</v>
      </c>
      <c r="AI124" s="2" t="s">
        <v>2038</v>
      </c>
      <c r="AJ124" s="2">
        <v>1</v>
      </c>
      <c r="AL124" s="2">
        <v>1</v>
      </c>
      <c r="AR124" s="2">
        <v>1</v>
      </c>
      <c r="AY124" s="2" t="s">
        <v>1008</v>
      </c>
      <c r="BJ124" s="2" t="s">
        <v>7</v>
      </c>
      <c r="BK124" s="2" t="s">
        <v>1865</v>
      </c>
      <c r="BQ124" s="2" t="s">
        <v>2357</v>
      </c>
      <c r="BY124" s="2" t="s">
        <v>1009</v>
      </c>
      <c r="BZ124" s="2" t="s">
        <v>37</v>
      </c>
      <c r="CB124" s="2" t="s">
        <v>37</v>
      </c>
      <c r="CD124" s="2">
        <v>1</v>
      </c>
    </row>
    <row r="125" spans="1:126" s="2" customFormat="1" ht="18.600000000000001" customHeight="1">
      <c r="A125" s="2" t="s">
        <v>1038</v>
      </c>
      <c r="B125" s="12" t="s">
        <v>2173</v>
      </c>
      <c r="C125" s="2" t="s">
        <v>1038</v>
      </c>
      <c r="D125" s="2">
        <v>2007</v>
      </c>
      <c r="E125" s="2" t="s">
        <v>2</v>
      </c>
      <c r="F125" s="2" t="s">
        <v>2157</v>
      </c>
      <c r="G125" s="2" t="s">
        <v>39</v>
      </c>
      <c r="H125" s="2" t="s">
        <v>1281</v>
      </c>
      <c r="I125" s="2" t="s">
        <v>59</v>
      </c>
      <c r="J125" s="2" t="s">
        <v>95</v>
      </c>
      <c r="K125" s="2">
        <v>20</v>
      </c>
      <c r="L125" s="2" t="s">
        <v>61</v>
      </c>
      <c r="M125" s="2" t="s">
        <v>8</v>
      </c>
      <c r="O125" s="2" t="s">
        <v>246</v>
      </c>
      <c r="Q125" s="2" t="s">
        <v>137</v>
      </c>
      <c r="R125" s="2" t="s">
        <v>138</v>
      </c>
      <c r="T125" s="2" t="s">
        <v>11</v>
      </c>
      <c r="U125" s="2" t="s">
        <v>29</v>
      </c>
      <c r="V125" s="2" t="s">
        <v>1803</v>
      </c>
      <c r="X125" s="2">
        <v>1</v>
      </c>
      <c r="AE125" s="2">
        <v>1</v>
      </c>
      <c r="AI125" s="2" t="s">
        <v>47</v>
      </c>
      <c r="AJ125" s="9">
        <v>1</v>
      </c>
      <c r="BJ125" s="2" t="s">
        <v>7</v>
      </c>
      <c r="BK125" s="2" t="s">
        <v>7</v>
      </c>
      <c r="BL125" s="2" t="s">
        <v>1862</v>
      </c>
      <c r="BQ125" s="2" t="s">
        <v>1282</v>
      </c>
      <c r="BZ125" s="2" t="s">
        <v>37</v>
      </c>
      <c r="CB125" s="2" t="s">
        <v>37</v>
      </c>
      <c r="CD125" s="2">
        <v>1</v>
      </c>
    </row>
    <row r="126" spans="1:126" s="2" customFormat="1" ht="18.600000000000001" customHeight="1">
      <c r="A126" s="2" t="s">
        <v>1038</v>
      </c>
      <c r="B126" s="2" t="s">
        <v>1037</v>
      </c>
      <c r="C126" s="2" t="s">
        <v>1038</v>
      </c>
      <c r="D126" s="2">
        <v>2007</v>
      </c>
      <c r="E126" s="2" t="s">
        <v>230</v>
      </c>
      <c r="F126" s="2" t="s">
        <v>1039</v>
      </c>
      <c r="G126" s="2" t="s">
        <v>39</v>
      </c>
      <c r="I126" s="2" t="s">
        <v>59</v>
      </c>
      <c r="J126" s="2" t="s">
        <v>41</v>
      </c>
      <c r="L126" s="2" t="s">
        <v>24</v>
      </c>
      <c r="M126" s="2" t="s">
        <v>8</v>
      </c>
      <c r="O126" s="2" t="s">
        <v>181</v>
      </c>
      <c r="Q126" s="2" t="s">
        <v>708</v>
      </c>
      <c r="R126" s="2" t="s">
        <v>138</v>
      </c>
      <c r="T126" s="2" t="s">
        <v>11</v>
      </c>
      <c r="U126" s="2" t="s">
        <v>172</v>
      </c>
      <c r="V126" s="2" t="s">
        <v>1040</v>
      </c>
      <c r="X126" s="2">
        <v>1</v>
      </c>
      <c r="Y126" s="2">
        <v>1</v>
      </c>
      <c r="AI126" s="2" t="s">
        <v>100</v>
      </c>
      <c r="AJ126" s="2">
        <v>1</v>
      </c>
      <c r="AN126" s="2">
        <v>1</v>
      </c>
      <c r="BB126" s="2" t="s">
        <v>14</v>
      </c>
      <c r="BG126" s="2" t="s">
        <v>1041</v>
      </c>
      <c r="BJ126" s="2" t="s">
        <v>7</v>
      </c>
      <c r="BK126" s="2" t="s">
        <v>24</v>
      </c>
      <c r="BQ126" s="2" t="s">
        <v>1042</v>
      </c>
      <c r="BS126" s="2" t="s">
        <v>14</v>
      </c>
      <c r="BT126" s="2" t="s">
        <v>14</v>
      </c>
      <c r="BU126" s="2" t="s">
        <v>14</v>
      </c>
      <c r="BV126" s="2" t="s">
        <v>15</v>
      </c>
      <c r="BW126" s="2" t="s">
        <v>1043</v>
      </c>
      <c r="BX126" s="2" t="s">
        <v>14</v>
      </c>
      <c r="BY126" s="2" t="s">
        <v>1044</v>
      </c>
      <c r="BZ126" s="2" t="s">
        <v>37</v>
      </c>
      <c r="CB126" s="2" t="s">
        <v>37</v>
      </c>
      <c r="CD126" s="2">
        <v>1</v>
      </c>
    </row>
    <row r="127" spans="1:126" s="2" customFormat="1" ht="18.600000000000001" customHeight="1">
      <c r="A127" s="9" t="s">
        <v>2257</v>
      </c>
      <c r="B127" s="12" t="s">
        <v>2258</v>
      </c>
      <c r="C127" s="9" t="s">
        <v>2257</v>
      </c>
      <c r="D127" s="9">
        <v>2013</v>
      </c>
      <c r="E127" s="9" t="s">
        <v>2</v>
      </c>
      <c r="F127" s="20" t="s">
        <v>2259</v>
      </c>
      <c r="G127" s="9" t="s">
        <v>39</v>
      </c>
      <c r="H127" s="9"/>
      <c r="I127" s="9" t="s">
        <v>59</v>
      </c>
      <c r="J127" s="9" t="s">
        <v>95</v>
      </c>
      <c r="K127" s="9" t="s">
        <v>2260</v>
      </c>
      <c r="L127" s="9" t="s">
        <v>24</v>
      </c>
      <c r="M127" s="9" t="s">
        <v>107</v>
      </c>
      <c r="N127" s="9"/>
      <c r="O127" s="9" t="s">
        <v>82</v>
      </c>
      <c r="P127" s="9" t="s">
        <v>1406</v>
      </c>
      <c r="Q127" s="9" t="s">
        <v>137</v>
      </c>
      <c r="R127" s="9" t="s">
        <v>44</v>
      </c>
      <c r="S127" s="9" t="s">
        <v>2233</v>
      </c>
      <c r="T127" s="9" t="s">
        <v>28</v>
      </c>
      <c r="U127" s="9" t="s">
        <v>45</v>
      </c>
      <c r="V127" s="9" t="s">
        <v>1407</v>
      </c>
      <c r="W127" s="9"/>
      <c r="X127" s="9"/>
      <c r="Y127" s="9"/>
      <c r="Z127" s="9"/>
      <c r="AA127" s="9">
        <v>1</v>
      </c>
      <c r="AB127" s="9"/>
      <c r="AC127" s="9"/>
      <c r="AD127" s="9"/>
      <c r="AE127" s="9"/>
      <c r="AF127" s="9"/>
      <c r="AG127" s="9"/>
      <c r="AH127" s="2">
        <v>1</v>
      </c>
      <c r="AI127" s="9" t="s">
        <v>1927</v>
      </c>
      <c r="AJ127" s="9">
        <v>1</v>
      </c>
      <c r="AM127" s="9">
        <v>1</v>
      </c>
      <c r="AN127" s="9"/>
      <c r="AO127" s="9"/>
      <c r="AP127" s="9"/>
      <c r="AQ127" s="9"/>
      <c r="AR127" s="9"/>
      <c r="AS127" s="9"/>
      <c r="AT127" s="9"/>
      <c r="AU127" s="9"/>
      <c r="AV127" s="9"/>
      <c r="AW127" s="9"/>
      <c r="AX127" s="9"/>
      <c r="AY127" s="9"/>
      <c r="BB127" s="9"/>
      <c r="BC127" s="9"/>
      <c r="BD127" s="9"/>
      <c r="BE127" s="9"/>
      <c r="BF127" s="9"/>
      <c r="BG127" s="9"/>
      <c r="BH127" s="9"/>
      <c r="BI127" s="9"/>
      <c r="BJ127" s="9" t="s">
        <v>7</v>
      </c>
      <c r="BK127" s="9" t="s">
        <v>1865</v>
      </c>
      <c r="BL127" s="9"/>
      <c r="BM127" s="9"/>
      <c r="BN127" s="9"/>
      <c r="BO127" s="9"/>
      <c r="BP127" s="9"/>
      <c r="BQ127" s="9" t="s">
        <v>1408</v>
      </c>
      <c r="BR127" s="9"/>
      <c r="BS127" s="9"/>
      <c r="BT127" s="9"/>
      <c r="BU127" s="9"/>
      <c r="BV127" s="9" t="s">
        <v>15</v>
      </c>
      <c r="BW127" s="9"/>
      <c r="BX127" s="9"/>
      <c r="BY127" s="9"/>
      <c r="BZ127" s="9" t="s">
        <v>37</v>
      </c>
      <c r="CA127" s="9"/>
      <c r="CB127" s="9" t="s">
        <v>37</v>
      </c>
      <c r="CC127" s="9"/>
      <c r="CD127" s="9">
        <v>1</v>
      </c>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row>
    <row r="128" spans="1:126" s="2" customFormat="1" ht="18.600000000000001" customHeight="1">
      <c r="A128" s="9" t="s">
        <v>751</v>
      </c>
      <c r="B128" s="9" t="s">
        <v>750</v>
      </c>
      <c r="C128" s="9" t="s">
        <v>751</v>
      </c>
      <c r="D128" s="9">
        <v>2015</v>
      </c>
      <c r="E128" s="9" t="s">
        <v>2</v>
      </c>
      <c r="F128" s="9" t="s">
        <v>354</v>
      </c>
      <c r="G128" s="9" t="s">
        <v>20</v>
      </c>
      <c r="H128" s="9" t="s">
        <v>752</v>
      </c>
      <c r="I128" s="9" t="s">
        <v>22</v>
      </c>
      <c r="J128" s="9" t="s">
        <v>60</v>
      </c>
      <c r="K128" s="9">
        <v>216</v>
      </c>
      <c r="L128" s="9" t="s">
        <v>7</v>
      </c>
      <c r="M128" s="9" t="s">
        <v>42</v>
      </c>
      <c r="N128" s="9"/>
      <c r="O128" s="9" t="s">
        <v>82</v>
      </c>
      <c r="P128" s="9"/>
      <c r="Q128" s="9"/>
      <c r="R128" s="9" t="s">
        <v>2245</v>
      </c>
      <c r="S128" s="9"/>
      <c r="T128" s="9"/>
      <c r="U128" s="9" t="s">
        <v>29</v>
      </c>
      <c r="V128" s="9" t="s">
        <v>2060</v>
      </c>
      <c r="W128" s="9"/>
      <c r="X128" s="9"/>
      <c r="Y128" s="9"/>
      <c r="Z128" s="9"/>
      <c r="AA128" s="9"/>
      <c r="AB128" s="9"/>
      <c r="AC128" s="9">
        <v>1</v>
      </c>
      <c r="AD128" s="9">
        <v>1</v>
      </c>
      <c r="AE128" s="9"/>
      <c r="AF128" s="9"/>
      <c r="AG128" s="9"/>
      <c r="AI128" s="9" t="s">
        <v>579</v>
      </c>
      <c r="AK128" s="2">
        <v>1</v>
      </c>
      <c r="AM128" s="9">
        <v>1</v>
      </c>
      <c r="AN128" s="9"/>
      <c r="AO128" s="9"/>
      <c r="AP128" s="9"/>
      <c r="AQ128" s="9"/>
      <c r="AR128" s="9"/>
      <c r="AS128" s="9">
        <v>1</v>
      </c>
      <c r="AT128" s="9"/>
      <c r="AU128" s="9" t="s">
        <v>1933</v>
      </c>
      <c r="AV128" s="9" t="s">
        <v>825</v>
      </c>
      <c r="AW128" s="9"/>
      <c r="AX128" s="9"/>
      <c r="AY128" s="9"/>
      <c r="BB128" s="9"/>
      <c r="BC128" s="9"/>
      <c r="BD128" s="9"/>
      <c r="BE128" s="9"/>
      <c r="BF128" s="9"/>
      <c r="BG128" s="9" t="s">
        <v>1716</v>
      </c>
      <c r="BH128" s="9"/>
      <c r="BI128" s="9"/>
      <c r="BJ128" s="9" t="s">
        <v>7</v>
      </c>
      <c r="BK128" s="9" t="s">
        <v>1848</v>
      </c>
      <c r="BL128" s="9"/>
      <c r="BM128" s="9"/>
      <c r="BN128" s="9"/>
      <c r="BO128" s="9"/>
      <c r="BP128" s="9"/>
      <c r="BQ128" s="9"/>
      <c r="BR128" s="9" t="s">
        <v>755</v>
      </c>
      <c r="BS128" s="9"/>
      <c r="BT128" s="9" t="s">
        <v>756</v>
      </c>
      <c r="BU128" s="9" t="s">
        <v>757</v>
      </c>
      <c r="BV128" s="9" t="e">
        <f>-retaining riparian vegetation in their natural habitat is the recommended approach for conservation of watersheds in Pangani River Basin.
-Enhancing smallholder farmers to form and strengthen existing water User associations along the PRB is essential for sustainable watershed conservation and water flow
-formation of River commit- tees were key towards lessening water use conflicts and sustainable water management along the PRB.</f>
        <v>#NAME?</v>
      </c>
      <c r="BW128" s="9" t="s">
        <v>15</v>
      </c>
      <c r="BX128" s="9" t="s">
        <v>14</v>
      </c>
      <c r="BY128" s="9" t="s">
        <v>14</v>
      </c>
      <c r="BZ128" s="9" t="s">
        <v>758</v>
      </c>
      <c r="CA128" s="9" t="s">
        <v>37</v>
      </c>
      <c r="CB128" s="9"/>
      <c r="CC128" s="9" t="s">
        <v>37</v>
      </c>
      <c r="CD128" s="9">
        <v>1</v>
      </c>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c r="DL128" s="9"/>
      <c r="DM128" s="9"/>
    </row>
    <row r="129" spans="1:130" s="2" customFormat="1" ht="18.600000000000001" customHeight="1">
      <c r="A129" s="2" t="s">
        <v>2177</v>
      </c>
      <c r="B129" s="2" t="s">
        <v>38</v>
      </c>
      <c r="C129" s="2" t="s">
        <v>2178</v>
      </c>
      <c r="D129" s="2">
        <v>2003</v>
      </c>
      <c r="E129" s="2" t="s">
        <v>2</v>
      </c>
      <c r="F129" s="2" t="s">
        <v>2179</v>
      </c>
      <c r="G129" s="2" t="s">
        <v>39</v>
      </c>
      <c r="H129" s="2" t="s">
        <v>40</v>
      </c>
      <c r="I129" s="2" t="s">
        <v>22</v>
      </c>
      <c r="J129" s="2" t="s">
        <v>41</v>
      </c>
      <c r="M129" s="2" t="s">
        <v>42</v>
      </c>
      <c r="O129" s="2" t="s">
        <v>9</v>
      </c>
      <c r="P129" s="2" t="s">
        <v>43</v>
      </c>
      <c r="R129" s="2" t="s">
        <v>44</v>
      </c>
      <c r="T129" s="2" t="s">
        <v>28</v>
      </c>
      <c r="U129" s="2" t="s">
        <v>45</v>
      </c>
      <c r="V129" s="2" t="s">
        <v>1786</v>
      </c>
      <c r="W129" s="2">
        <v>1</v>
      </c>
      <c r="Y129" s="2">
        <v>1</v>
      </c>
      <c r="AB129" s="2">
        <v>1</v>
      </c>
      <c r="AI129" s="2" t="s">
        <v>47</v>
      </c>
      <c r="AJ129" s="9">
        <v>1</v>
      </c>
      <c r="BB129" s="2" t="s">
        <v>14</v>
      </c>
      <c r="BG129" s="2" t="s">
        <v>48</v>
      </c>
      <c r="BH129" s="2" t="s">
        <v>49</v>
      </c>
      <c r="BJ129" s="2" t="s">
        <v>7</v>
      </c>
      <c r="BK129" s="2" t="s">
        <v>1848</v>
      </c>
      <c r="BQ129" s="2" t="s">
        <v>50</v>
      </c>
      <c r="BS129" s="2" t="s">
        <v>51</v>
      </c>
      <c r="BT129" s="2" t="s">
        <v>14</v>
      </c>
      <c r="BU129" s="2" t="s">
        <v>14</v>
      </c>
      <c r="BV129" s="2" t="s">
        <v>15</v>
      </c>
      <c r="BW129" s="2" t="s">
        <v>52</v>
      </c>
      <c r="BX129" s="2" t="s">
        <v>14</v>
      </c>
      <c r="BY129" s="2" t="s">
        <v>53</v>
      </c>
      <c r="BZ129" s="2" t="s">
        <v>54</v>
      </c>
      <c r="CB129" s="2" t="s">
        <v>37</v>
      </c>
      <c r="CD129" s="2">
        <v>2</v>
      </c>
    </row>
    <row r="130" spans="1:130" s="2" customFormat="1" ht="18.600000000000001" customHeight="1">
      <c r="A130" s="2" t="s">
        <v>1553</v>
      </c>
      <c r="B130" s="2" t="s">
        <v>1552</v>
      </c>
      <c r="C130" s="2" t="s">
        <v>1553</v>
      </c>
      <c r="D130" s="2">
        <v>2017</v>
      </c>
      <c r="E130" s="2" t="s">
        <v>2</v>
      </c>
      <c r="F130" s="2" t="s">
        <v>430</v>
      </c>
      <c r="G130" s="2" t="s">
        <v>143</v>
      </c>
      <c r="H130" s="2" t="s">
        <v>1554</v>
      </c>
      <c r="I130" s="2" t="s">
        <v>22</v>
      </c>
      <c r="J130" s="2" t="s">
        <v>60</v>
      </c>
      <c r="K130" s="2">
        <v>176</v>
      </c>
      <c r="L130" s="2" t="s">
        <v>24</v>
      </c>
      <c r="M130" s="2" t="s">
        <v>42</v>
      </c>
      <c r="O130" s="2" t="s">
        <v>9</v>
      </c>
      <c r="P130" s="2" t="s">
        <v>357</v>
      </c>
      <c r="R130" s="2" t="s">
        <v>10</v>
      </c>
      <c r="T130" s="2" t="s">
        <v>11</v>
      </c>
      <c r="U130" s="2" t="s">
        <v>29</v>
      </c>
      <c r="V130" s="2" t="s">
        <v>1555</v>
      </c>
      <c r="AA130" s="2">
        <v>1</v>
      </c>
      <c r="AB130" s="2">
        <v>1</v>
      </c>
      <c r="AI130" s="2" t="s">
        <v>359</v>
      </c>
      <c r="AJ130" s="9">
        <v>1</v>
      </c>
      <c r="AQ130" s="2">
        <v>1</v>
      </c>
      <c r="AW130" s="2" t="s">
        <v>1556</v>
      </c>
      <c r="BC130" s="2" t="s">
        <v>1754</v>
      </c>
      <c r="BG130" s="2" t="s">
        <v>754</v>
      </c>
      <c r="BJ130" s="2" t="s">
        <v>7</v>
      </c>
      <c r="BK130" s="2" t="s">
        <v>1865</v>
      </c>
      <c r="BM130" s="2" t="s">
        <v>1894</v>
      </c>
      <c r="BQ130" s="2" t="s">
        <v>1557</v>
      </c>
      <c r="BR130" s="2" t="s">
        <v>2358</v>
      </c>
      <c r="BS130" s="2" t="e">
        <f>- it is recommended to promote co-operatives that evolved out of womenâ€™s groups because these have A high chance of con- tributing to womenâ€™s Empowerment
-the need for A Farmer to Farmer extension approach with women as lead farmers and in which women are targeted.</f>
        <v>#NAME?</v>
      </c>
      <c r="BT130" s="2" t="s">
        <v>361</v>
      </c>
      <c r="BU130" s="2" t="s">
        <v>361</v>
      </c>
      <c r="BV130" s="2" t="s">
        <v>361</v>
      </c>
      <c r="BW130" s="2" t="s">
        <v>15</v>
      </c>
      <c r="BX130" s="2" t="s">
        <v>2359</v>
      </c>
      <c r="BY130" s="2" t="s">
        <v>14</v>
      </c>
      <c r="BZ130" s="2" t="s">
        <v>1558</v>
      </c>
      <c r="CA130" s="2" t="s">
        <v>37</v>
      </c>
      <c r="CC130" s="2" t="s">
        <v>37</v>
      </c>
      <c r="CD130" s="2">
        <v>1</v>
      </c>
    </row>
    <row r="131" spans="1:130" s="2" customFormat="1" ht="18.600000000000001" customHeight="1">
      <c r="A131" s="2" t="s">
        <v>177</v>
      </c>
      <c r="B131" s="2" t="s">
        <v>176</v>
      </c>
      <c r="C131" s="2" t="s">
        <v>177</v>
      </c>
      <c r="D131" s="2">
        <v>2017</v>
      </c>
      <c r="E131" s="2" t="s">
        <v>2</v>
      </c>
      <c r="F131" s="2" t="s">
        <v>178</v>
      </c>
      <c r="G131" s="2" t="s">
        <v>179</v>
      </c>
      <c r="H131" s="2" t="s">
        <v>180</v>
      </c>
      <c r="I131" s="2" t="s">
        <v>22</v>
      </c>
      <c r="J131" s="2" t="s">
        <v>23</v>
      </c>
      <c r="K131" s="2">
        <v>310</v>
      </c>
      <c r="L131" s="2" t="s">
        <v>61</v>
      </c>
      <c r="M131" s="2" t="s">
        <v>81</v>
      </c>
      <c r="O131" s="2" t="s">
        <v>181</v>
      </c>
      <c r="R131" s="2" t="s">
        <v>2234</v>
      </c>
      <c r="S131" s="2" t="s">
        <v>2233</v>
      </c>
      <c r="T131" s="2" t="s">
        <v>28</v>
      </c>
      <c r="V131" s="2" t="s">
        <v>117</v>
      </c>
      <c r="AB131" s="2">
        <v>1</v>
      </c>
      <c r="AI131" s="2" t="s">
        <v>47</v>
      </c>
      <c r="AJ131" s="9">
        <v>1</v>
      </c>
      <c r="AY131" s="2" t="s">
        <v>182</v>
      </c>
      <c r="BJ131" s="2" t="s">
        <v>7</v>
      </c>
      <c r="BK131" s="2" t="s">
        <v>24</v>
      </c>
      <c r="BL131" s="2" t="s">
        <v>1862</v>
      </c>
      <c r="BQ131" s="2" t="s">
        <v>183</v>
      </c>
      <c r="BS131" s="11" t="s">
        <v>184</v>
      </c>
      <c r="BW131" s="2" t="s">
        <v>15</v>
      </c>
      <c r="BZ131" s="2" t="s">
        <v>185</v>
      </c>
      <c r="CA131" s="2" t="s">
        <v>37</v>
      </c>
      <c r="CC131" s="2" t="s">
        <v>37</v>
      </c>
      <c r="CD131" s="2">
        <v>1</v>
      </c>
    </row>
    <row r="132" spans="1:130" s="2" customFormat="1" ht="18.600000000000001" customHeight="1">
      <c r="A132" s="9" t="s">
        <v>2174</v>
      </c>
      <c r="B132" s="12" t="s">
        <v>2176</v>
      </c>
      <c r="C132" s="9" t="s">
        <v>2174</v>
      </c>
      <c r="D132" s="9">
        <v>2010</v>
      </c>
      <c r="E132" s="9" t="s">
        <v>2</v>
      </c>
      <c r="F132" s="9" t="s">
        <v>2175</v>
      </c>
      <c r="G132" s="9" t="s">
        <v>1698</v>
      </c>
      <c r="H132" s="9" t="s">
        <v>1698</v>
      </c>
      <c r="I132" s="9" t="s">
        <v>22</v>
      </c>
      <c r="J132" s="9" t="s">
        <v>288</v>
      </c>
      <c r="K132" s="9">
        <v>144</v>
      </c>
      <c r="L132" s="9" t="s">
        <v>24</v>
      </c>
      <c r="M132" s="9" t="s">
        <v>42</v>
      </c>
      <c r="N132" s="9"/>
      <c r="O132" s="9" t="s">
        <v>9</v>
      </c>
      <c r="P132" s="9" t="s">
        <v>204</v>
      </c>
      <c r="Q132" s="9"/>
      <c r="R132" s="9" t="s">
        <v>10</v>
      </c>
      <c r="S132" s="9"/>
      <c r="T132" s="9" t="s">
        <v>11</v>
      </c>
      <c r="U132" s="9" t="s">
        <v>29</v>
      </c>
      <c r="V132" s="9" t="s">
        <v>1844</v>
      </c>
      <c r="W132" s="9">
        <v>1</v>
      </c>
      <c r="X132" s="9">
        <v>1</v>
      </c>
      <c r="Y132" s="9"/>
      <c r="Z132" s="9"/>
      <c r="AA132" s="9"/>
      <c r="AB132" s="9"/>
      <c r="AC132" s="9"/>
      <c r="AD132" s="9"/>
      <c r="AE132" s="9"/>
      <c r="AF132" s="9"/>
      <c r="AG132" s="9"/>
      <c r="AI132" s="9" t="s">
        <v>579</v>
      </c>
      <c r="AK132" s="2">
        <v>1</v>
      </c>
      <c r="AM132" s="9">
        <v>1</v>
      </c>
      <c r="AN132" s="9"/>
      <c r="AO132" s="9"/>
      <c r="AP132" s="9"/>
      <c r="AQ132" s="9"/>
      <c r="AR132" s="9"/>
      <c r="AS132" s="9"/>
      <c r="AT132" s="9"/>
      <c r="AU132" s="9"/>
      <c r="AV132" s="9"/>
      <c r="AW132" s="9"/>
      <c r="AX132" s="9"/>
      <c r="AY132" s="9"/>
      <c r="BB132" s="9"/>
      <c r="BC132" s="9"/>
      <c r="BD132" s="9"/>
      <c r="BE132" s="9"/>
      <c r="BF132" s="9"/>
      <c r="BG132" s="9" t="s">
        <v>48</v>
      </c>
      <c r="BH132" s="9"/>
      <c r="BI132" s="9"/>
      <c r="BJ132" s="9" t="s">
        <v>7</v>
      </c>
      <c r="BK132" s="9" t="s">
        <v>1865</v>
      </c>
      <c r="BL132" s="9" t="s">
        <v>1862</v>
      </c>
      <c r="BM132" s="9"/>
      <c r="BN132" s="9"/>
      <c r="BO132" s="9"/>
      <c r="BP132" s="9"/>
      <c r="BQ132" s="9" t="s">
        <v>580</v>
      </c>
      <c r="BR132" s="9" t="s">
        <v>2360</v>
      </c>
      <c r="BS132" s="9" t="e">
        <f>- cooperatives should also be encouraged to establish A credit and saving unit in their internal structure which motivates member farmers to save and then deliver them the loan when the need arises.
-findings stress the need to design strategies to improve the functioning of cooperatives through developing financial power, and the competency of the members and management personnel.</f>
        <v>#NAME?</v>
      </c>
      <c r="BT132" s="9" t="s">
        <v>14</v>
      </c>
      <c r="BU132" s="9" t="s">
        <v>14</v>
      </c>
      <c r="BV132" s="9" t="s">
        <v>14</v>
      </c>
      <c r="BW132" s="9" t="s">
        <v>136</v>
      </c>
      <c r="BX132" s="9" t="s">
        <v>581</v>
      </c>
      <c r="BY132" s="9" t="s">
        <v>14</v>
      </c>
      <c r="BZ132" s="9" t="s">
        <v>582</v>
      </c>
      <c r="CA132" s="9" t="s">
        <v>37</v>
      </c>
      <c r="CB132" s="9"/>
      <c r="CC132" s="9" t="s">
        <v>37</v>
      </c>
      <c r="CD132" s="9">
        <v>1</v>
      </c>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c r="DL132" s="9"/>
      <c r="DM132" s="9"/>
    </row>
    <row r="133" spans="1:130" s="2" customFormat="1" ht="18.600000000000001" customHeight="1">
      <c r="A133" s="2" t="s">
        <v>1012</v>
      </c>
      <c r="B133" s="2" t="s">
        <v>1011</v>
      </c>
      <c r="C133" s="2" t="s">
        <v>1012</v>
      </c>
      <c r="D133" s="2">
        <v>2012</v>
      </c>
      <c r="E133" s="2" t="s">
        <v>2</v>
      </c>
      <c r="F133" s="2" t="s">
        <v>577</v>
      </c>
      <c r="G133" s="2" t="s">
        <v>20</v>
      </c>
      <c r="H133" s="2" t="s">
        <v>1013</v>
      </c>
      <c r="I133" s="2" t="s">
        <v>5</v>
      </c>
      <c r="J133" s="2" t="s">
        <v>6</v>
      </c>
      <c r="K133" s="2">
        <v>120</v>
      </c>
      <c r="L133" s="2" t="s">
        <v>61</v>
      </c>
      <c r="M133" s="2" t="s">
        <v>8</v>
      </c>
      <c r="O133" s="2" t="s">
        <v>246</v>
      </c>
      <c r="Q133" s="2" t="s">
        <v>1014</v>
      </c>
      <c r="R133" s="2" t="s">
        <v>2244</v>
      </c>
      <c r="S133" s="2" t="s">
        <v>357</v>
      </c>
      <c r="T133" s="2" t="s">
        <v>11</v>
      </c>
      <c r="V133" s="2" t="s">
        <v>1804</v>
      </c>
      <c r="Y133" s="2">
        <v>1</v>
      </c>
      <c r="Z133" s="2">
        <v>1</v>
      </c>
      <c r="AC133" s="2">
        <v>1</v>
      </c>
      <c r="AI133" s="2" t="s">
        <v>1910</v>
      </c>
      <c r="AJ133" s="9">
        <v>1</v>
      </c>
      <c r="AT133" s="2">
        <v>1</v>
      </c>
      <c r="AU133" s="2" t="s">
        <v>1942</v>
      </c>
      <c r="AV133" s="2" t="s">
        <v>1941</v>
      </c>
      <c r="AX133" s="2" t="s">
        <v>1015</v>
      </c>
      <c r="AY133" s="2" t="s">
        <v>1016</v>
      </c>
      <c r="BG133" s="2" t="s">
        <v>48</v>
      </c>
      <c r="BJ133" s="2" t="s">
        <v>7</v>
      </c>
      <c r="BK133" s="2" t="s">
        <v>24</v>
      </c>
      <c r="BL133" s="2" t="s">
        <v>1862</v>
      </c>
      <c r="BQ133" s="2" t="s">
        <v>1017</v>
      </c>
      <c r="BS133" s="2" t="s">
        <v>1018</v>
      </c>
      <c r="BW133" s="2" t="s">
        <v>15</v>
      </c>
      <c r="BZ133" s="2" t="s">
        <v>1019</v>
      </c>
      <c r="CA133" s="2" t="s">
        <v>37</v>
      </c>
      <c r="CC133" s="2" t="s">
        <v>37</v>
      </c>
      <c r="CD133" s="2">
        <v>1</v>
      </c>
    </row>
    <row r="134" spans="1:130" s="2" customFormat="1" ht="18.600000000000001" customHeight="1">
      <c r="A134" s="2" t="s">
        <v>1231</v>
      </c>
      <c r="B134" s="2" t="s">
        <v>1230</v>
      </c>
      <c r="C134" s="2" t="s">
        <v>1231</v>
      </c>
      <c r="D134" s="2">
        <v>2008</v>
      </c>
      <c r="E134" s="2" t="s">
        <v>2</v>
      </c>
      <c r="F134" s="2" t="s">
        <v>1232</v>
      </c>
      <c r="G134" s="2" t="s">
        <v>221</v>
      </c>
      <c r="H134" s="2" t="s">
        <v>1233</v>
      </c>
      <c r="I134" s="2" t="s">
        <v>59</v>
      </c>
      <c r="J134" s="2" t="s">
        <v>41</v>
      </c>
      <c r="L134" s="2" t="s">
        <v>7</v>
      </c>
      <c r="M134" s="2" t="s">
        <v>42</v>
      </c>
      <c r="O134" s="2" t="s">
        <v>82</v>
      </c>
      <c r="P134" s="2" t="s">
        <v>72</v>
      </c>
      <c r="R134" s="2" t="s">
        <v>2225</v>
      </c>
      <c r="S134" s="2" t="s">
        <v>1707</v>
      </c>
      <c r="T134" s="2" t="s">
        <v>11</v>
      </c>
      <c r="V134" s="2" t="s">
        <v>1810</v>
      </c>
      <c r="Z134" s="2">
        <v>1</v>
      </c>
      <c r="AC134" s="2">
        <v>1</v>
      </c>
      <c r="AG134" s="2">
        <v>1</v>
      </c>
      <c r="AI134" s="2" t="s">
        <v>30</v>
      </c>
      <c r="AP134" s="2">
        <v>1</v>
      </c>
      <c r="AS134" s="2">
        <v>1</v>
      </c>
      <c r="AU134" s="2" t="s">
        <v>1933</v>
      </c>
      <c r="AV134" s="2" t="s">
        <v>753</v>
      </c>
      <c r="AX134" s="2" t="s">
        <v>1234</v>
      </c>
      <c r="BG134" s="2" t="s">
        <v>1739</v>
      </c>
      <c r="BJ134" s="2" t="s">
        <v>61</v>
      </c>
      <c r="BK134" s="2" t="s">
        <v>1848</v>
      </c>
      <c r="BL134" s="2" t="s">
        <v>1878</v>
      </c>
      <c r="BM134" s="2" t="s">
        <v>1860</v>
      </c>
      <c r="BQ134" s="2" t="s">
        <v>1235</v>
      </c>
      <c r="BR134" s="2" t="s">
        <v>1236</v>
      </c>
      <c r="BT134" s="2" t="s">
        <v>1237</v>
      </c>
      <c r="BU134" s="2" t="s">
        <v>1238</v>
      </c>
      <c r="BW134" s="2" t="s">
        <v>15</v>
      </c>
      <c r="BX134" s="2" t="s">
        <v>1239</v>
      </c>
      <c r="BY134" s="2" t="s">
        <v>14</v>
      </c>
      <c r="CA134" s="2" t="s">
        <v>37</v>
      </c>
      <c r="CC134" s="2" t="s">
        <v>37</v>
      </c>
      <c r="CD134" s="2">
        <v>1</v>
      </c>
      <c r="CU134" s="9"/>
      <c r="CV134" s="9"/>
      <c r="CW134" s="9"/>
    </row>
    <row r="135" spans="1:130" s="2" customFormat="1" ht="23.1" customHeight="1">
      <c r="A135" s="2" t="s">
        <v>1145</v>
      </c>
      <c r="B135" s="2" t="s">
        <v>1144</v>
      </c>
      <c r="C135" s="2" t="s">
        <v>1145</v>
      </c>
      <c r="D135" s="2">
        <v>2012</v>
      </c>
      <c r="E135" s="2" t="s">
        <v>2</v>
      </c>
      <c r="F135" s="2" t="s">
        <v>1146</v>
      </c>
      <c r="G135" s="2" t="s">
        <v>20</v>
      </c>
      <c r="I135" s="2" t="s">
        <v>5</v>
      </c>
      <c r="J135" s="2" t="s">
        <v>6</v>
      </c>
      <c r="K135" s="2">
        <v>37</v>
      </c>
      <c r="L135" s="2" t="s">
        <v>7</v>
      </c>
      <c r="M135" s="2" t="s">
        <v>42</v>
      </c>
      <c r="O135" s="2" t="s">
        <v>9</v>
      </c>
      <c r="P135" s="2" t="s">
        <v>126</v>
      </c>
      <c r="R135" s="2" t="s">
        <v>10</v>
      </c>
      <c r="T135" s="2" t="s">
        <v>11</v>
      </c>
      <c r="V135" s="2" t="s">
        <v>792</v>
      </c>
      <c r="X135" s="2">
        <v>1</v>
      </c>
      <c r="Y135" s="2">
        <v>1</v>
      </c>
      <c r="Z135" s="2">
        <v>1</v>
      </c>
      <c r="AI135" s="2" t="s">
        <v>349</v>
      </c>
      <c r="AN135" s="2">
        <v>1</v>
      </c>
      <c r="BB135" s="2" t="s">
        <v>14</v>
      </c>
      <c r="BG135" s="2" t="s">
        <v>101</v>
      </c>
      <c r="BJ135" s="2" t="s">
        <v>7</v>
      </c>
      <c r="BK135" s="2" t="s">
        <v>1865</v>
      </c>
      <c r="BL135" s="2" t="s">
        <v>1862</v>
      </c>
      <c r="BQ135" s="2" t="s">
        <v>1147</v>
      </c>
      <c r="BR135" s="2" t="s">
        <v>2361</v>
      </c>
      <c r="BS135" s="2" t="e">
        <f>- in the paper, stated that Fairtrade conventions were for the most part successful personalized sets of relations.
-additional research may seek to trace the flow of resources and information between these companies to determine to what extent these relationships are indeed relational as opposed to captive, or hierarchical.</f>
        <v>#NAME?</v>
      </c>
      <c r="BT135" s="2" t="s">
        <v>14</v>
      </c>
      <c r="BU135" s="2" t="s">
        <v>14</v>
      </c>
      <c r="BV135" s="2" t="s">
        <v>14</v>
      </c>
      <c r="BW135" s="2" t="s">
        <v>15</v>
      </c>
      <c r="BX135" s="2" t="s">
        <v>14</v>
      </c>
      <c r="BY135" s="2" t="s">
        <v>14</v>
      </c>
      <c r="BZ135" s="2" t="s">
        <v>1148</v>
      </c>
      <c r="CA135" s="2" t="s">
        <v>37</v>
      </c>
      <c r="CC135" s="2" t="s">
        <v>37</v>
      </c>
      <c r="CD135" s="2">
        <v>1</v>
      </c>
      <c r="DW135" s="10"/>
      <c r="DX135" s="10"/>
      <c r="DY135" s="10"/>
      <c r="DZ135" s="10"/>
    </row>
    <row r="136" spans="1:130" s="2" customFormat="1" ht="18.600000000000001" customHeight="1">
      <c r="A136" s="2" t="s">
        <v>1312</v>
      </c>
      <c r="B136" s="2" t="s">
        <v>1311</v>
      </c>
      <c r="C136" s="2" t="s">
        <v>1312</v>
      </c>
      <c r="D136" s="2">
        <v>2013</v>
      </c>
      <c r="E136" s="2" t="s">
        <v>2</v>
      </c>
      <c r="F136" s="2" t="s">
        <v>1313</v>
      </c>
      <c r="G136" s="2" t="s">
        <v>20</v>
      </c>
      <c r="H136" s="2" t="s">
        <v>1314</v>
      </c>
      <c r="I136" s="2" t="s">
        <v>59</v>
      </c>
      <c r="J136" s="2" t="s">
        <v>339</v>
      </c>
      <c r="K136" s="2">
        <v>90</v>
      </c>
      <c r="L136" s="2" t="s">
        <v>24</v>
      </c>
      <c r="M136" s="2" t="s">
        <v>107</v>
      </c>
      <c r="O136" s="2" t="s">
        <v>82</v>
      </c>
      <c r="Q136" s="2" t="s">
        <v>137</v>
      </c>
      <c r="R136" s="2" t="s">
        <v>138</v>
      </c>
      <c r="T136" s="2" t="s">
        <v>11</v>
      </c>
      <c r="U136" s="2" t="s">
        <v>172</v>
      </c>
      <c r="V136" s="2" t="s">
        <v>1315</v>
      </c>
      <c r="X136" s="2">
        <v>1</v>
      </c>
      <c r="Y136" s="2">
        <v>1</v>
      </c>
      <c r="Z136" s="2">
        <v>1</v>
      </c>
      <c r="AA136" s="2">
        <v>1</v>
      </c>
      <c r="AI136" s="2" t="s">
        <v>281</v>
      </c>
      <c r="AJ136" s="2">
        <v>1</v>
      </c>
      <c r="AO136" s="2">
        <v>1</v>
      </c>
      <c r="BG136" s="2" t="s">
        <v>2362</v>
      </c>
      <c r="BH136" s="2" t="s">
        <v>1316</v>
      </c>
      <c r="BJ136" s="2" t="s">
        <v>24</v>
      </c>
      <c r="BK136" s="2" t="s">
        <v>24</v>
      </c>
      <c r="BS136" s="2" t="s">
        <v>1317</v>
      </c>
      <c r="BW136" s="2" t="s">
        <v>15</v>
      </c>
      <c r="CA136" s="2" t="s">
        <v>16</v>
      </c>
      <c r="CB136" s="2" t="s">
        <v>849</v>
      </c>
      <c r="CC136" s="2" t="s">
        <v>16</v>
      </c>
      <c r="CD136" s="2">
        <v>3</v>
      </c>
    </row>
    <row r="137" spans="1:130" s="2" customFormat="1" ht="18.600000000000001" customHeight="1">
      <c r="A137" s="9" t="s">
        <v>104</v>
      </c>
      <c r="B137" s="9" t="s">
        <v>103</v>
      </c>
      <c r="C137" s="9" t="s">
        <v>104</v>
      </c>
      <c r="D137" s="9">
        <v>2011</v>
      </c>
      <c r="E137" s="9" t="s">
        <v>2</v>
      </c>
      <c r="F137" s="9" t="s">
        <v>105</v>
      </c>
      <c r="G137" s="9" t="s">
        <v>39</v>
      </c>
      <c r="H137" s="9" t="s">
        <v>106</v>
      </c>
      <c r="I137" s="9" t="s">
        <v>59</v>
      </c>
      <c r="J137" s="9" t="s">
        <v>95</v>
      </c>
      <c r="K137" s="9">
        <v>300</v>
      </c>
      <c r="L137" s="9"/>
      <c r="M137" s="9" t="s">
        <v>107</v>
      </c>
      <c r="N137" s="9"/>
      <c r="O137" s="9" t="s">
        <v>82</v>
      </c>
      <c r="P137" s="9"/>
      <c r="Q137" s="9"/>
      <c r="R137" s="9" t="s">
        <v>44</v>
      </c>
      <c r="S137" s="9"/>
      <c r="T137" s="9" t="s">
        <v>28</v>
      </c>
      <c r="U137" s="9" t="s">
        <v>108</v>
      </c>
      <c r="V137" s="9" t="s">
        <v>109</v>
      </c>
      <c r="W137" s="9"/>
      <c r="X137" s="9"/>
      <c r="Y137" s="9"/>
      <c r="Z137" s="9"/>
      <c r="AA137" s="9">
        <v>1</v>
      </c>
      <c r="AB137" s="9">
        <v>1</v>
      </c>
      <c r="AC137" s="9"/>
      <c r="AD137" s="9"/>
      <c r="AE137" s="9"/>
      <c r="AF137" s="9"/>
      <c r="AG137" s="9"/>
      <c r="AH137" s="9"/>
      <c r="AI137" s="9" t="s">
        <v>349</v>
      </c>
      <c r="AJ137" s="9"/>
      <c r="AK137" s="9"/>
      <c r="AL137" s="9"/>
      <c r="AM137" s="9"/>
      <c r="AN137" s="9">
        <v>1</v>
      </c>
      <c r="AO137" s="9"/>
      <c r="AP137" s="9"/>
      <c r="AQ137" s="9"/>
      <c r="AR137" s="9"/>
      <c r="AS137" s="9"/>
      <c r="AT137" s="9"/>
      <c r="AU137" s="9"/>
      <c r="AV137" s="9"/>
      <c r="AW137" s="9"/>
      <c r="AX137" s="9" t="s">
        <v>111</v>
      </c>
      <c r="AY137" s="9"/>
      <c r="AZ137" s="9"/>
      <c r="BA137" s="9"/>
      <c r="BB137" s="9"/>
      <c r="BC137" s="9"/>
      <c r="BD137" s="9"/>
      <c r="BE137" s="9"/>
      <c r="BF137" s="9"/>
      <c r="BG137" s="9"/>
      <c r="BH137" s="9"/>
      <c r="BI137" s="9"/>
      <c r="BJ137" s="9" t="s">
        <v>7</v>
      </c>
      <c r="BK137" s="9" t="s">
        <v>1865</v>
      </c>
      <c r="BL137" s="9"/>
      <c r="BM137" s="9"/>
      <c r="BN137" s="9"/>
      <c r="BO137" s="9"/>
      <c r="BP137" s="9"/>
      <c r="BQ137" s="9"/>
      <c r="BR137" s="9"/>
      <c r="BS137" s="9"/>
      <c r="BT137" s="9"/>
      <c r="BU137" s="9"/>
      <c r="BV137" s="9"/>
      <c r="BW137" s="9"/>
      <c r="BX137" s="9"/>
      <c r="BY137" s="9"/>
      <c r="BZ137" s="9" t="s">
        <v>37</v>
      </c>
      <c r="CA137" s="9"/>
      <c r="CB137" s="9" t="s">
        <v>37</v>
      </c>
      <c r="CC137" s="9"/>
      <c r="CD137" s="9">
        <v>1</v>
      </c>
      <c r="CE137" s="9"/>
      <c r="CF137" s="9"/>
      <c r="CG137" s="9"/>
      <c r="CH137" s="9"/>
      <c r="CI137" s="9"/>
      <c r="CJ137" s="9"/>
      <c r="CK137" s="9"/>
      <c r="CL137" s="9"/>
      <c r="CM137" s="9"/>
      <c r="CN137" s="9"/>
      <c r="CO137" s="9"/>
      <c r="CP137" s="9"/>
      <c r="CQ137" s="9"/>
      <c r="CR137" s="9"/>
      <c r="CS137" s="9"/>
      <c r="CT137" s="9"/>
      <c r="CU137" s="9"/>
      <c r="CV137" s="9"/>
      <c r="CW137" s="9"/>
      <c r="CX137" s="9"/>
      <c r="CY137" s="9"/>
      <c r="CZ137" s="9"/>
      <c r="DA137" s="9"/>
      <c r="DB137" s="9"/>
      <c r="DC137" s="9"/>
      <c r="DD137" s="9"/>
      <c r="DE137" s="9"/>
      <c r="DF137" s="9"/>
      <c r="DG137" s="9"/>
      <c r="DH137" s="9"/>
      <c r="DI137" s="9"/>
      <c r="DJ137" s="9"/>
      <c r="DK137" s="9"/>
      <c r="DL137" s="9"/>
      <c r="DM137" s="9"/>
      <c r="DN137" s="9"/>
      <c r="DO137" s="9"/>
      <c r="DP137" s="9"/>
      <c r="DQ137" s="9"/>
      <c r="DR137" s="9"/>
      <c r="DS137" s="9"/>
      <c r="DT137" s="9"/>
      <c r="DU137" s="9"/>
    </row>
    <row r="138" spans="1:130" s="2" customFormat="1" ht="18.600000000000001" customHeight="1">
      <c r="A138" s="2" t="s">
        <v>568</v>
      </c>
      <c r="B138" s="2" t="s">
        <v>567</v>
      </c>
      <c r="C138" s="2" t="s">
        <v>568</v>
      </c>
      <c r="D138" s="2">
        <v>2017</v>
      </c>
      <c r="E138" s="2" t="s">
        <v>2</v>
      </c>
      <c r="F138" s="2" t="s">
        <v>569</v>
      </c>
      <c r="G138" s="2" t="s">
        <v>4</v>
      </c>
      <c r="H138" s="2" t="s">
        <v>570</v>
      </c>
      <c r="I138" s="2" t="s">
        <v>22</v>
      </c>
      <c r="J138" s="2" t="s">
        <v>60</v>
      </c>
      <c r="K138" s="2">
        <v>116</v>
      </c>
      <c r="L138" s="2" t="s">
        <v>61</v>
      </c>
      <c r="M138" s="2" t="s">
        <v>42</v>
      </c>
      <c r="O138" s="2" t="s">
        <v>9</v>
      </c>
      <c r="P138" s="2" t="s">
        <v>571</v>
      </c>
      <c r="R138" s="2" t="s">
        <v>1704</v>
      </c>
      <c r="T138" s="2" t="s">
        <v>11</v>
      </c>
      <c r="U138" s="2" t="s">
        <v>29</v>
      </c>
      <c r="V138" s="2" t="s">
        <v>1816</v>
      </c>
      <c r="X138" s="2">
        <v>1</v>
      </c>
      <c r="Y138" s="2">
        <v>1</v>
      </c>
      <c r="AA138" s="2">
        <v>1</v>
      </c>
      <c r="AI138" s="2" t="s">
        <v>1928</v>
      </c>
      <c r="AJ138" s="2">
        <v>1</v>
      </c>
      <c r="AL138" s="2">
        <v>1</v>
      </c>
      <c r="AX138" s="2" t="s">
        <v>572</v>
      </c>
      <c r="BJ138" s="2" t="s">
        <v>7</v>
      </c>
      <c r="BK138" s="2" t="s">
        <v>24</v>
      </c>
      <c r="BL138" s="2" t="s">
        <v>1898</v>
      </c>
      <c r="BQ138" s="2" t="s">
        <v>573</v>
      </c>
      <c r="BS138" s="11" t="s">
        <v>574</v>
      </c>
      <c r="BW138" s="2" t="s">
        <v>15</v>
      </c>
      <c r="BZ138" s="2" t="s">
        <v>2363</v>
      </c>
      <c r="CA138" s="2" t="s">
        <v>37</v>
      </c>
      <c r="CC138" s="2" t="s">
        <v>37</v>
      </c>
      <c r="CD138" s="2">
        <v>1</v>
      </c>
    </row>
    <row r="139" spans="1:130" s="2" customFormat="1" ht="18.600000000000001" customHeight="1">
      <c r="A139" s="2" t="s">
        <v>56</v>
      </c>
      <c r="B139" s="2" t="s">
        <v>55</v>
      </c>
      <c r="C139" s="2" t="s">
        <v>56</v>
      </c>
      <c r="D139" s="2">
        <v>2003</v>
      </c>
      <c r="E139" s="2" t="s">
        <v>2</v>
      </c>
      <c r="F139" s="2" t="s">
        <v>57</v>
      </c>
      <c r="G139" s="2" t="s">
        <v>58</v>
      </c>
      <c r="I139" s="2" t="s">
        <v>59</v>
      </c>
      <c r="J139" s="2" t="s">
        <v>60</v>
      </c>
      <c r="K139" s="2">
        <v>317</v>
      </c>
      <c r="L139" s="2" t="s">
        <v>61</v>
      </c>
      <c r="M139" s="2" t="s">
        <v>42</v>
      </c>
      <c r="O139" s="2" t="s">
        <v>9</v>
      </c>
      <c r="R139" s="2" t="s">
        <v>2246</v>
      </c>
      <c r="T139" s="2" t="s">
        <v>11</v>
      </c>
      <c r="U139" s="2" t="s">
        <v>29</v>
      </c>
      <c r="V139" s="2" t="s">
        <v>1793</v>
      </c>
      <c r="AD139" s="2">
        <v>1</v>
      </c>
      <c r="AI139" s="2" t="s">
        <v>62</v>
      </c>
      <c r="AJ139" s="2">
        <v>1</v>
      </c>
      <c r="AL139" s="2">
        <v>1</v>
      </c>
      <c r="AS139" s="2">
        <v>1</v>
      </c>
      <c r="AU139" s="2" t="s">
        <v>1933</v>
      </c>
      <c r="AV139" s="2" t="s">
        <v>2117</v>
      </c>
      <c r="AY139" s="2" t="s">
        <v>63</v>
      </c>
      <c r="BC139" s="2" t="s">
        <v>1754</v>
      </c>
      <c r="BG139" s="2" t="s">
        <v>1742</v>
      </c>
      <c r="BJ139" s="2" t="s">
        <v>7</v>
      </c>
      <c r="BK139" s="2" t="s">
        <v>24</v>
      </c>
      <c r="BS139" s="2" t="s">
        <v>65</v>
      </c>
      <c r="BW139" s="2" t="s">
        <v>15</v>
      </c>
      <c r="BX139" s="2" t="s">
        <v>66</v>
      </c>
      <c r="BZ139" s="2" t="s">
        <v>67</v>
      </c>
      <c r="CA139" s="2" t="s">
        <v>37</v>
      </c>
      <c r="CC139" s="2" t="s">
        <v>37</v>
      </c>
      <c r="CD139" s="2">
        <v>1</v>
      </c>
    </row>
    <row r="140" spans="1:130" s="2" customFormat="1" ht="18.600000000000001" customHeight="1">
      <c r="A140" s="9" t="s">
        <v>1681</v>
      </c>
      <c r="B140" s="9" t="s">
        <v>1680</v>
      </c>
      <c r="C140" s="9" t="s">
        <v>1681</v>
      </c>
      <c r="D140" s="9">
        <v>2007</v>
      </c>
      <c r="E140" s="9" t="s">
        <v>230</v>
      </c>
      <c r="F140" s="9" t="s">
        <v>1682</v>
      </c>
      <c r="G140" s="9" t="s">
        <v>93</v>
      </c>
      <c r="H140" s="9" t="s">
        <v>1683</v>
      </c>
      <c r="I140" s="9" t="s">
        <v>5</v>
      </c>
      <c r="J140" s="9" t="s">
        <v>125</v>
      </c>
      <c r="K140" s="9"/>
      <c r="L140" s="9" t="s">
        <v>7</v>
      </c>
      <c r="M140" s="9" t="s">
        <v>42</v>
      </c>
      <c r="N140" s="9"/>
      <c r="O140" s="9" t="s">
        <v>82</v>
      </c>
      <c r="P140" s="9" t="s">
        <v>97</v>
      </c>
      <c r="Q140" s="9"/>
      <c r="R140" s="9" t="s">
        <v>98</v>
      </c>
      <c r="S140" s="9"/>
      <c r="T140" s="9" t="s">
        <v>1702</v>
      </c>
      <c r="U140" s="9"/>
      <c r="V140" s="9" t="s">
        <v>1461</v>
      </c>
      <c r="W140" s="9"/>
      <c r="X140" s="9">
        <v>1</v>
      </c>
      <c r="Y140" s="9">
        <v>1</v>
      </c>
      <c r="Z140" s="9">
        <v>1</v>
      </c>
      <c r="AA140" s="9">
        <v>1</v>
      </c>
      <c r="AB140" s="9"/>
      <c r="AC140" s="9"/>
      <c r="AD140" s="9"/>
      <c r="AE140" s="9"/>
      <c r="AF140" s="9"/>
      <c r="AG140" s="9"/>
      <c r="AI140" s="9" t="s">
        <v>359</v>
      </c>
      <c r="AJ140" s="9">
        <v>1</v>
      </c>
      <c r="AQ140" s="2">
        <v>1</v>
      </c>
      <c r="AS140" s="2">
        <v>1</v>
      </c>
      <c r="AU140" s="2" t="s">
        <v>1933</v>
      </c>
      <c r="AV140" s="9" t="s">
        <v>778</v>
      </c>
      <c r="AW140" s="9"/>
      <c r="AX140" s="9"/>
      <c r="AY140" s="9"/>
      <c r="BB140" s="9" t="s">
        <v>1684</v>
      </c>
      <c r="BC140" s="9"/>
      <c r="BD140" s="9"/>
      <c r="BE140" s="9"/>
      <c r="BF140" s="9"/>
      <c r="BG140" s="9" t="s">
        <v>1685</v>
      </c>
      <c r="BH140" s="9"/>
      <c r="BI140" s="9"/>
      <c r="BJ140" s="9" t="s">
        <v>7</v>
      </c>
      <c r="BK140" s="9" t="s">
        <v>24</v>
      </c>
      <c r="BL140" s="9" t="s">
        <v>1880</v>
      </c>
      <c r="BM140" s="9"/>
      <c r="BN140" s="9"/>
      <c r="BO140" s="9"/>
      <c r="BP140" s="9"/>
      <c r="BQ140" s="9" t="s">
        <v>1686</v>
      </c>
      <c r="BR140" s="9" t="s">
        <v>1687</v>
      </c>
      <c r="BS140" s="9" t="e">
        <f>-important to integrate rural womenâ€™s traditional knowledge and skills with A local development strategy.</f>
        <v>#NAME?</v>
      </c>
      <c r="BT140" s="9" t="s">
        <v>14</v>
      </c>
      <c r="BU140" s="9" t="s">
        <v>14</v>
      </c>
      <c r="BV140" s="9" t="s">
        <v>14</v>
      </c>
      <c r="BW140" s="9" t="s">
        <v>15</v>
      </c>
      <c r="BX140" s="9" t="s">
        <v>1688</v>
      </c>
      <c r="BY140" s="9" t="s">
        <v>1689</v>
      </c>
      <c r="BZ140" s="9" t="s">
        <v>1690</v>
      </c>
      <c r="CA140" s="9" t="s">
        <v>37</v>
      </c>
      <c r="CB140" s="9"/>
      <c r="CC140" s="9" t="s">
        <v>37</v>
      </c>
      <c r="CD140" s="9">
        <v>1</v>
      </c>
      <c r="CE140" s="9"/>
      <c r="CF140" s="9"/>
      <c r="CG140" s="9"/>
      <c r="CH140" s="9"/>
      <c r="CI140" s="9"/>
      <c r="CJ140" s="9"/>
      <c r="CK140" s="9"/>
      <c r="CL140" s="9"/>
      <c r="CM140" s="9"/>
      <c r="CN140" s="9"/>
      <c r="CO140" s="9"/>
      <c r="CP140" s="9"/>
      <c r="CQ140" s="9"/>
      <c r="CR140" s="9"/>
      <c r="CS140" s="9"/>
      <c r="CT140" s="9"/>
      <c r="CU140" s="9"/>
    </row>
    <row r="141" spans="1:130" s="2" customFormat="1" ht="18.600000000000001" customHeight="1">
      <c r="A141" s="2" t="s">
        <v>785</v>
      </c>
      <c r="B141" s="2" t="s">
        <v>784</v>
      </c>
      <c r="C141" s="2" t="s">
        <v>785</v>
      </c>
      <c r="D141" s="2">
        <v>2009</v>
      </c>
      <c r="E141" s="2" t="s">
        <v>2</v>
      </c>
      <c r="F141" s="2" t="s">
        <v>786</v>
      </c>
      <c r="G141" s="2" t="s">
        <v>179</v>
      </c>
      <c r="H141" s="2" t="s">
        <v>787</v>
      </c>
      <c r="I141" s="2" t="s">
        <v>59</v>
      </c>
      <c r="J141" s="2" t="s">
        <v>339</v>
      </c>
      <c r="K141" s="2">
        <v>72</v>
      </c>
      <c r="L141" s="2" t="s">
        <v>96</v>
      </c>
      <c r="M141" s="2" t="s">
        <v>42</v>
      </c>
      <c r="O141" s="2" t="s">
        <v>9</v>
      </c>
      <c r="P141" s="2" t="s">
        <v>72</v>
      </c>
      <c r="Q141" s="2" t="s">
        <v>357</v>
      </c>
      <c r="R141" s="2" t="s">
        <v>98</v>
      </c>
      <c r="T141" s="2" t="s">
        <v>11</v>
      </c>
      <c r="V141" s="2" t="s">
        <v>319</v>
      </c>
      <c r="X141" s="2">
        <v>1</v>
      </c>
      <c r="AA141" s="2">
        <v>1</v>
      </c>
      <c r="AD141" s="2">
        <v>1</v>
      </c>
      <c r="AI141" s="2" t="s">
        <v>62</v>
      </c>
      <c r="AJ141" s="2">
        <v>1</v>
      </c>
      <c r="AL141" s="2">
        <v>1</v>
      </c>
      <c r="AS141" s="2">
        <v>1</v>
      </c>
      <c r="AU141" s="2" t="s">
        <v>1945</v>
      </c>
      <c r="AV141" s="2" t="s">
        <v>788</v>
      </c>
      <c r="AY141" s="2" t="s">
        <v>2364</v>
      </c>
      <c r="BB141" s="2" t="s">
        <v>2365</v>
      </c>
      <c r="BJ141" s="2" t="s">
        <v>7</v>
      </c>
      <c r="BK141" s="2" t="s">
        <v>1865</v>
      </c>
      <c r="BW141" s="2" t="s">
        <v>15</v>
      </c>
      <c r="CA141" s="2" t="s">
        <v>37</v>
      </c>
      <c r="CC141" s="2" t="s">
        <v>37</v>
      </c>
      <c r="CD141" s="2">
        <v>1</v>
      </c>
    </row>
    <row r="142" spans="1:130" s="2" customFormat="1" ht="18.600000000000001" customHeight="1">
      <c r="A142" s="2" t="s">
        <v>243</v>
      </c>
      <c r="B142" s="2" t="s">
        <v>242</v>
      </c>
      <c r="C142" s="2" t="s">
        <v>243</v>
      </c>
      <c r="D142" s="2">
        <v>2016</v>
      </c>
      <c r="E142" s="2" t="s">
        <v>2</v>
      </c>
      <c r="F142" s="2" t="s">
        <v>244</v>
      </c>
      <c r="G142" s="2" t="s">
        <v>93</v>
      </c>
      <c r="I142" s="2" t="s">
        <v>22</v>
      </c>
      <c r="J142" s="2" t="s">
        <v>245</v>
      </c>
      <c r="M142" s="2" t="s">
        <v>8</v>
      </c>
      <c r="O142" s="2" t="s">
        <v>246</v>
      </c>
      <c r="Q142" s="2" t="s">
        <v>137</v>
      </c>
      <c r="R142" s="2" t="s">
        <v>138</v>
      </c>
      <c r="T142" s="2" t="s">
        <v>11</v>
      </c>
      <c r="U142" s="2" t="s">
        <v>45</v>
      </c>
      <c r="V142" s="2" t="s">
        <v>155</v>
      </c>
      <c r="W142" s="2">
        <v>1</v>
      </c>
      <c r="X142" s="2">
        <v>1</v>
      </c>
      <c r="Y142" s="2">
        <v>1</v>
      </c>
      <c r="AB142" s="2">
        <v>1</v>
      </c>
      <c r="AI142" s="2" t="s">
        <v>1910</v>
      </c>
      <c r="AJ142" s="9">
        <v>1</v>
      </c>
      <c r="AY142" s="2" t="s">
        <v>2366</v>
      </c>
      <c r="BJ142" s="2" t="s">
        <v>7</v>
      </c>
      <c r="BK142" s="2" t="s">
        <v>1848</v>
      </c>
      <c r="BQ142" s="2" t="s">
        <v>247</v>
      </c>
      <c r="BS142" s="11" t="s">
        <v>248</v>
      </c>
      <c r="BW142" s="2" t="s">
        <v>15</v>
      </c>
      <c r="BZ142" s="2" t="s">
        <v>249</v>
      </c>
      <c r="CA142" s="2" t="s">
        <v>37</v>
      </c>
      <c r="CC142" s="2" t="s">
        <v>37</v>
      </c>
      <c r="CD142" s="2">
        <v>1</v>
      </c>
    </row>
    <row r="143" spans="1:130" s="2" customFormat="1" ht="18.600000000000001" customHeight="1">
      <c r="A143" s="2" t="s">
        <v>407</v>
      </c>
      <c r="B143" s="2" t="s">
        <v>406</v>
      </c>
      <c r="C143" s="2" t="s">
        <v>407</v>
      </c>
      <c r="D143" s="2">
        <v>2013</v>
      </c>
      <c r="E143" s="2" t="s">
        <v>2</v>
      </c>
      <c r="F143" s="2" t="s">
        <v>408</v>
      </c>
      <c r="G143" s="2" t="s">
        <v>39</v>
      </c>
      <c r="H143" s="2" t="s">
        <v>409</v>
      </c>
      <c r="I143" s="2" t="s">
        <v>22</v>
      </c>
      <c r="J143" s="2" t="s">
        <v>6</v>
      </c>
      <c r="K143" s="2">
        <v>144</v>
      </c>
      <c r="L143" s="2" t="s">
        <v>7</v>
      </c>
      <c r="M143" s="2" t="s">
        <v>8</v>
      </c>
      <c r="O143" s="2" t="s">
        <v>181</v>
      </c>
      <c r="Q143" s="2" t="s">
        <v>410</v>
      </c>
      <c r="R143" s="2" t="s">
        <v>138</v>
      </c>
      <c r="T143" s="2" t="s">
        <v>28</v>
      </c>
      <c r="U143" s="2" t="s">
        <v>172</v>
      </c>
      <c r="V143" s="2" t="s">
        <v>1779</v>
      </c>
      <c r="W143" s="2">
        <v>1</v>
      </c>
      <c r="AA143" s="2">
        <v>1</v>
      </c>
      <c r="AI143" s="2" t="s">
        <v>196</v>
      </c>
      <c r="AK143" s="2">
        <v>1</v>
      </c>
      <c r="AX143" s="2" t="s">
        <v>412</v>
      </c>
      <c r="BB143" s="2" t="s">
        <v>14</v>
      </c>
      <c r="BG143" s="2" t="s">
        <v>413</v>
      </c>
      <c r="BJ143" s="2" t="s">
        <v>7</v>
      </c>
      <c r="BK143" s="2" t="s">
        <v>1864</v>
      </c>
      <c r="BQ143" s="2" t="s">
        <v>2367</v>
      </c>
      <c r="BR143" s="2" t="s">
        <v>2368</v>
      </c>
      <c r="BS143" s="2" t="s">
        <v>14</v>
      </c>
      <c r="BT143" s="2" t="s">
        <v>14</v>
      </c>
      <c r="BU143" s="2" t="s">
        <v>14</v>
      </c>
      <c r="BV143" s="2" t="s">
        <v>15</v>
      </c>
      <c r="BW143" s="2" t="s">
        <v>2369</v>
      </c>
      <c r="BX143" s="2" t="s">
        <v>14</v>
      </c>
      <c r="BZ143" s="2" t="s">
        <v>37</v>
      </c>
      <c r="CB143" s="2" t="s">
        <v>37</v>
      </c>
      <c r="CD143" s="2">
        <v>1</v>
      </c>
    </row>
    <row r="144" spans="1:130" s="2" customFormat="1" ht="18.600000000000001" customHeight="1">
      <c r="A144" s="2" t="s">
        <v>2128</v>
      </c>
      <c r="B144" s="2" t="s">
        <v>1640</v>
      </c>
      <c r="C144" s="2" t="s">
        <v>1641</v>
      </c>
      <c r="D144" s="2">
        <v>2016</v>
      </c>
      <c r="E144" s="2" t="s">
        <v>2</v>
      </c>
      <c r="F144" s="2" t="s">
        <v>1642</v>
      </c>
      <c r="G144" s="2" t="s">
        <v>143</v>
      </c>
      <c r="H144" s="2" t="s">
        <v>1643</v>
      </c>
      <c r="I144" s="2" t="s">
        <v>59</v>
      </c>
      <c r="J144" s="2" t="s">
        <v>95</v>
      </c>
      <c r="K144" s="2">
        <v>631</v>
      </c>
      <c r="L144" s="2" t="s">
        <v>136</v>
      </c>
      <c r="M144" s="2" t="s">
        <v>42</v>
      </c>
      <c r="O144" s="2" t="s">
        <v>9</v>
      </c>
      <c r="P144" s="2" t="s">
        <v>298</v>
      </c>
      <c r="R144" s="2" t="s">
        <v>10</v>
      </c>
      <c r="T144" s="2" t="s">
        <v>28</v>
      </c>
      <c r="U144" s="2" t="s">
        <v>45</v>
      </c>
      <c r="V144" s="2" t="s">
        <v>462</v>
      </c>
      <c r="X144" s="2">
        <v>1</v>
      </c>
      <c r="Y144" s="2">
        <v>1</v>
      </c>
      <c r="AI144" s="2" t="s">
        <v>100</v>
      </c>
      <c r="AJ144" s="2">
        <v>1</v>
      </c>
      <c r="AN144" s="2">
        <v>1</v>
      </c>
      <c r="AS144" s="2">
        <v>1</v>
      </c>
      <c r="AU144" s="2" t="s">
        <v>1933</v>
      </c>
      <c r="AV144" s="2" t="s">
        <v>1644</v>
      </c>
      <c r="BJ144" s="2" t="s">
        <v>7</v>
      </c>
      <c r="BK144" s="2" t="s">
        <v>24</v>
      </c>
      <c r="BL144" s="2" t="s">
        <v>1862</v>
      </c>
      <c r="BS144" s="2" t="s">
        <v>1645</v>
      </c>
      <c r="BW144" s="2" t="s">
        <v>15</v>
      </c>
      <c r="CA144" s="2" t="s">
        <v>37</v>
      </c>
      <c r="CC144" s="2" t="s">
        <v>37</v>
      </c>
      <c r="CD144" s="2">
        <v>1</v>
      </c>
    </row>
    <row r="145" spans="1:117" s="2" customFormat="1" ht="18.600000000000001" customHeight="1">
      <c r="A145" s="2" t="s">
        <v>1</v>
      </c>
      <c r="B145" s="2" t="s">
        <v>0</v>
      </c>
      <c r="C145" s="2" t="s">
        <v>1</v>
      </c>
      <c r="D145" s="2">
        <v>2011</v>
      </c>
      <c r="E145" s="2" t="s">
        <v>2</v>
      </c>
      <c r="F145" s="2" t="s">
        <v>3</v>
      </c>
      <c r="G145" s="2" t="s">
        <v>4</v>
      </c>
      <c r="I145" s="2" t="s">
        <v>5</v>
      </c>
      <c r="J145" s="2" t="s">
        <v>6</v>
      </c>
      <c r="L145" s="2" t="s">
        <v>7</v>
      </c>
      <c r="M145" s="2" t="s">
        <v>8</v>
      </c>
      <c r="O145" s="2" t="s">
        <v>9</v>
      </c>
      <c r="R145" s="2" t="s">
        <v>10</v>
      </c>
      <c r="T145" s="2" t="s">
        <v>11</v>
      </c>
      <c r="V145" s="2" t="s">
        <v>2007</v>
      </c>
      <c r="X145" s="2">
        <v>1</v>
      </c>
      <c r="Y145" s="2">
        <v>1</v>
      </c>
      <c r="Z145" s="2">
        <v>1</v>
      </c>
      <c r="BE145" s="2" t="s">
        <v>1756</v>
      </c>
      <c r="BG145" s="2" t="s">
        <v>12</v>
      </c>
      <c r="BJ145" s="9" t="s">
        <v>24</v>
      </c>
      <c r="BK145" s="9" t="s">
        <v>24</v>
      </c>
      <c r="BR145" s="2" t="s">
        <v>13</v>
      </c>
      <c r="BS145" s="2" t="e">
        <f>-education and training hold the key for sustainable agricultural practices and ultimately for food security.
-Empowerment of women can be promoted through creation of financial independence derived from enhanced returns for their efforts.</f>
        <v>#NAME?</v>
      </c>
      <c r="BT145" s="2" t="s">
        <v>14</v>
      </c>
      <c r="BU145" s="2" t="s">
        <v>14</v>
      </c>
      <c r="BV145" s="2" t="s">
        <v>14</v>
      </c>
      <c r="BW145" s="2" t="s">
        <v>15</v>
      </c>
      <c r="BX145" s="2" t="s">
        <v>14</v>
      </c>
      <c r="BY145" s="2" t="s">
        <v>14</v>
      </c>
      <c r="CA145" s="2" t="s">
        <v>16</v>
      </c>
      <c r="CC145" s="2" t="s">
        <v>16</v>
      </c>
      <c r="CD145" s="2">
        <v>3</v>
      </c>
    </row>
    <row r="146" spans="1:117" s="2" customFormat="1" ht="21.6" customHeight="1">
      <c r="A146" s="2" t="s">
        <v>168</v>
      </c>
      <c r="B146" s="2" t="s">
        <v>167</v>
      </c>
      <c r="C146" s="2" t="s">
        <v>168</v>
      </c>
      <c r="D146" s="2">
        <v>2017</v>
      </c>
      <c r="E146" s="2" t="s">
        <v>2</v>
      </c>
      <c r="F146" s="2" t="s">
        <v>169</v>
      </c>
      <c r="G146" s="2" t="s">
        <v>170</v>
      </c>
      <c r="H146" s="2" t="s">
        <v>171</v>
      </c>
      <c r="I146" s="2" t="s">
        <v>59</v>
      </c>
      <c r="J146" s="2" t="s">
        <v>95</v>
      </c>
      <c r="K146" s="2">
        <v>80</v>
      </c>
      <c r="M146" s="2" t="s">
        <v>42</v>
      </c>
      <c r="O146" s="2" t="s">
        <v>9</v>
      </c>
      <c r="P146" s="2" t="s">
        <v>154</v>
      </c>
      <c r="R146" s="2" t="s">
        <v>98</v>
      </c>
      <c r="T146" s="2" t="s">
        <v>11</v>
      </c>
      <c r="U146" s="2" t="s">
        <v>172</v>
      </c>
      <c r="V146" s="2" t="s">
        <v>2020</v>
      </c>
      <c r="X146" s="2">
        <v>1</v>
      </c>
      <c r="Y146" s="2">
        <v>1</v>
      </c>
      <c r="AD146" s="2">
        <v>1</v>
      </c>
      <c r="AI146" s="2" t="s">
        <v>417</v>
      </c>
      <c r="AJ146" s="2">
        <v>1</v>
      </c>
      <c r="AM146" s="2">
        <v>1</v>
      </c>
      <c r="AS146" s="2">
        <v>1</v>
      </c>
      <c r="AU146" s="2" t="s">
        <v>1933</v>
      </c>
      <c r="AV146" s="2" t="s">
        <v>174</v>
      </c>
      <c r="AX146" s="2" t="s">
        <v>173</v>
      </c>
      <c r="BD146" s="2" t="s">
        <v>1755</v>
      </c>
      <c r="BG146" s="2" t="s">
        <v>1743</v>
      </c>
      <c r="BH146" s="2" t="s">
        <v>2370</v>
      </c>
      <c r="BJ146" s="2" t="s">
        <v>96</v>
      </c>
      <c r="BK146" s="9" t="s">
        <v>96</v>
      </c>
      <c r="BQ146" s="2" t="s">
        <v>2371</v>
      </c>
      <c r="BR146" s="2" t="s">
        <v>175</v>
      </c>
      <c r="BS146" s="11" t="s">
        <v>2372</v>
      </c>
      <c r="BW146" s="2" t="s">
        <v>15</v>
      </c>
      <c r="CA146" s="2" t="s">
        <v>37</v>
      </c>
      <c r="CC146" s="2" t="s">
        <v>37</v>
      </c>
      <c r="CD146" s="2">
        <v>1</v>
      </c>
    </row>
    <row r="147" spans="1:117" s="2" customFormat="1" ht="18.600000000000001" customHeight="1">
      <c r="A147" s="12" t="s">
        <v>2266</v>
      </c>
      <c r="B147" s="12" t="s">
        <v>2268</v>
      </c>
      <c r="C147" s="12" t="s">
        <v>2213</v>
      </c>
      <c r="D147" s="2">
        <v>2011</v>
      </c>
      <c r="E147" s="12" t="s">
        <v>2214</v>
      </c>
      <c r="F147" s="12" t="s">
        <v>2267</v>
      </c>
      <c r="G147" s="2" t="s">
        <v>93</v>
      </c>
      <c r="H147" s="2" t="s">
        <v>2215</v>
      </c>
      <c r="I147" s="2" t="s">
        <v>22</v>
      </c>
      <c r="J147" s="2" t="s">
        <v>41</v>
      </c>
      <c r="K147" s="2">
        <v>899</v>
      </c>
      <c r="M147" s="2" t="s">
        <v>42</v>
      </c>
      <c r="O147" s="2" t="s">
        <v>246</v>
      </c>
      <c r="R147" s="2" t="s">
        <v>2225</v>
      </c>
      <c r="S147" s="2" t="s">
        <v>1707</v>
      </c>
      <c r="T147" s="2" t="s">
        <v>11</v>
      </c>
      <c r="V147" s="2" t="s">
        <v>2016</v>
      </c>
      <c r="X147" s="2">
        <v>1</v>
      </c>
      <c r="AB147" s="2">
        <v>1</v>
      </c>
      <c r="AI147" s="2" t="s">
        <v>2031</v>
      </c>
      <c r="AJ147" s="9">
        <v>1</v>
      </c>
      <c r="AM147" s="2">
        <v>1</v>
      </c>
      <c r="AV147" s="2" t="s">
        <v>25</v>
      </c>
      <c r="AY147" s="2" t="s">
        <v>1255</v>
      </c>
      <c r="BB147" s="2" t="s">
        <v>1256</v>
      </c>
      <c r="BD147" s="2" t="s">
        <v>1755</v>
      </c>
      <c r="BG147" s="2" t="s">
        <v>48</v>
      </c>
      <c r="BH147" s="2" t="s">
        <v>1257</v>
      </c>
      <c r="BJ147" s="2" t="s">
        <v>7</v>
      </c>
      <c r="BK147" s="2" t="s">
        <v>1865</v>
      </c>
      <c r="BQ147" s="2" t="s">
        <v>1258</v>
      </c>
      <c r="BT147" s="2" t="s">
        <v>1259</v>
      </c>
      <c r="BW147" s="2" t="s">
        <v>136</v>
      </c>
      <c r="BX147" s="2" t="s">
        <v>1260</v>
      </c>
      <c r="BY147" s="2" t="s">
        <v>14</v>
      </c>
      <c r="BZ147" s="2" t="s">
        <v>1261</v>
      </c>
      <c r="CA147" s="2" t="s">
        <v>37</v>
      </c>
      <c r="CC147" s="2" t="s">
        <v>37</v>
      </c>
      <c r="CD147" s="2">
        <v>1</v>
      </c>
      <c r="DM147" s="10"/>
    </row>
    <row r="148" spans="1:117" s="2" customFormat="1" ht="18.600000000000001" customHeight="1">
      <c r="A148" s="2" t="s">
        <v>523</v>
      </c>
      <c r="B148" s="2" t="s">
        <v>522</v>
      </c>
      <c r="C148" s="2" t="s">
        <v>523</v>
      </c>
      <c r="D148" s="2">
        <v>2015</v>
      </c>
      <c r="E148" s="2" t="s">
        <v>2</v>
      </c>
      <c r="F148" s="2" t="s">
        <v>263</v>
      </c>
      <c r="G148" s="2" t="s">
        <v>20</v>
      </c>
      <c r="H148" s="2" t="s">
        <v>524</v>
      </c>
      <c r="I148" s="2" t="s">
        <v>59</v>
      </c>
      <c r="J148" s="2" t="s">
        <v>95</v>
      </c>
      <c r="K148" s="2">
        <v>300</v>
      </c>
      <c r="L148" s="2" t="s">
        <v>24</v>
      </c>
      <c r="M148" s="2" t="s">
        <v>42</v>
      </c>
      <c r="O148" s="2" t="s">
        <v>9</v>
      </c>
      <c r="P148" s="2" t="s">
        <v>97</v>
      </c>
      <c r="R148" s="2" t="s">
        <v>98</v>
      </c>
      <c r="T148" s="2" t="s">
        <v>11</v>
      </c>
      <c r="U148" s="2" t="s">
        <v>108</v>
      </c>
      <c r="V148" s="2" t="s">
        <v>1772</v>
      </c>
      <c r="Y148" s="2">
        <v>1</v>
      </c>
      <c r="AA148" s="2">
        <v>1</v>
      </c>
      <c r="AI148" s="2" t="s">
        <v>320</v>
      </c>
      <c r="AL148" s="2">
        <v>1</v>
      </c>
      <c r="BF148" s="2" t="s">
        <v>1757</v>
      </c>
      <c r="BG148" s="2" t="s">
        <v>1739</v>
      </c>
      <c r="BJ148" s="2" t="s">
        <v>7</v>
      </c>
      <c r="BK148" s="2" t="s">
        <v>1848</v>
      </c>
      <c r="BM148" s="2" t="s">
        <v>1901</v>
      </c>
      <c r="BQ148" s="2" t="s">
        <v>526</v>
      </c>
      <c r="BS148" s="2" t="s">
        <v>2373</v>
      </c>
      <c r="BW148" s="2" t="s">
        <v>15</v>
      </c>
      <c r="CA148" s="2" t="s">
        <v>37</v>
      </c>
      <c r="CC148" s="2" t="s">
        <v>37</v>
      </c>
      <c r="CD148" s="2">
        <v>1</v>
      </c>
    </row>
    <row r="149" spans="1:117" s="2" customFormat="1" ht="18.600000000000001" customHeight="1">
      <c r="A149" s="2" t="s">
        <v>1504</v>
      </c>
      <c r="B149" s="2" t="s">
        <v>1503</v>
      </c>
      <c r="C149" s="2" t="s">
        <v>1504</v>
      </c>
      <c r="D149" s="2">
        <v>2016</v>
      </c>
      <c r="E149" s="2" t="s">
        <v>2</v>
      </c>
      <c r="F149" s="2" t="s">
        <v>263</v>
      </c>
      <c r="G149" s="2" t="s">
        <v>20</v>
      </c>
      <c r="H149" s="2" t="s">
        <v>1505</v>
      </c>
      <c r="I149" s="2" t="s">
        <v>274</v>
      </c>
      <c r="J149" s="2" t="s">
        <v>60</v>
      </c>
      <c r="K149" s="2">
        <v>562</v>
      </c>
      <c r="M149" s="2" t="s">
        <v>42</v>
      </c>
      <c r="O149" s="2" t="s">
        <v>9</v>
      </c>
      <c r="P149" s="2" t="s">
        <v>683</v>
      </c>
      <c r="R149" s="2" t="s">
        <v>259</v>
      </c>
      <c r="T149" s="2" t="s">
        <v>11</v>
      </c>
      <c r="U149" s="2" t="s">
        <v>29</v>
      </c>
      <c r="V149" s="2" t="s">
        <v>514</v>
      </c>
      <c r="X149" s="2">
        <v>1</v>
      </c>
      <c r="Y149" s="2">
        <v>1</v>
      </c>
      <c r="AI149" s="2" t="s">
        <v>2047</v>
      </c>
      <c r="AJ149" s="9">
        <v>1</v>
      </c>
      <c r="AM149" s="2">
        <v>1</v>
      </c>
      <c r="BF149" s="2" t="s">
        <v>1757</v>
      </c>
      <c r="BG149" s="2" t="s">
        <v>32</v>
      </c>
      <c r="BH149" s="2" t="s">
        <v>1506</v>
      </c>
      <c r="BJ149" s="2" t="s">
        <v>7</v>
      </c>
      <c r="BK149" s="2" t="s">
        <v>1848</v>
      </c>
      <c r="BQ149" s="2" t="s">
        <v>2374</v>
      </c>
      <c r="BR149" s="2" t="s">
        <v>1507</v>
      </c>
      <c r="BS149" s="2" t="e">
        <f>-improvement of human capital via education can assist A smallholder to decide on the market channel.</f>
        <v>#NAME?</v>
      </c>
      <c r="BT149" s="2" t="s">
        <v>14</v>
      </c>
      <c r="BU149" s="2" t="s">
        <v>14</v>
      </c>
      <c r="BV149" s="2" t="s">
        <v>14</v>
      </c>
      <c r="BW149" s="2" t="s">
        <v>15</v>
      </c>
      <c r="BX149" s="2" t="s">
        <v>14</v>
      </c>
      <c r="BY149" s="2" t="s">
        <v>14</v>
      </c>
      <c r="BZ149" s="2" t="s">
        <v>2375</v>
      </c>
      <c r="CA149" s="2" t="s">
        <v>37</v>
      </c>
      <c r="CC149" s="2" t="s">
        <v>37</v>
      </c>
      <c r="CD149" s="2">
        <v>1</v>
      </c>
    </row>
    <row r="150" spans="1:117" s="2" customFormat="1" ht="18.600000000000001" customHeight="1">
      <c r="A150" s="2" t="s">
        <v>271</v>
      </c>
      <c r="B150" s="2" t="s">
        <v>270</v>
      </c>
      <c r="C150" s="2" t="s">
        <v>271</v>
      </c>
      <c r="D150" s="2">
        <v>2016</v>
      </c>
      <c r="E150" s="2" t="s">
        <v>2</v>
      </c>
      <c r="F150" s="2" t="s">
        <v>272</v>
      </c>
      <c r="G150" s="2" t="s">
        <v>179</v>
      </c>
      <c r="H150" s="2" t="s">
        <v>273</v>
      </c>
      <c r="I150" s="2" t="s">
        <v>274</v>
      </c>
      <c r="J150" s="2" t="s">
        <v>60</v>
      </c>
      <c r="K150" s="2">
        <v>200</v>
      </c>
      <c r="L150" s="2" t="s">
        <v>61</v>
      </c>
      <c r="M150" s="2" t="s">
        <v>81</v>
      </c>
      <c r="O150" s="2" t="s">
        <v>181</v>
      </c>
      <c r="R150" s="2" t="s">
        <v>1695</v>
      </c>
      <c r="T150" s="2" t="s">
        <v>28</v>
      </c>
      <c r="U150" s="2" t="s">
        <v>29</v>
      </c>
      <c r="V150" s="2" t="s">
        <v>1168</v>
      </c>
      <c r="Y150" s="2">
        <v>1</v>
      </c>
      <c r="AB150" s="2">
        <v>1</v>
      </c>
      <c r="AI150" s="2" t="s">
        <v>47</v>
      </c>
      <c r="AJ150" s="9">
        <v>1</v>
      </c>
      <c r="AY150" s="2" t="s">
        <v>275</v>
      </c>
      <c r="BJ150" s="2" t="s">
        <v>7</v>
      </c>
      <c r="BK150" s="2" t="s">
        <v>24</v>
      </c>
      <c r="BQ150" s="2" t="s">
        <v>276</v>
      </c>
      <c r="BW150" s="2" t="s">
        <v>15</v>
      </c>
      <c r="CA150" s="2" t="s">
        <v>37</v>
      </c>
      <c r="CC150" s="2" t="s">
        <v>37</v>
      </c>
      <c r="CD150" s="2">
        <v>1</v>
      </c>
    </row>
    <row r="151" spans="1:117" s="2" customFormat="1" ht="18.600000000000001" customHeight="1">
      <c r="A151" s="2" t="s">
        <v>271</v>
      </c>
      <c r="B151" s="2" t="s">
        <v>1350</v>
      </c>
      <c r="C151" s="2" t="s">
        <v>271</v>
      </c>
      <c r="D151" s="2">
        <v>2012</v>
      </c>
      <c r="E151" s="2" t="s">
        <v>2</v>
      </c>
      <c r="F151" s="2" t="s">
        <v>1351</v>
      </c>
      <c r="G151" s="2" t="s">
        <v>179</v>
      </c>
      <c r="H151" s="2" t="s">
        <v>1352</v>
      </c>
      <c r="I151" s="2" t="s">
        <v>59</v>
      </c>
      <c r="J151" s="2" t="s">
        <v>288</v>
      </c>
      <c r="K151" s="2">
        <v>200</v>
      </c>
      <c r="M151" s="2" t="s">
        <v>42</v>
      </c>
      <c r="O151" s="2" t="s">
        <v>9</v>
      </c>
      <c r="R151" s="2" t="s">
        <v>2220</v>
      </c>
      <c r="S151" s="2" t="s">
        <v>2233</v>
      </c>
      <c r="T151" s="2" t="s">
        <v>28</v>
      </c>
      <c r="V151" s="2" t="s">
        <v>1353</v>
      </c>
      <c r="AA151" s="2">
        <v>1</v>
      </c>
      <c r="AB151" s="2">
        <v>1</v>
      </c>
      <c r="AI151" s="2" t="s">
        <v>47</v>
      </c>
      <c r="AJ151" s="9">
        <v>1</v>
      </c>
      <c r="AX151" s="9" t="s">
        <v>2095</v>
      </c>
      <c r="BB151" s="2" t="s">
        <v>14</v>
      </c>
      <c r="BE151" s="2" t="s">
        <v>1756</v>
      </c>
      <c r="BG151" s="2" t="s">
        <v>1746</v>
      </c>
      <c r="BJ151" s="2" t="s">
        <v>96</v>
      </c>
      <c r="BK151" s="2" t="s">
        <v>1865</v>
      </c>
      <c r="BQ151" s="2" t="s">
        <v>1354</v>
      </c>
      <c r="BR151" s="2" t="s">
        <v>1355</v>
      </c>
      <c r="BS151" s="2" t="e">
        <f>-the recommendation of this research is that women should be allowed to form and participate in viable cooperative organizations which should take cognizance of the cultural values of the study environment if the desired goal of economic Empowerment of women is to be achieved.</f>
        <v>#NAME?</v>
      </c>
      <c r="BT151" s="2" t="s">
        <v>14</v>
      </c>
      <c r="BU151" s="2" t="s">
        <v>14</v>
      </c>
      <c r="BV151" s="2" t="s">
        <v>14</v>
      </c>
      <c r="BW151" s="2" t="s">
        <v>15</v>
      </c>
      <c r="BX151" s="2" t="s">
        <v>1356</v>
      </c>
      <c r="BY151" s="2" t="s">
        <v>14</v>
      </c>
      <c r="BZ151" s="2" t="s">
        <v>2376</v>
      </c>
      <c r="CA151" s="2" t="s">
        <v>37</v>
      </c>
      <c r="CC151" s="2" t="s">
        <v>37</v>
      </c>
      <c r="CD151" s="2">
        <v>1</v>
      </c>
    </row>
    <row r="152" spans="1:117" s="2" customFormat="1" ht="18.600000000000001" customHeight="1">
      <c r="A152" s="2" t="s">
        <v>305</v>
      </c>
      <c r="B152" s="2" t="s">
        <v>304</v>
      </c>
      <c r="C152" s="2" t="s">
        <v>305</v>
      </c>
      <c r="D152" s="2">
        <v>2016</v>
      </c>
      <c r="E152" s="2" t="s">
        <v>2</v>
      </c>
      <c r="F152" s="2" t="s">
        <v>306</v>
      </c>
      <c r="G152" s="2" t="s">
        <v>221</v>
      </c>
      <c r="H152" s="2" t="s">
        <v>307</v>
      </c>
      <c r="I152" s="2" t="s">
        <v>59</v>
      </c>
      <c r="J152" s="2" t="s">
        <v>95</v>
      </c>
      <c r="K152" s="2">
        <v>305</v>
      </c>
      <c r="L152" s="2" t="s">
        <v>24</v>
      </c>
      <c r="M152" s="2" t="s">
        <v>42</v>
      </c>
      <c r="O152" s="2" t="s">
        <v>9</v>
      </c>
      <c r="P152" s="2" t="s">
        <v>298</v>
      </c>
      <c r="R152" s="2" t="s">
        <v>10</v>
      </c>
      <c r="T152" s="2" t="s">
        <v>11</v>
      </c>
      <c r="U152" s="2" t="s">
        <v>172</v>
      </c>
      <c r="V152" s="2" t="s">
        <v>1762</v>
      </c>
      <c r="X152" s="2">
        <v>1</v>
      </c>
      <c r="Y152" s="2">
        <v>1</v>
      </c>
      <c r="AH152" s="2">
        <v>1</v>
      </c>
      <c r="AI152" s="2" t="s">
        <v>30</v>
      </c>
      <c r="AP152" s="2">
        <v>1</v>
      </c>
      <c r="AX152" s="2" t="s">
        <v>308</v>
      </c>
      <c r="BJ152" s="2" t="s">
        <v>7</v>
      </c>
      <c r="BK152" s="2" t="s">
        <v>1865</v>
      </c>
      <c r="BS152" s="11" t="s">
        <v>2377</v>
      </c>
      <c r="BW152" s="2" t="s">
        <v>15</v>
      </c>
      <c r="CA152" s="2" t="s">
        <v>37</v>
      </c>
      <c r="CC152" s="2" t="s">
        <v>37</v>
      </c>
      <c r="CD152" s="2">
        <v>1</v>
      </c>
    </row>
    <row r="153" spans="1:117" s="2" customFormat="1" ht="18.600000000000001" customHeight="1">
      <c r="A153" s="2" t="s">
        <v>305</v>
      </c>
      <c r="B153" s="2" t="s">
        <v>1429</v>
      </c>
      <c r="C153" s="2" t="s">
        <v>305</v>
      </c>
      <c r="D153" s="2">
        <v>2015</v>
      </c>
      <c r="E153" s="2" t="s">
        <v>2</v>
      </c>
      <c r="F153" s="2" t="s">
        <v>1430</v>
      </c>
      <c r="G153" s="2" t="s">
        <v>221</v>
      </c>
      <c r="H153" s="2" t="s">
        <v>1431</v>
      </c>
      <c r="I153" s="2" t="s">
        <v>59</v>
      </c>
      <c r="J153" s="2" t="s">
        <v>95</v>
      </c>
      <c r="K153" s="2">
        <v>305</v>
      </c>
      <c r="L153" s="2" t="s">
        <v>24</v>
      </c>
      <c r="M153" s="2" t="s">
        <v>42</v>
      </c>
      <c r="O153" s="2" t="s">
        <v>116</v>
      </c>
      <c r="P153" s="2" t="s">
        <v>298</v>
      </c>
      <c r="R153" s="2" t="s">
        <v>10</v>
      </c>
      <c r="T153" s="2" t="s">
        <v>11</v>
      </c>
      <c r="U153" s="2" t="s">
        <v>45</v>
      </c>
      <c r="V153" s="2" t="s">
        <v>525</v>
      </c>
      <c r="X153" s="2">
        <v>1</v>
      </c>
      <c r="Y153" s="2">
        <v>1</v>
      </c>
      <c r="AA153" s="2">
        <v>1</v>
      </c>
      <c r="AI153" s="2" t="s">
        <v>47</v>
      </c>
      <c r="AJ153" s="2">
        <v>1</v>
      </c>
      <c r="AT153" s="2">
        <v>1</v>
      </c>
      <c r="AU153" s="2" t="s">
        <v>1932</v>
      </c>
      <c r="AV153" s="2" t="s">
        <v>1432</v>
      </c>
      <c r="AX153" s="2" t="s">
        <v>2119</v>
      </c>
      <c r="BB153" s="2" t="s">
        <v>1433</v>
      </c>
      <c r="BD153" s="2" t="s">
        <v>1755</v>
      </c>
      <c r="BG153" s="2" t="s">
        <v>1906</v>
      </c>
      <c r="BJ153" s="9" t="s">
        <v>7</v>
      </c>
      <c r="BK153" s="2" t="s">
        <v>24</v>
      </c>
      <c r="BQ153" s="2" t="s">
        <v>2378</v>
      </c>
      <c r="BV153" s="11" t="s">
        <v>1434</v>
      </c>
      <c r="BW153" s="2" t="s">
        <v>15</v>
      </c>
      <c r="CA153" s="2" t="s">
        <v>37</v>
      </c>
      <c r="CC153" s="2" t="s">
        <v>37</v>
      </c>
      <c r="CD153" s="2">
        <v>1</v>
      </c>
    </row>
    <row r="154" spans="1:117" s="2" customFormat="1" ht="10.5" customHeight="1">
      <c r="A154" s="2" t="s">
        <v>305</v>
      </c>
      <c r="B154" s="2" t="s">
        <v>1534</v>
      </c>
      <c r="C154" s="2" t="s">
        <v>305</v>
      </c>
      <c r="D154" s="2">
        <v>2017</v>
      </c>
      <c r="E154" s="2" t="s">
        <v>2</v>
      </c>
      <c r="F154" s="2" t="s">
        <v>1077</v>
      </c>
      <c r="G154" s="2" t="s">
        <v>221</v>
      </c>
      <c r="H154" s="2" t="s">
        <v>1535</v>
      </c>
      <c r="I154" s="2" t="s">
        <v>59</v>
      </c>
      <c r="J154" s="2" t="s">
        <v>95</v>
      </c>
      <c r="K154" s="2">
        <v>205</v>
      </c>
      <c r="L154" s="2" t="s">
        <v>24</v>
      </c>
      <c r="M154" s="2" t="s">
        <v>42</v>
      </c>
      <c r="O154" s="2" t="s">
        <v>9</v>
      </c>
      <c r="P154" s="2" t="s">
        <v>298</v>
      </c>
      <c r="R154" s="2" t="s">
        <v>10</v>
      </c>
      <c r="T154" s="2" t="s">
        <v>11</v>
      </c>
      <c r="V154" s="2" t="s">
        <v>1812</v>
      </c>
      <c r="X154" s="2">
        <v>1</v>
      </c>
      <c r="Z154" s="2">
        <v>1</v>
      </c>
      <c r="AI154" s="2" t="s">
        <v>47</v>
      </c>
      <c r="AJ154" s="9">
        <v>1</v>
      </c>
      <c r="AX154" s="2" t="s">
        <v>1536</v>
      </c>
      <c r="BJ154" s="2" t="s">
        <v>7</v>
      </c>
      <c r="BK154" s="2" t="s">
        <v>1865</v>
      </c>
      <c r="BM154" s="2" t="s">
        <v>1903</v>
      </c>
      <c r="BQ154" s="2" t="s">
        <v>1537</v>
      </c>
      <c r="BR154" s="2" t="s">
        <v>1538</v>
      </c>
      <c r="BS154" s="11" t="s">
        <v>1539</v>
      </c>
      <c r="BW154" s="2" t="s">
        <v>15</v>
      </c>
      <c r="CA154" s="2" t="s">
        <v>37</v>
      </c>
      <c r="CC154" s="2" t="s">
        <v>37</v>
      </c>
      <c r="CD154" s="2">
        <v>1</v>
      </c>
    </row>
    <row r="155" spans="1:117" s="2" customFormat="1" ht="18.600000000000001" customHeight="1">
      <c r="A155" s="2" t="s">
        <v>490</v>
      </c>
      <c r="B155" s="2" t="s">
        <v>489</v>
      </c>
      <c r="C155" s="2" t="s">
        <v>490</v>
      </c>
      <c r="D155" s="2">
        <v>2006</v>
      </c>
      <c r="E155" s="2" t="s">
        <v>491</v>
      </c>
      <c r="F155" s="2" t="s">
        <v>492</v>
      </c>
      <c r="G155" s="2" t="s">
        <v>297</v>
      </c>
      <c r="I155" s="2" t="s">
        <v>59</v>
      </c>
      <c r="J155" s="2" t="s">
        <v>339</v>
      </c>
      <c r="K155" s="2">
        <v>180</v>
      </c>
      <c r="L155" s="2" t="s">
        <v>136</v>
      </c>
      <c r="M155" s="2" t="s">
        <v>42</v>
      </c>
      <c r="O155" s="2" t="s">
        <v>9</v>
      </c>
      <c r="P155" s="2" t="s">
        <v>72</v>
      </c>
      <c r="R155" s="2" t="s">
        <v>98</v>
      </c>
      <c r="T155" s="2" t="s">
        <v>11</v>
      </c>
      <c r="U155" s="2" t="s">
        <v>108</v>
      </c>
      <c r="V155" s="2" t="s">
        <v>1818</v>
      </c>
      <c r="W155" s="2">
        <v>1</v>
      </c>
      <c r="X155" s="9">
        <v>1</v>
      </c>
      <c r="Y155" s="2">
        <v>1</v>
      </c>
      <c r="Z155" s="9">
        <v>1</v>
      </c>
      <c r="AA155" s="9">
        <v>1</v>
      </c>
      <c r="AI155" s="2" t="s">
        <v>62</v>
      </c>
      <c r="AJ155" s="2">
        <v>1</v>
      </c>
      <c r="AL155" s="2">
        <v>1</v>
      </c>
      <c r="BG155" s="2" t="s">
        <v>493</v>
      </c>
      <c r="BJ155" s="2" t="s">
        <v>96</v>
      </c>
      <c r="BK155" s="2" t="s">
        <v>24</v>
      </c>
      <c r="BQ155" s="2" t="s">
        <v>494</v>
      </c>
      <c r="BR155" s="2" t="s">
        <v>495</v>
      </c>
      <c r="BW155" s="2" t="s">
        <v>15</v>
      </c>
      <c r="CA155" s="2" t="s">
        <v>37</v>
      </c>
      <c r="CC155" s="2" t="s">
        <v>37</v>
      </c>
      <c r="CD155" s="2">
        <v>1</v>
      </c>
    </row>
    <row r="156" spans="1:117" s="2" customFormat="1" ht="18.600000000000001" customHeight="1">
      <c r="A156" s="2" t="s">
        <v>1613</v>
      </c>
      <c r="B156" s="2" t="s">
        <v>1612</v>
      </c>
      <c r="C156" s="2" t="s">
        <v>1613</v>
      </c>
      <c r="D156" s="2">
        <v>2015</v>
      </c>
      <c r="E156" s="2" t="s">
        <v>2</v>
      </c>
      <c r="F156" s="2" t="s">
        <v>1077</v>
      </c>
      <c r="G156" s="2" t="s">
        <v>4</v>
      </c>
      <c r="H156" s="2" t="s">
        <v>1614</v>
      </c>
      <c r="I156" s="2" t="s">
        <v>1615</v>
      </c>
      <c r="J156" s="2" t="s">
        <v>41</v>
      </c>
      <c r="M156" s="2" t="s">
        <v>42</v>
      </c>
      <c r="O156" s="2" t="s">
        <v>9</v>
      </c>
      <c r="P156" s="2" t="s">
        <v>357</v>
      </c>
      <c r="R156" s="2" t="s">
        <v>2222</v>
      </c>
      <c r="S156" s="2" t="s">
        <v>259</v>
      </c>
      <c r="T156" s="2" t="s">
        <v>11</v>
      </c>
      <c r="V156" s="2" t="s">
        <v>1838</v>
      </c>
      <c r="X156" s="2">
        <v>1</v>
      </c>
      <c r="Y156" s="2">
        <v>1</v>
      </c>
      <c r="AE156" s="2">
        <v>1</v>
      </c>
      <c r="AI156" s="2" t="s">
        <v>349</v>
      </c>
      <c r="AN156" s="2">
        <v>1</v>
      </c>
      <c r="AX156" s="2" t="s">
        <v>1143</v>
      </c>
      <c r="BB156" s="2" t="s">
        <v>14</v>
      </c>
      <c r="BC156" s="2" t="s">
        <v>1754</v>
      </c>
      <c r="BG156" s="2" t="s">
        <v>1616</v>
      </c>
      <c r="BJ156" s="2" t="s">
        <v>7</v>
      </c>
      <c r="BK156" s="2" t="s">
        <v>1848</v>
      </c>
      <c r="BL156" s="2" t="s">
        <v>1884</v>
      </c>
      <c r="BM156" s="2" t="s">
        <v>1883</v>
      </c>
      <c r="BQ156" s="2" t="s">
        <v>1617</v>
      </c>
      <c r="BR156" s="2" t="s">
        <v>1618</v>
      </c>
      <c r="BS156" s="11" t="s">
        <v>1619</v>
      </c>
      <c r="BT156" s="2" t="s">
        <v>14</v>
      </c>
      <c r="BU156" s="2" t="s">
        <v>14</v>
      </c>
      <c r="BV156" s="2" t="s">
        <v>14</v>
      </c>
      <c r="BW156" s="2" t="s">
        <v>15</v>
      </c>
      <c r="BX156" s="2" t="s">
        <v>1620</v>
      </c>
      <c r="BY156" s="2" t="s">
        <v>14</v>
      </c>
      <c r="BZ156" s="2" t="s">
        <v>1621</v>
      </c>
      <c r="CA156" s="2" t="s">
        <v>37</v>
      </c>
      <c r="CC156" s="2" t="s">
        <v>37</v>
      </c>
      <c r="CD156" s="2">
        <v>1</v>
      </c>
      <c r="CV156" s="10"/>
      <c r="CW156" s="10"/>
    </row>
    <row r="157" spans="1:117" s="2" customFormat="1" ht="18.600000000000001" customHeight="1">
      <c r="A157" s="2" t="s">
        <v>2180</v>
      </c>
      <c r="B157" s="12" t="s">
        <v>2181</v>
      </c>
      <c r="C157" s="2" t="s">
        <v>2180</v>
      </c>
      <c r="D157" s="2">
        <v>2011</v>
      </c>
      <c r="E157" s="2" t="s">
        <v>2</v>
      </c>
      <c r="F157" s="2" t="s">
        <v>2182</v>
      </c>
      <c r="G157" s="2" t="s">
        <v>143</v>
      </c>
      <c r="H157" s="2" t="s">
        <v>264</v>
      </c>
      <c r="I157" s="2" t="s">
        <v>22</v>
      </c>
      <c r="J157" s="2" t="s">
        <v>95</v>
      </c>
      <c r="K157" s="2">
        <v>108</v>
      </c>
      <c r="M157" s="2" t="s">
        <v>107</v>
      </c>
      <c r="O157" s="2" t="s">
        <v>82</v>
      </c>
      <c r="Q157" s="2" t="s">
        <v>265</v>
      </c>
      <c r="R157" s="2" t="s">
        <v>2242</v>
      </c>
      <c r="S157" s="2" t="s">
        <v>2243</v>
      </c>
      <c r="V157" s="2" t="s">
        <v>1798</v>
      </c>
      <c r="AA157" s="2">
        <v>1</v>
      </c>
      <c r="AD157" s="2">
        <v>1</v>
      </c>
      <c r="AH157" s="2">
        <v>1</v>
      </c>
      <c r="AI157" s="2" t="s">
        <v>2064</v>
      </c>
      <c r="AQ157" s="2">
        <v>1</v>
      </c>
      <c r="AT157" s="2">
        <v>1</v>
      </c>
      <c r="AU157" s="2" t="s">
        <v>1942</v>
      </c>
      <c r="AV157" s="2" t="s">
        <v>2067</v>
      </c>
      <c r="AW157" s="2" t="s">
        <v>14</v>
      </c>
      <c r="AX157" s="2" t="s">
        <v>14</v>
      </c>
      <c r="BB157" s="2" t="s">
        <v>14</v>
      </c>
      <c r="BD157" s="2" t="s">
        <v>1755</v>
      </c>
      <c r="BE157" s="2" t="s">
        <v>1756</v>
      </c>
      <c r="BG157" s="2" t="s">
        <v>1749</v>
      </c>
      <c r="BJ157" s="2" t="s">
        <v>136</v>
      </c>
      <c r="BK157" s="2" t="s">
        <v>136</v>
      </c>
      <c r="BM157" s="2" t="s">
        <v>1861</v>
      </c>
      <c r="BQ157" s="2" t="s">
        <v>266</v>
      </c>
      <c r="BR157" s="2" t="s">
        <v>267</v>
      </c>
      <c r="BS157" s="2" t="s">
        <v>268</v>
      </c>
      <c r="BT157" s="2" t="s">
        <v>14</v>
      </c>
      <c r="BU157" s="2" t="s">
        <v>14</v>
      </c>
      <c r="BV157" s="2" t="s">
        <v>14</v>
      </c>
      <c r="BW157" s="2" t="s">
        <v>15</v>
      </c>
      <c r="BX157" s="2" t="s">
        <v>14</v>
      </c>
      <c r="BY157" s="2" t="s">
        <v>14</v>
      </c>
      <c r="BZ157" s="2" t="s">
        <v>269</v>
      </c>
      <c r="CA157" s="2" t="s">
        <v>37</v>
      </c>
      <c r="CC157" s="2" t="s">
        <v>37</v>
      </c>
      <c r="CD157" s="2">
        <v>1</v>
      </c>
    </row>
    <row r="158" spans="1:117" s="2" customFormat="1" ht="18.600000000000001" customHeight="1">
      <c r="A158" s="2" t="s">
        <v>1541</v>
      </c>
      <c r="B158" s="2" t="s">
        <v>1540</v>
      </c>
      <c r="C158" s="2" t="s">
        <v>1541</v>
      </c>
      <c r="D158" s="2">
        <v>2019</v>
      </c>
      <c r="E158" s="2" t="s">
        <v>2</v>
      </c>
      <c r="F158" s="2" t="s">
        <v>1217</v>
      </c>
      <c r="G158" s="2" t="s">
        <v>93</v>
      </c>
      <c r="H158" s="2" t="s">
        <v>1542</v>
      </c>
      <c r="I158" s="2" t="s">
        <v>22</v>
      </c>
      <c r="J158" s="2" t="s">
        <v>95</v>
      </c>
      <c r="K158" s="2">
        <v>600</v>
      </c>
      <c r="M158" s="2" t="s">
        <v>42</v>
      </c>
      <c r="O158" s="2" t="s">
        <v>9</v>
      </c>
      <c r="P158" s="2" t="s">
        <v>43</v>
      </c>
      <c r="R158" s="2" t="s">
        <v>98</v>
      </c>
      <c r="T158" s="2" t="s">
        <v>11</v>
      </c>
      <c r="U158" s="2" t="s">
        <v>108</v>
      </c>
      <c r="V158" s="2" t="s">
        <v>1815</v>
      </c>
      <c r="X158" s="2">
        <v>1</v>
      </c>
      <c r="Z158" s="2">
        <v>1</v>
      </c>
      <c r="AH158" s="2">
        <v>1</v>
      </c>
      <c r="AI158" s="2" t="s">
        <v>47</v>
      </c>
      <c r="AJ158" s="9">
        <v>1</v>
      </c>
      <c r="AX158" s="2" t="s">
        <v>908</v>
      </c>
      <c r="AY158" s="2" t="s">
        <v>1543</v>
      </c>
      <c r="BB158" s="2" t="s">
        <v>14</v>
      </c>
      <c r="BF158" s="2" t="s">
        <v>1757</v>
      </c>
      <c r="BG158" s="2" t="s">
        <v>1724</v>
      </c>
      <c r="BJ158" s="2" t="s">
        <v>96</v>
      </c>
      <c r="BK158" s="2" t="s">
        <v>1848</v>
      </c>
      <c r="BM158" s="2" t="s">
        <v>1893</v>
      </c>
      <c r="BQ158" s="2" t="s">
        <v>1544</v>
      </c>
      <c r="BR158" s="2" t="s">
        <v>1545</v>
      </c>
      <c r="BS158" s="2" t="e">
        <f>-more support is needed from the non-governmental organizations in terms infrastructure and Strengthening value addition for perishable products this will improve the price obtained by smallholders.
-build strong linkages with the processors, and other buyers both domestically, regionally and internationally to promote assured market.</f>
        <v>#NAME?</v>
      </c>
      <c r="BT158" s="2" t="s">
        <v>14</v>
      </c>
      <c r="BU158" s="2" t="s">
        <v>14</v>
      </c>
      <c r="BV158" s="2" t="s">
        <v>14</v>
      </c>
      <c r="BW158" s="2" t="s">
        <v>15</v>
      </c>
      <c r="BX158" s="2" t="s">
        <v>14</v>
      </c>
      <c r="BY158" s="2" t="s">
        <v>14</v>
      </c>
      <c r="BZ158" s="2" t="s">
        <v>1546</v>
      </c>
      <c r="CA158" s="2" t="s">
        <v>37</v>
      </c>
      <c r="CC158" s="2" t="s">
        <v>37</v>
      </c>
      <c r="CD158" s="2">
        <v>1</v>
      </c>
    </row>
    <row r="159" spans="1:117" s="2" customFormat="1" ht="18.600000000000001" customHeight="1">
      <c r="A159" s="2" t="s">
        <v>705</v>
      </c>
      <c r="B159" s="2" t="s">
        <v>704</v>
      </c>
      <c r="C159" s="2" t="s">
        <v>705</v>
      </c>
      <c r="D159" s="2">
        <v>2012</v>
      </c>
      <c r="E159" s="2" t="s">
        <v>2</v>
      </c>
      <c r="F159" s="2" t="s">
        <v>706</v>
      </c>
      <c r="G159" s="2" t="s">
        <v>39</v>
      </c>
      <c r="H159" s="2" t="s">
        <v>707</v>
      </c>
      <c r="I159" s="2" t="s">
        <v>59</v>
      </c>
      <c r="J159" s="2" t="s">
        <v>95</v>
      </c>
      <c r="K159" s="2">
        <v>120</v>
      </c>
      <c r="L159" s="2" t="s">
        <v>24</v>
      </c>
      <c r="M159" s="2" t="s">
        <v>107</v>
      </c>
      <c r="O159" s="2" t="s">
        <v>27</v>
      </c>
      <c r="P159" s="2" t="s">
        <v>97</v>
      </c>
      <c r="Q159" s="2" t="s">
        <v>708</v>
      </c>
      <c r="R159" s="2" t="s">
        <v>44</v>
      </c>
      <c r="T159" s="2" t="s">
        <v>28</v>
      </c>
      <c r="V159" s="2" t="s">
        <v>1777</v>
      </c>
      <c r="AA159" s="2">
        <v>1</v>
      </c>
      <c r="AB159" s="2">
        <v>1</v>
      </c>
      <c r="AI159" s="2" t="s">
        <v>359</v>
      </c>
      <c r="AJ159" s="2">
        <v>1</v>
      </c>
      <c r="AQ159" s="9">
        <v>1</v>
      </c>
      <c r="BJ159" s="2" t="s">
        <v>96</v>
      </c>
      <c r="BK159" s="2" t="s">
        <v>61</v>
      </c>
      <c r="BM159" s="2" t="s">
        <v>1861</v>
      </c>
      <c r="BV159" s="2" t="s">
        <v>15</v>
      </c>
      <c r="BW159" s="2" t="s">
        <v>709</v>
      </c>
      <c r="BY159" s="2" t="s">
        <v>709</v>
      </c>
      <c r="BZ159" s="2" t="s">
        <v>37</v>
      </c>
      <c r="CB159" s="2" t="s">
        <v>37</v>
      </c>
      <c r="CD159" s="2">
        <v>1</v>
      </c>
    </row>
    <row r="160" spans="1:117" s="2" customFormat="1" ht="18.600000000000001" customHeight="1">
      <c r="A160" s="2" t="s">
        <v>2132</v>
      </c>
      <c r="B160" s="2" t="s">
        <v>635</v>
      </c>
      <c r="C160" s="2" t="s">
        <v>2132</v>
      </c>
      <c r="D160" s="2">
        <v>2018</v>
      </c>
      <c r="E160" s="2" t="s">
        <v>2</v>
      </c>
      <c r="F160" s="2" t="s">
        <v>636</v>
      </c>
      <c r="G160" s="2" t="s">
        <v>39</v>
      </c>
      <c r="H160" s="2" t="s">
        <v>637</v>
      </c>
      <c r="I160" s="2" t="s">
        <v>59</v>
      </c>
      <c r="J160" s="2" t="s">
        <v>95</v>
      </c>
      <c r="K160" s="2" t="s">
        <v>638</v>
      </c>
      <c r="L160" s="2" t="s">
        <v>136</v>
      </c>
      <c r="M160" s="2" t="s">
        <v>42</v>
      </c>
      <c r="O160" s="2" t="s">
        <v>82</v>
      </c>
      <c r="P160" s="2" t="s">
        <v>72</v>
      </c>
      <c r="R160" s="2" t="s">
        <v>44</v>
      </c>
      <c r="T160" s="2" t="s">
        <v>11</v>
      </c>
      <c r="U160" s="2" t="s">
        <v>45</v>
      </c>
      <c r="V160" s="2" t="s">
        <v>1759</v>
      </c>
      <c r="X160" s="2">
        <v>1</v>
      </c>
      <c r="Y160" s="2">
        <v>1</v>
      </c>
      <c r="AA160" s="2">
        <v>1</v>
      </c>
      <c r="AG160" s="2">
        <v>1</v>
      </c>
      <c r="AH160" s="2">
        <v>0</v>
      </c>
      <c r="AI160" s="2" t="s">
        <v>47</v>
      </c>
      <c r="AJ160" s="9">
        <v>1</v>
      </c>
      <c r="BJ160" s="2" t="s">
        <v>7</v>
      </c>
      <c r="BK160" s="2" t="s">
        <v>1865</v>
      </c>
      <c r="BQ160" s="2" t="s">
        <v>639</v>
      </c>
      <c r="BZ160" s="2" t="s">
        <v>37</v>
      </c>
      <c r="CB160" s="2" t="s">
        <v>37</v>
      </c>
      <c r="CD160" s="2">
        <v>1</v>
      </c>
    </row>
    <row r="161" spans="1:117" s="2" customFormat="1" ht="18.600000000000001" customHeight="1">
      <c r="A161" s="2" t="s">
        <v>1033</v>
      </c>
      <c r="B161" s="2" t="s">
        <v>1032</v>
      </c>
      <c r="C161" s="2" t="s">
        <v>1033</v>
      </c>
      <c r="D161" s="2">
        <v>2015</v>
      </c>
      <c r="E161" s="2" t="s">
        <v>2</v>
      </c>
      <c r="F161" s="2" t="s">
        <v>1034</v>
      </c>
      <c r="G161" s="2" t="s">
        <v>143</v>
      </c>
      <c r="H161" s="2" t="s">
        <v>1035</v>
      </c>
      <c r="I161" s="2" t="s">
        <v>59</v>
      </c>
      <c r="J161" s="2" t="s">
        <v>95</v>
      </c>
      <c r="K161" s="2">
        <v>240</v>
      </c>
      <c r="L161" s="2" t="s">
        <v>136</v>
      </c>
      <c r="M161" s="2" t="s">
        <v>107</v>
      </c>
      <c r="O161" s="2" t="s">
        <v>181</v>
      </c>
      <c r="Q161" s="2" t="s">
        <v>137</v>
      </c>
      <c r="R161" s="2" t="s">
        <v>138</v>
      </c>
      <c r="T161" s="2" t="s">
        <v>11</v>
      </c>
      <c r="V161" s="2" t="s">
        <v>519</v>
      </c>
      <c r="X161" s="2">
        <v>1</v>
      </c>
      <c r="Z161" s="2">
        <v>1</v>
      </c>
      <c r="AA161" s="2">
        <v>1</v>
      </c>
      <c r="AI161" s="2" t="s">
        <v>47</v>
      </c>
      <c r="AJ161" s="9">
        <v>1</v>
      </c>
      <c r="AX161" s="2" t="s">
        <v>1036</v>
      </c>
      <c r="AY161" s="2" t="s">
        <v>2379</v>
      </c>
      <c r="BF161" s="2" t="s">
        <v>1757</v>
      </c>
      <c r="BJ161" s="2" t="s">
        <v>7</v>
      </c>
      <c r="BK161" s="2" t="s">
        <v>24</v>
      </c>
      <c r="BS161" s="2" t="s">
        <v>2380</v>
      </c>
      <c r="CA161" s="2" t="s">
        <v>37</v>
      </c>
      <c r="CC161" s="2" t="s">
        <v>37</v>
      </c>
      <c r="CD161" s="2">
        <v>1</v>
      </c>
    </row>
    <row r="162" spans="1:117" s="2" customFormat="1" ht="18.600000000000001" customHeight="1">
      <c r="A162" s="2" t="s">
        <v>671</v>
      </c>
      <c r="B162" s="2" t="s">
        <v>670</v>
      </c>
      <c r="C162" s="2" t="s">
        <v>671</v>
      </c>
      <c r="D162" s="2">
        <v>2014</v>
      </c>
      <c r="E162" s="2" t="s">
        <v>2</v>
      </c>
      <c r="F162" s="2" t="s">
        <v>672</v>
      </c>
      <c r="G162" s="2" t="s">
        <v>179</v>
      </c>
      <c r="H162" s="2" t="s">
        <v>673</v>
      </c>
      <c r="I162" s="2" t="s">
        <v>59</v>
      </c>
      <c r="J162" s="2" t="s">
        <v>6</v>
      </c>
      <c r="K162" s="2" t="s">
        <v>674</v>
      </c>
      <c r="L162" s="2" t="s">
        <v>96</v>
      </c>
      <c r="M162" s="2" t="s">
        <v>42</v>
      </c>
      <c r="O162" s="2" t="s">
        <v>82</v>
      </c>
      <c r="P162" s="2" t="s">
        <v>72</v>
      </c>
      <c r="Q162" s="2" t="s">
        <v>675</v>
      </c>
      <c r="R162" s="2" t="s">
        <v>10</v>
      </c>
      <c r="T162" s="2" t="s">
        <v>11</v>
      </c>
      <c r="U162" s="2" t="s">
        <v>108</v>
      </c>
      <c r="V162" s="2" t="s">
        <v>1461</v>
      </c>
      <c r="X162" s="2">
        <v>1</v>
      </c>
      <c r="Z162" s="2">
        <v>1</v>
      </c>
      <c r="AA162" s="9">
        <v>1</v>
      </c>
      <c r="AI162" s="2" t="s">
        <v>1999</v>
      </c>
      <c r="AK162" s="2">
        <v>1</v>
      </c>
      <c r="AL162" s="2">
        <v>1</v>
      </c>
      <c r="AO162" s="2">
        <v>1</v>
      </c>
      <c r="AR162" s="2">
        <v>0</v>
      </c>
      <c r="BJ162" s="2" t="s">
        <v>7</v>
      </c>
      <c r="BK162" s="2" t="s">
        <v>24</v>
      </c>
      <c r="BS162" s="2" t="s">
        <v>676</v>
      </c>
      <c r="BW162" s="2" t="s">
        <v>15</v>
      </c>
      <c r="BZ162" s="2" t="s">
        <v>677</v>
      </c>
      <c r="CA162" s="2" t="s">
        <v>16</v>
      </c>
      <c r="CC162" s="2" t="s">
        <v>16</v>
      </c>
      <c r="CD162" s="2">
        <v>3</v>
      </c>
    </row>
    <row r="163" spans="1:117" s="2" customFormat="1" ht="18.600000000000001" customHeight="1">
      <c r="A163" s="2" t="s">
        <v>91</v>
      </c>
      <c r="B163" s="2" t="s">
        <v>90</v>
      </c>
      <c r="C163" s="2" t="s">
        <v>91</v>
      </c>
      <c r="D163" s="2">
        <v>2007</v>
      </c>
      <c r="E163" s="2" t="s">
        <v>77</v>
      </c>
      <c r="F163" s="2" t="s">
        <v>92</v>
      </c>
      <c r="G163" s="2" t="s">
        <v>93</v>
      </c>
      <c r="I163" s="2" t="s">
        <v>94</v>
      </c>
      <c r="J163" s="2" t="s">
        <v>95</v>
      </c>
      <c r="K163" s="2">
        <v>100</v>
      </c>
      <c r="L163" s="2" t="s">
        <v>96</v>
      </c>
      <c r="M163" s="2" t="s">
        <v>42</v>
      </c>
      <c r="O163" s="2" t="s">
        <v>9</v>
      </c>
      <c r="P163" s="2" t="s">
        <v>97</v>
      </c>
      <c r="R163" s="2" t="s">
        <v>98</v>
      </c>
      <c r="T163" s="2" t="s">
        <v>11</v>
      </c>
      <c r="U163" s="2" t="s">
        <v>45</v>
      </c>
      <c r="V163" s="2" t="s">
        <v>99</v>
      </c>
      <c r="W163" s="2">
        <v>1</v>
      </c>
      <c r="X163" s="2">
        <v>1</v>
      </c>
      <c r="AA163" s="2">
        <v>1</v>
      </c>
      <c r="AI163" s="2" t="s">
        <v>349</v>
      </c>
      <c r="AN163" s="2">
        <v>1</v>
      </c>
      <c r="BG163" s="2" t="s">
        <v>101</v>
      </c>
      <c r="BJ163" s="9" t="s">
        <v>7</v>
      </c>
      <c r="BK163" s="9" t="s">
        <v>7</v>
      </c>
      <c r="BW163" s="2" t="s">
        <v>15</v>
      </c>
      <c r="CA163" s="2" t="s">
        <v>16</v>
      </c>
      <c r="CB163" s="2" t="s">
        <v>102</v>
      </c>
      <c r="CC163" s="2" t="s">
        <v>16</v>
      </c>
      <c r="CD163" s="2">
        <v>3</v>
      </c>
    </row>
    <row r="164" spans="1:117" s="2" customFormat="1" ht="18.600000000000001" customHeight="1">
      <c r="A164" s="2" t="s">
        <v>2124</v>
      </c>
      <c r="B164" s="2" t="s">
        <v>1210</v>
      </c>
      <c r="C164" s="2" t="s">
        <v>1211</v>
      </c>
      <c r="D164" s="2">
        <v>2016</v>
      </c>
      <c r="E164" s="2" t="s">
        <v>2</v>
      </c>
      <c r="F164" s="2" t="s">
        <v>1212</v>
      </c>
      <c r="G164" s="2" t="s">
        <v>424</v>
      </c>
      <c r="I164" s="2" t="s">
        <v>5</v>
      </c>
      <c r="J164" s="2" t="s">
        <v>6</v>
      </c>
      <c r="L164" s="2" t="s">
        <v>96</v>
      </c>
      <c r="M164" s="2" t="s">
        <v>42</v>
      </c>
      <c r="O164" s="2" t="s">
        <v>9</v>
      </c>
      <c r="P164" s="2" t="s">
        <v>72</v>
      </c>
      <c r="R164" s="2" t="s">
        <v>2222</v>
      </c>
      <c r="S164" s="2" t="s">
        <v>357</v>
      </c>
      <c r="T164" s="2" t="s">
        <v>11</v>
      </c>
      <c r="U164" s="2" t="s">
        <v>108</v>
      </c>
      <c r="V164" s="2" t="s">
        <v>2026</v>
      </c>
      <c r="AB164" s="2">
        <v>1</v>
      </c>
      <c r="AC164" s="2">
        <v>1</v>
      </c>
      <c r="AE164" s="2">
        <v>1</v>
      </c>
      <c r="AI164" s="2" t="s">
        <v>100</v>
      </c>
      <c r="AJ164" s="2">
        <v>1</v>
      </c>
      <c r="AN164" s="2">
        <v>1</v>
      </c>
      <c r="BG164" s="2" t="s">
        <v>1733</v>
      </c>
      <c r="BJ164" s="2" t="s">
        <v>7</v>
      </c>
      <c r="BK164" s="2" t="s">
        <v>24</v>
      </c>
      <c r="BQ164" s="2" t="s">
        <v>2381</v>
      </c>
      <c r="BV164" s="2" t="s">
        <v>1213</v>
      </c>
      <c r="BW164" s="2" t="s">
        <v>15</v>
      </c>
      <c r="BZ164" s="2" t="s">
        <v>1214</v>
      </c>
      <c r="CA164" s="2" t="s">
        <v>16</v>
      </c>
      <c r="CC164" s="2" t="s">
        <v>16</v>
      </c>
      <c r="CD164" s="2">
        <v>3</v>
      </c>
    </row>
    <row r="165" spans="1:117" s="2" customFormat="1" ht="18.600000000000001" customHeight="1">
      <c r="A165" s="2" t="s">
        <v>1340</v>
      </c>
      <c r="B165" s="2" t="s">
        <v>1339</v>
      </c>
      <c r="C165" s="2" t="s">
        <v>1340</v>
      </c>
      <c r="D165" s="2">
        <v>2018</v>
      </c>
      <c r="E165" s="2" t="s">
        <v>2</v>
      </c>
      <c r="F165" s="2" t="s">
        <v>1341</v>
      </c>
      <c r="G165" s="2" t="s">
        <v>179</v>
      </c>
      <c r="H165" s="2" t="s">
        <v>1342</v>
      </c>
      <c r="I165" s="2" t="s">
        <v>22</v>
      </c>
      <c r="J165" s="2" t="s">
        <v>6</v>
      </c>
      <c r="K165" s="2">
        <v>120</v>
      </c>
      <c r="L165" s="2" t="s">
        <v>7</v>
      </c>
      <c r="M165" s="2" t="s">
        <v>42</v>
      </c>
      <c r="O165" s="2" t="s">
        <v>9</v>
      </c>
      <c r="P165" s="2" t="s">
        <v>204</v>
      </c>
      <c r="R165" s="2" t="s">
        <v>10</v>
      </c>
      <c r="T165" s="2" t="s">
        <v>11</v>
      </c>
      <c r="V165" s="2" t="s">
        <v>1831</v>
      </c>
      <c r="Z165" s="2">
        <v>1</v>
      </c>
      <c r="AI165" s="2" t="s">
        <v>30</v>
      </c>
      <c r="AP165" s="2">
        <v>1</v>
      </c>
      <c r="AW165" s="2" t="s">
        <v>1343</v>
      </c>
      <c r="AX165" s="2" t="s">
        <v>1344</v>
      </c>
      <c r="BG165" s="2" t="s">
        <v>754</v>
      </c>
      <c r="BJ165" s="2" t="s">
        <v>136</v>
      </c>
      <c r="BK165" s="2" t="s">
        <v>24</v>
      </c>
      <c r="BM165" s="2" t="s">
        <v>1888</v>
      </c>
      <c r="BQ165" s="2" t="s">
        <v>1345</v>
      </c>
      <c r="BR165" s="2" t="s">
        <v>2382</v>
      </c>
      <c r="BS165" s="2" t="e">
        <f>-the study recommends programmes towards education and diversification in order for farmers to cope with various sources of risks</f>
        <v>#NAME?</v>
      </c>
      <c r="BT165" s="2" t="s">
        <v>14</v>
      </c>
      <c r="BU165" s="2" t="s">
        <v>14</v>
      </c>
      <c r="BV165" s="2" t="s">
        <v>14</v>
      </c>
      <c r="BW165" s="2" t="s">
        <v>15</v>
      </c>
      <c r="BX165" s="2" t="s">
        <v>14</v>
      </c>
      <c r="BY165" s="2" t="s">
        <v>14</v>
      </c>
      <c r="BZ165" s="2" t="s">
        <v>1346</v>
      </c>
      <c r="CA165" s="2" t="s">
        <v>16</v>
      </c>
      <c r="CC165" s="2" t="s">
        <v>37</v>
      </c>
      <c r="CD165" s="2">
        <v>2</v>
      </c>
    </row>
    <row r="166" spans="1:117" s="2" customFormat="1" ht="18.600000000000001" customHeight="1">
      <c r="A166" s="2" t="s">
        <v>857</v>
      </c>
      <c r="B166" s="2" t="s">
        <v>856</v>
      </c>
      <c r="C166" s="2" t="s">
        <v>857</v>
      </c>
      <c r="D166" s="2">
        <v>2006</v>
      </c>
      <c r="E166" s="2" t="s">
        <v>2</v>
      </c>
      <c r="F166" s="2" t="s">
        <v>858</v>
      </c>
      <c r="G166" s="2" t="s">
        <v>179</v>
      </c>
      <c r="H166" s="2" t="s">
        <v>859</v>
      </c>
      <c r="I166" s="2" t="s">
        <v>22</v>
      </c>
      <c r="J166" s="2" t="s">
        <v>6</v>
      </c>
      <c r="K166" s="2">
        <v>120</v>
      </c>
      <c r="L166" s="2" t="s">
        <v>7</v>
      </c>
      <c r="M166" s="2" t="s">
        <v>42</v>
      </c>
      <c r="O166" s="2" t="s">
        <v>9</v>
      </c>
      <c r="P166" s="2" t="s">
        <v>357</v>
      </c>
      <c r="R166" s="2" t="s">
        <v>44</v>
      </c>
      <c r="T166" s="2" t="s">
        <v>28</v>
      </c>
      <c r="U166" s="2" t="s">
        <v>29</v>
      </c>
      <c r="V166" s="2" t="s">
        <v>2079</v>
      </c>
      <c r="W166" s="2">
        <v>1</v>
      </c>
      <c r="AC166" s="2">
        <v>1</v>
      </c>
      <c r="AI166" s="2" t="s">
        <v>1655</v>
      </c>
      <c r="AP166" s="2">
        <v>1</v>
      </c>
      <c r="BG166" s="2" t="s">
        <v>32</v>
      </c>
      <c r="BJ166" s="2" t="s">
        <v>7</v>
      </c>
      <c r="BK166" s="2" t="s">
        <v>24</v>
      </c>
      <c r="BQ166" s="2" t="s">
        <v>860</v>
      </c>
      <c r="BS166" s="2" t="e">
        <f>-Good government policy that will en- courage the formation of viable self-help- groups in Nigeria should be encouraged.
-formation of farmersâ€™ cooperatives should be encouraged to help farmers over- come their individual problems.
-non-governmental organizations should cooperate with each other in order to ensure effective supply of services while avoiding duplication of services.
-NGOs could be affiliated with banks and the financial institutions to meet the needs of self help groups , and help build strong self help rather than supporting their welfare.</f>
        <v>#NAME?</v>
      </c>
      <c r="BT166" s="2" t="s">
        <v>14</v>
      </c>
      <c r="BU166" s="2" t="s">
        <v>14</v>
      </c>
      <c r="BW166" s="2" t="s">
        <v>15</v>
      </c>
      <c r="BX166" s="2" t="s">
        <v>2383</v>
      </c>
      <c r="BY166" s="2" t="s">
        <v>14</v>
      </c>
      <c r="BZ166" s="2" t="s">
        <v>861</v>
      </c>
      <c r="CA166" s="2" t="s">
        <v>37</v>
      </c>
      <c r="CC166" s="2" t="s">
        <v>37</v>
      </c>
      <c r="CD166" s="2">
        <v>1</v>
      </c>
    </row>
    <row r="167" spans="1:117" s="2" customFormat="1" ht="18.600000000000001" customHeight="1">
      <c r="A167" s="2" t="s">
        <v>679</v>
      </c>
      <c r="B167" s="2" t="s">
        <v>678</v>
      </c>
      <c r="C167" s="2" t="s">
        <v>679</v>
      </c>
      <c r="D167" s="2">
        <v>2016</v>
      </c>
      <c r="E167" s="2" t="s">
        <v>2</v>
      </c>
      <c r="F167" s="2" t="s">
        <v>680</v>
      </c>
      <c r="G167" s="2" t="s">
        <v>681</v>
      </c>
      <c r="H167" s="2" t="s">
        <v>682</v>
      </c>
      <c r="I167" s="2" t="s">
        <v>22</v>
      </c>
      <c r="J167" s="2" t="s">
        <v>6</v>
      </c>
      <c r="K167" s="2">
        <v>240</v>
      </c>
      <c r="L167" s="2" t="s">
        <v>24</v>
      </c>
      <c r="M167" s="2" t="s">
        <v>42</v>
      </c>
      <c r="O167" s="2" t="s">
        <v>116</v>
      </c>
      <c r="P167" s="2" t="s">
        <v>683</v>
      </c>
      <c r="R167" s="2" t="s">
        <v>10</v>
      </c>
      <c r="T167" s="2" t="s">
        <v>11</v>
      </c>
      <c r="U167" s="2" t="s">
        <v>45</v>
      </c>
      <c r="V167" s="2" t="s">
        <v>1774</v>
      </c>
      <c r="X167" s="2">
        <v>1</v>
      </c>
      <c r="Y167" s="2">
        <v>1</v>
      </c>
      <c r="AC167" s="2">
        <v>1</v>
      </c>
      <c r="AI167" s="2" t="s">
        <v>47</v>
      </c>
      <c r="AJ167" s="9">
        <v>1</v>
      </c>
      <c r="AX167" s="2" t="s">
        <v>2090</v>
      </c>
      <c r="BG167" s="2" t="s">
        <v>1720</v>
      </c>
      <c r="BK167" s="2" t="s">
        <v>1865</v>
      </c>
      <c r="BL167" s="2" t="s">
        <v>1862</v>
      </c>
      <c r="BQ167" s="2" t="s">
        <v>684</v>
      </c>
      <c r="BR167" s="2" t="s">
        <v>685</v>
      </c>
      <c r="BS167" s="2" t="e">
        <f>-improving rural infrastructure would facilitate the faster delivery of farm produce
-to facilitate the private sector provision of market information via improved telecommunications/ information.</f>
        <v>#NAME?</v>
      </c>
      <c r="BT167" s="2" t="s">
        <v>14</v>
      </c>
      <c r="BU167" s="2" t="s">
        <v>14</v>
      </c>
      <c r="BV167" s="2" t="s">
        <v>14</v>
      </c>
      <c r="BW167" s="2" t="s">
        <v>15</v>
      </c>
      <c r="BX167" s="2" t="s">
        <v>686</v>
      </c>
      <c r="BY167" s="2" t="s">
        <v>14</v>
      </c>
      <c r="BZ167" s="2" t="s">
        <v>687</v>
      </c>
      <c r="CA167" s="2" t="s">
        <v>37</v>
      </c>
      <c r="CC167" s="2" t="s">
        <v>37</v>
      </c>
      <c r="CD167" s="2">
        <v>1</v>
      </c>
    </row>
    <row r="168" spans="1:117" s="2" customFormat="1" ht="18.600000000000001" customHeight="1">
      <c r="A168" s="2" t="s">
        <v>1225</v>
      </c>
      <c r="B168" s="2" t="s">
        <v>1224</v>
      </c>
      <c r="C168" s="2" t="s">
        <v>1225</v>
      </c>
      <c r="D168" s="2">
        <v>2011</v>
      </c>
      <c r="E168" s="2" t="s">
        <v>2</v>
      </c>
      <c r="F168" s="2" t="s">
        <v>1226</v>
      </c>
      <c r="G168" s="2" t="s">
        <v>1227</v>
      </c>
      <c r="H168" s="2" t="s">
        <v>1228</v>
      </c>
      <c r="I168" s="2" t="s">
        <v>59</v>
      </c>
      <c r="J168" s="2" t="s">
        <v>95</v>
      </c>
      <c r="K168" s="2">
        <v>132</v>
      </c>
      <c r="L168" s="2" t="s">
        <v>24</v>
      </c>
      <c r="M168" s="2" t="s">
        <v>42</v>
      </c>
      <c r="O168" s="2" t="s">
        <v>9</v>
      </c>
      <c r="P168" s="2" t="s">
        <v>72</v>
      </c>
      <c r="R168" s="2" t="s">
        <v>98</v>
      </c>
      <c r="T168" s="2" t="s">
        <v>11</v>
      </c>
      <c r="U168" s="2" t="s">
        <v>172</v>
      </c>
      <c r="V168" s="2" t="s">
        <v>1813</v>
      </c>
      <c r="W168" s="2">
        <v>1</v>
      </c>
      <c r="Z168" s="2">
        <v>1</v>
      </c>
      <c r="AA168" s="2">
        <v>1</v>
      </c>
      <c r="AI168" s="2" t="s">
        <v>62</v>
      </c>
      <c r="AJ168" s="2">
        <v>1</v>
      </c>
      <c r="AL168" s="2">
        <v>1</v>
      </c>
      <c r="BG168" s="2" t="s">
        <v>2384</v>
      </c>
      <c r="BH168" s="2" t="s">
        <v>1229</v>
      </c>
      <c r="BJ168" s="2" t="s">
        <v>7</v>
      </c>
      <c r="BK168" s="2" t="s">
        <v>24</v>
      </c>
      <c r="BQ168" s="2" t="s">
        <v>2385</v>
      </c>
      <c r="BR168" s="2" t="s">
        <v>2386</v>
      </c>
      <c r="BS168" s="11" t="s">
        <v>2387</v>
      </c>
      <c r="BW168" s="2" t="s">
        <v>15</v>
      </c>
      <c r="CA168" s="2" t="s">
        <v>37</v>
      </c>
      <c r="CC168" s="2" t="s">
        <v>37</v>
      </c>
      <c r="CD168" s="2">
        <v>1</v>
      </c>
    </row>
    <row r="169" spans="1:117" s="2" customFormat="1" ht="18.600000000000001" customHeight="1">
      <c r="A169" s="2" t="s">
        <v>1633</v>
      </c>
      <c r="B169" s="2" t="s">
        <v>1632</v>
      </c>
      <c r="C169" s="2" t="s">
        <v>1633</v>
      </c>
      <c r="D169" s="2">
        <v>2017</v>
      </c>
      <c r="E169" s="2" t="s">
        <v>2</v>
      </c>
      <c r="F169" s="2" t="s">
        <v>1634</v>
      </c>
      <c r="G169" s="2" t="s">
        <v>93</v>
      </c>
      <c r="H169" s="2" t="s">
        <v>1635</v>
      </c>
      <c r="I169" s="2" t="s">
        <v>22</v>
      </c>
      <c r="J169" s="2" t="s">
        <v>720</v>
      </c>
      <c r="K169" s="2">
        <v>406</v>
      </c>
      <c r="M169" s="2" t="s">
        <v>42</v>
      </c>
      <c r="O169" s="2" t="s">
        <v>9</v>
      </c>
      <c r="P169" s="2" t="s">
        <v>683</v>
      </c>
      <c r="R169" s="2" t="s">
        <v>2228</v>
      </c>
      <c r="T169" s="2" t="s">
        <v>11</v>
      </c>
      <c r="U169" s="2" t="s">
        <v>29</v>
      </c>
      <c r="V169" s="2" t="s">
        <v>2054</v>
      </c>
      <c r="AD169" s="2">
        <v>1</v>
      </c>
      <c r="AI169" s="2" t="s">
        <v>633</v>
      </c>
      <c r="AJ169" s="2">
        <v>1</v>
      </c>
      <c r="AP169" s="2">
        <v>1</v>
      </c>
      <c r="AS169" s="2">
        <v>1</v>
      </c>
      <c r="AU169" s="2" t="s">
        <v>1933</v>
      </c>
      <c r="AV169" s="2" t="s">
        <v>25</v>
      </c>
      <c r="AX169" s="2" t="s">
        <v>1922</v>
      </c>
      <c r="BB169" s="2" t="s">
        <v>1636</v>
      </c>
      <c r="BG169" s="2" t="s">
        <v>1726</v>
      </c>
      <c r="BH169" s="2" t="s">
        <v>1637</v>
      </c>
      <c r="BJ169" s="2" t="s">
        <v>7</v>
      </c>
      <c r="BK169" s="2" t="s">
        <v>24</v>
      </c>
      <c r="BQ169" s="2" t="s">
        <v>1638</v>
      </c>
      <c r="BS169" s="2" t="e">
        <f>- the findings call for A balanced approach to forest management to ensure equitable distribution of PELIS plots and benefits across the income groups.
- there is need to explore ways of training forest-adjacent communities on modern farming techniques, product diversification and improving market opportunities and linkages for various non-timber harvests from the PELIS farms</f>
        <v>#NAME?</v>
      </c>
      <c r="BT169" s="2" t="s">
        <v>2388</v>
      </c>
      <c r="BW169" s="2" t="s">
        <v>15</v>
      </c>
      <c r="BX169" s="2" t="s">
        <v>14</v>
      </c>
      <c r="BY169" s="2" t="s">
        <v>14</v>
      </c>
      <c r="BZ169" s="2" t="s">
        <v>1639</v>
      </c>
      <c r="CA169" s="2" t="s">
        <v>37</v>
      </c>
      <c r="CC169" s="2" t="s">
        <v>37</v>
      </c>
      <c r="CD169" s="2">
        <v>1</v>
      </c>
    </row>
    <row r="170" spans="1:117" s="2" customFormat="1" ht="18.600000000000001" customHeight="1">
      <c r="A170" s="2" t="s">
        <v>536</v>
      </c>
      <c r="B170" s="2" t="s">
        <v>535</v>
      </c>
      <c r="C170" s="2" t="s">
        <v>536</v>
      </c>
      <c r="D170" s="2">
        <v>2017</v>
      </c>
      <c r="E170" s="2" t="s">
        <v>537</v>
      </c>
      <c r="F170" s="2" t="s">
        <v>538</v>
      </c>
      <c r="G170" s="2" t="s">
        <v>93</v>
      </c>
      <c r="H170" s="2" t="s">
        <v>539</v>
      </c>
      <c r="I170" s="2" t="s">
        <v>22</v>
      </c>
      <c r="J170" s="2" t="s">
        <v>23</v>
      </c>
      <c r="K170" s="2">
        <v>518</v>
      </c>
      <c r="L170" s="2" t="s">
        <v>61</v>
      </c>
      <c r="M170" s="2" t="s">
        <v>540</v>
      </c>
      <c r="O170" s="2" t="s">
        <v>82</v>
      </c>
      <c r="R170" s="2" t="s">
        <v>2247</v>
      </c>
      <c r="T170" s="2" t="s">
        <v>11</v>
      </c>
      <c r="V170" s="2" t="s">
        <v>1793</v>
      </c>
      <c r="AD170" s="2">
        <v>1</v>
      </c>
      <c r="AS170" s="2">
        <v>1</v>
      </c>
      <c r="AU170" s="2" t="s">
        <v>1933</v>
      </c>
      <c r="AV170" s="2" t="s">
        <v>541</v>
      </c>
      <c r="BB170" s="2" t="s">
        <v>542</v>
      </c>
      <c r="BD170" s="2" t="s">
        <v>1755</v>
      </c>
      <c r="BJ170" s="2" t="s">
        <v>7</v>
      </c>
      <c r="BK170" s="2" t="s">
        <v>24</v>
      </c>
      <c r="BT170" s="2" t="s">
        <v>543</v>
      </c>
      <c r="BU170" s="2" t="s">
        <v>544</v>
      </c>
      <c r="BV170" s="2" t="s">
        <v>545</v>
      </c>
      <c r="BW170" s="2" t="s">
        <v>15</v>
      </c>
      <c r="BZ170" s="2" t="s">
        <v>546</v>
      </c>
      <c r="CA170" s="2" t="s">
        <v>37</v>
      </c>
      <c r="CC170" s="2" t="s">
        <v>37</v>
      </c>
      <c r="CD170" s="2">
        <v>1</v>
      </c>
    </row>
    <row r="171" spans="1:117" s="2" customFormat="1" ht="18.600000000000001" customHeight="1">
      <c r="A171" s="2" t="s">
        <v>336</v>
      </c>
      <c r="B171" s="2" t="s">
        <v>335</v>
      </c>
      <c r="C171" s="2" t="s">
        <v>336</v>
      </c>
      <c r="D171" s="2">
        <v>2010</v>
      </c>
      <c r="E171" s="2" t="s">
        <v>2</v>
      </c>
      <c r="F171" s="2" t="s">
        <v>337</v>
      </c>
      <c r="G171" s="2" t="s">
        <v>179</v>
      </c>
      <c r="H171" s="2" t="s">
        <v>338</v>
      </c>
      <c r="I171" s="2" t="s">
        <v>22</v>
      </c>
      <c r="J171" s="2" t="s">
        <v>339</v>
      </c>
      <c r="K171" s="2">
        <v>150</v>
      </c>
      <c r="L171" s="2" t="s">
        <v>7</v>
      </c>
      <c r="M171" s="2" t="s">
        <v>42</v>
      </c>
      <c r="O171" s="2" t="s">
        <v>9</v>
      </c>
      <c r="P171" s="2" t="s">
        <v>340</v>
      </c>
      <c r="R171" s="2" t="s">
        <v>10</v>
      </c>
      <c r="T171" s="2" t="s">
        <v>28</v>
      </c>
      <c r="U171" s="2" t="s">
        <v>29</v>
      </c>
      <c r="V171" s="2" t="s">
        <v>1830</v>
      </c>
      <c r="X171" s="2">
        <v>1</v>
      </c>
      <c r="Z171" s="2">
        <v>1</v>
      </c>
      <c r="AI171" s="2" t="s">
        <v>47</v>
      </c>
      <c r="AJ171" s="9">
        <v>1</v>
      </c>
      <c r="AW171" s="2" t="s">
        <v>341</v>
      </c>
      <c r="BE171" s="2" t="s">
        <v>1756</v>
      </c>
      <c r="BF171" s="2" t="s">
        <v>1757</v>
      </c>
      <c r="BG171" s="2" t="s">
        <v>1720</v>
      </c>
      <c r="BJ171" s="2" t="s">
        <v>7</v>
      </c>
      <c r="BK171" s="2" t="s">
        <v>1865</v>
      </c>
      <c r="BQ171" s="2" t="s">
        <v>342</v>
      </c>
      <c r="BS171" s="2" t="e">
        <f>-extension services which are public goods be extended equally to both organization members and non-members by the government at all levels.
-cooperatives should be strengthened and provided with the necessary information on agricultural innovations, logistic support, trained manpower and infrastructure.</f>
        <v>#NAME?</v>
      </c>
      <c r="BT171" s="2" t="s">
        <v>14</v>
      </c>
      <c r="BU171" s="2" t="s">
        <v>14</v>
      </c>
      <c r="BV171" s="2" t="s">
        <v>14</v>
      </c>
      <c r="BW171" s="2" t="s">
        <v>15</v>
      </c>
      <c r="BX171" s="2" t="s">
        <v>343</v>
      </c>
      <c r="BY171" s="2" t="s">
        <v>14</v>
      </c>
      <c r="BZ171" s="2" t="s">
        <v>344</v>
      </c>
      <c r="CA171" s="2" t="s">
        <v>37</v>
      </c>
      <c r="CC171" s="2" t="s">
        <v>37</v>
      </c>
      <c r="CD171" s="2">
        <v>1</v>
      </c>
    </row>
    <row r="172" spans="1:117" s="2" customFormat="1" ht="18.600000000000001" customHeight="1">
      <c r="A172" s="2" t="s">
        <v>1158</v>
      </c>
      <c r="B172" s="2" t="s">
        <v>1157</v>
      </c>
      <c r="C172" s="2" t="s">
        <v>1158</v>
      </c>
      <c r="D172" s="2">
        <v>2012</v>
      </c>
      <c r="E172" s="2" t="s">
        <v>736</v>
      </c>
      <c r="F172" s="2" t="s">
        <v>1159</v>
      </c>
      <c r="G172" s="2" t="s">
        <v>93</v>
      </c>
      <c r="H172" s="2" t="s">
        <v>1160</v>
      </c>
      <c r="I172" s="2" t="s">
        <v>22</v>
      </c>
      <c r="J172" s="2" t="s">
        <v>125</v>
      </c>
      <c r="K172" s="2">
        <v>1275</v>
      </c>
      <c r="L172" s="2" t="s">
        <v>61</v>
      </c>
      <c r="M172" s="2" t="s">
        <v>107</v>
      </c>
      <c r="O172" s="2" t="s">
        <v>82</v>
      </c>
      <c r="P172" s="2" t="s">
        <v>97</v>
      </c>
      <c r="Q172" s="2" t="s">
        <v>137</v>
      </c>
      <c r="R172" s="2" t="s">
        <v>10</v>
      </c>
      <c r="T172" s="2" t="s">
        <v>11</v>
      </c>
      <c r="U172" s="2" t="s">
        <v>29</v>
      </c>
      <c r="V172" s="2" t="s">
        <v>1826</v>
      </c>
      <c r="X172" s="9">
        <v>1</v>
      </c>
      <c r="AA172" s="2">
        <v>1</v>
      </c>
      <c r="AI172" s="2" t="s">
        <v>30</v>
      </c>
      <c r="AP172" s="2">
        <v>1</v>
      </c>
      <c r="AS172" s="2">
        <v>1</v>
      </c>
      <c r="AU172" s="2" t="s">
        <v>1931</v>
      </c>
      <c r="AV172" s="2" t="s">
        <v>778</v>
      </c>
      <c r="AW172" s="2" t="s">
        <v>1162</v>
      </c>
      <c r="AX172" s="2" t="s">
        <v>444</v>
      </c>
      <c r="BB172" s="2" t="s">
        <v>1163</v>
      </c>
      <c r="BG172" s="2" t="s">
        <v>32</v>
      </c>
      <c r="BH172" s="2" t="s">
        <v>1164</v>
      </c>
      <c r="BJ172" s="2" t="s">
        <v>7</v>
      </c>
      <c r="BK172" s="2" t="s">
        <v>24</v>
      </c>
      <c r="BQ172" s="2" t="s">
        <v>1165</v>
      </c>
      <c r="BR172" s="2" t="s">
        <v>1166</v>
      </c>
      <c r="BS172" s="2" t="e">
        <f>-these results suggest that for the poor to participate in markets and make any meaningful gains from agriculture lies in improving productivity of their land as well as improving their access to land</f>
        <v>#NAME?</v>
      </c>
      <c r="BT172" s="2" t="s">
        <v>14</v>
      </c>
      <c r="BU172" s="2" t="s">
        <v>14</v>
      </c>
      <c r="BV172" s="2" t="s">
        <v>14</v>
      </c>
      <c r="BW172" s="2" t="s">
        <v>136</v>
      </c>
      <c r="BX172" s="2" t="s">
        <v>14</v>
      </c>
      <c r="BY172" s="2" t="s">
        <v>14</v>
      </c>
      <c r="BZ172" s="2" t="s">
        <v>1167</v>
      </c>
      <c r="CA172" s="2" t="s">
        <v>37</v>
      </c>
      <c r="CC172" s="2" t="s">
        <v>37</v>
      </c>
      <c r="CD172" s="2">
        <v>1</v>
      </c>
    </row>
    <row r="173" spans="1:117" s="2" customFormat="1" ht="18.600000000000001" customHeight="1">
      <c r="A173" s="9" t="s">
        <v>717</v>
      </c>
      <c r="B173" s="9" t="s">
        <v>716</v>
      </c>
      <c r="C173" s="9" t="s">
        <v>717</v>
      </c>
      <c r="D173" s="9">
        <v>2016</v>
      </c>
      <c r="E173" s="9" t="s">
        <v>2</v>
      </c>
      <c r="F173" s="9" t="s">
        <v>718</v>
      </c>
      <c r="G173" s="2" t="s">
        <v>93</v>
      </c>
      <c r="H173" s="2" t="s">
        <v>1160</v>
      </c>
      <c r="I173" s="2" t="s">
        <v>22</v>
      </c>
      <c r="J173" s="2" t="s">
        <v>125</v>
      </c>
      <c r="K173" s="2">
        <v>1275</v>
      </c>
      <c r="L173" s="2" t="s">
        <v>61</v>
      </c>
      <c r="M173" s="2" t="s">
        <v>107</v>
      </c>
      <c r="O173" s="2" t="s">
        <v>82</v>
      </c>
      <c r="P173" s="2" t="s">
        <v>97</v>
      </c>
      <c r="Q173" s="2" t="s">
        <v>137</v>
      </c>
      <c r="R173" s="2" t="s">
        <v>1707</v>
      </c>
      <c r="T173" s="2" t="s">
        <v>1703</v>
      </c>
      <c r="U173" s="2" t="s">
        <v>29</v>
      </c>
      <c r="V173" s="2" t="s">
        <v>2081</v>
      </c>
      <c r="Y173" s="2">
        <v>1</v>
      </c>
      <c r="AD173" s="2">
        <v>1</v>
      </c>
      <c r="AI173" s="2" t="s">
        <v>30</v>
      </c>
      <c r="AP173" s="2">
        <v>1</v>
      </c>
      <c r="AS173" s="2">
        <v>1</v>
      </c>
      <c r="AU173" s="2" t="s">
        <v>1933</v>
      </c>
      <c r="AV173" s="2" t="s">
        <v>778</v>
      </c>
      <c r="AW173" s="2" t="s">
        <v>1162</v>
      </c>
      <c r="AX173" s="2" t="s">
        <v>1920</v>
      </c>
      <c r="BB173" s="2" t="s">
        <v>1163</v>
      </c>
      <c r="BG173" s="2" t="s">
        <v>32</v>
      </c>
      <c r="BH173" s="2" t="s">
        <v>1164</v>
      </c>
      <c r="BJ173" s="2" t="s">
        <v>61</v>
      </c>
      <c r="BK173" s="2" t="s">
        <v>1848</v>
      </c>
      <c r="BM173" s="2" t="s">
        <v>1881</v>
      </c>
      <c r="BQ173" s="2" t="s">
        <v>1165</v>
      </c>
      <c r="BR173" s="2" t="s">
        <v>1166</v>
      </c>
      <c r="BS173" s="2" t="e">
        <f>-these results suggest that for the poor to participate in markets and make any meaningful gains from agriculture lies in improving productivity of their land as well as improving their access to land</f>
        <v>#NAME?</v>
      </c>
      <c r="BT173" s="2" t="s">
        <v>14</v>
      </c>
      <c r="BU173" s="2" t="s">
        <v>14</v>
      </c>
      <c r="BV173" s="2" t="s">
        <v>14</v>
      </c>
      <c r="BW173" s="2" t="s">
        <v>15</v>
      </c>
      <c r="BX173" s="2" t="s">
        <v>14</v>
      </c>
      <c r="BY173" s="2" t="s">
        <v>14</v>
      </c>
      <c r="BZ173" s="2" t="s">
        <v>1167</v>
      </c>
      <c r="CA173" s="2" t="s">
        <v>37</v>
      </c>
      <c r="CC173" s="2" t="s">
        <v>37</v>
      </c>
      <c r="CD173" s="2">
        <v>1</v>
      </c>
    </row>
    <row r="174" spans="1:117" s="2" customFormat="1" ht="18.600000000000001" customHeight="1">
      <c r="A174" s="9" t="s">
        <v>717</v>
      </c>
      <c r="B174" s="9" t="s">
        <v>716</v>
      </c>
      <c r="C174" s="9" t="s">
        <v>717</v>
      </c>
      <c r="D174" s="9">
        <v>2016</v>
      </c>
      <c r="E174" s="9" t="s">
        <v>2</v>
      </c>
      <c r="F174" s="9" t="s">
        <v>718</v>
      </c>
      <c r="G174" s="9" t="s">
        <v>143</v>
      </c>
      <c r="H174" s="9" t="s">
        <v>719</v>
      </c>
      <c r="I174" s="9" t="s">
        <v>22</v>
      </c>
      <c r="J174" s="9" t="s">
        <v>720</v>
      </c>
      <c r="K174" s="9">
        <v>240</v>
      </c>
      <c r="L174" s="9" t="s">
        <v>7</v>
      </c>
      <c r="M174" s="9" t="s">
        <v>107</v>
      </c>
      <c r="N174" s="9"/>
      <c r="O174" s="9" t="s">
        <v>82</v>
      </c>
      <c r="P174" s="9" t="s">
        <v>721</v>
      </c>
      <c r="Q174" s="9"/>
      <c r="R174" s="9" t="s">
        <v>259</v>
      </c>
      <c r="S174" s="9" t="s">
        <v>357</v>
      </c>
      <c r="T174" s="9" t="s">
        <v>29</v>
      </c>
      <c r="U174" s="9" t="s">
        <v>29</v>
      </c>
      <c r="V174" s="9" t="s">
        <v>1791</v>
      </c>
      <c r="W174" s="9">
        <v>1</v>
      </c>
      <c r="X174" s="9"/>
      <c r="Y174" s="9"/>
      <c r="Z174" s="9"/>
      <c r="AA174" s="9"/>
      <c r="AB174" s="9"/>
      <c r="AC174" s="9"/>
      <c r="AD174" s="9">
        <v>1</v>
      </c>
      <c r="AE174" s="9"/>
      <c r="AF174" s="9">
        <v>1</v>
      </c>
      <c r="AG174" s="9"/>
      <c r="AI174" s="9" t="s">
        <v>47</v>
      </c>
      <c r="AJ174" s="9">
        <v>1</v>
      </c>
      <c r="AM174" s="9"/>
      <c r="AN174" s="9"/>
      <c r="AO174" s="9"/>
      <c r="AP174" s="9"/>
      <c r="AQ174" s="9"/>
      <c r="AR174" s="9"/>
      <c r="AS174" s="9">
        <v>1</v>
      </c>
      <c r="AT174" s="9"/>
      <c r="AU174" s="9" t="s">
        <v>1933</v>
      </c>
      <c r="AV174" s="9" t="s">
        <v>722</v>
      </c>
      <c r="AW174" s="9"/>
      <c r="AX174" s="9" t="s">
        <v>1925</v>
      </c>
      <c r="AY174" s="9"/>
      <c r="BB174" s="9"/>
      <c r="BC174" s="9"/>
      <c r="BD174" s="9"/>
      <c r="BE174" s="9"/>
      <c r="BF174" s="9"/>
      <c r="BG174" s="9" t="s">
        <v>1715</v>
      </c>
      <c r="BH174" s="9" t="s">
        <v>723</v>
      </c>
      <c r="BI174" s="9"/>
      <c r="BJ174" s="9" t="s">
        <v>7</v>
      </c>
      <c r="BK174" s="9" t="s">
        <v>1864</v>
      </c>
      <c r="BL174" s="9"/>
      <c r="BM174" s="9"/>
      <c r="BN174" s="9"/>
      <c r="BO174" s="9"/>
      <c r="BP174" s="9"/>
      <c r="BQ174" s="9" t="s">
        <v>724</v>
      </c>
      <c r="BR174" s="9"/>
      <c r="BS174" s="16" t="s">
        <v>725</v>
      </c>
      <c r="BT174" s="9" t="s">
        <v>726</v>
      </c>
      <c r="BU174" s="9" t="s">
        <v>727</v>
      </c>
      <c r="BV174" s="9"/>
      <c r="BW174" s="9" t="s">
        <v>15</v>
      </c>
      <c r="BX174" s="9" t="s">
        <v>14</v>
      </c>
      <c r="BY174" s="9" t="s">
        <v>14</v>
      </c>
      <c r="BZ174" s="9" t="s">
        <v>728</v>
      </c>
      <c r="CA174" s="9" t="s">
        <v>37</v>
      </c>
      <c r="CB174" s="9"/>
      <c r="CC174" s="9" t="s">
        <v>37</v>
      </c>
      <c r="CD174" s="9">
        <v>1</v>
      </c>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c r="DL174" s="9"/>
      <c r="DM174" s="9"/>
    </row>
    <row r="175" spans="1:117" s="2" customFormat="1" ht="18.600000000000001" customHeight="1">
      <c r="A175" s="2" t="s">
        <v>285</v>
      </c>
      <c r="B175" s="2" t="s">
        <v>284</v>
      </c>
      <c r="C175" s="2" t="s">
        <v>285</v>
      </c>
      <c r="D175" s="2">
        <v>2016</v>
      </c>
      <c r="E175" s="2" t="s">
        <v>2</v>
      </c>
      <c r="F175" s="2" t="s">
        <v>286</v>
      </c>
      <c r="G175" s="2" t="s">
        <v>93</v>
      </c>
      <c r="H175" s="2" t="s">
        <v>287</v>
      </c>
      <c r="I175" s="2" t="s">
        <v>22</v>
      </c>
      <c r="J175" s="2" t="s">
        <v>288</v>
      </c>
      <c r="K175" s="2">
        <v>2547</v>
      </c>
      <c r="L175" s="2" t="s">
        <v>24</v>
      </c>
      <c r="M175" s="2" t="s">
        <v>8</v>
      </c>
      <c r="O175" s="2" t="s">
        <v>246</v>
      </c>
      <c r="Q175" s="2" t="s">
        <v>137</v>
      </c>
      <c r="R175" s="2" t="s">
        <v>138</v>
      </c>
      <c r="T175" s="2" t="s">
        <v>11</v>
      </c>
      <c r="U175" s="2" t="s">
        <v>108</v>
      </c>
      <c r="V175" s="2" t="s">
        <v>1764</v>
      </c>
      <c r="W175" s="2">
        <v>1</v>
      </c>
      <c r="X175" s="2">
        <v>1</v>
      </c>
      <c r="Y175" s="2">
        <v>1</v>
      </c>
      <c r="AI175" s="2" t="s">
        <v>359</v>
      </c>
      <c r="AJ175" s="2">
        <v>1</v>
      </c>
      <c r="AQ175" s="2">
        <v>1</v>
      </c>
      <c r="BB175" s="2" t="s">
        <v>14</v>
      </c>
      <c r="BG175" s="2" t="s">
        <v>289</v>
      </c>
      <c r="BH175" s="2" t="s">
        <v>290</v>
      </c>
      <c r="BJ175" s="2" t="s">
        <v>96</v>
      </c>
      <c r="BK175" s="2" t="s">
        <v>136</v>
      </c>
      <c r="BQ175" s="2" t="s">
        <v>291</v>
      </c>
      <c r="BR175" s="2" t="s">
        <v>292</v>
      </c>
      <c r="BS175" s="2" t="e">
        <f>- to Encourage private sector participation in extension service delivery will require Strengthening Farmer institutions such as cooperative societies.
-t is desirous for the cooperative leaders and managers that they institutionalize the quality management system and governance in their entities to ensure continuous improvement</f>
        <v>#NAME?</v>
      </c>
      <c r="BT175" s="2" t="s">
        <v>14</v>
      </c>
      <c r="BU175" s="2" t="s">
        <v>14</v>
      </c>
      <c r="BV175" s="2" t="s">
        <v>14</v>
      </c>
      <c r="BW175" s="2" t="s">
        <v>15</v>
      </c>
      <c r="BX175" s="2" t="s">
        <v>14</v>
      </c>
      <c r="BY175" s="2" t="s">
        <v>14</v>
      </c>
      <c r="BZ175" s="2" t="s">
        <v>293</v>
      </c>
      <c r="CA175" s="2" t="s">
        <v>37</v>
      </c>
      <c r="CC175" s="2" t="s">
        <v>37</v>
      </c>
      <c r="CD175" s="2">
        <v>1</v>
      </c>
    </row>
    <row r="176" spans="1:117" s="2" customFormat="1" ht="18.600000000000001" customHeight="1">
      <c r="A176" s="2" t="s">
        <v>661</v>
      </c>
      <c r="B176" s="2" t="s">
        <v>660</v>
      </c>
      <c r="C176" s="2" t="s">
        <v>661</v>
      </c>
      <c r="D176" s="2">
        <v>2011</v>
      </c>
      <c r="E176" s="2" t="s">
        <v>2</v>
      </c>
      <c r="F176" s="2" t="s">
        <v>662</v>
      </c>
      <c r="G176" s="2" t="s">
        <v>39</v>
      </c>
      <c r="H176" s="2" t="s">
        <v>115</v>
      </c>
      <c r="I176" s="2" t="s">
        <v>59</v>
      </c>
      <c r="J176" s="2" t="s">
        <v>6</v>
      </c>
      <c r="K176" s="2">
        <v>400</v>
      </c>
      <c r="L176" s="2" t="s">
        <v>7</v>
      </c>
      <c r="M176" s="2" t="s">
        <v>663</v>
      </c>
      <c r="N176" s="2" t="s">
        <v>664</v>
      </c>
      <c r="O176" s="2" t="s">
        <v>9</v>
      </c>
      <c r="P176" s="2" t="s">
        <v>204</v>
      </c>
      <c r="Q176" s="2" t="s">
        <v>357</v>
      </c>
      <c r="R176" s="2" t="s">
        <v>2248</v>
      </c>
      <c r="S176" s="2" t="s">
        <v>2233</v>
      </c>
      <c r="T176" s="2" t="s">
        <v>28</v>
      </c>
      <c r="U176" s="2" t="s">
        <v>29</v>
      </c>
      <c r="V176" s="2" t="s">
        <v>2076</v>
      </c>
      <c r="AB176" s="2">
        <v>1</v>
      </c>
      <c r="AE176" s="2">
        <v>1</v>
      </c>
      <c r="AI176" s="2" t="s">
        <v>2084</v>
      </c>
      <c r="AJ176" s="9">
        <v>1</v>
      </c>
      <c r="AR176" s="2">
        <v>1</v>
      </c>
      <c r="AY176" s="2" t="s">
        <v>14</v>
      </c>
      <c r="BB176" s="2" t="s">
        <v>14</v>
      </c>
      <c r="BG176" s="2" t="s">
        <v>665</v>
      </c>
      <c r="BJ176" s="2" t="s">
        <v>7</v>
      </c>
      <c r="BK176" s="2" t="s">
        <v>24</v>
      </c>
      <c r="BQ176" s="2" t="s">
        <v>666</v>
      </c>
      <c r="BR176" s="2" t="s">
        <v>667</v>
      </c>
      <c r="BS176" s="2" t="s">
        <v>14</v>
      </c>
      <c r="BV176" s="2" t="s">
        <v>15</v>
      </c>
      <c r="BW176" s="2" t="s">
        <v>668</v>
      </c>
      <c r="BX176" s="2" t="s">
        <v>14</v>
      </c>
      <c r="BY176" s="2" t="s">
        <v>669</v>
      </c>
      <c r="BZ176" s="2" t="s">
        <v>37</v>
      </c>
      <c r="CB176" s="2" t="s">
        <v>37</v>
      </c>
      <c r="CD176" s="2">
        <v>1</v>
      </c>
      <c r="CU176" s="10"/>
    </row>
    <row r="177" spans="1:124" s="2" customFormat="1" ht="18.600000000000001" customHeight="1">
      <c r="A177" s="2" t="s">
        <v>985</v>
      </c>
      <c r="B177" s="2" t="s">
        <v>984</v>
      </c>
      <c r="C177" s="2" t="s">
        <v>985</v>
      </c>
      <c r="D177" s="2">
        <v>2012</v>
      </c>
      <c r="E177" s="2" t="s">
        <v>2</v>
      </c>
      <c r="F177" s="2" t="s">
        <v>986</v>
      </c>
      <c r="G177" s="2" t="s">
        <v>39</v>
      </c>
      <c r="H177" s="2" t="s">
        <v>987</v>
      </c>
      <c r="I177" s="2" t="s">
        <v>22</v>
      </c>
      <c r="J177" s="2" t="s">
        <v>339</v>
      </c>
      <c r="K177" s="2">
        <v>500</v>
      </c>
      <c r="L177" s="2" t="s">
        <v>24</v>
      </c>
      <c r="M177" s="2" t="s">
        <v>81</v>
      </c>
      <c r="N177" s="2" t="s">
        <v>988</v>
      </c>
      <c r="O177" s="2" t="s">
        <v>116</v>
      </c>
      <c r="R177" s="2" t="s">
        <v>44</v>
      </c>
      <c r="T177" s="2" t="s">
        <v>28</v>
      </c>
      <c r="V177" s="2" t="s">
        <v>117</v>
      </c>
      <c r="AB177" s="2">
        <v>1</v>
      </c>
      <c r="AH177" s="10"/>
      <c r="AI177" s="2" t="s">
        <v>1655</v>
      </c>
      <c r="AJ177" s="10"/>
      <c r="AK177" s="10"/>
      <c r="AL177" s="10"/>
      <c r="AP177" s="2">
        <v>1</v>
      </c>
      <c r="AZ177" s="10"/>
      <c r="BA177" s="10"/>
      <c r="BE177" s="2" t="s">
        <v>1756</v>
      </c>
      <c r="BH177" s="2" t="s">
        <v>990</v>
      </c>
      <c r="BJ177" s="2" t="s">
        <v>7</v>
      </c>
      <c r="BK177" s="2" t="s">
        <v>7</v>
      </c>
      <c r="BQ177" s="2" t="s">
        <v>991</v>
      </c>
      <c r="BR177" s="2" t="s">
        <v>992</v>
      </c>
      <c r="BS177" s="2" t="s">
        <v>14</v>
      </c>
      <c r="BT177" s="2" t="s">
        <v>14</v>
      </c>
      <c r="BU177" s="2" t="s">
        <v>14</v>
      </c>
      <c r="BV177" s="2" t="s">
        <v>15</v>
      </c>
      <c r="BW177" s="2" t="s">
        <v>993</v>
      </c>
      <c r="BX177" s="2" t="s">
        <v>14</v>
      </c>
      <c r="BY177" s="2" t="s">
        <v>994</v>
      </c>
      <c r="BZ177" s="2" t="s">
        <v>37</v>
      </c>
      <c r="CB177" s="2" t="s">
        <v>37</v>
      </c>
      <c r="CD177" s="2">
        <v>1</v>
      </c>
    </row>
    <row r="178" spans="1:124" s="2" customFormat="1" ht="18.600000000000001" customHeight="1">
      <c r="A178" s="12" t="s">
        <v>2183</v>
      </c>
      <c r="B178" s="12" t="s">
        <v>2185</v>
      </c>
      <c r="C178" s="2" t="s">
        <v>2183</v>
      </c>
      <c r="D178" s="2">
        <v>2009</v>
      </c>
      <c r="E178" s="2" t="s">
        <v>2</v>
      </c>
      <c r="F178" s="2" t="s">
        <v>2184</v>
      </c>
      <c r="G178" s="2" t="s">
        <v>39</v>
      </c>
      <c r="H178" s="2" t="s">
        <v>624</v>
      </c>
      <c r="I178" s="2" t="s">
        <v>59</v>
      </c>
      <c r="J178" s="2" t="s">
        <v>95</v>
      </c>
      <c r="K178" s="2">
        <v>100</v>
      </c>
      <c r="L178" s="2" t="s">
        <v>24</v>
      </c>
      <c r="M178" s="2" t="s">
        <v>42</v>
      </c>
      <c r="O178" s="2" t="s">
        <v>9</v>
      </c>
      <c r="P178" s="2" t="s">
        <v>72</v>
      </c>
      <c r="R178" s="2" t="s">
        <v>44</v>
      </c>
      <c r="T178" s="2" t="s">
        <v>28</v>
      </c>
      <c r="U178" s="2" t="s">
        <v>45</v>
      </c>
      <c r="V178" s="2" t="s">
        <v>625</v>
      </c>
      <c r="AA178" s="2">
        <v>1</v>
      </c>
      <c r="AB178" s="2">
        <v>1</v>
      </c>
      <c r="AH178" s="2">
        <v>1</v>
      </c>
      <c r="AI178" s="2" t="s">
        <v>1926</v>
      </c>
      <c r="AJ178" s="9">
        <v>1</v>
      </c>
      <c r="AO178" s="2">
        <v>1</v>
      </c>
      <c r="AX178" s="2" t="s">
        <v>626</v>
      </c>
      <c r="BJ178" s="2" t="s">
        <v>61</v>
      </c>
      <c r="BK178" s="2" t="s">
        <v>1848</v>
      </c>
      <c r="BM178" s="2" t="s">
        <v>1867</v>
      </c>
      <c r="BQ178" s="2" t="s">
        <v>627</v>
      </c>
      <c r="BR178" s="2" t="s">
        <v>628</v>
      </c>
      <c r="BV178" s="2" t="s">
        <v>15</v>
      </c>
      <c r="BZ178" s="2" t="s">
        <v>37</v>
      </c>
      <c r="CB178" s="2" t="s">
        <v>37</v>
      </c>
      <c r="CD178" s="2">
        <v>1</v>
      </c>
    </row>
    <row r="179" spans="1:124" s="2" customFormat="1" ht="18.600000000000001" customHeight="1">
      <c r="A179" s="2" t="s">
        <v>1648</v>
      </c>
      <c r="B179" s="2" t="s">
        <v>1647</v>
      </c>
      <c r="C179" s="2" t="s">
        <v>1648</v>
      </c>
      <c r="D179" s="2">
        <v>2019</v>
      </c>
      <c r="E179" s="2" t="s">
        <v>736</v>
      </c>
      <c r="F179" s="2" t="s">
        <v>1649</v>
      </c>
      <c r="G179" s="2" t="s">
        <v>39</v>
      </c>
      <c r="H179" s="2" t="s">
        <v>1650</v>
      </c>
      <c r="I179" s="2" t="s">
        <v>59</v>
      </c>
      <c r="J179" s="2" t="s">
        <v>339</v>
      </c>
      <c r="K179" s="2">
        <v>50</v>
      </c>
      <c r="L179" s="2" t="s">
        <v>7</v>
      </c>
      <c r="M179" s="2" t="s">
        <v>107</v>
      </c>
      <c r="O179" s="2" t="s">
        <v>82</v>
      </c>
      <c r="P179" s="2" t="s">
        <v>72</v>
      </c>
      <c r="Q179" s="2" t="s">
        <v>137</v>
      </c>
      <c r="R179" s="2" t="s">
        <v>44</v>
      </c>
      <c r="T179" s="2" t="s">
        <v>28</v>
      </c>
      <c r="U179" s="2" t="s">
        <v>172</v>
      </c>
      <c r="V179" s="2" t="s">
        <v>1651</v>
      </c>
      <c r="AA179" s="2">
        <v>1</v>
      </c>
      <c r="AB179" s="2">
        <v>1</v>
      </c>
      <c r="AI179" s="2" t="s">
        <v>2071</v>
      </c>
      <c r="AJ179" s="9">
        <v>1</v>
      </c>
      <c r="AQ179" s="2">
        <v>1</v>
      </c>
      <c r="AX179" s="2" t="s">
        <v>1652</v>
      </c>
      <c r="BJ179" s="2" t="s">
        <v>7</v>
      </c>
      <c r="BK179" s="2" t="s">
        <v>1865</v>
      </c>
      <c r="BQ179" s="2" t="s">
        <v>1653</v>
      </c>
      <c r="BV179" s="2" t="s">
        <v>15</v>
      </c>
      <c r="BZ179" s="2" t="s">
        <v>16</v>
      </c>
      <c r="CA179" s="2" t="s">
        <v>1654</v>
      </c>
      <c r="CB179" s="2" t="s">
        <v>16</v>
      </c>
      <c r="CD179" s="2">
        <v>3</v>
      </c>
    </row>
    <row r="180" spans="1:124" s="2" customFormat="1" ht="18.600000000000001" customHeight="1">
      <c r="A180" s="2" t="s">
        <v>113</v>
      </c>
      <c r="B180" s="2" t="s">
        <v>112</v>
      </c>
      <c r="C180" s="2" t="s">
        <v>113</v>
      </c>
      <c r="D180" s="2">
        <v>2019</v>
      </c>
      <c r="E180" s="2" t="s">
        <v>2</v>
      </c>
      <c r="F180" s="2" t="s">
        <v>114</v>
      </c>
      <c r="G180" s="2" t="s">
        <v>39</v>
      </c>
      <c r="H180" s="2" t="s">
        <v>115</v>
      </c>
      <c r="I180" s="2" t="s">
        <v>59</v>
      </c>
      <c r="J180" s="2" t="s">
        <v>6</v>
      </c>
      <c r="K180" s="2">
        <v>240</v>
      </c>
      <c r="M180" s="2" t="s">
        <v>81</v>
      </c>
      <c r="O180" s="2" t="s">
        <v>116</v>
      </c>
      <c r="R180" s="2" t="s">
        <v>44</v>
      </c>
      <c r="T180" s="2" t="s">
        <v>28</v>
      </c>
      <c r="U180" s="2" t="s">
        <v>29</v>
      </c>
      <c r="V180" s="2" t="s">
        <v>117</v>
      </c>
      <c r="AB180" s="2">
        <v>1</v>
      </c>
      <c r="AI180" s="2" t="s">
        <v>30</v>
      </c>
      <c r="AP180" s="2">
        <v>1</v>
      </c>
      <c r="AX180" s="2" t="s">
        <v>118</v>
      </c>
      <c r="AY180" s="2" t="s">
        <v>119</v>
      </c>
      <c r="BJ180" s="2" t="s">
        <v>7</v>
      </c>
      <c r="BK180" s="2" t="s">
        <v>1865</v>
      </c>
      <c r="BV180" s="2" t="s">
        <v>15</v>
      </c>
      <c r="BY180" s="2" t="s">
        <v>120</v>
      </c>
      <c r="BZ180" s="2" t="s">
        <v>16</v>
      </c>
      <c r="CB180" s="2" t="s">
        <v>16</v>
      </c>
      <c r="CD180" s="2">
        <v>3</v>
      </c>
    </row>
    <row r="181" spans="1:124" s="2" customFormat="1" ht="18.600000000000001" customHeight="1">
      <c r="A181" s="2" t="s">
        <v>1592</v>
      </c>
      <c r="B181" s="2" t="s">
        <v>1591</v>
      </c>
      <c r="C181" s="2" t="s">
        <v>1592</v>
      </c>
      <c r="D181" s="2">
        <v>2014</v>
      </c>
      <c r="E181" s="2" t="s">
        <v>2</v>
      </c>
      <c r="F181" s="2" t="s">
        <v>1423</v>
      </c>
      <c r="G181" s="2" t="s">
        <v>1593</v>
      </c>
      <c r="I181" s="2" t="s">
        <v>22</v>
      </c>
      <c r="J181" s="2" t="s">
        <v>23</v>
      </c>
      <c r="K181" s="2">
        <v>181</v>
      </c>
      <c r="L181" s="2" t="s">
        <v>61</v>
      </c>
      <c r="M181" s="2" t="s">
        <v>42</v>
      </c>
      <c r="O181" s="2" t="s">
        <v>9</v>
      </c>
      <c r="R181" s="2" t="s">
        <v>259</v>
      </c>
      <c r="T181" s="2" t="s">
        <v>357</v>
      </c>
      <c r="U181" s="2" t="s">
        <v>29</v>
      </c>
      <c r="V181" s="2" t="s">
        <v>99</v>
      </c>
      <c r="W181" s="2">
        <v>1</v>
      </c>
      <c r="X181" s="9">
        <v>1</v>
      </c>
      <c r="Y181" s="2">
        <v>1</v>
      </c>
      <c r="AA181" s="9">
        <v>1</v>
      </c>
      <c r="AI181" s="2" t="s">
        <v>62</v>
      </c>
      <c r="AJ181" s="2">
        <v>1</v>
      </c>
      <c r="AL181" s="2">
        <v>1</v>
      </c>
      <c r="BG181" s="2" t="s">
        <v>380</v>
      </c>
      <c r="BJ181" s="2" t="s">
        <v>7</v>
      </c>
      <c r="BK181" s="2" t="s">
        <v>24</v>
      </c>
      <c r="BL181" s="2" t="s">
        <v>1875</v>
      </c>
      <c r="BQ181" s="2" t="s">
        <v>1594</v>
      </c>
      <c r="BS181" s="2" t="s">
        <v>1595</v>
      </c>
      <c r="BW181" s="2" t="s">
        <v>15</v>
      </c>
      <c r="BZ181" s="2" t="s">
        <v>1596</v>
      </c>
      <c r="CA181" s="2" t="s">
        <v>37</v>
      </c>
      <c r="CC181" s="2" t="s">
        <v>37</v>
      </c>
      <c r="CD181" s="2">
        <v>1</v>
      </c>
    </row>
    <row r="182" spans="1:124" s="2" customFormat="1" ht="18.600000000000001" customHeight="1">
      <c r="A182" s="2" t="s">
        <v>2188</v>
      </c>
      <c r="B182" s="12" t="s">
        <v>2186</v>
      </c>
      <c r="C182" s="2" t="s">
        <v>2188</v>
      </c>
      <c r="D182" s="2">
        <v>2004</v>
      </c>
      <c r="E182" s="2" t="s">
        <v>2</v>
      </c>
      <c r="F182" s="2" t="s">
        <v>2187</v>
      </c>
      <c r="G182" s="2" t="s">
        <v>39</v>
      </c>
      <c r="H182" s="2" t="s">
        <v>1276</v>
      </c>
      <c r="I182" s="2" t="s">
        <v>59</v>
      </c>
      <c r="J182" s="2" t="s">
        <v>6</v>
      </c>
      <c r="K182" s="2">
        <v>11</v>
      </c>
      <c r="L182" s="2" t="s">
        <v>61</v>
      </c>
      <c r="M182" s="2" t="s">
        <v>8</v>
      </c>
      <c r="O182" s="2" t="s">
        <v>246</v>
      </c>
      <c r="Q182" s="2" t="s">
        <v>1283</v>
      </c>
      <c r="R182" s="2" t="s">
        <v>10</v>
      </c>
      <c r="T182" s="2" t="s">
        <v>11</v>
      </c>
      <c r="U182" s="2" t="s">
        <v>29</v>
      </c>
      <c r="V182" s="2" t="s">
        <v>1843</v>
      </c>
      <c r="W182" s="2">
        <v>1</v>
      </c>
      <c r="X182" s="2">
        <v>1</v>
      </c>
      <c r="AI182" s="2" t="s">
        <v>30</v>
      </c>
      <c r="AP182" s="2">
        <v>1</v>
      </c>
      <c r="BJ182" s="2" t="s">
        <v>7</v>
      </c>
      <c r="BK182" s="2" t="s">
        <v>24</v>
      </c>
      <c r="BR182" s="2" t="s">
        <v>1284</v>
      </c>
      <c r="BV182" s="2" t="s">
        <v>15</v>
      </c>
      <c r="BY182" s="2" t="s">
        <v>2389</v>
      </c>
      <c r="BZ182" s="2" t="s">
        <v>37</v>
      </c>
      <c r="CB182" s="2" t="s">
        <v>37</v>
      </c>
      <c r="CD182" s="2">
        <v>1</v>
      </c>
    </row>
    <row r="183" spans="1:124" s="2" customFormat="1" ht="18.600000000000001" customHeight="1">
      <c r="A183" s="2" t="s">
        <v>851</v>
      </c>
      <c r="B183" s="2" t="s">
        <v>850</v>
      </c>
      <c r="C183" s="2" t="s">
        <v>851</v>
      </c>
      <c r="D183" s="2">
        <v>2005</v>
      </c>
      <c r="E183" s="2" t="s">
        <v>2</v>
      </c>
      <c r="F183" s="2" t="s">
        <v>852</v>
      </c>
      <c r="G183" s="2" t="s">
        <v>39</v>
      </c>
      <c r="H183" s="2" t="s">
        <v>853</v>
      </c>
      <c r="I183" s="2" t="s">
        <v>59</v>
      </c>
      <c r="L183" s="2" t="s">
        <v>61</v>
      </c>
      <c r="M183" s="2" t="s">
        <v>42</v>
      </c>
      <c r="O183" s="2" t="s">
        <v>9</v>
      </c>
      <c r="R183" s="2" t="s">
        <v>10</v>
      </c>
      <c r="T183" s="2" t="s">
        <v>11</v>
      </c>
      <c r="U183" s="2" t="s">
        <v>29</v>
      </c>
      <c r="V183" s="2" t="s">
        <v>462</v>
      </c>
      <c r="X183" s="2">
        <v>1</v>
      </c>
      <c r="Y183" s="2">
        <v>1</v>
      </c>
      <c r="AI183" s="2" t="s">
        <v>47</v>
      </c>
      <c r="AJ183" s="9">
        <v>1</v>
      </c>
      <c r="AY183" s="2" t="s">
        <v>854</v>
      </c>
      <c r="BJ183" s="2" t="s">
        <v>7</v>
      </c>
      <c r="BK183" s="2" t="s">
        <v>1865</v>
      </c>
      <c r="BQ183" s="2" t="s">
        <v>855</v>
      </c>
      <c r="BV183" s="2" t="s">
        <v>15</v>
      </c>
      <c r="BZ183" s="2" t="s">
        <v>54</v>
      </c>
      <c r="CB183" s="2" t="s">
        <v>54</v>
      </c>
      <c r="CD183" s="2">
        <v>3</v>
      </c>
      <c r="CV183" s="9"/>
      <c r="CW183" s="9"/>
    </row>
    <row r="184" spans="1:124" s="2" customFormat="1" ht="18.600000000000001" customHeight="1">
      <c r="A184" s="2" t="s">
        <v>1358</v>
      </c>
      <c r="B184" s="2" t="s">
        <v>1357</v>
      </c>
      <c r="C184" s="2" t="s">
        <v>1358</v>
      </c>
      <c r="D184" s="2">
        <v>2013</v>
      </c>
      <c r="E184" s="2" t="s">
        <v>2</v>
      </c>
      <c r="F184" s="2" t="s">
        <v>1359</v>
      </c>
      <c r="G184" s="2" t="s">
        <v>39</v>
      </c>
      <c r="H184" s="2" t="s">
        <v>1360</v>
      </c>
      <c r="I184" s="2" t="s">
        <v>59</v>
      </c>
      <c r="J184" s="2" t="s">
        <v>60</v>
      </c>
      <c r="K184" s="2">
        <v>90</v>
      </c>
      <c r="L184" s="2" t="s">
        <v>61</v>
      </c>
      <c r="M184" s="2" t="s">
        <v>42</v>
      </c>
      <c r="O184" s="2" t="s">
        <v>9</v>
      </c>
      <c r="P184" s="2" t="s">
        <v>223</v>
      </c>
      <c r="R184" s="2" t="s">
        <v>259</v>
      </c>
      <c r="T184" s="2" t="s">
        <v>11</v>
      </c>
      <c r="U184" s="2" t="s">
        <v>29</v>
      </c>
      <c r="V184" s="2" t="s">
        <v>462</v>
      </c>
      <c r="X184" s="2">
        <v>1</v>
      </c>
      <c r="Y184" s="2">
        <v>1</v>
      </c>
      <c r="AI184" s="2" t="s">
        <v>2048</v>
      </c>
      <c r="AJ184" s="2">
        <v>1</v>
      </c>
      <c r="AL184" s="2">
        <v>1</v>
      </c>
      <c r="AN184" s="2">
        <v>1</v>
      </c>
      <c r="AS184" s="2">
        <v>1</v>
      </c>
      <c r="AU184" s="2" t="s">
        <v>1933</v>
      </c>
      <c r="AV184" s="2" t="s">
        <v>127</v>
      </c>
      <c r="AX184" s="2" t="s">
        <v>1361</v>
      </c>
      <c r="AY184" s="2" t="s">
        <v>1362</v>
      </c>
      <c r="BG184" s="2" t="s">
        <v>1907</v>
      </c>
      <c r="BJ184" s="2" t="s">
        <v>24</v>
      </c>
      <c r="BK184" s="2" t="s">
        <v>24</v>
      </c>
      <c r="BV184" s="2" t="s">
        <v>15</v>
      </c>
      <c r="BY184" s="2" t="s">
        <v>1363</v>
      </c>
      <c r="BZ184" s="2" t="s">
        <v>37</v>
      </c>
      <c r="CB184" s="2" t="s">
        <v>37</v>
      </c>
      <c r="CD184" s="2">
        <v>1</v>
      </c>
    </row>
    <row r="185" spans="1:124" s="2" customFormat="1" ht="18.600000000000001" customHeight="1">
      <c r="A185" s="2" t="s">
        <v>429</v>
      </c>
      <c r="B185" s="2" t="s">
        <v>428</v>
      </c>
      <c r="C185" s="2" t="s">
        <v>429</v>
      </c>
      <c r="D185" s="2">
        <v>2016</v>
      </c>
      <c r="E185" s="2" t="s">
        <v>2</v>
      </c>
      <c r="F185" s="2" t="s">
        <v>430</v>
      </c>
      <c r="G185" s="2" t="s">
        <v>431</v>
      </c>
      <c r="H185" s="2" t="s">
        <v>432</v>
      </c>
      <c r="I185" s="2" t="s">
        <v>22</v>
      </c>
      <c r="J185" s="2" t="s">
        <v>23</v>
      </c>
      <c r="K185" s="2">
        <v>202</v>
      </c>
      <c r="L185" s="2" t="s">
        <v>7</v>
      </c>
      <c r="M185" s="2" t="s">
        <v>42</v>
      </c>
      <c r="O185" s="2" t="s">
        <v>9</v>
      </c>
      <c r="P185" s="2" t="s">
        <v>433</v>
      </c>
      <c r="R185" s="2" t="s">
        <v>2221</v>
      </c>
      <c r="S185" s="2" t="s">
        <v>10</v>
      </c>
      <c r="T185" s="2" t="s">
        <v>11</v>
      </c>
      <c r="U185" s="2" t="s">
        <v>172</v>
      </c>
      <c r="V185" s="2" t="s">
        <v>2045</v>
      </c>
      <c r="X185" s="2">
        <v>1</v>
      </c>
      <c r="AA185" s="2">
        <v>1</v>
      </c>
      <c r="AC185" s="2">
        <v>1</v>
      </c>
      <c r="AI185" s="2" t="s">
        <v>2106</v>
      </c>
      <c r="AL185" s="2">
        <v>1</v>
      </c>
      <c r="AP185" s="2">
        <v>1</v>
      </c>
      <c r="AX185" s="2" t="s">
        <v>434</v>
      </c>
      <c r="AY185" s="2" t="s">
        <v>14</v>
      </c>
      <c r="BB185" s="2" t="s">
        <v>14</v>
      </c>
      <c r="BF185" s="2" t="s">
        <v>1757</v>
      </c>
      <c r="BG185" s="2" t="s">
        <v>2390</v>
      </c>
      <c r="BJ185" s="2" t="s">
        <v>96</v>
      </c>
      <c r="BK185" s="2" t="s">
        <v>96</v>
      </c>
      <c r="BQ185" s="2" t="s">
        <v>434</v>
      </c>
      <c r="BR185" s="2" t="s">
        <v>435</v>
      </c>
      <c r="BS185" s="2" t="e">
        <f>-A key-informant in study suggested the use of community radio as A decentralized strategy to diffuse knowledge, foster innovation and disseminate market information
-the importance of members actively participating in the functioning of the cooperative
-Encourage cohesiveness through training, networking events, education to increase the number of potential information and knowledge sharing opportunities</f>
        <v>#NAME?</v>
      </c>
      <c r="BT185" s="2" t="s">
        <v>14</v>
      </c>
      <c r="BU185" s="2" t="s">
        <v>14</v>
      </c>
      <c r="BV185" s="2" t="s">
        <v>14</v>
      </c>
      <c r="BW185" s="2" t="s">
        <v>15</v>
      </c>
      <c r="BX185" s="2" t="s">
        <v>436</v>
      </c>
      <c r="BY185" s="2" t="s">
        <v>14</v>
      </c>
      <c r="BZ185" s="2" t="s">
        <v>437</v>
      </c>
      <c r="CA185" s="2" t="s">
        <v>37</v>
      </c>
      <c r="CC185" s="2" t="s">
        <v>37</v>
      </c>
      <c r="CD185" s="2">
        <v>1</v>
      </c>
    </row>
    <row r="186" spans="1:124" s="2" customFormat="1" ht="18.600000000000001" customHeight="1">
      <c r="A186" s="2" t="s">
        <v>630</v>
      </c>
      <c r="B186" s="2" t="s">
        <v>629</v>
      </c>
      <c r="C186" s="2" t="s">
        <v>630</v>
      </c>
      <c r="D186" s="2">
        <v>2015</v>
      </c>
      <c r="E186" s="2" t="s">
        <v>2</v>
      </c>
      <c r="F186" s="2" t="s">
        <v>114</v>
      </c>
      <c r="G186" s="2" t="s">
        <v>39</v>
      </c>
      <c r="H186" s="2" t="s">
        <v>631</v>
      </c>
      <c r="I186" s="2" t="s">
        <v>59</v>
      </c>
      <c r="J186" s="2" t="s">
        <v>6</v>
      </c>
      <c r="K186" s="2">
        <v>240</v>
      </c>
      <c r="L186" s="2" t="s">
        <v>61</v>
      </c>
      <c r="M186" s="2" t="s">
        <v>8</v>
      </c>
      <c r="O186" s="2" t="s">
        <v>246</v>
      </c>
      <c r="Q186" s="2" t="s">
        <v>632</v>
      </c>
      <c r="R186" s="2" t="s">
        <v>44</v>
      </c>
      <c r="T186" s="2" t="s">
        <v>28</v>
      </c>
      <c r="U186" s="2" t="s">
        <v>29</v>
      </c>
      <c r="V186" s="2" t="s">
        <v>2078</v>
      </c>
      <c r="AB186" s="9">
        <v>1</v>
      </c>
      <c r="AH186" s="2">
        <v>1</v>
      </c>
      <c r="AI186" s="2" t="s">
        <v>633</v>
      </c>
      <c r="AJ186" s="2">
        <v>1</v>
      </c>
      <c r="AP186" s="9">
        <v>1</v>
      </c>
      <c r="AX186" s="2" t="s">
        <v>634</v>
      </c>
      <c r="AY186" s="2" t="s">
        <v>2391</v>
      </c>
      <c r="BJ186" s="2" t="s">
        <v>7</v>
      </c>
      <c r="BK186" s="2" t="s">
        <v>24</v>
      </c>
      <c r="BV186" s="2" t="s">
        <v>15</v>
      </c>
      <c r="BZ186" s="2" t="s">
        <v>37</v>
      </c>
      <c r="CB186" s="2" t="s">
        <v>37</v>
      </c>
      <c r="CD186" s="2">
        <v>1</v>
      </c>
      <c r="DN186" s="10"/>
      <c r="DO186" s="10"/>
      <c r="DP186" s="10"/>
      <c r="DQ186" s="10"/>
      <c r="DR186" s="10"/>
      <c r="DS186" s="10"/>
      <c r="DT186" s="10"/>
    </row>
    <row r="187" spans="1:124" s="2" customFormat="1" ht="18.600000000000001" customHeight="1">
      <c r="A187" s="2" t="s">
        <v>841</v>
      </c>
      <c r="B187" s="2" t="s">
        <v>840</v>
      </c>
      <c r="C187" s="2" t="s">
        <v>841</v>
      </c>
      <c r="D187" s="2">
        <v>2013</v>
      </c>
      <c r="E187" s="2" t="s">
        <v>2</v>
      </c>
      <c r="F187" s="2" t="s">
        <v>609</v>
      </c>
      <c r="G187" s="2" t="s">
        <v>842</v>
      </c>
      <c r="H187" s="2" t="s">
        <v>843</v>
      </c>
      <c r="I187" s="2" t="s">
        <v>59</v>
      </c>
      <c r="J187" s="2" t="s">
        <v>23</v>
      </c>
      <c r="L187" s="2">
        <v>100</v>
      </c>
      <c r="M187" s="2" t="s">
        <v>42</v>
      </c>
      <c r="O187" s="2" t="s">
        <v>9</v>
      </c>
      <c r="R187" s="2" t="s">
        <v>2250</v>
      </c>
      <c r="T187" s="2" t="s">
        <v>11</v>
      </c>
      <c r="U187" s="2" t="s">
        <v>108</v>
      </c>
      <c r="V187" s="2" t="s">
        <v>2063</v>
      </c>
      <c r="AA187" s="2">
        <v>1</v>
      </c>
      <c r="AC187" s="2">
        <v>1</v>
      </c>
      <c r="AD187" s="2">
        <v>1</v>
      </c>
      <c r="AI187" s="2" t="s">
        <v>100</v>
      </c>
      <c r="AJ187" s="2">
        <v>1</v>
      </c>
      <c r="AN187" s="2">
        <v>1</v>
      </c>
      <c r="AS187" s="2">
        <v>1</v>
      </c>
      <c r="AU187" s="2" t="s">
        <v>1933</v>
      </c>
      <c r="AV187" s="2" t="s">
        <v>845</v>
      </c>
      <c r="AW187" s="2" t="s">
        <v>844</v>
      </c>
      <c r="BB187" s="2" t="s">
        <v>846</v>
      </c>
      <c r="BG187" s="2" t="s">
        <v>32</v>
      </c>
      <c r="BH187" s="2" t="s">
        <v>847</v>
      </c>
      <c r="BJ187" s="2" t="s">
        <v>7</v>
      </c>
      <c r="BK187" s="2" t="s">
        <v>1865</v>
      </c>
      <c r="BV187" s="2" t="s">
        <v>848</v>
      </c>
      <c r="BW187" s="2" t="s">
        <v>15</v>
      </c>
      <c r="CA187" s="2" t="s">
        <v>16</v>
      </c>
      <c r="CB187" s="2" t="s">
        <v>849</v>
      </c>
      <c r="CC187" s="2" t="s">
        <v>37</v>
      </c>
      <c r="CD187" s="2">
        <v>2</v>
      </c>
    </row>
    <row r="188" spans="1:124" s="2" customFormat="1" ht="18.600000000000001" customHeight="1">
      <c r="A188" s="2" t="s">
        <v>2198</v>
      </c>
      <c r="B188" s="21" t="s">
        <v>2199</v>
      </c>
      <c r="C188" s="2" t="s">
        <v>2200</v>
      </c>
      <c r="D188" s="2">
        <v>2002</v>
      </c>
      <c r="E188" s="2" t="s">
        <v>2</v>
      </c>
      <c r="F188" s="21" t="s">
        <v>2201</v>
      </c>
      <c r="G188" s="2" t="s">
        <v>355</v>
      </c>
      <c r="H188" s="2" t="s">
        <v>356</v>
      </c>
      <c r="I188" s="2" t="s">
        <v>1712</v>
      </c>
      <c r="J188" s="2" t="s">
        <v>339</v>
      </c>
      <c r="K188" s="2">
        <v>98</v>
      </c>
      <c r="L188" s="2" t="s">
        <v>203</v>
      </c>
      <c r="M188" s="2" t="s">
        <v>42</v>
      </c>
      <c r="O188" s="2" t="s">
        <v>181</v>
      </c>
      <c r="R188" s="2" t="s">
        <v>259</v>
      </c>
      <c r="T188" s="2" t="s">
        <v>357</v>
      </c>
      <c r="U188" s="2" t="s">
        <v>45</v>
      </c>
      <c r="V188" s="2" t="s">
        <v>358</v>
      </c>
      <c r="X188" s="9">
        <v>1</v>
      </c>
      <c r="Y188" s="9">
        <v>1</v>
      </c>
      <c r="AA188" s="2">
        <v>1</v>
      </c>
      <c r="AC188" s="2">
        <v>1</v>
      </c>
      <c r="AI188" s="2" t="s">
        <v>2047</v>
      </c>
      <c r="AJ188" s="9">
        <v>1</v>
      </c>
      <c r="AM188" s="2">
        <v>1</v>
      </c>
      <c r="AS188" s="2">
        <v>1</v>
      </c>
      <c r="AU188" s="2" t="s">
        <v>1945</v>
      </c>
      <c r="AV188" s="2" t="s">
        <v>1948</v>
      </c>
      <c r="AX188" s="2" t="s">
        <v>360</v>
      </c>
      <c r="AY188" s="2" t="s">
        <v>361</v>
      </c>
      <c r="BB188" s="2" t="s">
        <v>361</v>
      </c>
      <c r="BG188" s="2" t="s">
        <v>101</v>
      </c>
      <c r="BJ188" s="2" t="s">
        <v>7</v>
      </c>
      <c r="BK188" s="2" t="s">
        <v>24</v>
      </c>
      <c r="BQ188" s="2" t="s">
        <v>362</v>
      </c>
      <c r="BR188" s="2" t="s">
        <v>363</v>
      </c>
      <c r="BS188" s="11" t="s">
        <v>2392</v>
      </c>
      <c r="BT188" s="2" t="s">
        <v>361</v>
      </c>
      <c r="BU188" s="2" t="s">
        <v>361</v>
      </c>
      <c r="BV188" s="2" t="s">
        <v>361</v>
      </c>
      <c r="BW188" s="2" t="s">
        <v>15</v>
      </c>
      <c r="BX188" s="2" t="s">
        <v>364</v>
      </c>
      <c r="BY188" s="2" t="s">
        <v>361</v>
      </c>
      <c r="BZ188" s="2" t="s">
        <v>365</v>
      </c>
      <c r="CA188" s="2" t="s">
        <v>37</v>
      </c>
      <c r="CB188" s="2" t="s">
        <v>366</v>
      </c>
      <c r="CC188" s="2" t="s">
        <v>37</v>
      </c>
      <c r="CD188" s="2">
        <v>1</v>
      </c>
    </row>
    <row r="189" spans="1:124" s="2" customFormat="1" ht="18.600000000000001" customHeight="1">
      <c r="A189" s="2" t="s">
        <v>483</v>
      </c>
      <c r="B189" s="2" t="s">
        <v>482</v>
      </c>
      <c r="C189" s="2" t="s">
        <v>483</v>
      </c>
      <c r="D189" s="2">
        <v>2017</v>
      </c>
      <c r="E189" s="2" t="s">
        <v>2</v>
      </c>
      <c r="F189" s="2" t="s">
        <v>430</v>
      </c>
      <c r="G189" s="2" t="s">
        <v>221</v>
      </c>
      <c r="H189" s="2" t="s">
        <v>484</v>
      </c>
      <c r="I189" s="2" t="s">
        <v>22</v>
      </c>
      <c r="J189" s="2" t="s">
        <v>6</v>
      </c>
      <c r="K189" s="2">
        <v>10</v>
      </c>
      <c r="L189" s="2" t="s">
        <v>7</v>
      </c>
      <c r="M189" s="2" t="s">
        <v>42</v>
      </c>
      <c r="O189" s="2" t="s">
        <v>9</v>
      </c>
      <c r="P189" s="2" t="s">
        <v>204</v>
      </c>
      <c r="R189" s="2" t="s">
        <v>10</v>
      </c>
      <c r="T189" s="2" t="s">
        <v>11</v>
      </c>
      <c r="U189" s="2" t="s">
        <v>29</v>
      </c>
      <c r="V189" s="2" t="s">
        <v>1825</v>
      </c>
      <c r="X189" s="2">
        <v>1</v>
      </c>
      <c r="Y189" s="2">
        <v>1</v>
      </c>
      <c r="Z189" s="2">
        <v>1</v>
      </c>
      <c r="AB189" s="2">
        <v>1</v>
      </c>
      <c r="AC189" s="2">
        <v>1</v>
      </c>
      <c r="AI189" s="2" t="s">
        <v>349</v>
      </c>
      <c r="AN189" s="2">
        <v>1</v>
      </c>
      <c r="AW189" s="2" t="s">
        <v>485</v>
      </c>
      <c r="AY189" s="2" t="s">
        <v>14</v>
      </c>
      <c r="BB189" s="2" t="s">
        <v>14</v>
      </c>
      <c r="BF189" s="2" t="s">
        <v>1757</v>
      </c>
      <c r="BG189" s="2" t="s">
        <v>2393</v>
      </c>
      <c r="BJ189" s="2" t="s">
        <v>7</v>
      </c>
      <c r="BK189" s="2" t="s">
        <v>1865</v>
      </c>
      <c r="BL189" s="2" t="s">
        <v>1862</v>
      </c>
      <c r="BQ189" s="2" t="s">
        <v>486</v>
      </c>
      <c r="BR189" s="2" t="s">
        <v>14</v>
      </c>
      <c r="BS189" s="2" t="e">
        <f>-A well governed and proper safeguards needed to ensure A sustainable partnership for all parties</f>
        <v>#NAME?</v>
      </c>
      <c r="BT189" s="2" t="s">
        <v>14</v>
      </c>
      <c r="BU189" s="2" t="s">
        <v>487</v>
      </c>
      <c r="BV189" s="2" t="s">
        <v>14</v>
      </c>
      <c r="BW189" s="2" t="s">
        <v>15</v>
      </c>
      <c r="BX189" s="2" t="s">
        <v>14</v>
      </c>
      <c r="BY189" s="2" t="s">
        <v>14</v>
      </c>
      <c r="BZ189" s="2" t="s">
        <v>488</v>
      </c>
      <c r="CA189" s="2" t="s">
        <v>37</v>
      </c>
      <c r="CC189" s="2" t="s">
        <v>37</v>
      </c>
      <c r="CD189" s="2">
        <v>1</v>
      </c>
      <c r="CX189" s="9"/>
    </row>
    <row r="190" spans="1:124" s="2" customFormat="1" ht="18.600000000000001" customHeight="1">
      <c r="A190" s="2" t="s">
        <v>1134</v>
      </c>
      <c r="B190" s="2" t="s">
        <v>1133</v>
      </c>
      <c r="C190" s="2" t="s">
        <v>1134</v>
      </c>
      <c r="D190" s="2">
        <v>2011</v>
      </c>
      <c r="E190" s="2" t="s">
        <v>2</v>
      </c>
      <c r="F190" s="2" t="s">
        <v>563</v>
      </c>
      <c r="G190" s="2" t="s">
        <v>555</v>
      </c>
      <c r="I190" s="2" t="s">
        <v>59</v>
      </c>
      <c r="J190" s="2" t="s">
        <v>95</v>
      </c>
      <c r="K190" s="2">
        <v>120</v>
      </c>
      <c r="L190" s="2" t="s">
        <v>7</v>
      </c>
      <c r="M190" s="2" t="s">
        <v>107</v>
      </c>
      <c r="O190" s="2" t="s">
        <v>82</v>
      </c>
      <c r="R190" s="2" t="s">
        <v>2246</v>
      </c>
      <c r="T190" s="2" t="s">
        <v>11</v>
      </c>
      <c r="U190" s="2" t="s">
        <v>172</v>
      </c>
      <c r="V190" s="2" t="s">
        <v>1797</v>
      </c>
      <c r="AA190" s="2">
        <v>1</v>
      </c>
      <c r="AD190" s="2">
        <v>1</v>
      </c>
      <c r="AI190" s="2" t="s">
        <v>320</v>
      </c>
      <c r="AL190" s="2">
        <v>1</v>
      </c>
      <c r="AS190" s="2">
        <v>1</v>
      </c>
      <c r="AU190" s="2" t="s">
        <v>1933</v>
      </c>
      <c r="AV190" s="2" t="s">
        <v>2112</v>
      </c>
      <c r="BB190" s="2" t="s">
        <v>2394</v>
      </c>
      <c r="BG190" s="2" t="s">
        <v>32</v>
      </c>
      <c r="BH190" s="2" t="s">
        <v>2395</v>
      </c>
      <c r="BJ190" s="2" t="s">
        <v>96</v>
      </c>
      <c r="BK190" s="2" t="s">
        <v>136</v>
      </c>
      <c r="BM190" s="2" t="s">
        <v>1845</v>
      </c>
      <c r="BS190" s="11" t="s">
        <v>1135</v>
      </c>
      <c r="BW190" s="2" t="s">
        <v>15</v>
      </c>
      <c r="CA190" s="2" t="s">
        <v>16</v>
      </c>
      <c r="CC190" s="2" t="s">
        <v>16</v>
      </c>
      <c r="CD190" s="2">
        <v>3</v>
      </c>
    </row>
    <row r="191" spans="1:124" s="2" customFormat="1" ht="18.600000000000001" customHeight="1">
      <c r="A191" s="12" t="s">
        <v>2126</v>
      </c>
      <c r="B191" s="2" t="s">
        <v>68</v>
      </c>
      <c r="C191" s="2" t="s">
        <v>69</v>
      </c>
      <c r="D191" s="2">
        <v>2008</v>
      </c>
      <c r="E191" s="2" t="s">
        <v>2</v>
      </c>
      <c r="F191" s="2" t="s">
        <v>70</v>
      </c>
      <c r="G191" s="2" t="s">
        <v>39</v>
      </c>
      <c r="H191" s="2" t="s">
        <v>71</v>
      </c>
      <c r="I191" s="2" t="s">
        <v>5</v>
      </c>
      <c r="J191" s="2" t="s">
        <v>23</v>
      </c>
      <c r="K191" s="2">
        <v>200</v>
      </c>
      <c r="L191" s="2" t="s">
        <v>24</v>
      </c>
      <c r="M191" s="2" t="s">
        <v>42</v>
      </c>
      <c r="O191" s="2" t="s">
        <v>9</v>
      </c>
      <c r="P191" s="2" t="s">
        <v>72</v>
      </c>
      <c r="R191" s="2" t="s">
        <v>44</v>
      </c>
      <c r="T191" s="2" t="s">
        <v>28</v>
      </c>
      <c r="U191" s="2" t="s">
        <v>45</v>
      </c>
      <c r="V191" s="2" t="s">
        <v>2077</v>
      </c>
      <c r="W191" s="2">
        <v>1</v>
      </c>
      <c r="Y191" s="2">
        <v>1</v>
      </c>
      <c r="AA191" s="2">
        <v>1</v>
      </c>
      <c r="AB191" s="2">
        <v>1</v>
      </c>
      <c r="AI191" s="2" t="s">
        <v>1930</v>
      </c>
      <c r="AJ191" s="9">
        <v>1</v>
      </c>
      <c r="AN191" s="2">
        <v>1</v>
      </c>
      <c r="AW191" s="2" t="s">
        <v>73</v>
      </c>
      <c r="AY191" s="2" t="s">
        <v>74</v>
      </c>
      <c r="BJ191" s="2" t="s">
        <v>7</v>
      </c>
      <c r="BK191" s="2" t="s">
        <v>1865</v>
      </c>
      <c r="BV191" s="2" t="s">
        <v>15</v>
      </c>
      <c r="BZ191" s="2" t="s">
        <v>37</v>
      </c>
      <c r="CB191" s="2" t="s">
        <v>37</v>
      </c>
      <c r="CD191" s="2">
        <v>1</v>
      </c>
    </row>
    <row r="192" spans="1:124" s="2" customFormat="1" ht="18.600000000000001" customHeight="1">
      <c r="A192" s="2" t="s">
        <v>548</v>
      </c>
      <c r="B192" s="2" t="s">
        <v>547</v>
      </c>
      <c r="C192" s="2" t="s">
        <v>548</v>
      </c>
      <c r="D192" s="2">
        <v>2012</v>
      </c>
      <c r="E192" s="2" t="s">
        <v>2</v>
      </c>
      <c r="F192" s="2" t="s">
        <v>549</v>
      </c>
      <c r="G192" s="2" t="s">
        <v>221</v>
      </c>
      <c r="H192" s="2" t="s">
        <v>550</v>
      </c>
      <c r="I192" s="2" t="s">
        <v>22</v>
      </c>
      <c r="J192" s="2" t="s">
        <v>6</v>
      </c>
      <c r="K192" s="2">
        <v>67</v>
      </c>
      <c r="L192" s="2" t="s">
        <v>61</v>
      </c>
      <c r="M192" s="2" t="s">
        <v>42</v>
      </c>
      <c r="O192" s="2" t="s">
        <v>9</v>
      </c>
      <c r="R192" s="2" t="s">
        <v>332</v>
      </c>
      <c r="T192" s="2" t="s">
        <v>11</v>
      </c>
      <c r="V192" s="2" t="s">
        <v>117</v>
      </c>
      <c r="AB192" s="2">
        <v>1</v>
      </c>
      <c r="AI192" s="2" t="s">
        <v>30</v>
      </c>
      <c r="AP192" s="2">
        <v>1</v>
      </c>
      <c r="AX192" s="2" t="s">
        <v>551</v>
      </c>
      <c r="BC192" s="2" t="s">
        <v>1754</v>
      </c>
      <c r="BG192" s="2" t="s">
        <v>1722</v>
      </c>
      <c r="BJ192" s="2" t="s">
        <v>7</v>
      </c>
      <c r="BK192" s="2" t="s">
        <v>24</v>
      </c>
      <c r="BL192" s="2" t="s">
        <v>1862</v>
      </c>
      <c r="BM192" s="2" t="s">
        <v>1897</v>
      </c>
      <c r="BZ192" s="2" t="s">
        <v>2396</v>
      </c>
      <c r="CA192" s="2" t="s">
        <v>37</v>
      </c>
      <c r="CC192" s="2" t="s">
        <v>37</v>
      </c>
      <c r="CD192" s="2">
        <v>1</v>
      </c>
    </row>
    <row r="193" spans="1:117" s="2" customFormat="1" ht="18.600000000000001" customHeight="1">
      <c r="A193" s="2" t="s">
        <v>1466</v>
      </c>
      <c r="B193" s="2" t="s">
        <v>1465</v>
      </c>
      <c r="C193" s="2" t="s">
        <v>1466</v>
      </c>
      <c r="D193" s="2">
        <v>2014</v>
      </c>
      <c r="E193" s="2" t="s">
        <v>2</v>
      </c>
      <c r="F193" s="2" t="s">
        <v>1467</v>
      </c>
      <c r="G193" s="2" t="s">
        <v>39</v>
      </c>
      <c r="H193" s="2" t="s">
        <v>1468</v>
      </c>
      <c r="I193" s="2" t="s">
        <v>22</v>
      </c>
      <c r="J193" s="2" t="s">
        <v>95</v>
      </c>
      <c r="K193" s="2">
        <v>56</v>
      </c>
      <c r="L193" s="2" t="s">
        <v>7</v>
      </c>
      <c r="M193" s="2" t="s">
        <v>8</v>
      </c>
      <c r="O193" s="2" t="s">
        <v>246</v>
      </c>
      <c r="Q193" s="2" t="s">
        <v>137</v>
      </c>
      <c r="R193" s="2" t="s">
        <v>44</v>
      </c>
      <c r="T193" s="2" t="s">
        <v>28</v>
      </c>
      <c r="V193" s="2" t="s">
        <v>1787</v>
      </c>
      <c r="X193" s="9">
        <v>1</v>
      </c>
      <c r="Y193" s="9">
        <v>1</v>
      </c>
      <c r="AB193" s="2">
        <v>1</v>
      </c>
      <c r="AI193" s="2" t="s">
        <v>100</v>
      </c>
      <c r="AJ193" s="2">
        <v>1</v>
      </c>
      <c r="AN193" s="9">
        <v>1</v>
      </c>
      <c r="BB193" s="2" t="s">
        <v>14</v>
      </c>
      <c r="BG193" s="2" t="s">
        <v>1469</v>
      </c>
      <c r="BH193" s="2" t="s">
        <v>1470</v>
      </c>
      <c r="BJ193" s="2" t="s">
        <v>7</v>
      </c>
      <c r="BK193" s="2" t="s">
        <v>1864</v>
      </c>
      <c r="BQ193" s="2" t="s">
        <v>1471</v>
      </c>
      <c r="BR193" s="2" t="s">
        <v>1472</v>
      </c>
      <c r="BS193" s="2" t="s">
        <v>14</v>
      </c>
      <c r="BT193" s="2" t="s">
        <v>14</v>
      </c>
      <c r="BU193" s="2" t="s">
        <v>14</v>
      </c>
      <c r="BV193" s="2" t="s">
        <v>15</v>
      </c>
      <c r="BW193" s="2" t="s">
        <v>1473</v>
      </c>
      <c r="BX193" s="2" t="s">
        <v>14</v>
      </c>
      <c r="BY193" s="2" t="s">
        <v>1474</v>
      </c>
      <c r="BZ193" s="2" t="s">
        <v>16</v>
      </c>
      <c r="CB193" s="2" t="s">
        <v>16</v>
      </c>
      <c r="CD193" s="2">
        <v>3</v>
      </c>
    </row>
    <row r="194" spans="1:117" s="2" customFormat="1" ht="18.600000000000001" customHeight="1">
      <c r="A194" s="2" t="s">
        <v>2121</v>
      </c>
      <c r="B194" s="2" t="s">
        <v>323</v>
      </c>
      <c r="C194" s="2" t="s">
        <v>324</v>
      </c>
      <c r="D194" s="2">
        <v>2013</v>
      </c>
      <c r="E194" s="2" t="s">
        <v>2</v>
      </c>
      <c r="F194" s="2" t="s">
        <v>325</v>
      </c>
      <c r="G194" s="2" t="s">
        <v>93</v>
      </c>
      <c r="H194" s="2" t="s">
        <v>326</v>
      </c>
      <c r="I194" s="2" t="s">
        <v>5</v>
      </c>
      <c r="J194" s="2" t="s">
        <v>6</v>
      </c>
      <c r="K194" s="2">
        <v>40</v>
      </c>
      <c r="L194" s="2" t="s">
        <v>61</v>
      </c>
      <c r="M194" s="2" t="s">
        <v>327</v>
      </c>
      <c r="O194" s="2" t="s">
        <v>246</v>
      </c>
      <c r="R194" s="2" t="s">
        <v>44</v>
      </c>
      <c r="T194" s="2" t="s">
        <v>11</v>
      </c>
      <c r="U194" s="2" t="s">
        <v>108</v>
      </c>
      <c r="V194" s="2" t="s">
        <v>1788</v>
      </c>
      <c r="AA194" s="2">
        <v>1</v>
      </c>
      <c r="AB194" s="2">
        <v>1</v>
      </c>
      <c r="AC194" s="2">
        <v>1</v>
      </c>
      <c r="AI194" s="2" t="s">
        <v>320</v>
      </c>
      <c r="AL194" s="2">
        <v>1</v>
      </c>
      <c r="AW194" s="2" t="s">
        <v>328</v>
      </c>
      <c r="BG194" s="2" t="s">
        <v>1727</v>
      </c>
      <c r="BJ194" s="2" t="s">
        <v>96</v>
      </c>
      <c r="BK194" s="2" t="s">
        <v>1865</v>
      </c>
      <c r="BM194" s="18" t="s">
        <v>1853</v>
      </c>
      <c r="BW194" s="2" t="s">
        <v>96</v>
      </c>
      <c r="BX194" s="2" t="s">
        <v>2397</v>
      </c>
      <c r="BZ194" s="2" t="s">
        <v>2398</v>
      </c>
      <c r="CA194" s="2" t="s">
        <v>16</v>
      </c>
      <c r="CC194" s="2" t="s">
        <v>16</v>
      </c>
      <c r="CD194" s="2">
        <v>3</v>
      </c>
    </row>
    <row r="195" spans="1:117" s="2" customFormat="1" ht="20.45" customHeight="1">
      <c r="A195" s="2" t="s">
        <v>711</v>
      </c>
      <c r="B195" s="2" t="s">
        <v>710</v>
      </c>
      <c r="C195" s="2" t="s">
        <v>711</v>
      </c>
      <c r="D195" s="2">
        <v>2016</v>
      </c>
      <c r="E195" s="2" t="s">
        <v>2</v>
      </c>
      <c r="F195" s="2" t="s">
        <v>396</v>
      </c>
      <c r="G195" s="2" t="s">
        <v>39</v>
      </c>
      <c r="H195" s="2" t="s">
        <v>712</v>
      </c>
      <c r="I195" s="2" t="s">
        <v>59</v>
      </c>
      <c r="J195" s="2" t="s">
        <v>95</v>
      </c>
      <c r="K195" s="2" t="s">
        <v>713</v>
      </c>
      <c r="L195" s="2" t="s">
        <v>24</v>
      </c>
      <c r="M195" s="2" t="s">
        <v>107</v>
      </c>
      <c r="O195" s="2" t="s">
        <v>116</v>
      </c>
      <c r="R195" s="2" t="s">
        <v>44</v>
      </c>
      <c r="T195" s="2" t="s">
        <v>28</v>
      </c>
      <c r="U195" s="2" t="s">
        <v>45</v>
      </c>
      <c r="V195" s="2" t="s">
        <v>1760</v>
      </c>
      <c r="Z195" s="2">
        <v>1</v>
      </c>
      <c r="AA195" s="2">
        <v>1</v>
      </c>
      <c r="AG195" s="2">
        <v>1</v>
      </c>
      <c r="AI195" s="2" t="s">
        <v>30</v>
      </c>
      <c r="AP195" s="2">
        <v>1</v>
      </c>
      <c r="AX195" s="2" t="s">
        <v>714</v>
      </c>
      <c r="BJ195" s="9" t="s">
        <v>7</v>
      </c>
      <c r="BK195" s="9" t="s">
        <v>7</v>
      </c>
      <c r="BQ195" s="2" t="s">
        <v>2399</v>
      </c>
      <c r="BR195" s="2" t="s">
        <v>715</v>
      </c>
      <c r="BV195" s="2" t="s">
        <v>15</v>
      </c>
      <c r="BZ195" s="2" t="s">
        <v>37</v>
      </c>
      <c r="CB195" s="2" t="s">
        <v>37</v>
      </c>
      <c r="CD195" s="2">
        <v>1</v>
      </c>
    </row>
    <row r="196" spans="1:117" s="2" customFormat="1" ht="18.600000000000001" customHeight="1">
      <c r="A196" s="9" t="s">
        <v>576</v>
      </c>
      <c r="B196" s="9" t="s">
        <v>583</v>
      </c>
      <c r="C196" s="9" t="s">
        <v>576</v>
      </c>
      <c r="D196" s="9">
        <v>2018</v>
      </c>
      <c r="E196" s="9" t="s">
        <v>2</v>
      </c>
      <c r="F196" s="9" t="s">
        <v>584</v>
      </c>
      <c r="G196" s="9" t="s">
        <v>221</v>
      </c>
      <c r="H196" s="9" t="s">
        <v>585</v>
      </c>
      <c r="I196" s="9" t="s">
        <v>59</v>
      </c>
      <c r="J196" s="9" t="s">
        <v>60</v>
      </c>
      <c r="K196" s="9" t="s">
        <v>586</v>
      </c>
      <c r="L196" s="9" t="s">
        <v>61</v>
      </c>
      <c r="M196" s="9" t="s">
        <v>42</v>
      </c>
      <c r="N196" s="9"/>
      <c r="O196" s="9" t="s">
        <v>9</v>
      </c>
      <c r="P196" s="9" t="s">
        <v>571</v>
      </c>
      <c r="Q196" s="9"/>
      <c r="R196" s="9" t="s">
        <v>2220</v>
      </c>
      <c r="S196" s="9" t="s">
        <v>357</v>
      </c>
      <c r="T196" s="9" t="s">
        <v>11</v>
      </c>
      <c r="U196" s="9" t="s">
        <v>108</v>
      </c>
      <c r="V196" s="9" t="s">
        <v>2006</v>
      </c>
      <c r="W196" s="9"/>
      <c r="X196" s="9"/>
      <c r="Y196" s="9">
        <v>1</v>
      </c>
      <c r="Z196" s="9">
        <v>1</v>
      </c>
      <c r="AA196" s="9">
        <v>1</v>
      </c>
      <c r="AB196" s="9"/>
      <c r="AC196" s="9"/>
      <c r="AD196" s="9"/>
      <c r="AE196" s="9"/>
      <c r="AF196" s="9"/>
      <c r="AG196" s="9"/>
      <c r="AI196" s="9" t="s">
        <v>110</v>
      </c>
      <c r="AJ196" s="2">
        <v>0</v>
      </c>
      <c r="AL196" s="2">
        <v>1</v>
      </c>
      <c r="AM196" s="9"/>
      <c r="AN196" s="9">
        <v>1</v>
      </c>
      <c r="AO196" s="9"/>
      <c r="AP196" s="9"/>
      <c r="AQ196" s="9"/>
      <c r="AR196" s="9"/>
      <c r="AS196" s="9">
        <v>1</v>
      </c>
      <c r="AT196" s="9"/>
      <c r="AU196" s="9" t="s">
        <v>1933</v>
      </c>
      <c r="AV196" s="9" t="s">
        <v>565</v>
      </c>
      <c r="AW196" s="9"/>
      <c r="AX196" s="9" t="s">
        <v>588</v>
      </c>
      <c r="AY196" s="9" t="s">
        <v>2400</v>
      </c>
      <c r="BB196" s="9"/>
      <c r="BC196" s="9"/>
      <c r="BD196" s="9"/>
      <c r="BE196" s="9"/>
      <c r="BF196" s="9"/>
      <c r="BG196" s="9" t="s">
        <v>1732</v>
      </c>
      <c r="BH196" s="9"/>
      <c r="BI196" s="9"/>
      <c r="BJ196" s="9" t="s">
        <v>61</v>
      </c>
      <c r="BK196" s="9" t="s">
        <v>1848</v>
      </c>
      <c r="BL196" s="9"/>
      <c r="BM196" s="9"/>
      <c r="BN196" s="9"/>
      <c r="BO196" s="9"/>
      <c r="BP196" s="9"/>
      <c r="BQ196" s="9"/>
      <c r="BR196" s="9" t="s">
        <v>589</v>
      </c>
      <c r="BS196" s="16" t="s">
        <v>590</v>
      </c>
      <c r="BT196" s="9"/>
      <c r="BU196" s="9"/>
      <c r="BV196" s="9"/>
      <c r="BW196" s="9" t="s">
        <v>136</v>
      </c>
      <c r="BX196" s="9"/>
      <c r="BY196" s="9"/>
      <c r="BZ196" s="9"/>
      <c r="CA196" s="9" t="s">
        <v>37</v>
      </c>
      <c r="CB196" s="9"/>
      <c r="CC196" s="9" t="s">
        <v>37</v>
      </c>
      <c r="CD196" s="9">
        <v>1</v>
      </c>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c r="DL196" s="9"/>
      <c r="DM196" s="9"/>
    </row>
    <row r="197" spans="1:117" s="2" customFormat="1" ht="18.600000000000001" customHeight="1">
      <c r="A197" s="2" t="s">
        <v>576</v>
      </c>
      <c r="B197" s="2" t="s">
        <v>575</v>
      </c>
      <c r="C197" s="2" t="s">
        <v>576</v>
      </c>
      <c r="D197" s="2">
        <v>2016</v>
      </c>
      <c r="E197" s="2" t="s">
        <v>2</v>
      </c>
      <c r="F197" s="2" t="s">
        <v>577</v>
      </c>
      <c r="G197" s="2" t="s">
        <v>221</v>
      </c>
      <c r="H197" s="2" t="s">
        <v>578</v>
      </c>
      <c r="I197" s="2" t="s">
        <v>22</v>
      </c>
      <c r="J197" s="2" t="s">
        <v>288</v>
      </c>
      <c r="K197" s="2">
        <v>144</v>
      </c>
      <c r="L197" s="2" t="s">
        <v>24</v>
      </c>
      <c r="M197" s="2" t="s">
        <v>42</v>
      </c>
      <c r="O197" s="2" t="s">
        <v>9</v>
      </c>
      <c r="P197" s="2" t="s">
        <v>298</v>
      </c>
      <c r="R197" s="2" t="s">
        <v>10</v>
      </c>
      <c r="T197" s="2" t="s">
        <v>11</v>
      </c>
      <c r="U197" s="2" t="s">
        <v>29</v>
      </c>
      <c r="V197" s="2" t="s">
        <v>1824</v>
      </c>
      <c r="W197" s="2">
        <v>1</v>
      </c>
      <c r="Y197" s="2">
        <v>1</v>
      </c>
      <c r="AI197" s="2" t="s">
        <v>579</v>
      </c>
      <c r="AK197" s="2">
        <v>1</v>
      </c>
      <c r="AM197" s="2">
        <v>1</v>
      </c>
      <c r="AX197" s="2" t="s">
        <v>2089</v>
      </c>
      <c r="BG197" s="2" t="s">
        <v>48</v>
      </c>
      <c r="BJ197" s="2" t="s">
        <v>7</v>
      </c>
      <c r="BK197" s="2" t="s">
        <v>7</v>
      </c>
      <c r="BL197" s="2" t="s">
        <v>1898</v>
      </c>
      <c r="BQ197" s="2" t="s">
        <v>580</v>
      </c>
      <c r="BR197" s="2" t="s">
        <v>2360</v>
      </c>
      <c r="BS197" s="2" t="e">
        <f>- cooperatives should also be encouraged to establish A credit and saving unit in their internal structure which motivates member farmers to save and then deliver them the loan when the need arises.
-findings stress the need to design strategies to improve the functioning of cooperatives through developing financial power, and the competency of the members and management personnel.</f>
        <v>#NAME?</v>
      </c>
      <c r="BT197" s="2" t="s">
        <v>14</v>
      </c>
      <c r="BU197" s="2" t="s">
        <v>14</v>
      </c>
      <c r="BV197" s="2" t="s">
        <v>14</v>
      </c>
      <c r="BW197" s="2" t="s">
        <v>136</v>
      </c>
      <c r="BX197" s="2" t="s">
        <v>581</v>
      </c>
      <c r="BY197" s="2" t="s">
        <v>14</v>
      </c>
      <c r="BZ197" s="2" t="s">
        <v>582</v>
      </c>
      <c r="CA197" s="2" t="s">
        <v>37</v>
      </c>
      <c r="CC197" s="2" t="s">
        <v>37</v>
      </c>
      <c r="CD197" s="2">
        <v>1</v>
      </c>
    </row>
    <row r="198" spans="1:117" s="2" customFormat="1" ht="18.600000000000001" customHeight="1">
      <c r="A198" s="2" t="s">
        <v>641</v>
      </c>
      <c r="B198" s="2" t="s">
        <v>640</v>
      </c>
      <c r="C198" s="2" t="s">
        <v>641</v>
      </c>
      <c r="D198" s="2">
        <v>2013</v>
      </c>
      <c r="E198" s="2" t="s">
        <v>2</v>
      </c>
      <c r="F198" s="2" t="s">
        <v>642</v>
      </c>
      <c r="G198" s="2" t="s">
        <v>39</v>
      </c>
      <c r="H198" s="2" t="s">
        <v>643</v>
      </c>
      <c r="I198" s="2" t="s">
        <v>59</v>
      </c>
      <c r="J198" s="2" t="s">
        <v>95</v>
      </c>
      <c r="K198" s="2">
        <v>150</v>
      </c>
      <c r="L198" s="2" t="s">
        <v>24</v>
      </c>
      <c r="M198" s="2" t="s">
        <v>8</v>
      </c>
      <c r="O198" s="2" t="s">
        <v>246</v>
      </c>
      <c r="Q198" s="2" t="s">
        <v>137</v>
      </c>
      <c r="R198" s="2" t="s">
        <v>138</v>
      </c>
      <c r="T198" s="2" t="s">
        <v>11</v>
      </c>
      <c r="U198" s="2" t="s">
        <v>45</v>
      </c>
      <c r="V198" s="2" t="s">
        <v>2040</v>
      </c>
      <c r="Y198" s="2">
        <v>1</v>
      </c>
      <c r="Z198" s="2">
        <v>1</v>
      </c>
      <c r="AI198" s="2" t="s">
        <v>1918</v>
      </c>
      <c r="AM198" s="2">
        <v>1</v>
      </c>
      <c r="AP198" s="2">
        <v>1</v>
      </c>
      <c r="BC198" s="2" t="s">
        <v>1754</v>
      </c>
      <c r="BG198" s="2" t="s">
        <v>1739</v>
      </c>
      <c r="BJ198" s="2" t="s">
        <v>7</v>
      </c>
      <c r="BK198" s="2" t="s">
        <v>1865</v>
      </c>
      <c r="BQ198" s="2" t="s">
        <v>644</v>
      </c>
      <c r="BV198" s="2" t="s">
        <v>15</v>
      </c>
      <c r="BZ198" s="2" t="s">
        <v>37</v>
      </c>
      <c r="CB198" s="2" t="s">
        <v>37</v>
      </c>
      <c r="CD198" s="2">
        <v>1</v>
      </c>
    </row>
    <row r="199" spans="1:117" s="2" customFormat="1" ht="18.600000000000001" customHeight="1">
      <c r="A199" s="2" t="s">
        <v>1325</v>
      </c>
      <c r="B199" s="12" t="s">
        <v>1324</v>
      </c>
      <c r="C199" s="2" t="s">
        <v>1325</v>
      </c>
      <c r="D199" s="2">
        <v>2012</v>
      </c>
      <c r="E199" s="2" t="s">
        <v>2</v>
      </c>
      <c r="F199" s="2" t="s">
        <v>1326</v>
      </c>
      <c r="G199" s="2" t="s">
        <v>93</v>
      </c>
      <c r="H199" s="2" t="s">
        <v>932</v>
      </c>
      <c r="I199" s="2" t="s">
        <v>80</v>
      </c>
      <c r="J199" s="2" t="s">
        <v>720</v>
      </c>
      <c r="K199" s="2">
        <v>120</v>
      </c>
      <c r="M199" s="2" t="s">
        <v>234</v>
      </c>
      <c r="O199" s="2" t="s">
        <v>82</v>
      </c>
      <c r="P199" s="2" t="s">
        <v>223</v>
      </c>
      <c r="R199" s="2" t="s">
        <v>2227</v>
      </c>
      <c r="T199" s="2" t="s">
        <v>11</v>
      </c>
      <c r="U199" s="2" t="s">
        <v>172</v>
      </c>
      <c r="V199" s="2" t="s">
        <v>2052</v>
      </c>
      <c r="AD199" s="2">
        <v>1</v>
      </c>
      <c r="AE199" s="2">
        <v>1</v>
      </c>
      <c r="AI199" s="2" t="s">
        <v>30</v>
      </c>
      <c r="AP199" s="2">
        <v>1</v>
      </c>
      <c r="AS199" s="2">
        <v>1</v>
      </c>
      <c r="AU199" s="2" t="s">
        <v>1933</v>
      </c>
      <c r="AV199" s="2" t="s">
        <v>935</v>
      </c>
      <c r="AX199" s="2" t="s">
        <v>1921</v>
      </c>
      <c r="BB199" s="2" t="s">
        <v>936</v>
      </c>
      <c r="BG199" s="2" t="s">
        <v>754</v>
      </c>
      <c r="BJ199" s="2" t="s">
        <v>61</v>
      </c>
      <c r="BK199" s="2" t="s">
        <v>1848</v>
      </c>
      <c r="BR199" s="2" t="s">
        <v>937</v>
      </c>
      <c r="BT199" s="2" t="s">
        <v>938</v>
      </c>
      <c r="BU199" s="2" t="s">
        <v>939</v>
      </c>
      <c r="BW199" s="2" t="s">
        <v>136</v>
      </c>
      <c r="BX199" s="2" t="s">
        <v>14</v>
      </c>
      <c r="BY199" s="2" t="s">
        <v>14</v>
      </c>
      <c r="BZ199" s="2" t="s">
        <v>940</v>
      </c>
      <c r="CA199" s="2" t="s">
        <v>37</v>
      </c>
      <c r="CC199" s="2" t="s">
        <v>37</v>
      </c>
      <c r="CD199" s="2">
        <v>1</v>
      </c>
    </row>
    <row r="200" spans="1:117" s="2" customFormat="1" ht="18.600000000000001" customHeight="1">
      <c r="A200" s="2" t="s">
        <v>1325</v>
      </c>
      <c r="B200" s="2" t="s">
        <v>1324</v>
      </c>
      <c r="C200" s="2" t="s">
        <v>1325</v>
      </c>
      <c r="D200" s="2">
        <v>2012</v>
      </c>
      <c r="E200" s="2" t="s">
        <v>2</v>
      </c>
      <c r="F200" s="2" t="s">
        <v>1326</v>
      </c>
      <c r="G200" s="2" t="s">
        <v>93</v>
      </c>
      <c r="H200" s="2" t="s">
        <v>1327</v>
      </c>
      <c r="I200" s="2" t="s">
        <v>59</v>
      </c>
      <c r="J200" s="2" t="s">
        <v>95</v>
      </c>
      <c r="K200" s="2">
        <v>160</v>
      </c>
      <c r="L200" s="2" t="s">
        <v>24</v>
      </c>
      <c r="M200" s="2" t="s">
        <v>42</v>
      </c>
      <c r="O200" s="2" t="s">
        <v>9</v>
      </c>
      <c r="P200" s="2" t="s">
        <v>298</v>
      </c>
      <c r="R200" s="2" t="s">
        <v>10</v>
      </c>
      <c r="T200" s="2" t="s">
        <v>11</v>
      </c>
      <c r="U200" s="2" t="s">
        <v>172</v>
      </c>
      <c r="V200" s="2" t="s">
        <v>1812</v>
      </c>
      <c r="X200" s="2">
        <v>1</v>
      </c>
      <c r="Y200" s="9">
        <v>1</v>
      </c>
      <c r="Z200" s="2">
        <v>1</v>
      </c>
      <c r="AI200" s="2" t="s">
        <v>579</v>
      </c>
      <c r="AK200" s="2">
        <v>1</v>
      </c>
      <c r="AM200" s="9">
        <v>1</v>
      </c>
      <c r="AX200" s="2" t="s">
        <v>1328</v>
      </c>
      <c r="BJ200" s="2" t="s">
        <v>7</v>
      </c>
      <c r="BK200" s="2" t="s">
        <v>1848</v>
      </c>
      <c r="BR200" s="2" t="s">
        <v>1329</v>
      </c>
      <c r="BW200" s="2" t="s">
        <v>15</v>
      </c>
      <c r="CA200" s="2" t="s">
        <v>37</v>
      </c>
      <c r="CC200" s="2" t="s">
        <v>37</v>
      </c>
      <c r="CD200" s="2">
        <v>1</v>
      </c>
    </row>
    <row r="201" spans="1:117" s="2" customFormat="1" ht="18.600000000000001" customHeight="1">
      <c r="A201" s="2" t="s">
        <v>1059</v>
      </c>
      <c r="B201" s="2" t="s">
        <v>1058</v>
      </c>
      <c r="C201" s="2" t="s">
        <v>1059</v>
      </c>
      <c r="D201" s="2">
        <v>2017</v>
      </c>
      <c r="E201" s="2" t="s">
        <v>77</v>
      </c>
      <c r="F201" s="2" t="s">
        <v>1060</v>
      </c>
      <c r="G201" s="2" t="s">
        <v>39</v>
      </c>
      <c r="H201" s="2" t="s">
        <v>997</v>
      </c>
      <c r="I201" s="2" t="s">
        <v>5</v>
      </c>
      <c r="J201" s="2" t="s">
        <v>41</v>
      </c>
      <c r="L201" s="2" t="s">
        <v>7</v>
      </c>
      <c r="M201" s="2" t="s">
        <v>42</v>
      </c>
      <c r="O201" s="2" t="s">
        <v>9</v>
      </c>
      <c r="P201" s="2" t="s">
        <v>72</v>
      </c>
      <c r="R201" s="2" t="s">
        <v>10</v>
      </c>
      <c r="S201" s="2" t="s">
        <v>357</v>
      </c>
      <c r="T201" s="2" t="s">
        <v>11</v>
      </c>
      <c r="V201" s="2" t="s">
        <v>145</v>
      </c>
      <c r="X201" s="2">
        <v>1</v>
      </c>
      <c r="Y201" s="2">
        <v>1</v>
      </c>
      <c r="AA201" s="2">
        <v>1</v>
      </c>
      <c r="AI201" s="2" t="s">
        <v>1998</v>
      </c>
      <c r="AJ201" s="2">
        <v>1</v>
      </c>
      <c r="AL201" s="2">
        <v>1</v>
      </c>
      <c r="AO201" s="2">
        <v>1</v>
      </c>
      <c r="BG201" s="2" t="s">
        <v>1728</v>
      </c>
      <c r="BJ201" s="9" t="s">
        <v>7</v>
      </c>
      <c r="BK201" s="9" t="s">
        <v>1865</v>
      </c>
      <c r="BQ201" s="2" t="s">
        <v>1061</v>
      </c>
      <c r="BR201" s="2" t="s">
        <v>1062</v>
      </c>
      <c r="BS201" s="2" t="s">
        <v>14</v>
      </c>
      <c r="BT201" s="2" t="s">
        <v>14</v>
      </c>
      <c r="BU201" s="2" t="s">
        <v>14</v>
      </c>
      <c r="BV201" s="2" t="s">
        <v>15</v>
      </c>
      <c r="BW201" s="2" t="s">
        <v>1063</v>
      </c>
      <c r="BX201" s="2" t="s">
        <v>14</v>
      </c>
      <c r="BY201" s="2" t="s">
        <v>1064</v>
      </c>
      <c r="BZ201" s="2" t="s">
        <v>37</v>
      </c>
      <c r="CB201" s="2" t="s">
        <v>37</v>
      </c>
      <c r="CD201" s="2">
        <v>1</v>
      </c>
    </row>
    <row r="202" spans="1:117" s="2" customFormat="1" ht="18.600000000000001" customHeight="1">
      <c r="A202" s="2" t="s">
        <v>2261</v>
      </c>
      <c r="B202" s="2" t="s">
        <v>2262</v>
      </c>
      <c r="C202" s="2" t="s">
        <v>2261</v>
      </c>
      <c r="D202" s="2">
        <v>2016</v>
      </c>
      <c r="E202" s="2" t="s">
        <v>2202</v>
      </c>
      <c r="F202" s="2" t="s">
        <v>1060</v>
      </c>
      <c r="G202" s="2" t="s">
        <v>39</v>
      </c>
      <c r="I202" s="2" t="s">
        <v>5</v>
      </c>
      <c r="J202" s="2" t="s">
        <v>6</v>
      </c>
      <c r="K202" s="2">
        <v>18</v>
      </c>
      <c r="L202" s="2" t="s">
        <v>7</v>
      </c>
      <c r="M202" s="2" t="s">
        <v>81</v>
      </c>
      <c r="O202" s="2" t="s">
        <v>116</v>
      </c>
      <c r="R202" s="2" t="s">
        <v>2249</v>
      </c>
      <c r="T202" s="2" t="s">
        <v>28</v>
      </c>
      <c r="U202" s="2" t="s">
        <v>172</v>
      </c>
      <c r="V202" s="2" t="s">
        <v>1819</v>
      </c>
      <c r="Z202" s="9">
        <v>1</v>
      </c>
      <c r="AD202" s="2">
        <v>1</v>
      </c>
      <c r="AI202" s="2" t="s">
        <v>47</v>
      </c>
      <c r="AJ202" s="9">
        <v>1</v>
      </c>
      <c r="AS202" s="9"/>
      <c r="BD202" s="2" t="s">
        <v>1755</v>
      </c>
      <c r="BG202" s="2" t="s">
        <v>413</v>
      </c>
      <c r="BJ202" s="2" t="s">
        <v>7</v>
      </c>
      <c r="BK202" s="2" t="s">
        <v>1865</v>
      </c>
      <c r="BQ202" s="2" t="s">
        <v>1377</v>
      </c>
      <c r="BR202" s="2" t="s">
        <v>1378</v>
      </c>
      <c r="BS202" s="2" t="s">
        <v>1379</v>
      </c>
      <c r="BT202" s="2" t="s">
        <v>1380</v>
      </c>
      <c r="BV202" s="2" t="s">
        <v>15</v>
      </c>
      <c r="BW202" s="2" t="s">
        <v>1381</v>
      </c>
      <c r="BX202" s="2" t="s">
        <v>14</v>
      </c>
      <c r="BY202" s="2" t="s">
        <v>1382</v>
      </c>
      <c r="BZ202" s="2" t="s">
        <v>37</v>
      </c>
      <c r="CB202" s="2" t="s">
        <v>16</v>
      </c>
      <c r="CD202" s="2">
        <v>2</v>
      </c>
    </row>
    <row r="203" spans="1:117" s="2" customFormat="1" ht="18.600000000000001" customHeight="1">
      <c r="A203" s="2" t="s">
        <v>961</v>
      </c>
      <c r="B203" s="2" t="s">
        <v>960</v>
      </c>
      <c r="C203" s="2" t="s">
        <v>961</v>
      </c>
      <c r="D203" s="2">
        <v>2015</v>
      </c>
      <c r="E203" s="2" t="s">
        <v>2</v>
      </c>
      <c r="F203" s="2" t="s">
        <v>962</v>
      </c>
      <c r="G203" s="2" t="s">
        <v>39</v>
      </c>
      <c r="H203" s="2" t="s">
        <v>963</v>
      </c>
      <c r="I203" s="2" t="s">
        <v>59</v>
      </c>
      <c r="J203" s="2" t="s">
        <v>60</v>
      </c>
      <c r="K203" s="2">
        <v>100</v>
      </c>
      <c r="L203" s="2" t="s">
        <v>203</v>
      </c>
      <c r="M203" s="2" t="s">
        <v>8</v>
      </c>
      <c r="O203" s="2" t="s">
        <v>246</v>
      </c>
      <c r="P203" s="2" t="s">
        <v>72</v>
      </c>
      <c r="Q203" s="2" t="s">
        <v>137</v>
      </c>
      <c r="R203" s="2" t="s">
        <v>138</v>
      </c>
      <c r="T203" s="2" t="s">
        <v>11</v>
      </c>
      <c r="U203" s="2" t="s">
        <v>29</v>
      </c>
      <c r="V203" s="2" t="s">
        <v>514</v>
      </c>
      <c r="X203" s="2">
        <v>1</v>
      </c>
      <c r="AI203" s="2" t="s">
        <v>349</v>
      </c>
      <c r="AN203" s="2">
        <v>1</v>
      </c>
      <c r="AY203" s="2" t="s">
        <v>964</v>
      </c>
      <c r="BJ203" s="2" t="s">
        <v>7</v>
      </c>
      <c r="BK203" s="2" t="s">
        <v>24</v>
      </c>
      <c r="BQ203" s="2" t="s">
        <v>965</v>
      </c>
      <c r="BY203" s="2" t="s">
        <v>966</v>
      </c>
      <c r="BZ203" s="2" t="s">
        <v>37</v>
      </c>
      <c r="CB203" s="2" t="s">
        <v>37</v>
      </c>
      <c r="CD203" s="2">
        <v>1</v>
      </c>
    </row>
    <row r="204" spans="1:117" s="2" customFormat="1" ht="18.600000000000001" customHeight="1">
      <c r="A204" s="2" t="s">
        <v>802</v>
      </c>
      <c r="B204" s="2" t="s">
        <v>801</v>
      </c>
      <c r="C204" s="2" t="s">
        <v>802</v>
      </c>
      <c r="D204" s="2">
        <v>2018</v>
      </c>
      <c r="E204" s="2" t="s">
        <v>2</v>
      </c>
      <c r="F204" s="2" t="s">
        <v>803</v>
      </c>
      <c r="G204" s="2" t="s">
        <v>188</v>
      </c>
      <c r="H204" s="2" t="s">
        <v>804</v>
      </c>
      <c r="I204" s="2" t="s">
        <v>22</v>
      </c>
      <c r="J204" s="2" t="s">
        <v>23</v>
      </c>
      <c r="K204" s="2">
        <v>984</v>
      </c>
      <c r="L204" s="2" t="s">
        <v>24</v>
      </c>
      <c r="M204" s="2" t="s">
        <v>42</v>
      </c>
      <c r="O204" s="2" t="s">
        <v>9</v>
      </c>
      <c r="R204" s="2" t="s">
        <v>98</v>
      </c>
      <c r="T204" s="2" t="s">
        <v>11</v>
      </c>
      <c r="U204" s="2" t="s">
        <v>29</v>
      </c>
      <c r="V204" s="2" t="s">
        <v>2015</v>
      </c>
      <c r="W204" s="2">
        <v>1</v>
      </c>
      <c r="X204" s="2">
        <v>1</v>
      </c>
      <c r="AA204" s="2">
        <v>0</v>
      </c>
      <c r="AD204" s="2">
        <v>1</v>
      </c>
      <c r="AI204" s="2" t="s">
        <v>806</v>
      </c>
      <c r="AM204" s="2">
        <v>1</v>
      </c>
      <c r="AW204" s="2" t="s">
        <v>805</v>
      </c>
      <c r="BB204" s="2" t="s">
        <v>807</v>
      </c>
      <c r="BC204" s="2" t="s">
        <v>1754</v>
      </c>
      <c r="BF204" s="2" t="s">
        <v>1756</v>
      </c>
      <c r="BG204" s="2" t="s">
        <v>48</v>
      </c>
      <c r="BJ204" s="2" t="s">
        <v>7</v>
      </c>
      <c r="BK204" s="2" t="s">
        <v>24</v>
      </c>
      <c r="BQ204" s="2" t="s">
        <v>808</v>
      </c>
      <c r="BR204" s="2" t="s">
        <v>809</v>
      </c>
      <c r="BS204" s="11" t="s">
        <v>810</v>
      </c>
      <c r="BT204" s="2" t="s">
        <v>14</v>
      </c>
      <c r="BU204" s="2" t="s">
        <v>14</v>
      </c>
      <c r="BV204" s="2" t="s">
        <v>14</v>
      </c>
      <c r="BW204" s="2" t="s">
        <v>15</v>
      </c>
      <c r="BX204" s="2" t="s">
        <v>811</v>
      </c>
      <c r="BY204" s="2" t="s">
        <v>14</v>
      </c>
      <c r="BZ204" s="2" t="s">
        <v>812</v>
      </c>
      <c r="CA204" s="2" t="s">
        <v>37</v>
      </c>
      <c r="CC204" s="2" t="s">
        <v>37</v>
      </c>
      <c r="CD204" s="2">
        <v>1</v>
      </c>
    </row>
    <row r="205" spans="1:117" s="2" customFormat="1" ht="18.600000000000001" customHeight="1">
      <c r="A205" s="2" t="s">
        <v>2127</v>
      </c>
      <c r="B205" s="2" t="s">
        <v>375</v>
      </c>
      <c r="C205" s="2" t="s">
        <v>376</v>
      </c>
      <c r="D205" s="2">
        <v>2013</v>
      </c>
      <c r="E205" s="2" t="s">
        <v>2</v>
      </c>
      <c r="F205" s="2" t="s">
        <v>377</v>
      </c>
      <c r="G205" s="2" t="s">
        <v>39</v>
      </c>
      <c r="H205" s="2" t="s">
        <v>378</v>
      </c>
      <c r="I205" s="2" t="s">
        <v>5</v>
      </c>
      <c r="J205" s="2" t="s">
        <v>95</v>
      </c>
      <c r="K205" s="2">
        <v>120</v>
      </c>
      <c r="L205" s="2" t="s">
        <v>24</v>
      </c>
      <c r="M205" s="2" t="s">
        <v>81</v>
      </c>
      <c r="O205" s="2" t="s">
        <v>116</v>
      </c>
      <c r="R205" s="2" t="s">
        <v>44</v>
      </c>
      <c r="T205" s="2" t="s">
        <v>28</v>
      </c>
      <c r="U205" s="2" t="s">
        <v>29</v>
      </c>
      <c r="V205" s="2" t="s">
        <v>1758</v>
      </c>
      <c r="AA205" s="2">
        <v>1</v>
      </c>
      <c r="AH205" s="2">
        <v>1</v>
      </c>
      <c r="AI205" s="2" t="s">
        <v>2070</v>
      </c>
      <c r="AM205" s="9">
        <v>1</v>
      </c>
      <c r="AQ205" s="2">
        <v>1</v>
      </c>
      <c r="AV205" s="2" t="s">
        <v>25</v>
      </c>
      <c r="AY205" s="2" t="s">
        <v>14</v>
      </c>
      <c r="BB205" s="2" t="s">
        <v>14</v>
      </c>
      <c r="BE205" s="2" t="s">
        <v>1756</v>
      </c>
      <c r="BG205" s="2" t="s">
        <v>380</v>
      </c>
      <c r="BJ205" s="2" t="s">
        <v>61</v>
      </c>
      <c r="BK205" s="2" t="s">
        <v>1848</v>
      </c>
      <c r="BQ205" s="2" t="s">
        <v>14</v>
      </c>
      <c r="BR205" s="2" t="s">
        <v>381</v>
      </c>
      <c r="BS205" s="2" t="s">
        <v>14</v>
      </c>
      <c r="BT205" s="2" t="s">
        <v>14</v>
      </c>
      <c r="BU205" s="2" t="s">
        <v>14</v>
      </c>
      <c r="BV205" s="2" t="s">
        <v>15</v>
      </c>
      <c r="BW205" s="2" t="s">
        <v>382</v>
      </c>
      <c r="BX205" s="2" t="s">
        <v>14</v>
      </c>
      <c r="BY205" s="2" t="s">
        <v>383</v>
      </c>
      <c r="BZ205" s="2" t="s">
        <v>54</v>
      </c>
      <c r="CB205" s="2" t="s">
        <v>54</v>
      </c>
      <c r="CD205" s="2">
        <v>3</v>
      </c>
    </row>
    <row r="206" spans="1:117" s="2" customFormat="1" ht="18.600000000000001" customHeight="1">
      <c r="A206" s="2" t="s">
        <v>790</v>
      </c>
      <c r="B206" s="2" t="s">
        <v>789</v>
      </c>
      <c r="C206" s="2" t="s">
        <v>790</v>
      </c>
      <c r="D206" s="2">
        <v>2013</v>
      </c>
      <c r="E206" s="2" t="s">
        <v>2</v>
      </c>
      <c r="F206" s="2" t="s">
        <v>791</v>
      </c>
      <c r="G206" s="2" t="s">
        <v>4</v>
      </c>
      <c r="I206" s="2" t="s">
        <v>5</v>
      </c>
      <c r="J206" s="2" t="s">
        <v>125</v>
      </c>
      <c r="K206" s="2">
        <v>54</v>
      </c>
      <c r="L206" s="2" t="s">
        <v>7</v>
      </c>
      <c r="M206" s="2" t="s">
        <v>42</v>
      </c>
      <c r="O206" s="2" t="s">
        <v>9</v>
      </c>
      <c r="P206" s="2" t="s">
        <v>97</v>
      </c>
      <c r="R206" s="2" t="s">
        <v>98</v>
      </c>
      <c r="T206" s="2" t="s">
        <v>11</v>
      </c>
      <c r="U206" s="2" t="s">
        <v>172</v>
      </c>
      <c r="V206" s="2" t="s">
        <v>792</v>
      </c>
      <c r="X206" s="2">
        <v>1</v>
      </c>
      <c r="Y206" s="2">
        <v>1</v>
      </c>
      <c r="Z206" s="2">
        <v>1</v>
      </c>
      <c r="AI206" s="2" t="s">
        <v>359</v>
      </c>
      <c r="AJ206" s="9">
        <v>1</v>
      </c>
      <c r="AQ206" s="2">
        <v>1</v>
      </c>
      <c r="AT206" s="2">
        <v>1</v>
      </c>
      <c r="AU206" s="2" t="s">
        <v>1932</v>
      </c>
      <c r="AV206" s="2" t="s">
        <v>1936</v>
      </c>
      <c r="BG206" s="2" t="s">
        <v>793</v>
      </c>
      <c r="BJ206" s="2" t="s">
        <v>7</v>
      </c>
      <c r="BK206" s="2" t="s">
        <v>136</v>
      </c>
      <c r="BQ206" s="2" t="s">
        <v>2401</v>
      </c>
      <c r="BR206" s="2" t="s">
        <v>2402</v>
      </c>
      <c r="BS206" s="2" t="e">
        <f>-building partnerships and relationship with fair trade organizations can provide farmers with A platform to leverage gain return on higher prices and social premium
-producer Association/ Dedicated fair trade organisations have played A significant role in promoting export diversification. Fairtrade has played A role interlinking smallholders to diversify away from low value into higher return activities</f>
        <v>#NAME?</v>
      </c>
      <c r="BT206" s="2" t="s">
        <v>14</v>
      </c>
      <c r="BU206" s="2" t="s">
        <v>14</v>
      </c>
      <c r="BW206" s="2" t="s">
        <v>15</v>
      </c>
      <c r="BX206" s="2" t="s">
        <v>14</v>
      </c>
      <c r="BY206" s="2" t="s">
        <v>14</v>
      </c>
      <c r="BZ206" s="2" t="s">
        <v>794</v>
      </c>
      <c r="CA206" s="2" t="s">
        <v>37</v>
      </c>
      <c r="CC206" s="2" t="s">
        <v>37</v>
      </c>
      <c r="CD206" s="2">
        <v>1</v>
      </c>
    </row>
    <row r="207" spans="1:117" s="2" customFormat="1" ht="22.5" customHeight="1">
      <c r="A207" s="12" t="s">
        <v>2135</v>
      </c>
      <c r="B207" s="2" t="s">
        <v>759</v>
      </c>
      <c r="D207" s="2">
        <v>2014</v>
      </c>
      <c r="E207" s="2" t="s">
        <v>2</v>
      </c>
      <c r="F207" s="2" t="s">
        <v>760</v>
      </c>
      <c r="G207" s="2" t="s">
        <v>179</v>
      </c>
      <c r="H207" s="2" t="s">
        <v>761</v>
      </c>
      <c r="I207" s="2" t="s">
        <v>59</v>
      </c>
      <c r="J207" s="2" t="s">
        <v>720</v>
      </c>
      <c r="K207" s="2">
        <v>90</v>
      </c>
      <c r="L207" s="2" t="s">
        <v>7</v>
      </c>
      <c r="M207" s="2" t="s">
        <v>762</v>
      </c>
      <c r="O207" s="2" t="s">
        <v>9</v>
      </c>
      <c r="P207" s="2" t="s">
        <v>72</v>
      </c>
      <c r="R207" s="2" t="s">
        <v>44</v>
      </c>
      <c r="T207" s="2" t="s">
        <v>28</v>
      </c>
      <c r="U207" s="2" t="s">
        <v>108</v>
      </c>
      <c r="V207" s="2" t="s">
        <v>763</v>
      </c>
      <c r="Z207" s="2">
        <v>1</v>
      </c>
      <c r="AA207" s="2">
        <v>1</v>
      </c>
      <c r="AI207" s="2" t="s">
        <v>47</v>
      </c>
      <c r="AJ207" s="9">
        <v>1</v>
      </c>
      <c r="AX207" s="2" t="s">
        <v>764</v>
      </c>
      <c r="BE207" s="2" t="s">
        <v>1756</v>
      </c>
      <c r="BG207" s="2" t="s">
        <v>101</v>
      </c>
      <c r="BJ207" s="2" t="s">
        <v>96</v>
      </c>
      <c r="BK207" s="2" t="s">
        <v>96</v>
      </c>
      <c r="BQ207" s="2" t="s">
        <v>2403</v>
      </c>
      <c r="BR207" s="2" t="s">
        <v>2404</v>
      </c>
      <c r="BX207" s="2" t="s">
        <v>2405</v>
      </c>
      <c r="BZ207" s="2" t="s">
        <v>765</v>
      </c>
      <c r="CA207" s="2" t="s">
        <v>37</v>
      </c>
      <c r="CC207" s="2" t="s">
        <v>37</v>
      </c>
      <c r="CD207" s="2">
        <v>1</v>
      </c>
    </row>
    <row r="208" spans="1:117" s="2" customFormat="1" ht="18.600000000000001" customHeight="1">
      <c r="A208" s="2" t="s">
        <v>1067</v>
      </c>
      <c r="B208" s="2" t="s">
        <v>1066</v>
      </c>
      <c r="C208" s="2" t="s">
        <v>1067</v>
      </c>
      <c r="D208" s="2">
        <v>2005</v>
      </c>
      <c r="E208" s="2" t="s">
        <v>736</v>
      </c>
      <c r="F208" s="2" t="s">
        <v>1068</v>
      </c>
      <c r="G208" s="2" t="s">
        <v>20</v>
      </c>
      <c r="H208" s="2" t="s">
        <v>1069</v>
      </c>
      <c r="I208" s="2" t="s">
        <v>5</v>
      </c>
      <c r="J208" s="2" t="s">
        <v>6</v>
      </c>
      <c r="L208" s="2" t="s">
        <v>7</v>
      </c>
      <c r="M208" s="2" t="s">
        <v>42</v>
      </c>
      <c r="O208" s="2" t="s">
        <v>116</v>
      </c>
      <c r="R208" s="2" t="s">
        <v>2251</v>
      </c>
      <c r="T208" s="2" t="s">
        <v>11</v>
      </c>
      <c r="U208" s="2" t="s">
        <v>45</v>
      </c>
      <c r="V208" s="2" t="s">
        <v>2056</v>
      </c>
      <c r="AA208" s="2">
        <v>1</v>
      </c>
      <c r="AD208" s="2">
        <v>1</v>
      </c>
      <c r="AI208" s="2" t="s">
        <v>1070</v>
      </c>
      <c r="AO208" s="2">
        <v>1</v>
      </c>
      <c r="AS208" s="2">
        <v>1</v>
      </c>
      <c r="AU208" s="2" t="s">
        <v>1933</v>
      </c>
      <c r="AV208" s="2" t="s">
        <v>2111</v>
      </c>
      <c r="BG208" s="2" t="s">
        <v>1732</v>
      </c>
      <c r="BJ208" s="2" t="s">
        <v>61</v>
      </c>
      <c r="BK208" s="2" t="s">
        <v>24</v>
      </c>
      <c r="BL208" s="2" t="s">
        <v>1879</v>
      </c>
      <c r="BT208" s="2" t="s">
        <v>1071</v>
      </c>
      <c r="BV208" s="2" t="s">
        <v>1072</v>
      </c>
      <c r="BZ208" s="2" t="s">
        <v>1073</v>
      </c>
      <c r="CA208" s="2" t="s">
        <v>16</v>
      </c>
      <c r="CB208" s="2" t="s">
        <v>1074</v>
      </c>
      <c r="CC208" s="2" t="s">
        <v>16</v>
      </c>
      <c r="CD208" s="2">
        <v>3</v>
      </c>
    </row>
    <row r="209" spans="1:130" s="2" customFormat="1" ht="18.600000000000001" customHeight="1">
      <c r="A209" s="2" t="s">
        <v>1137</v>
      </c>
      <c r="B209" s="2" t="s">
        <v>1136</v>
      </c>
      <c r="C209" s="2" t="s">
        <v>1137</v>
      </c>
      <c r="D209" s="2">
        <v>2004</v>
      </c>
      <c r="E209" s="2" t="s">
        <v>2</v>
      </c>
      <c r="F209" s="2" t="s">
        <v>1138</v>
      </c>
      <c r="G209" s="2" t="s">
        <v>20</v>
      </c>
      <c r="H209" s="2" t="s">
        <v>1139</v>
      </c>
      <c r="I209" s="2" t="s">
        <v>5</v>
      </c>
      <c r="J209" s="2" t="s">
        <v>6</v>
      </c>
      <c r="L209" s="2" t="s">
        <v>7</v>
      </c>
      <c r="M209" s="2" t="s">
        <v>25</v>
      </c>
      <c r="O209" s="2" t="s">
        <v>27</v>
      </c>
      <c r="R209" s="2" t="s">
        <v>2251</v>
      </c>
      <c r="T209" s="2" t="s">
        <v>11</v>
      </c>
      <c r="V209" s="2" t="s">
        <v>2055</v>
      </c>
      <c r="Z209" s="2">
        <v>1</v>
      </c>
      <c r="AC209" s="2">
        <v>1</v>
      </c>
      <c r="AD209" s="2">
        <v>1</v>
      </c>
      <c r="AI209" s="2" t="s">
        <v>30</v>
      </c>
      <c r="AP209" s="2">
        <v>1</v>
      </c>
      <c r="AX209" s="2" t="s">
        <v>1919</v>
      </c>
      <c r="BC209" s="2" t="s">
        <v>1754</v>
      </c>
      <c r="BG209" s="2" t="s">
        <v>1729</v>
      </c>
      <c r="BJ209" s="2" t="s">
        <v>7</v>
      </c>
      <c r="BK209" s="2" t="s">
        <v>24</v>
      </c>
      <c r="BQ209" s="2" t="s">
        <v>1140</v>
      </c>
      <c r="BR209" s="2" t="s">
        <v>1141</v>
      </c>
      <c r="BS209" s="2" t="e">
        <f>-the major weaknesses of the local rights and challenges that external Interventions should focus on are local rights that are not necessarily gender sensitive</f>
        <v>#NAME?</v>
      </c>
      <c r="BT209" s="2" t="s">
        <v>1142</v>
      </c>
      <c r="BU209" s="2" t="s">
        <v>1143</v>
      </c>
      <c r="BV209" s="2" t="e">
        <f>-the paper recommends that the formal and informal institutions should be amalgamated to bring forth A real Integrated water Resource management framework
-local water rights, local water rotations and local water User groups are widely in use and are more influential than the formal water rights</f>
        <v>#NAME?</v>
      </c>
      <c r="BW209" s="2" t="s">
        <v>15</v>
      </c>
      <c r="BX209" s="2" t="s">
        <v>14</v>
      </c>
      <c r="BY209" s="2" t="s">
        <v>14</v>
      </c>
      <c r="BZ209" s="2" t="s">
        <v>2406</v>
      </c>
      <c r="CA209" s="2" t="s">
        <v>37</v>
      </c>
      <c r="CC209" s="2" t="s">
        <v>37</v>
      </c>
      <c r="CD209" s="2">
        <v>1</v>
      </c>
      <c r="CX209" s="10"/>
      <c r="CY209" s="10"/>
      <c r="CZ209" s="10"/>
      <c r="DA209" s="10"/>
      <c r="DB209" s="10"/>
      <c r="DD209" s="10"/>
    </row>
    <row r="210" spans="1:130" s="2" customFormat="1" ht="18.600000000000001" customHeight="1">
      <c r="A210" s="2" t="s">
        <v>471</v>
      </c>
      <c r="B210" s="2" t="s">
        <v>470</v>
      </c>
      <c r="C210" s="2" t="s">
        <v>471</v>
      </c>
      <c r="D210" s="2">
        <v>2013</v>
      </c>
      <c r="E210" s="2" t="s">
        <v>230</v>
      </c>
      <c r="F210" s="2" t="s">
        <v>472</v>
      </c>
      <c r="G210" s="2" t="s">
        <v>20</v>
      </c>
      <c r="I210" s="2" t="s">
        <v>59</v>
      </c>
      <c r="J210" s="2" t="s">
        <v>95</v>
      </c>
      <c r="K210" s="2">
        <v>120</v>
      </c>
      <c r="L210" s="2" t="s">
        <v>473</v>
      </c>
      <c r="M210" s="2" t="s">
        <v>474</v>
      </c>
      <c r="O210" s="2" t="s">
        <v>9</v>
      </c>
      <c r="P210" s="2" t="s">
        <v>298</v>
      </c>
      <c r="R210" s="2" t="s">
        <v>259</v>
      </c>
      <c r="T210" s="2" t="s">
        <v>11</v>
      </c>
      <c r="U210" s="2" t="s">
        <v>108</v>
      </c>
      <c r="V210" s="2" t="s">
        <v>2046</v>
      </c>
      <c r="AA210" s="2">
        <v>1</v>
      </c>
      <c r="AH210" s="2">
        <v>1</v>
      </c>
      <c r="AI210" s="2" t="s">
        <v>1923</v>
      </c>
      <c r="AN210" s="2">
        <v>1</v>
      </c>
      <c r="AQ210" s="2">
        <v>1</v>
      </c>
      <c r="AS210" s="2">
        <v>1</v>
      </c>
      <c r="AU210" s="2" t="s">
        <v>1944</v>
      </c>
      <c r="AV210" s="22" t="s">
        <v>1943</v>
      </c>
      <c r="AX210" s="2" t="s">
        <v>476</v>
      </c>
      <c r="BJ210" s="2" t="s">
        <v>61</v>
      </c>
      <c r="BK210" s="2" t="s">
        <v>1848</v>
      </c>
      <c r="BL210" s="2" t="s">
        <v>1855</v>
      </c>
      <c r="BM210" s="2" t="s">
        <v>1854</v>
      </c>
      <c r="BQ210" s="2" t="s">
        <v>477</v>
      </c>
      <c r="BR210" s="2" t="s">
        <v>478</v>
      </c>
      <c r="BW210" s="2" t="s">
        <v>15</v>
      </c>
      <c r="BX210" s="2" t="s">
        <v>479</v>
      </c>
      <c r="BZ210" s="2" t="s">
        <v>480</v>
      </c>
      <c r="CA210" s="2" t="s">
        <v>16</v>
      </c>
      <c r="CB210" s="2" t="s">
        <v>481</v>
      </c>
      <c r="CC210" s="2" t="s">
        <v>16</v>
      </c>
      <c r="CD210" s="2">
        <v>3</v>
      </c>
    </row>
    <row r="211" spans="1:130" s="2" customFormat="1" ht="18.600000000000001" customHeight="1">
      <c r="A211" s="2" t="s">
        <v>871</v>
      </c>
      <c r="B211" s="2" t="s">
        <v>1700</v>
      </c>
      <c r="C211" s="2" t="s">
        <v>871</v>
      </c>
      <c r="D211" s="2">
        <v>2017</v>
      </c>
      <c r="E211" s="2" t="s">
        <v>2</v>
      </c>
      <c r="F211" s="2" t="s">
        <v>872</v>
      </c>
      <c r="G211" s="2" t="s">
        <v>221</v>
      </c>
      <c r="H211" s="2" t="s">
        <v>873</v>
      </c>
      <c r="I211" s="2" t="s">
        <v>22</v>
      </c>
      <c r="J211" s="2" t="s">
        <v>23</v>
      </c>
      <c r="K211" s="2">
        <v>172</v>
      </c>
      <c r="O211" s="2" t="s">
        <v>116</v>
      </c>
      <c r="R211" s="2" t="s">
        <v>1909</v>
      </c>
      <c r="T211" s="2" t="s">
        <v>11</v>
      </c>
      <c r="V211" s="2" t="s">
        <v>2053</v>
      </c>
      <c r="AD211" s="2">
        <v>1</v>
      </c>
      <c r="AS211" s="2">
        <v>1</v>
      </c>
      <c r="AU211" s="2" t="s">
        <v>1933</v>
      </c>
      <c r="AV211" s="2" t="s">
        <v>127</v>
      </c>
      <c r="BB211" s="2" t="s">
        <v>874</v>
      </c>
      <c r="BC211" s="2" t="s">
        <v>1754</v>
      </c>
      <c r="BG211" s="2" t="s">
        <v>1721</v>
      </c>
      <c r="BJ211" s="2" t="s">
        <v>7</v>
      </c>
      <c r="BK211" s="2" t="s">
        <v>1848</v>
      </c>
      <c r="BM211" s="2" t="s">
        <v>1874</v>
      </c>
      <c r="BQ211" s="2" t="s">
        <v>875</v>
      </c>
      <c r="BR211" s="2" t="s">
        <v>876</v>
      </c>
      <c r="BT211" s="2" t="s">
        <v>877</v>
      </c>
      <c r="BU211" s="2" t="s">
        <v>878</v>
      </c>
      <c r="BV211" s="11" t="s">
        <v>879</v>
      </c>
      <c r="BW211" s="2" t="s">
        <v>15</v>
      </c>
      <c r="BX211" s="2" t="s">
        <v>880</v>
      </c>
      <c r="BY211" s="2" t="s">
        <v>14</v>
      </c>
      <c r="BZ211" s="2" t="s">
        <v>2407</v>
      </c>
      <c r="CA211" s="2" t="s">
        <v>37</v>
      </c>
      <c r="CC211" s="2" t="s">
        <v>37</v>
      </c>
      <c r="CD211" s="2">
        <v>1</v>
      </c>
    </row>
    <row r="212" spans="1:130" s="2" customFormat="1" ht="18.600000000000001" customHeight="1">
      <c r="A212" s="9" t="s">
        <v>2189</v>
      </c>
      <c r="B212" s="21" t="s">
        <v>2191</v>
      </c>
      <c r="C212" s="9" t="s">
        <v>2189</v>
      </c>
      <c r="D212" s="9">
        <v>2015</v>
      </c>
      <c r="E212" s="9" t="s">
        <v>2</v>
      </c>
      <c r="F212" s="9" t="s">
        <v>2190</v>
      </c>
      <c r="G212" s="9" t="s">
        <v>39</v>
      </c>
      <c r="H212" s="9" t="s">
        <v>1478</v>
      </c>
      <c r="I212" s="9" t="s">
        <v>59</v>
      </c>
      <c r="J212" s="9" t="s">
        <v>95</v>
      </c>
      <c r="K212" s="9">
        <v>168</v>
      </c>
      <c r="L212" s="9" t="s">
        <v>24</v>
      </c>
      <c r="M212" s="9" t="s">
        <v>107</v>
      </c>
      <c r="N212" s="9"/>
      <c r="O212" s="9" t="s">
        <v>82</v>
      </c>
      <c r="P212" s="9" t="s">
        <v>72</v>
      </c>
      <c r="Q212" s="9" t="s">
        <v>137</v>
      </c>
      <c r="R212" s="9" t="s">
        <v>138</v>
      </c>
      <c r="S212" s="9"/>
      <c r="T212" s="9" t="s">
        <v>11</v>
      </c>
      <c r="U212" s="9" t="s">
        <v>172</v>
      </c>
      <c r="V212" s="9" t="s">
        <v>462</v>
      </c>
      <c r="W212" s="9"/>
      <c r="X212" s="9">
        <v>1</v>
      </c>
      <c r="Y212" s="9">
        <v>1</v>
      </c>
      <c r="Z212" s="9"/>
      <c r="AA212" s="9"/>
      <c r="AB212" s="9"/>
      <c r="AC212" s="9"/>
      <c r="AD212" s="9"/>
      <c r="AE212" s="9"/>
      <c r="AF212" s="9"/>
      <c r="AG212" s="9"/>
      <c r="AI212" s="9" t="s">
        <v>1914</v>
      </c>
      <c r="AK212" s="2">
        <v>1</v>
      </c>
      <c r="AM212" s="9">
        <v>1</v>
      </c>
      <c r="AN212" s="9"/>
      <c r="AO212" s="9"/>
      <c r="AP212" s="9"/>
      <c r="AQ212" s="9"/>
      <c r="AR212" s="9"/>
      <c r="AS212" s="9"/>
      <c r="AT212" s="9"/>
      <c r="AU212" s="9"/>
      <c r="AV212" s="9"/>
      <c r="AW212" s="9"/>
      <c r="AX212" s="9"/>
      <c r="AY212" s="9"/>
      <c r="BB212" s="9" t="s">
        <v>1479</v>
      </c>
      <c r="BC212" s="9"/>
      <c r="BD212" s="9"/>
      <c r="BE212" s="9"/>
      <c r="BF212" s="9"/>
      <c r="BG212" s="9" t="s">
        <v>1749</v>
      </c>
      <c r="BH212" s="9"/>
      <c r="BI212" s="9"/>
      <c r="BJ212" s="9" t="s">
        <v>7</v>
      </c>
      <c r="BK212" s="9" t="s">
        <v>7</v>
      </c>
      <c r="BL212" s="9"/>
      <c r="BM212" s="9"/>
      <c r="BN212" s="9"/>
      <c r="BO212" s="9"/>
      <c r="BP212" s="9"/>
      <c r="BQ212" s="9" t="s">
        <v>1480</v>
      </c>
      <c r="BR212" s="9"/>
      <c r="BS212" s="9" t="s">
        <v>1481</v>
      </c>
      <c r="BT212" s="9"/>
      <c r="BU212" s="9"/>
      <c r="BV212" s="9" t="s">
        <v>136</v>
      </c>
      <c r="BW212" s="9"/>
      <c r="BX212" s="9"/>
      <c r="BY212" s="9"/>
      <c r="BZ212" s="9" t="s">
        <v>37</v>
      </c>
      <c r="CA212" s="9"/>
      <c r="CB212" s="9" t="s">
        <v>37</v>
      </c>
      <c r="CC212" s="9"/>
      <c r="CD212" s="9">
        <v>1</v>
      </c>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row>
    <row r="213" spans="1:130" s="2" customFormat="1" ht="18.600000000000001" customHeight="1">
      <c r="A213" s="9" t="s">
        <v>510</v>
      </c>
      <c r="B213" s="9" t="s">
        <v>509</v>
      </c>
      <c r="C213" s="9" t="s">
        <v>510</v>
      </c>
      <c r="D213" s="9">
        <v>2017</v>
      </c>
      <c r="E213" s="9" t="s">
        <v>2</v>
      </c>
      <c r="F213" s="9" t="s">
        <v>511</v>
      </c>
      <c r="G213" s="9" t="s">
        <v>221</v>
      </c>
      <c r="H213" s="9" t="s">
        <v>512</v>
      </c>
      <c r="I213" s="9" t="s">
        <v>59</v>
      </c>
      <c r="J213" s="9" t="s">
        <v>60</v>
      </c>
      <c r="K213" s="9">
        <v>154</v>
      </c>
      <c r="L213" s="9" t="s">
        <v>61</v>
      </c>
      <c r="M213" s="9" t="s">
        <v>25</v>
      </c>
      <c r="N213" s="9" t="s">
        <v>513</v>
      </c>
      <c r="O213" s="9" t="s">
        <v>27</v>
      </c>
      <c r="P213" s="9" t="s">
        <v>357</v>
      </c>
      <c r="Q213" s="9"/>
      <c r="R213" s="9" t="s">
        <v>1699</v>
      </c>
      <c r="S213" s="9" t="s">
        <v>2231</v>
      </c>
      <c r="T213" s="9" t="s">
        <v>11</v>
      </c>
      <c r="U213" s="9" t="s">
        <v>29</v>
      </c>
      <c r="V213" s="9" t="s">
        <v>1774</v>
      </c>
      <c r="W213" s="9"/>
      <c r="X213" s="9">
        <v>1</v>
      </c>
      <c r="Y213" s="9">
        <v>1</v>
      </c>
      <c r="Z213" s="9"/>
      <c r="AA213" s="9"/>
      <c r="AB213" s="9"/>
      <c r="AC213" s="9">
        <v>1</v>
      </c>
      <c r="AD213" s="9"/>
      <c r="AE213" s="9"/>
      <c r="AF213" s="9"/>
      <c r="AG213" s="9"/>
      <c r="AI213" s="9" t="s">
        <v>47</v>
      </c>
      <c r="AJ213" s="9">
        <v>1</v>
      </c>
      <c r="AM213" s="9"/>
      <c r="AN213" s="9"/>
      <c r="AO213" s="9"/>
      <c r="AP213" s="9"/>
      <c r="AQ213" s="9"/>
      <c r="AR213" s="9"/>
      <c r="AS213" s="9"/>
      <c r="AT213" s="9"/>
      <c r="AU213" s="9"/>
      <c r="AV213" s="9"/>
      <c r="AW213" s="9"/>
      <c r="AX213" s="9" t="s">
        <v>2094</v>
      </c>
      <c r="AY213" s="9"/>
      <c r="BB213" s="9"/>
      <c r="BC213" s="9"/>
      <c r="BD213" s="9"/>
      <c r="BE213" s="9"/>
      <c r="BF213" s="9" t="s">
        <v>1757</v>
      </c>
      <c r="BG213" s="9"/>
      <c r="BH213" s="9"/>
      <c r="BI213" s="9"/>
      <c r="BJ213" s="9" t="s">
        <v>7</v>
      </c>
      <c r="BK213" s="9" t="s">
        <v>24</v>
      </c>
      <c r="BL213" s="9"/>
      <c r="BM213" s="9"/>
      <c r="BN213" s="9"/>
      <c r="BO213" s="9"/>
      <c r="BP213" s="9"/>
      <c r="BQ213" s="9" t="s">
        <v>2408</v>
      </c>
      <c r="BR213" s="9"/>
      <c r="BS213" s="9" t="e">
        <f>-Establishing honey collection centers in potential production areas -capacitating the existing honey cooperatives and organizing additional beekeepers into honey cooperatives --providing technical assistance and training to its members.</f>
        <v>#NAME?</v>
      </c>
      <c r="BT213" s="9"/>
      <c r="BU213" s="9"/>
      <c r="BV213" s="9"/>
      <c r="BW213" s="9" t="s">
        <v>15</v>
      </c>
      <c r="BX213" s="9"/>
      <c r="BY213" s="9"/>
      <c r="BZ213" s="9" t="s">
        <v>515</v>
      </c>
      <c r="CA213" s="9" t="s">
        <v>37</v>
      </c>
      <c r="CB213" s="9"/>
      <c r="CC213" s="9" t="s">
        <v>37</v>
      </c>
      <c r="CD213" s="9">
        <v>1</v>
      </c>
      <c r="CE213" s="9"/>
      <c r="CF213" s="9"/>
      <c r="CG213" s="9"/>
      <c r="CH213" s="9"/>
      <c r="CI213" s="9"/>
      <c r="CJ213" s="9"/>
      <c r="CK213" s="9"/>
      <c r="CL213" s="9"/>
      <c r="CM213" s="9"/>
      <c r="CN213" s="9"/>
      <c r="CO213" s="9"/>
      <c r="CP213" s="9"/>
      <c r="CQ213" s="9"/>
      <c r="CR213" s="9"/>
      <c r="CS213" s="9"/>
      <c r="CT213" s="9"/>
      <c r="CU213" s="9"/>
      <c r="CV213" s="9"/>
      <c r="CW213" s="9"/>
      <c r="DC213" s="10"/>
      <c r="DE213" s="10"/>
      <c r="DF213" s="10"/>
      <c r="DG213" s="10"/>
    </row>
    <row r="214" spans="1:130" s="2" customFormat="1" ht="18.600000000000001" customHeight="1">
      <c r="A214" s="2" t="s">
        <v>219</v>
      </c>
      <c r="B214" s="2" t="s">
        <v>218</v>
      </c>
      <c r="C214" s="2" t="s">
        <v>219</v>
      </c>
      <c r="D214" s="2">
        <v>2012</v>
      </c>
      <c r="E214" s="2" t="s">
        <v>2</v>
      </c>
      <c r="F214" s="2" t="s">
        <v>220</v>
      </c>
      <c r="G214" s="2" t="s">
        <v>221</v>
      </c>
      <c r="H214" s="2" t="s">
        <v>222</v>
      </c>
      <c r="I214" s="2" t="s">
        <v>59</v>
      </c>
      <c r="J214" s="2" t="s">
        <v>95</v>
      </c>
      <c r="K214" s="2">
        <v>352</v>
      </c>
      <c r="L214" s="2" t="s">
        <v>24</v>
      </c>
      <c r="M214" s="2" t="s">
        <v>42</v>
      </c>
      <c r="O214" s="2" t="s">
        <v>9</v>
      </c>
      <c r="P214" s="2" t="s">
        <v>223</v>
      </c>
      <c r="R214" s="2" t="s">
        <v>2252</v>
      </c>
      <c r="T214" s="2" t="s">
        <v>11</v>
      </c>
      <c r="U214" s="2" t="s">
        <v>45</v>
      </c>
      <c r="V214" s="2" t="s">
        <v>1794</v>
      </c>
      <c r="AD214" s="2">
        <v>1</v>
      </c>
      <c r="AE214" s="2">
        <v>1</v>
      </c>
      <c r="AI214" s="2" t="s">
        <v>2087</v>
      </c>
      <c r="AK214" s="2">
        <v>1</v>
      </c>
      <c r="AM214" s="9">
        <v>1</v>
      </c>
      <c r="AS214" s="2">
        <v>1</v>
      </c>
      <c r="AU214" s="2" t="s">
        <v>1933</v>
      </c>
      <c r="AV214" s="2" t="s">
        <v>2114</v>
      </c>
      <c r="BE214" s="2" t="s">
        <v>1756</v>
      </c>
      <c r="BG214" s="2" t="s">
        <v>1721</v>
      </c>
      <c r="BJ214" s="2" t="s">
        <v>96</v>
      </c>
      <c r="BK214" s="2" t="s">
        <v>24</v>
      </c>
      <c r="BT214" s="2" t="s">
        <v>225</v>
      </c>
      <c r="BU214" s="2" t="s">
        <v>226</v>
      </c>
      <c r="BV214" s="11" t="s">
        <v>227</v>
      </c>
      <c r="BW214" s="2" t="s">
        <v>15</v>
      </c>
      <c r="CA214" s="2" t="s">
        <v>37</v>
      </c>
      <c r="CC214" s="2" t="s">
        <v>37</v>
      </c>
      <c r="CD214" s="2">
        <v>1</v>
      </c>
    </row>
    <row r="215" spans="1:130" s="2" customFormat="1" ht="18.600000000000001" customHeight="1">
      <c r="A215" s="2" t="s">
        <v>1458</v>
      </c>
      <c r="B215" s="2" t="s">
        <v>1457</v>
      </c>
      <c r="C215" s="2" t="s">
        <v>1458</v>
      </c>
      <c r="D215" s="2">
        <v>2015</v>
      </c>
      <c r="E215" s="2" t="s">
        <v>736</v>
      </c>
      <c r="F215" s="2" t="s">
        <v>1459</v>
      </c>
      <c r="G215" s="2" t="s">
        <v>188</v>
      </c>
      <c r="H215" s="2" t="s">
        <v>1460</v>
      </c>
      <c r="I215" s="2" t="s">
        <v>59</v>
      </c>
      <c r="J215" s="2" t="s">
        <v>60</v>
      </c>
      <c r="K215" s="2">
        <v>200</v>
      </c>
      <c r="L215" s="2" t="s">
        <v>96</v>
      </c>
      <c r="M215" s="2" t="s">
        <v>42</v>
      </c>
      <c r="O215" s="2" t="s">
        <v>82</v>
      </c>
      <c r="P215" s="2" t="s">
        <v>72</v>
      </c>
      <c r="Q215" s="2" t="s">
        <v>1283</v>
      </c>
      <c r="R215" s="2" t="s">
        <v>10</v>
      </c>
      <c r="T215" s="2" t="s">
        <v>11</v>
      </c>
      <c r="U215" s="2" t="s">
        <v>108</v>
      </c>
      <c r="V215" s="2" t="s">
        <v>1461</v>
      </c>
      <c r="X215" s="2">
        <v>1</v>
      </c>
      <c r="Z215" s="2">
        <v>1</v>
      </c>
      <c r="AA215" s="9">
        <v>1</v>
      </c>
      <c r="AI215" s="2" t="s">
        <v>2000</v>
      </c>
      <c r="AK215" s="2">
        <v>1</v>
      </c>
      <c r="AL215" s="2">
        <v>1</v>
      </c>
      <c r="AO215" s="2">
        <v>1</v>
      </c>
      <c r="BG215" s="2" t="s">
        <v>2409</v>
      </c>
      <c r="BJ215" s="2" t="s">
        <v>24</v>
      </c>
      <c r="BK215" s="2" t="s">
        <v>1869</v>
      </c>
      <c r="BQ215" s="2" t="s">
        <v>1462</v>
      </c>
      <c r="BR215" s="2" t="s">
        <v>1463</v>
      </c>
      <c r="CA215" s="2" t="s">
        <v>16</v>
      </c>
      <c r="CB215" s="2" t="s">
        <v>1464</v>
      </c>
      <c r="CC215" s="2" t="s">
        <v>16</v>
      </c>
      <c r="CD215" s="2">
        <v>3</v>
      </c>
    </row>
    <row r="216" spans="1:130" s="2" customFormat="1" ht="18.600000000000001" customHeight="1">
      <c r="A216" s="2" t="s">
        <v>2125</v>
      </c>
      <c r="B216" s="2" t="s">
        <v>697</v>
      </c>
      <c r="C216" s="2" t="s">
        <v>698</v>
      </c>
      <c r="D216" s="2">
        <v>2010</v>
      </c>
      <c r="E216" s="2" t="s">
        <v>699</v>
      </c>
      <c r="F216" s="2" t="s">
        <v>700</v>
      </c>
      <c r="G216" s="2" t="s">
        <v>39</v>
      </c>
      <c r="H216" s="2" t="s">
        <v>701</v>
      </c>
      <c r="I216" s="2" t="s">
        <v>5</v>
      </c>
      <c r="J216" s="2" t="s">
        <v>6</v>
      </c>
      <c r="K216" s="2">
        <v>60</v>
      </c>
      <c r="L216" s="2" t="s">
        <v>7</v>
      </c>
      <c r="M216" s="2" t="s">
        <v>42</v>
      </c>
      <c r="O216" s="2" t="s">
        <v>9</v>
      </c>
      <c r="P216" s="2" t="s">
        <v>72</v>
      </c>
      <c r="R216" s="2" t="s">
        <v>2248</v>
      </c>
      <c r="S216" s="2" t="s">
        <v>332</v>
      </c>
      <c r="T216" s="2" t="s">
        <v>28</v>
      </c>
      <c r="V216" s="2" t="s">
        <v>1784</v>
      </c>
      <c r="AA216" s="2">
        <v>1</v>
      </c>
      <c r="AB216" s="2">
        <v>1</v>
      </c>
      <c r="AG216" s="2">
        <v>1</v>
      </c>
      <c r="AH216" s="2">
        <v>1</v>
      </c>
      <c r="AI216" s="2" t="s">
        <v>349</v>
      </c>
      <c r="AN216" s="2">
        <v>1</v>
      </c>
      <c r="AW216" s="2" t="s">
        <v>702</v>
      </c>
      <c r="BG216" s="2" t="s">
        <v>1721</v>
      </c>
      <c r="BJ216" s="2" t="s">
        <v>7</v>
      </c>
      <c r="BK216" s="2" t="s">
        <v>1848</v>
      </c>
      <c r="BL216" s="2" t="s">
        <v>1859</v>
      </c>
      <c r="BM216" s="2" t="s">
        <v>1860</v>
      </c>
      <c r="BU216" s="11" t="s">
        <v>2410</v>
      </c>
      <c r="BV216" s="2" t="s">
        <v>15</v>
      </c>
      <c r="BY216" s="2" t="s">
        <v>703</v>
      </c>
      <c r="BZ216" s="2" t="s">
        <v>16</v>
      </c>
      <c r="CB216" s="2" t="s">
        <v>16</v>
      </c>
      <c r="CD216" s="2">
        <v>3</v>
      </c>
    </row>
    <row r="217" spans="1:130" s="2" customFormat="1" ht="18.600000000000001" customHeight="1">
      <c r="A217" s="2" t="s">
        <v>1669</v>
      </c>
      <c r="B217" s="2" t="s">
        <v>1668</v>
      </c>
      <c r="C217" s="2" t="s">
        <v>1669</v>
      </c>
      <c r="D217" s="2">
        <v>2014</v>
      </c>
      <c r="E217" s="2" t="s">
        <v>2</v>
      </c>
      <c r="F217" s="2" t="s">
        <v>1670</v>
      </c>
      <c r="G217" s="2" t="s">
        <v>39</v>
      </c>
      <c r="H217" s="2" t="s">
        <v>853</v>
      </c>
      <c r="I217" s="2" t="s">
        <v>5</v>
      </c>
      <c r="J217" s="2" t="s">
        <v>6</v>
      </c>
      <c r="K217" s="2">
        <v>42</v>
      </c>
      <c r="L217" s="2" t="s">
        <v>7</v>
      </c>
      <c r="M217" s="2" t="s">
        <v>42</v>
      </c>
      <c r="O217" s="2" t="s">
        <v>9</v>
      </c>
      <c r="P217" s="2" t="s">
        <v>357</v>
      </c>
      <c r="R217" s="2" t="s">
        <v>259</v>
      </c>
      <c r="T217" s="2" t="s">
        <v>28</v>
      </c>
      <c r="U217" s="2" t="s">
        <v>172</v>
      </c>
      <c r="V217" s="2" t="s">
        <v>1792</v>
      </c>
      <c r="X217" s="2">
        <v>1</v>
      </c>
      <c r="Y217" s="2">
        <v>1</v>
      </c>
      <c r="AA217" s="2">
        <v>1</v>
      </c>
      <c r="AI217" s="2" t="s">
        <v>47</v>
      </c>
      <c r="AJ217" s="9">
        <v>1</v>
      </c>
      <c r="BG217" s="2" t="s">
        <v>48</v>
      </c>
      <c r="BJ217" s="2" t="s">
        <v>7</v>
      </c>
      <c r="BK217" s="2" t="s">
        <v>1865</v>
      </c>
      <c r="BQ217" s="2" t="s">
        <v>1671</v>
      </c>
      <c r="BR217" s="2" t="s">
        <v>1672</v>
      </c>
      <c r="BS217" s="2" t="s">
        <v>14</v>
      </c>
      <c r="BT217" s="2" t="s">
        <v>14</v>
      </c>
      <c r="BU217" s="2" t="s">
        <v>14</v>
      </c>
      <c r="BV217" s="2" t="s">
        <v>15</v>
      </c>
      <c r="BW217" s="2" t="s">
        <v>1673</v>
      </c>
      <c r="BX217" s="2" t="s">
        <v>14</v>
      </c>
      <c r="BY217" s="2" t="s">
        <v>2411</v>
      </c>
      <c r="BZ217" s="2" t="s">
        <v>37</v>
      </c>
      <c r="CB217" s="2" t="s">
        <v>37</v>
      </c>
      <c r="CD217" s="2">
        <v>1</v>
      </c>
    </row>
    <row r="218" spans="1:130" s="2" customFormat="1" ht="18.600000000000001" customHeight="1">
      <c r="A218" s="2" t="s">
        <v>828</v>
      </c>
      <c r="B218" s="2" t="s">
        <v>827</v>
      </c>
      <c r="C218" s="2" t="s">
        <v>828</v>
      </c>
      <c r="D218" s="2">
        <v>2012</v>
      </c>
      <c r="E218" s="2" t="s">
        <v>2</v>
      </c>
      <c r="F218" s="2" t="s">
        <v>829</v>
      </c>
      <c r="G218" s="2" t="s">
        <v>39</v>
      </c>
      <c r="H218" s="2" t="s">
        <v>830</v>
      </c>
      <c r="I218" s="2" t="s">
        <v>5</v>
      </c>
      <c r="J218" s="2" t="s">
        <v>6</v>
      </c>
      <c r="K218" s="2">
        <v>46</v>
      </c>
      <c r="M218" s="2" t="s">
        <v>42</v>
      </c>
      <c r="O218" s="2" t="s">
        <v>9</v>
      </c>
      <c r="P218" s="2" t="s">
        <v>831</v>
      </c>
      <c r="R218" s="2" t="s">
        <v>98</v>
      </c>
      <c r="T218" s="2" t="s">
        <v>11</v>
      </c>
      <c r="U218" s="2" t="s">
        <v>45</v>
      </c>
      <c r="V218" s="2" t="s">
        <v>2021</v>
      </c>
      <c r="Y218" s="2">
        <v>1</v>
      </c>
      <c r="AB218" s="2">
        <v>1</v>
      </c>
      <c r="AI218" s="2" t="s">
        <v>359</v>
      </c>
      <c r="AJ218" s="9">
        <v>1</v>
      </c>
      <c r="AQ218" s="2">
        <v>1</v>
      </c>
      <c r="AT218" s="2">
        <v>1</v>
      </c>
      <c r="AU218" s="2" t="s">
        <v>1932</v>
      </c>
      <c r="AV218" s="2" t="s">
        <v>1937</v>
      </c>
      <c r="BB218" s="2" t="s">
        <v>832</v>
      </c>
      <c r="BG218" s="2" t="s">
        <v>372</v>
      </c>
      <c r="BJ218" s="2" t="s">
        <v>7</v>
      </c>
      <c r="BK218" s="2" t="s">
        <v>1864</v>
      </c>
      <c r="BQ218" s="2" t="s">
        <v>833</v>
      </c>
      <c r="BR218" s="2" t="s">
        <v>14</v>
      </c>
      <c r="BS218" s="2" t="s">
        <v>14</v>
      </c>
      <c r="BT218" s="2" t="s">
        <v>14</v>
      </c>
      <c r="BU218" s="2" t="s">
        <v>14</v>
      </c>
      <c r="BV218" s="2" t="s">
        <v>15</v>
      </c>
      <c r="BW218" s="2" t="s">
        <v>834</v>
      </c>
      <c r="BX218" s="2" t="s">
        <v>14</v>
      </c>
      <c r="BY218" s="2" t="s">
        <v>835</v>
      </c>
      <c r="BZ218" s="2" t="s">
        <v>37</v>
      </c>
      <c r="CB218" s="2" t="s">
        <v>37</v>
      </c>
      <c r="CD218" s="2">
        <v>1</v>
      </c>
    </row>
    <row r="219" spans="1:130" s="2" customFormat="1" ht="18.600000000000001" customHeight="1">
      <c r="A219" s="2" t="s">
        <v>1150</v>
      </c>
      <c r="B219" s="2" t="s">
        <v>1149</v>
      </c>
      <c r="C219" s="2" t="s">
        <v>1150</v>
      </c>
      <c r="D219" s="2">
        <v>2007</v>
      </c>
      <c r="E219" s="2" t="s">
        <v>2</v>
      </c>
      <c r="F219" s="2" t="s">
        <v>1151</v>
      </c>
      <c r="G219" s="2" t="s">
        <v>179</v>
      </c>
      <c r="H219" s="2" t="s">
        <v>1152</v>
      </c>
      <c r="I219" s="2" t="s">
        <v>5</v>
      </c>
      <c r="J219" s="2" t="s">
        <v>6</v>
      </c>
      <c r="K219" s="2">
        <v>45</v>
      </c>
      <c r="L219" s="2" t="s">
        <v>7</v>
      </c>
      <c r="M219" s="2" t="s">
        <v>107</v>
      </c>
      <c r="O219" s="2" t="s">
        <v>82</v>
      </c>
      <c r="R219" s="2" t="s">
        <v>98</v>
      </c>
      <c r="S219" s="2" t="s">
        <v>2253</v>
      </c>
      <c r="T219" s="2" t="s">
        <v>11</v>
      </c>
      <c r="U219" s="2" t="s">
        <v>45</v>
      </c>
      <c r="V219" s="2" t="s">
        <v>2017</v>
      </c>
      <c r="X219" s="2">
        <v>1</v>
      </c>
      <c r="Y219" s="2">
        <v>1</v>
      </c>
      <c r="AB219" s="2">
        <v>1</v>
      </c>
      <c r="AI219" s="2" t="s">
        <v>281</v>
      </c>
      <c r="AJ219" s="2">
        <v>1</v>
      </c>
      <c r="AO219" s="2">
        <v>1</v>
      </c>
      <c r="BG219" s="2" t="s">
        <v>1733</v>
      </c>
      <c r="BJ219" s="2" t="s">
        <v>7</v>
      </c>
      <c r="BK219" s="2" t="s">
        <v>24</v>
      </c>
      <c r="BR219" s="2" t="s">
        <v>2412</v>
      </c>
      <c r="BW219" s="2" t="s">
        <v>15</v>
      </c>
      <c r="CA219" s="2" t="s">
        <v>16</v>
      </c>
      <c r="CB219" s="2" t="s">
        <v>427</v>
      </c>
      <c r="CC219" s="2" t="s">
        <v>16</v>
      </c>
      <c r="CD219" s="2">
        <v>3</v>
      </c>
    </row>
    <row r="220" spans="1:130" s="2" customFormat="1" ht="18.600000000000001" customHeight="1">
      <c r="A220" s="2" t="s">
        <v>1494</v>
      </c>
      <c r="B220" s="2" t="s">
        <v>1493</v>
      </c>
      <c r="C220" s="2" t="s">
        <v>1494</v>
      </c>
      <c r="D220" s="2">
        <v>2016</v>
      </c>
      <c r="E220" s="2" t="s">
        <v>2</v>
      </c>
      <c r="F220" s="2" t="s">
        <v>1107</v>
      </c>
      <c r="G220" s="2" t="s">
        <v>93</v>
      </c>
      <c r="H220" s="2" t="s">
        <v>1495</v>
      </c>
      <c r="I220" s="2" t="s">
        <v>22</v>
      </c>
      <c r="J220" s="2" t="s">
        <v>6</v>
      </c>
      <c r="K220" s="2">
        <v>218</v>
      </c>
      <c r="L220" s="2" t="s">
        <v>7</v>
      </c>
      <c r="M220" s="2" t="s">
        <v>42</v>
      </c>
      <c r="O220" s="2" t="s">
        <v>9</v>
      </c>
      <c r="P220" s="2" t="s">
        <v>298</v>
      </c>
      <c r="R220" s="2" t="s">
        <v>10</v>
      </c>
      <c r="T220" s="2" t="s">
        <v>11</v>
      </c>
      <c r="V220" s="2" t="s">
        <v>1333</v>
      </c>
      <c r="W220" s="2">
        <v>1</v>
      </c>
      <c r="X220" s="9">
        <v>1</v>
      </c>
      <c r="Y220" s="9">
        <v>1</v>
      </c>
      <c r="AH220" s="2">
        <v>1</v>
      </c>
      <c r="AI220" s="2" t="s">
        <v>110</v>
      </c>
      <c r="AJ220" s="2">
        <v>0</v>
      </c>
      <c r="AL220" s="2">
        <v>1</v>
      </c>
      <c r="AN220" s="2">
        <v>1</v>
      </c>
      <c r="AS220" s="2">
        <v>1</v>
      </c>
      <c r="AU220" s="2" t="s">
        <v>1931</v>
      </c>
      <c r="AV220" s="2" t="s">
        <v>1496</v>
      </c>
      <c r="BG220" s="2" t="s">
        <v>691</v>
      </c>
      <c r="BH220" s="2" t="s">
        <v>1497</v>
      </c>
      <c r="BJ220" s="2" t="s">
        <v>96</v>
      </c>
      <c r="BK220" s="2" t="s">
        <v>1848</v>
      </c>
      <c r="BL220" s="2" t="s">
        <v>1890</v>
      </c>
      <c r="BQ220" s="2" t="s">
        <v>1498</v>
      </c>
      <c r="BR220" s="2" t="s">
        <v>1499</v>
      </c>
      <c r="BS220" s="11" t="s">
        <v>1500</v>
      </c>
      <c r="BU220" s="2" t="s">
        <v>1501</v>
      </c>
      <c r="BW220" s="2" t="s">
        <v>15</v>
      </c>
      <c r="BX220" s="2" t="s">
        <v>14</v>
      </c>
      <c r="BY220" s="2" t="s">
        <v>14</v>
      </c>
      <c r="BZ220" s="2" t="s">
        <v>1502</v>
      </c>
      <c r="CA220" s="2" t="s">
        <v>37</v>
      </c>
      <c r="CC220" s="2" t="s">
        <v>37</v>
      </c>
      <c r="CD220" s="2">
        <v>1</v>
      </c>
      <c r="CX220" s="9"/>
      <c r="CY220" s="9"/>
      <c r="CZ220" s="9"/>
      <c r="DA220" s="9"/>
    </row>
    <row r="221" spans="1:130" s="2" customFormat="1" ht="18.600000000000001" customHeight="1">
      <c r="A221" s="2" t="s">
        <v>1197</v>
      </c>
      <c r="B221" s="2" t="s">
        <v>1196</v>
      </c>
      <c r="C221" s="2" t="s">
        <v>1197</v>
      </c>
      <c r="D221" s="2">
        <v>2013</v>
      </c>
      <c r="E221" s="2" t="s">
        <v>2</v>
      </c>
      <c r="F221" s="2" t="s">
        <v>1198</v>
      </c>
      <c r="G221" s="2" t="s">
        <v>39</v>
      </c>
      <c r="H221" s="2" t="s">
        <v>1199</v>
      </c>
      <c r="I221" s="2" t="s">
        <v>59</v>
      </c>
      <c r="J221" s="2" t="s">
        <v>95</v>
      </c>
      <c r="K221" s="2">
        <v>130</v>
      </c>
      <c r="L221" s="2" t="s">
        <v>24</v>
      </c>
      <c r="M221" s="2" t="s">
        <v>8</v>
      </c>
      <c r="O221" s="2" t="s">
        <v>246</v>
      </c>
      <c r="Q221" s="2" t="s">
        <v>137</v>
      </c>
      <c r="R221" s="2" t="s">
        <v>138</v>
      </c>
      <c r="T221" s="2" t="s">
        <v>11</v>
      </c>
      <c r="U221" s="2" t="s">
        <v>172</v>
      </c>
      <c r="V221" s="2" t="s">
        <v>1768</v>
      </c>
      <c r="Z221" s="2">
        <v>1</v>
      </c>
      <c r="AA221" s="2">
        <v>1</v>
      </c>
      <c r="AI221" s="2" t="s">
        <v>2037</v>
      </c>
      <c r="AK221" s="2">
        <v>1</v>
      </c>
      <c r="AM221" s="9">
        <v>1</v>
      </c>
      <c r="AX221" s="2" t="s">
        <v>1200</v>
      </c>
      <c r="BJ221" s="2" t="s">
        <v>7</v>
      </c>
      <c r="BK221" s="2" t="s">
        <v>1865</v>
      </c>
      <c r="BQ221" s="2" t="s">
        <v>1201</v>
      </c>
      <c r="BR221" s="2" t="s">
        <v>2413</v>
      </c>
      <c r="BZ221" s="2" t="s">
        <v>37</v>
      </c>
      <c r="CB221" s="2" t="s">
        <v>37</v>
      </c>
      <c r="CD221" s="2">
        <v>1</v>
      </c>
    </row>
    <row r="222" spans="1:130" s="2" customFormat="1" ht="18.600000000000001" customHeight="1">
      <c r="A222" s="2" t="s">
        <v>553</v>
      </c>
      <c r="B222" s="2" t="s">
        <v>552</v>
      </c>
      <c r="C222" s="2" t="s">
        <v>553</v>
      </c>
      <c r="D222" s="2">
        <v>2011</v>
      </c>
      <c r="E222" s="2" t="s">
        <v>2</v>
      </c>
      <c r="F222" s="2" t="s">
        <v>554</v>
      </c>
      <c r="G222" s="2" t="s">
        <v>555</v>
      </c>
      <c r="H222" s="2" t="s">
        <v>556</v>
      </c>
      <c r="I222" s="2" t="s">
        <v>5</v>
      </c>
      <c r="J222" s="2" t="s">
        <v>23</v>
      </c>
      <c r="L222" s="2" t="s">
        <v>7</v>
      </c>
      <c r="M222" s="2" t="s">
        <v>42</v>
      </c>
      <c r="O222" s="2" t="s">
        <v>9</v>
      </c>
      <c r="P222" s="2" t="s">
        <v>43</v>
      </c>
      <c r="R222" s="2" t="s">
        <v>98</v>
      </c>
      <c r="T222" s="2" t="s">
        <v>11</v>
      </c>
      <c r="U222" s="2" t="s">
        <v>45</v>
      </c>
      <c r="V222" s="2" t="s">
        <v>792</v>
      </c>
      <c r="X222" s="2">
        <v>1</v>
      </c>
      <c r="Z222" s="2">
        <v>1</v>
      </c>
      <c r="AI222" s="2" t="s">
        <v>47</v>
      </c>
      <c r="AJ222" s="9">
        <v>1</v>
      </c>
      <c r="AW222" s="2" t="s">
        <v>557</v>
      </c>
      <c r="AX222" s="2" t="s">
        <v>558</v>
      </c>
      <c r="BG222" s="2" t="s">
        <v>1730</v>
      </c>
      <c r="BK222" s="2" t="s">
        <v>61</v>
      </c>
      <c r="BL222" s="2" t="s">
        <v>1862</v>
      </c>
      <c r="BQ222" s="2" t="s">
        <v>559</v>
      </c>
      <c r="BT222" s="2" t="s">
        <v>2414</v>
      </c>
      <c r="BU222" s="2" t="s">
        <v>560</v>
      </c>
      <c r="CA222" s="2" t="s">
        <v>37</v>
      </c>
      <c r="CC222" s="2" t="s">
        <v>37</v>
      </c>
      <c r="CD222" s="2">
        <v>1</v>
      </c>
    </row>
    <row r="223" spans="1:130" s="2" customFormat="1" ht="18.600000000000001" customHeight="1">
      <c r="A223" s="2" t="s">
        <v>2195</v>
      </c>
      <c r="B223" s="2" t="s">
        <v>2196</v>
      </c>
      <c r="C223" s="2" t="s">
        <v>2195</v>
      </c>
      <c r="D223" s="2">
        <v>2001</v>
      </c>
      <c r="E223" s="2" t="s">
        <v>2</v>
      </c>
      <c r="F223" s="2" t="s">
        <v>2197</v>
      </c>
      <c r="G223" s="2" t="s">
        <v>143</v>
      </c>
      <c r="H223" s="2" t="s">
        <v>1646</v>
      </c>
      <c r="I223" s="2" t="s">
        <v>59</v>
      </c>
      <c r="J223" s="2" t="s">
        <v>95</v>
      </c>
      <c r="K223" s="2">
        <v>670</v>
      </c>
      <c r="L223" s="2" t="s">
        <v>136</v>
      </c>
      <c r="M223" s="2" t="s">
        <v>42</v>
      </c>
      <c r="O223" s="2" t="s">
        <v>9</v>
      </c>
      <c r="P223" s="2" t="s">
        <v>298</v>
      </c>
      <c r="R223" s="2" t="s">
        <v>2222</v>
      </c>
      <c r="S223" s="2" t="s">
        <v>357</v>
      </c>
      <c r="T223" s="2" t="s">
        <v>11</v>
      </c>
      <c r="U223" s="2" t="s">
        <v>172</v>
      </c>
      <c r="V223" s="2" t="s">
        <v>2013</v>
      </c>
      <c r="X223" s="2">
        <v>1</v>
      </c>
      <c r="AI223" s="2" t="s">
        <v>2029</v>
      </c>
      <c r="AK223" s="2">
        <v>1</v>
      </c>
      <c r="AM223" s="2">
        <v>1</v>
      </c>
      <c r="BC223" s="2" t="s">
        <v>1754</v>
      </c>
      <c r="BG223" s="2" t="s">
        <v>1749</v>
      </c>
      <c r="BJ223" s="2" t="s">
        <v>7</v>
      </c>
      <c r="BK223" s="2" t="s">
        <v>7</v>
      </c>
      <c r="BL223" s="2" t="s">
        <v>1862</v>
      </c>
      <c r="BQ223" s="2" t="s">
        <v>2415</v>
      </c>
      <c r="BR223" s="2" t="s">
        <v>2416</v>
      </c>
      <c r="BS223" s="11" t="s">
        <v>2417</v>
      </c>
      <c r="BW223" s="2" t="s">
        <v>15</v>
      </c>
      <c r="CA223" s="2" t="s">
        <v>37</v>
      </c>
      <c r="CC223" s="2" t="s">
        <v>37</v>
      </c>
      <c r="CD223" s="2">
        <v>1</v>
      </c>
      <c r="CV223" s="9"/>
      <c r="CW223" s="9"/>
    </row>
    <row r="224" spans="1:130" s="10" customFormat="1" ht="24" customHeight="1">
      <c r="A224" s="2" t="s">
        <v>251</v>
      </c>
      <c r="B224" s="2" t="s">
        <v>250</v>
      </c>
      <c r="C224" s="2" t="s">
        <v>251</v>
      </c>
      <c r="D224" s="2">
        <v>2015</v>
      </c>
      <c r="E224" s="2" t="s">
        <v>2</v>
      </c>
      <c r="F224" s="2" t="s">
        <v>252</v>
      </c>
      <c r="G224" s="2" t="s">
        <v>79</v>
      </c>
      <c r="H224" s="2" t="s">
        <v>253</v>
      </c>
      <c r="I224" s="2" t="s">
        <v>59</v>
      </c>
      <c r="J224" s="2" t="s">
        <v>95</v>
      </c>
      <c r="K224" s="2">
        <v>402</v>
      </c>
      <c r="L224" s="2" t="s">
        <v>24</v>
      </c>
      <c r="M224" s="2" t="s">
        <v>42</v>
      </c>
      <c r="N224" s="2"/>
      <c r="O224" s="2" t="s">
        <v>9</v>
      </c>
      <c r="P224" s="2" t="s">
        <v>72</v>
      </c>
      <c r="Q224" s="2"/>
      <c r="R224" s="2" t="s">
        <v>10</v>
      </c>
      <c r="S224" s="2"/>
      <c r="T224" s="2" t="s">
        <v>11</v>
      </c>
      <c r="U224" s="2" t="s">
        <v>45</v>
      </c>
      <c r="V224" s="2" t="s">
        <v>1834</v>
      </c>
      <c r="W224" s="2"/>
      <c r="X224" s="2">
        <v>1</v>
      </c>
      <c r="Y224" s="2">
        <v>1</v>
      </c>
      <c r="Z224" s="2">
        <v>1</v>
      </c>
      <c r="AA224" s="2"/>
      <c r="AB224" s="2"/>
      <c r="AC224" s="2"/>
      <c r="AD224" s="2"/>
      <c r="AE224" s="2"/>
      <c r="AF224" s="2"/>
      <c r="AG224" s="2"/>
      <c r="AH224" s="2"/>
      <c r="AI224" s="2" t="s">
        <v>47</v>
      </c>
      <c r="AJ224" s="9">
        <v>1</v>
      </c>
      <c r="AK224" s="2"/>
      <c r="AL224" s="2"/>
      <c r="AM224" s="2"/>
      <c r="AN224" s="2"/>
      <c r="AO224" s="2"/>
      <c r="AP224" s="2"/>
      <c r="AQ224" s="2"/>
      <c r="AR224" s="2"/>
      <c r="AS224" s="2"/>
      <c r="AT224" s="2"/>
      <c r="AU224" s="2"/>
      <c r="AV224" s="2"/>
      <c r="AW224" s="2"/>
      <c r="AX224" s="2" t="s">
        <v>254</v>
      </c>
      <c r="AY224" s="2" t="s">
        <v>2418</v>
      </c>
      <c r="AZ224" s="2"/>
      <c r="BA224" s="2"/>
      <c r="BB224" s="2"/>
      <c r="BC224" s="2"/>
      <c r="BD224" s="2" t="s">
        <v>1755</v>
      </c>
      <c r="BE224" s="2"/>
      <c r="BF224" s="2"/>
      <c r="BG224" s="2" t="s">
        <v>1749</v>
      </c>
      <c r="BH224" s="2"/>
      <c r="BI224" s="2"/>
      <c r="BJ224" s="2" t="s">
        <v>24</v>
      </c>
      <c r="BK224" s="2" t="s">
        <v>24</v>
      </c>
      <c r="BL224" s="2"/>
      <c r="BM224" s="2"/>
      <c r="BN224" s="2"/>
      <c r="BO224" s="2"/>
      <c r="BP224" s="2"/>
      <c r="BQ224" s="2" t="s">
        <v>2419</v>
      </c>
      <c r="BR224" s="2"/>
      <c r="BS224" s="11" t="s">
        <v>255</v>
      </c>
      <c r="BT224" s="2"/>
      <c r="BU224" s="2"/>
      <c r="BV224" s="2"/>
      <c r="BW224" s="2" t="s">
        <v>15</v>
      </c>
      <c r="BX224" s="2"/>
      <c r="BY224" s="2"/>
      <c r="BZ224" s="2"/>
      <c r="CA224" s="2" t="s">
        <v>37</v>
      </c>
      <c r="CB224" s="2"/>
      <c r="CC224" s="2" t="s">
        <v>37</v>
      </c>
      <c r="CD224" s="2">
        <v>1</v>
      </c>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row>
    <row r="225" spans="1:117" s="2" customFormat="1" ht="18.600000000000001" customHeight="1">
      <c r="A225" s="2" t="s">
        <v>251</v>
      </c>
      <c r="B225" s="2" t="s">
        <v>1422</v>
      </c>
      <c r="C225" s="2" t="s">
        <v>251</v>
      </c>
      <c r="D225" s="2">
        <v>2014</v>
      </c>
      <c r="E225" s="2" t="s">
        <v>2</v>
      </c>
      <c r="F225" s="2" t="s">
        <v>1423</v>
      </c>
      <c r="G225" s="2" t="s">
        <v>79</v>
      </c>
      <c r="H225" s="2" t="s">
        <v>1424</v>
      </c>
      <c r="I225" s="2" t="s">
        <v>59</v>
      </c>
      <c r="J225" s="2" t="s">
        <v>95</v>
      </c>
      <c r="K225" s="2">
        <v>389</v>
      </c>
      <c r="L225" s="2" t="s">
        <v>7</v>
      </c>
      <c r="M225" s="2" t="s">
        <v>42</v>
      </c>
      <c r="O225" s="2" t="s">
        <v>9</v>
      </c>
      <c r="P225" s="2" t="s">
        <v>683</v>
      </c>
      <c r="R225" s="2" t="s">
        <v>10</v>
      </c>
      <c r="T225" s="2" t="s">
        <v>11</v>
      </c>
      <c r="U225" s="2" t="s">
        <v>45</v>
      </c>
      <c r="V225" s="2" t="s">
        <v>1219</v>
      </c>
      <c r="W225" s="2">
        <v>1</v>
      </c>
      <c r="X225" s="2">
        <v>1</v>
      </c>
      <c r="Y225" s="2">
        <v>1</v>
      </c>
      <c r="AC225" s="2">
        <v>1</v>
      </c>
      <c r="AI225" s="2" t="s">
        <v>47</v>
      </c>
      <c r="AJ225" s="9">
        <v>1</v>
      </c>
      <c r="AV225" s="2" t="s">
        <v>1220</v>
      </c>
      <c r="AY225" s="2" t="s">
        <v>1425</v>
      </c>
      <c r="BJ225" s="2" t="s">
        <v>7</v>
      </c>
      <c r="BK225" s="2" t="s">
        <v>7</v>
      </c>
      <c r="BL225" s="2" t="s">
        <v>1862</v>
      </c>
      <c r="BQ225" s="2" t="s">
        <v>1426</v>
      </c>
      <c r="BR225" s="2" t="s">
        <v>1427</v>
      </c>
      <c r="BS225" s="2" t="e">
        <f>-cooperatives should refrain from organizing agricultural production in A communal way and from implementing collective payment systems.
- cooperatives should focus on cooperative marketing and cooperative input supply and land acquisition, with remuneration systems that are in line with individual farm-household incentives.</f>
        <v>#NAME?</v>
      </c>
      <c r="BT225" s="2" t="s">
        <v>14</v>
      </c>
      <c r="BU225" s="2" t="s">
        <v>14</v>
      </c>
      <c r="BV225" s="2" t="s">
        <v>14</v>
      </c>
      <c r="BW225" s="2" t="s">
        <v>15</v>
      </c>
      <c r="BX225" s="2" t="s">
        <v>14</v>
      </c>
      <c r="BY225" s="2" t="s">
        <v>14</v>
      </c>
      <c r="BZ225" s="2" t="s">
        <v>1428</v>
      </c>
      <c r="CA225" s="2" t="s">
        <v>37</v>
      </c>
      <c r="CC225" s="2" t="s">
        <v>37</v>
      </c>
      <c r="CD225" s="2">
        <v>1</v>
      </c>
    </row>
    <row r="226" spans="1:117" s="2" customFormat="1" ht="18.600000000000001" customHeight="1">
      <c r="A226" s="2" t="s">
        <v>1384</v>
      </c>
      <c r="B226" s="2" t="s">
        <v>1383</v>
      </c>
      <c r="C226" s="2" t="s">
        <v>1384</v>
      </c>
      <c r="D226" s="2">
        <v>2013</v>
      </c>
      <c r="E226" s="2" t="s">
        <v>2</v>
      </c>
      <c r="F226" s="2" t="s">
        <v>1385</v>
      </c>
      <c r="G226" s="2" t="s">
        <v>93</v>
      </c>
      <c r="H226" s="2" t="s">
        <v>1386</v>
      </c>
      <c r="I226" s="2" t="s">
        <v>22</v>
      </c>
      <c r="J226" s="2" t="s">
        <v>6</v>
      </c>
      <c r="K226" s="2">
        <v>399</v>
      </c>
      <c r="M226" s="2" t="s">
        <v>107</v>
      </c>
      <c r="O226" s="2" t="s">
        <v>82</v>
      </c>
      <c r="P226" s="2" t="s">
        <v>43</v>
      </c>
      <c r="Q226" s="2" t="s">
        <v>1387</v>
      </c>
      <c r="R226" s="2" t="s">
        <v>98</v>
      </c>
      <c r="T226" s="2" t="s">
        <v>11</v>
      </c>
      <c r="V226" s="2" t="s">
        <v>1781</v>
      </c>
      <c r="W226" s="2">
        <v>1</v>
      </c>
      <c r="X226" s="9">
        <v>1</v>
      </c>
      <c r="Y226" s="9">
        <v>1</v>
      </c>
      <c r="AA226" s="2">
        <v>1</v>
      </c>
      <c r="AI226" s="2" t="s">
        <v>47</v>
      </c>
      <c r="AJ226" s="9">
        <v>1</v>
      </c>
      <c r="AS226" s="9">
        <v>1</v>
      </c>
      <c r="AU226" s="2" t="s">
        <v>1933</v>
      </c>
      <c r="AV226" s="2" t="s">
        <v>867</v>
      </c>
      <c r="BC226" s="2" t="s">
        <v>1754</v>
      </c>
      <c r="BG226" s="2" t="s">
        <v>1719</v>
      </c>
      <c r="BH226" s="2" t="s">
        <v>1388</v>
      </c>
      <c r="BJ226" s="2" t="s">
        <v>7</v>
      </c>
      <c r="BK226" s="2" t="s">
        <v>1865</v>
      </c>
      <c r="BL226" s="2" t="s">
        <v>1862</v>
      </c>
      <c r="BQ226" s="2" t="s">
        <v>1389</v>
      </c>
      <c r="BR226" s="2" t="s">
        <v>1390</v>
      </c>
      <c r="BS226" s="2" t="e">
        <f>- participation in rural producer organizations provides new opportunities of income diversification and A greater guarantee of livelihood security strategies for coping with climate change for farmers.</f>
        <v>#NAME?</v>
      </c>
      <c r="BT226" s="2" t="s">
        <v>2420</v>
      </c>
      <c r="BU226" s="2" t="s">
        <v>1391</v>
      </c>
      <c r="BV226" s="2" t="s">
        <v>14</v>
      </c>
      <c r="BW226" s="2" t="s">
        <v>15</v>
      </c>
      <c r="BX226" s="2" t="s">
        <v>1392</v>
      </c>
      <c r="BY226" s="2" t="s">
        <v>14</v>
      </c>
      <c r="BZ226" s="2" t="s">
        <v>1393</v>
      </c>
      <c r="CA226" s="2" t="s">
        <v>37</v>
      </c>
      <c r="CC226" s="2" t="s">
        <v>37</v>
      </c>
      <c r="CD226" s="2">
        <v>1</v>
      </c>
    </row>
    <row r="227" spans="1:117" s="2" customFormat="1" ht="18.600000000000001" customHeight="1">
      <c r="A227" s="9" t="s">
        <v>2274</v>
      </c>
      <c r="B227" s="9" t="s">
        <v>2275</v>
      </c>
      <c r="C227" s="9" t="s">
        <v>2274</v>
      </c>
      <c r="D227" s="9">
        <v>2014</v>
      </c>
      <c r="E227" s="9" t="s">
        <v>2</v>
      </c>
      <c r="F227" s="9" t="s">
        <v>2276</v>
      </c>
      <c r="G227" s="9" t="s">
        <v>221</v>
      </c>
      <c r="H227" s="9" t="s">
        <v>1027</v>
      </c>
      <c r="I227" s="9" t="s">
        <v>22</v>
      </c>
      <c r="J227" s="9" t="s">
        <v>288</v>
      </c>
      <c r="K227" s="9">
        <v>458</v>
      </c>
      <c r="L227" s="9" t="s">
        <v>7</v>
      </c>
      <c r="M227" s="9" t="s">
        <v>42</v>
      </c>
      <c r="N227" s="9"/>
      <c r="O227" s="9" t="s">
        <v>9</v>
      </c>
      <c r="P227" s="9" t="s">
        <v>2273</v>
      </c>
      <c r="Q227" s="9"/>
      <c r="R227" s="9" t="s">
        <v>10</v>
      </c>
      <c r="S227" s="9"/>
      <c r="T227" s="9" t="s">
        <v>11</v>
      </c>
      <c r="U227" s="9" t="s">
        <v>29</v>
      </c>
      <c r="V227" s="9" t="s">
        <v>2004</v>
      </c>
      <c r="W227" s="9">
        <v>1</v>
      </c>
      <c r="X227" s="9">
        <v>1</v>
      </c>
      <c r="Y227" s="9">
        <v>1</v>
      </c>
      <c r="Z227" s="9"/>
      <c r="AA227" s="9">
        <v>1</v>
      </c>
      <c r="AB227" s="9"/>
      <c r="AC227" s="9"/>
      <c r="AD227" s="9"/>
      <c r="AE227" s="9"/>
      <c r="AF227" s="9"/>
      <c r="AG227" s="9"/>
      <c r="AI227" s="9" t="s">
        <v>587</v>
      </c>
      <c r="AJ227" s="2">
        <v>1</v>
      </c>
      <c r="AL227" s="2">
        <v>1</v>
      </c>
      <c r="AM227" s="9"/>
      <c r="AN227" s="9">
        <v>1</v>
      </c>
      <c r="AO227" s="9"/>
      <c r="AP227" s="9"/>
      <c r="AQ227" s="9"/>
      <c r="AR227" s="9"/>
      <c r="AS227" s="9"/>
      <c r="AT227" s="9"/>
      <c r="AU227" s="9"/>
      <c r="AV227" s="9"/>
      <c r="AW227" s="9"/>
      <c r="AX227" s="9"/>
      <c r="AY227" s="9" t="s">
        <v>1028</v>
      </c>
      <c r="BB227" s="9"/>
      <c r="BC227" s="9"/>
      <c r="BD227" s="9" t="s">
        <v>1755</v>
      </c>
      <c r="BE227" s="9"/>
      <c r="BF227" s="9"/>
      <c r="BG227" s="9" t="s">
        <v>754</v>
      </c>
      <c r="BH227" s="9"/>
      <c r="BI227" s="9"/>
      <c r="BJ227" s="9" t="s">
        <v>7</v>
      </c>
      <c r="BK227" s="9" t="s">
        <v>7</v>
      </c>
      <c r="BL227" s="9"/>
      <c r="BM227" s="9"/>
      <c r="BN227" s="9"/>
      <c r="BO227" s="9"/>
      <c r="BP227" s="9"/>
      <c r="BQ227" s="9" t="s">
        <v>1029</v>
      </c>
      <c r="BR227" s="9" t="s">
        <v>1030</v>
      </c>
      <c r="BS227" s="16" t="s">
        <v>2421</v>
      </c>
      <c r="BT227" s="9" t="s">
        <v>14</v>
      </c>
      <c r="BU227" s="9" t="s">
        <v>14</v>
      </c>
      <c r="BV227" s="9" t="s">
        <v>14</v>
      </c>
      <c r="BW227" s="9" t="s">
        <v>15</v>
      </c>
      <c r="BX227" s="9"/>
      <c r="BY227" s="9" t="s">
        <v>14</v>
      </c>
      <c r="BZ227" s="9" t="s">
        <v>1031</v>
      </c>
      <c r="CA227" s="9" t="s">
        <v>37</v>
      </c>
      <c r="CB227" s="9"/>
      <c r="CC227" s="9" t="s">
        <v>37</v>
      </c>
      <c r="CD227" s="9">
        <v>1</v>
      </c>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row>
    <row r="228" spans="1:117" s="2" customFormat="1" ht="18.600000000000001" customHeight="1">
      <c r="A228" s="2" t="s">
        <v>1485</v>
      </c>
      <c r="B228" s="2" t="s">
        <v>1484</v>
      </c>
      <c r="C228" s="2" t="s">
        <v>1485</v>
      </c>
      <c r="D228" s="2">
        <v>2016</v>
      </c>
      <c r="E228" s="2" t="s">
        <v>2</v>
      </c>
      <c r="F228" s="2" t="s">
        <v>1486</v>
      </c>
      <c r="G228" s="2" t="s">
        <v>20</v>
      </c>
      <c r="H228" s="2" t="s">
        <v>1487</v>
      </c>
      <c r="I228" s="2" t="s">
        <v>5</v>
      </c>
      <c r="J228" s="2" t="s">
        <v>6</v>
      </c>
      <c r="K228" s="2">
        <v>45</v>
      </c>
      <c r="L228" s="2" t="s">
        <v>7</v>
      </c>
      <c r="M228" s="2" t="s">
        <v>42</v>
      </c>
      <c r="O228" s="2" t="s">
        <v>9</v>
      </c>
      <c r="P228" s="2" t="s">
        <v>72</v>
      </c>
      <c r="R228" s="2" t="s">
        <v>98</v>
      </c>
      <c r="T228" s="2" t="s">
        <v>11</v>
      </c>
      <c r="U228" s="2" t="s">
        <v>108</v>
      </c>
      <c r="V228" s="2" t="s">
        <v>411</v>
      </c>
      <c r="W228" s="2">
        <v>1</v>
      </c>
      <c r="AA228" s="2">
        <v>1</v>
      </c>
      <c r="AI228" s="2" t="s">
        <v>320</v>
      </c>
      <c r="AL228" s="2">
        <v>1</v>
      </c>
      <c r="AS228" s="2">
        <v>1</v>
      </c>
      <c r="AU228" s="2" t="s">
        <v>1933</v>
      </c>
      <c r="AV228" s="2" t="s">
        <v>1488</v>
      </c>
      <c r="BG228" s="2" t="s">
        <v>1737</v>
      </c>
      <c r="BJ228" s="2" t="s">
        <v>96</v>
      </c>
      <c r="BK228" s="2" t="s">
        <v>7</v>
      </c>
      <c r="BL228" s="2" t="s">
        <v>1870</v>
      </c>
      <c r="BQ228" s="2" t="s">
        <v>1489</v>
      </c>
      <c r="BT228" s="2" t="s">
        <v>1490</v>
      </c>
      <c r="BW228" s="2" t="s">
        <v>15</v>
      </c>
      <c r="BZ228" s="2" t="s">
        <v>1491</v>
      </c>
      <c r="CA228" s="2" t="s">
        <v>16</v>
      </c>
      <c r="CB228" s="2" t="s">
        <v>1492</v>
      </c>
      <c r="CC228" s="2" t="s">
        <v>16</v>
      </c>
      <c r="CD228" s="2">
        <v>3</v>
      </c>
    </row>
    <row r="229" spans="1:117" s="2" customFormat="1" ht="18.600000000000001" customHeight="1">
      <c r="A229" s="2" t="s">
        <v>2156</v>
      </c>
      <c r="B229" s="21" t="s">
        <v>2158</v>
      </c>
      <c r="C229" s="2" t="s">
        <v>2156</v>
      </c>
      <c r="D229" s="2">
        <v>2010</v>
      </c>
      <c r="E229" s="2" t="s">
        <v>230</v>
      </c>
      <c r="F229" s="2" t="s">
        <v>2157</v>
      </c>
      <c r="G229" s="2" t="s">
        <v>93</v>
      </c>
      <c r="H229" s="2" t="s">
        <v>124</v>
      </c>
      <c r="I229" s="2" t="s">
        <v>5</v>
      </c>
      <c r="J229" s="2" t="s">
        <v>125</v>
      </c>
      <c r="L229" s="2" t="s">
        <v>61</v>
      </c>
      <c r="M229" s="2" t="s">
        <v>42</v>
      </c>
      <c r="O229" s="2" t="s">
        <v>1711</v>
      </c>
      <c r="P229" s="2" t="s">
        <v>126</v>
      </c>
      <c r="Q229" s="2" t="s">
        <v>1283</v>
      </c>
      <c r="R229" s="2" t="s">
        <v>98</v>
      </c>
      <c r="T229" s="2" t="s">
        <v>11</v>
      </c>
      <c r="U229" s="2" t="s">
        <v>29</v>
      </c>
      <c r="V229" s="2" t="s">
        <v>1778</v>
      </c>
      <c r="Y229" s="2">
        <v>1</v>
      </c>
      <c r="AB229" s="2">
        <v>1</v>
      </c>
      <c r="AI229" s="2" t="s">
        <v>47</v>
      </c>
      <c r="AJ229" s="9">
        <v>1</v>
      </c>
      <c r="AV229" s="2" t="s">
        <v>129</v>
      </c>
      <c r="BJ229" s="2" t="s">
        <v>7</v>
      </c>
      <c r="BK229" s="2" t="s">
        <v>1848</v>
      </c>
      <c r="BL229" s="2" t="s">
        <v>1885</v>
      </c>
      <c r="BQ229" s="2" t="s">
        <v>128</v>
      </c>
      <c r="BT229" s="2" t="s">
        <v>128</v>
      </c>
      <c r="BV229" s="11" t="s">
        <v>130</v>
      </c>
      <c r="BW229" s="2" t="s">
        <v>15</v>
      </c>
      <c r="CA229" s="2" t="s">
        <v>37</v>
      </c>
      <c r="CC229" s="2" t="s">
        <v>37</v>
      </c>
      <c r="CD229" s="2">
        <v>1</v>
      </c>
      <c r="CE229" s="2" t="s">
        <v>131</v>
      </c>
    </row>
    <row r="230" spans="1:117" s="2" customFormat="1" ht="18.600000000000001" customHeight="1">
      <c r="A230" s="2" t="s">
        <v>239</v>
      </c>
      <c r="B230" s="2" t="s">
        <v>238</v>
      </c>
      <c r="C230" s="2" t="s">
        <v>239</v>
      </c>
      <c r="D230" s="2">
        <v>2007</v>
      </c>
      <c r="E230" s="2" t="s">
        <v>77</v>
      </c>
      <c r="F230" s="2" t="s">
        <v>240</v>
      </c>
      <c r="G230" s="2" t="s">
        <v>79</v>
      </c>
      <c r="H230" s="2" t="s">
        <v>241</v>
      </c>
      <c r="I230" s="2" t="s">
        <v>59</v>
      </c>
      <c r="J230" s="2" t="s">
        <v>6</v>
      </c>
      <c r="L230" s="2" t="s">
        <v>96</v>
      </c>
      <c r="M230" s="2" t="s">
        <v>42</v>
      </c>
      <c r="O230" s="2" t="s">
        <v>9</v>
      </c>
      <c r="R230" s="2" t="s">
        <v>10</v>
      </c>
      <c r="T230" s="2" t="s">
        <v>11</v>
      </c>
      <c r="U230" s="2" t="s">
        <v>108</v>
      </c>
      <c r="V230" s="2" t="s">
        <v>1315</v>
      </c>
      <c r="X230" s="2">
        <v>1</v>
      </c>
      <c r="Y230" s="2">
        <v>1</v>
      </c>
      <c r="Z230" s="2">
        <v>1</v>
      </c>
      <c r="AA230" s="2">
        <v>1</v>
      </c>
      <c r="AI230" s="2" t="s">
        <v>62</v>
      </c>
      <c r="AJ230" s="2">
        <v>1</v>
      </c>
      <c r="AL230" s="2">
        <v>1</v>
      </c>
      <c r="AX230" s="9" t="s">
        <v>2093</v>
      </c>
      <c r="BG230" s="2" t="s">
        <v>1753</v>
      </c>
      <c r="BJ230" s="2" t="s">
        <v>7</v>
      </c>
      <c r="BK230" s="2" t="s">
        <v>24</v>
      </c>
      <c r="BQ230" s="2" t="s">
        <v>2422</v>
      </c>
      <c r="BS230" s="11" t="s">
        <v>2423</v>
      </c>
      <c r="BW230" s="2" t="s">
        <v>15</v>
      </c>
      <c r="CA230" s="2" t="s">
        <v>16</v>
      </c>
      <c r="CC230" s="2" t="s">
        <v>16</v>
      </c>
      <c r="CD230" s="2">
        <v>3</v>
      </c>
    </row>
    <row r="231" spans="1:117" s="2" customFormat="1" ht="18.600000000000001" customHeight="1">
      <c r="A231" s="2" t="s">
        <v>888</v>
      </c>
      <c r="B231" s="2" t="s">
        <v>887</v>
      </c>
      <c r="D231" s="2">
        <v>2009</v>
      </c>
      <c r="E231" s="2" t="s">
        <v>230</v>
      </c>
      <c r="F231" s="2" t="s">
        <v>888</v>
      </c>
      <c r="G231" s="2" t="s">
        <v>221</v>
      </c>
      <c r="H231" s="2" t="s">
        <v>221</v>
      </c>
      <c r="I231" s="2" t="s">
        <v>22</v>
      </c>
      <c r="J231" s="2" t="s">
        <v>6</v>
      </c>
      <c r="K231" s="2">
        <v>160</v>
      </c>
      <c r="L231" s="2" t="s">
        <v>7</v>
      </c>
      <c r="M231" s="2" t="s">
        <v>42</v>
      </c>
      <c r="O231" s="2" t="s">
        <v>9</v>
      </c>
      <c r="P231" s="2" t="s">
        <v>298</v>
      </c>
      <c r="R231" s="2" t="s">
        <v>10</v>
      </c>
      <c r="T231" s="2" t="s">
        <v>11</v>
      </c>
      <c r="V231" s="2" t="s">
        <v>1764</v>
      </c>
      <c r="W231" s="2">
        <v>1</v>
      </c>
      <c r="X231" s="2">
        <v>1</v>
      </c>
      <c r="Y231" s="2">
        <v>1</v>
      </c>
      <c r="AI231" s="2" t="s">
        <v>1095</v>
      </c>
      <c r="AJ231" s="2">
        <v>1</v>
      </c>
      <c r="AQ231" s="2">
        <v>1</v>
      </c>
      <c r="AS231" s="2">
        <v>1</v>
      </c>
      <c r="AU231" s="2" t="s">
        <v>1931</v>
      </c>
      <c r="AV231" s="2" t="s">
        <v>127</v>
      </c>
      <c r="BJ231" s="2" t="s">
        <v>7</v>
      </c>
      <c r="BK231" s="2" t="s">
        <v>1865</v>
      </c>
      <c r="BL231" s="2" t="s">
        <v>1873</v>
      </c>
      <c r="BQ231" s="2" t="s">
        <v>2424</v>
      </c>
      <c r="BR231" s="2" t="s">
        <v>1096</v>
      </c>
      <c r="BS231" s="2" t="e">
        <f>-if policy makers want to improve the well-being of coffee farmers in the region, then more research needs to be done to compare the performances of different crops, such as milk production that present less risks on the local market.</f>
        <v>#NAME?</v>
      </c>
      <c r="BT231" s="2" t="s">
        <v>1097</v>
      </c>
      <c r="BU231" s="2" t="s">
        <v>14</v>
      </c>
      <c r="BV231" s="2" t="s">
        <v>14</v>
      </c>
      <c r="BW231" s="2" t="s">
        <v>15</v>
      </c>
      <c r="BX231" s="2" t="s">
        <v>14</v>
      </c>
      <c r="BY231" s="2" t="s">
        <v>14</v>
      </c>
      <c r="BZ231" s="2" t="e">
        <f>- if the government want to promote national coffee production in Kenya, they need to understand the smallholder farmers production strategies and establish A certification process to bring the sector more competitive.</f>
        <v>#NAME?</v>
      </c>
      <c r="CA231" s="2" t="s">
        <v>37</v>
      </c>
      <c r="CC231" s="2" t="s">
        <v>37</v>
      </c>
      <c r="CD231" s="2">
        <v>1</v>
      </c>
    </row>
    <row r="232" spans="1:117" s="2" customFormat="1" ht="18.600000000000001" customHeight="1">
      <c r="A232" s="2" t="s">
        <v>888</v>
      </c>
      <c r="B232" s="2" t="s">
        <v>887</v>
      </c>
      <c r="D232" s="2">
        <v>2009</v>
      </c>
      <c r="E232" s="2" t="s">
        <v>230</v>
      </c>
      <c r="F232" s="2" t="s">
        <v>888</v>
      </c>
      <c r="G232" s="2" t="s">
        <v>39</v>
      </c>
      <c r="H232" s="2" t="s">
        <v>889</v>
      </c>
      <c r="I232" s="2" t="s">
        <v>59</v>
      </c>
      <c r="J232" s="2" t="s">
        <v>339</v>
      </c>
      <c r="K232" s="2">
        <v>272</v>
      </c>
      <c r="L232" s="2" t="s">
        <v>24</v>
      </c>
      <c r="M232" s="2" t="s">
        <v>107</v>
      </c>
      <c r="O232" s="2" t="s">
        <v>82</v>
      </c>
      <c r="P232" s="2" t="s">
        <v>72</v>
      </c>
      <c r="Q232" s="2" t="s">
        <v>890</v>
      </c>
      <c r="R232" s="2" t="s">
        <v>98</v>
      </c>
      <c r="T232" s="2" t="s">
        <v>11</v>
      </c>
      <c r="U232" s="2" t="s">
        <v>45</v>
      </c>
      <c r="V232" s="2" t="s">
        <v>462</v>
      </c>
      <c r="X232" s="2">
        <v>1</v>
      </c>
      <c r="Y232" s="2">
        <v>1</v>
      </c>
      <c r="AI232" s="2" t="s">
        <v>47</v>
      </c>
      <c r="AJ232" s="2">
        <v>1</v>
      </c>
      <c r="AS232" s="2">
        <v>1</v>
      </c>
      <c r="AU232" s="2" t="s">
        <v>1933</v>
      </c>
      <c r="AV232" s="2" t="s">
        <v>891</v>
      </c>
      <c r="BB232" s="2" t="s">
        <v>892</v>
      </c>
      <c r="BC232" s="2" t="s">
        <v>1754</v>
      </c>
      <c r="BG232" s="2" t="s">
        <v>893</v>
      </c>
      <c r="BJ232" s="2" t="s">
        <v>7</v>
      </c>
      <c r="BK232" s="2" t="s">
        <v>24</v>
      </c>
      <c r="BV232" s="2" t="s">
        <v>15</v>
      </c>
      <c r="BZ232" s="2" t="s">
        <v>16</v>
      </c>
      <c r="CB232" s="2" t="s">
        <v>37</v>
      </c>
      <c r="CD232" s="2">
        <v>2</v>
      </c>
    </row>
    <row r="233" spans="1:117" s="2" customFormat="1" ht="18.600000000000001" customHeight="1">
      <c r="A233" s="2" t="s">
        <v>133</v>
      </c>
      <c r="B233" s="2" t="s">
        <v>132</v>
      </c>
      <c r="C233" s="2" t="s">
        <v>133</v>
      </c>
      <c r="D233" s="2">
        <v>2009</v>
      </c>
      <c r="E233" s="2" t="s">
        <v>2</v>
      </c>
      <c r="F233" s="2" t="s">
        <v>134</v>
      </c>
      <c r="G233" s="2" t="s">
        <v>39</v>
      </c>
      <c r="H233" s="2" t="s">
        <v>135</v>
      </c>
      <c r="I233" s="2" t="s">
        <v>59</v>
      </c>
      <c r="J233" s="2" t="s">
        <v>95</v>
      </c>
      <c r="K233" s="2">
        <v>200</v>
      </c>
      <c r="L233" s="2" t="s">
        <v>136</v>
      </c>
      <c r="M233" s="2" t="s">
        <v>8</v>
      </c>
      <c r="O233" s="2" t="s">
        <v>82</v>
      </c>
      <c r="P233" s="2" t="s">
        <v>72</v>
      </c>
      <c r="Q233" s="2" t="s">
        <v>137</v>
      </c>
      <c r="R233" s="2" t="s">
        <v>138</v>
      </c>
      <c r="T233" s="2" t="s">
        <v>11</v>
      </c>
      <c r="U233" s="2" t="s">
        <v>108</v>
      </c>
      <c r="V233" s="2" t="s">
        <v>1802</v>
      </c>
      <c r="X233" s="2">
        <v>1</v>
      </c>
      <c r="Y233" s="2">
        <v>1</v>
      </c>
      <c r="AA233" s="2">
        <v>1</v>
      </c>
      <c r="AI233" s="2" t="s">
        <v>47</v>
      </c>
      <c r="AJ233" s="9">
        <v>1</v>
      </c>
      <c r="AX233" s="2" t="s">
        <v>1915</v>
      </c>
      <c r="BJ233" s="2" t="s">
        <v>7</v>
      </c>
      <c r="BK233" s="2" t="s">
        <v>1865</v>
      </c>
      <c r="BR233" s="2" t="s">
        <v>139</v>
      </c>
      <c r="BZ233" s="2" t="s">
        <v>37</v>
      </c>
      <c r="CB233" s="2" t="s">
        <v>37</v>
      </c>
      <c r="CD233" s="2">
        <v>1</v>
      </c>
    </row>
    <row r="234" spans="1:117" s="2" customFormat="1" ht="18.600000000000001" customHeight="1">
      <c r="A234" s="2" t="s">
        <v>882</v>
      </c>
      <c r="B234" s="2" t="s">
        <v>881</v>
      </c>
      <c r="C234" s="2" t="s">
        <v>882</v>
      </c>
      <c r="D234" s="2">
        <v>2012</v>
      </c>
      <c r="E234" s="2" t="s">
        <v>2</v>
      </c>
      <c r="F234" s="2" t="s">
        <v>883</v>
      </c>
      <c r="G234" s="2" t="s">
        <v>39</v>
      </c>
      <c r="H234" s="2" t="s">
        <v>884</v>
      </c>
      <c r="I234" s="2" t="s">
        <v>59</v>
      </c>
      <c r="J234" s="2" t="s">
        <v>95</v>
      </c>
      <c r="K234" s="2" t="s">
        <v>885</v>
      </c>
      <c r="L234" s="2" t="s">
        <v>61</v>
      </c>
      <c r="M234" s="2" t="s">
        <v>8</v>
      </c>
      <c r="O234" s="2" t="s">
        <v>246</v>
      </c>
      <c r="Q234" s="2" t="s">
        <v>137</v>
      </c>
      <c r="R234" s="2" t="s">
        <v>138</v>
      </c>
      <c r="T234" s="2" t="s">
        <v>11</v>
      </c>
      <c r="U234" s="2" t="s">
        <v>108</v>
      </c>
      <c r="V234" s="2" t="s">
        <v>519</v>
      </c>
      <c r="X234" s="2">
        <v>1</v>
      </c>
      <c r="Y234" s="2">
        <v>1</v>
      </c>
      <c r="Z234" s="2">
        <v>1</v>
      </c>
      <c r="AA234" s="2">
        <v>1</v>
      </c>
      <c r="AI234" s="2" t="s">
        <v>47</v>
      </c>
      <c r="AJ234" s="9">
        <v>1</v>
      </c>
      <c r="BC234" s="2" t="s">
        <v>1754</v>
      </c>
      <c r="BE234" s="2" t="s">
        <v>1756</v>
      </c>
      <c r="BJ234" s="2" t="s">
        <v>7</v>
      </c>
      <c r="BK234" s="2" t="s">
        <v>1865</v>
      </c>
      <c r="BR234" s="2" t="s">
        <v>2425</v>
      </c>
      <c r="BV234" s="2" t="s">
        <v>15</v>
      </c>
      <c r="BW234" s="2" t="s">
        <v>886</v>
      </c>
      <c r="BZ234" s="2" t="s">
        <v>37</v>
      </c>
      <c r="CB234" s="2" t="s">
        <v>37</v>
      </c>
      <c r="CD234" s="2">
        <v>1</v>
      </c>
    </row>
    <row r="235" spans="1:117" s="2" customFormat="1" ht="18.600000000000001" customHeight="1">
      <c r="A235" s="2" t="s">
        <v>1119</v>
      </c>
      <c r="B235" s="2" t="s">
        <v>1118</v>
      </c>
      <c r="C235" s="2" t="s">
        <v>1119</v>
      </c>
      <c r="D235" s="2">
        <v>2013</v>
      </c>
      <c r="E235" s="2" t="s">
        <v>2</v>
      </c>
      <c r="F235" s="2" t="s">
        <v>114</v>
      </c>
      <c r="G235" s="2" t="s">
        <v>39</v>
      </c>
      <c r="H235" s="2" t="s">
        <v>135</v>
      </c>
      <c r="I235" s="2" t="s">
        <v>59</v>
      </c>
      <c r="J235" s="2" t="s">
        <v>95</v>
      </c>
      <c r="K235" s="2">
        <v>200</v>
      </c>
      <c r="L235" s="2" t="s">
        <v>61</v>
      </c>
      <c r="M235" s="2" t="s">
        <v>8</v>
      </c>
      <c r="O235" s="2" t="s">
        <v>246</v>
      </c>
      <c r="Q235" s="2" t="s">
        <v>137</v>
      </c>
      <c r="R235" s="2" t="s">
        <v>138</v>
      </c>
      <c r="T235" s="2" t="s">
        <v>11</v>
      </c>
      <c r="V235" s="2" t="s">
        <v>2042</v>
      </c>
      <c r="X235" s="2">
        <v>1</v>
      </c>
      <c r="Y235" s="2">
        <v>1</v>
      </c>
      <c r="AA235" s="2">
        <v>1</v>
      </c>
      <c r="AI235" s="2" t="s">
        <v>47</v>
      </c>
      <c r="AJ235" s="9">
        <v>1</v>
      </c>
      <c r="AY235" s="2" t="s">
        <v>1120</v>
      </c>
      <c r="BC235" s="2" t="s">
        <v>1754</v>
      </c>
      <c r="BJ235" s="2" t="s">
        <v>7</v>
      </c>
      <c r="BK235" s="2" t="s">
        <v>1865</v>
      </c>
      <c r="BQ235" s="2" t="s">
        <v>1121</v>
      </c>
      <c r="BV235" s="2" t="s">
        <v>15</v>
      </c>
      <c r="BW235" s="2" t="s">
        <v>1122</v>
      </c>
      <c r="BZ235" s="2" t="s">
        <v>37</v>
      </c>
      <c r="CB235" s="2" t="s">
        <v>37</v>
      </c>
      <c r="CD235" s="2">
        <v>1</v>
      </c>
    </row>
    <row r="236" spans="1:117" s="2" customFormat="1" ht="18.600000000000001" customHeight="1">
      <c r="A236" s="9" t="s">
        <v>863</v>
      </c>
      <c r="B236" s="9" t="s">
        <v>862</v>
      </c>
      <c r="C236" s="9" t="s">
        <v>863</v>
      </c>
      <c r="D236" s="9">
        <v>2010</v>
      </c>
      <c r="E236" s="9" t="s">
        <v>2</v>
      </c>
      <c r="F236" s="9" t="s">
        <v>864</v>
      </c>
      <c r="G236" s="9" t="s">
        <v>221</v>
      </c>
      <c r="H236" s="9" t="s">
        <v>865</v>
      </c>
      <c r="I236" s="9" t="s">
        <v>59</v>
      </c>
      <c r="J236" s="9" t="s">
        <v>288</v>
      </c>
      <c r="K236" s="9" t="s">
        <v>866</v>
      </c>
      <c r="L236" s="9" t="s">
        <v>7</v>
      </c>
      <c r="M236" s="9" t="s">
        <v>42</v>
      </c>
      <c r="N236" s="9"/>
      <c r="O236" s="9" t="s">
        <v>82</v>
      </c>
      <c r="P236" s="9" t="s">
        <v>97</v>
      </c>
      <c r="Q236" s="9" t="s">
        <v>265</v>
      </c>
      <c r="R236" s="9" t="s">
        <v>2254</v>
      </c>
      <c r="S236" s="9"/>
      <c r="T236" s="9" t="s">
        <v>11</v>
      </c>
      <c r="U236" s="9"/>
      <c r="V236" s="9" t="s">
        <v>2061</v>
      </c>
      <c r="W236" s="9"/>
      <c r="X236" s="9"/>
      <c r="Y236" s="9"/>
      <c r="Z236" s="9">
        <v>1</v>
      </c>
      <c r="AA236" s="9"/>
      <c r="AB236" s="9"/>
      <c r="AC236" s="9"/>
      <c r="AD236" s="9">
        <v>1</v>
      </c>
      <c r="AE236" s="9"/>
      <c r="AF236" s="9"/>
      <c r="AG236" s="9"/>
      <c r="AH236" s="9"/>
      <c r="AI236" s="9" t="s">
        <v>47</v>
      </c>
      <c r="AJ236" s="9">
        <v>1</v>
      </c>
      <c r="AK236" s="9"/>
      <c r="AL236" s="9"/>
      <c r="AM236" s="9"/>
      <c r="AN236" s="9"/>
      <c r="AO236" s="9"/>
      <c r="AP236" s="9"/>
      <c r="AQ236" s="9"/>
      <c r="AR236" s="9"/>
      <c r="AS236" s="9">
        <v>1</v>
      </c>
      <c r="AT236" s="9"/>
      <c r="AU236" s="9" t="s">
        <v>1933</v>
      </c>
      <c r="AV236" s="9" t="s">
        <v>867</v>
      </c>
      <c r="AW236" s="9"/>
      <c r="AX236" s="9"/>
      <c r="AY236" s="9"/>
      <c r="AZ236" s="9"/>
      <c r="BA236" s="9"/>
      <c r="BB236" s="9"/>
      <c r="BC236" s="9"/>
      <c r="BD236" s="9"/>
      <c r="BE236" s="9"/>
      <c r="BF236" s="9"/>
      <c r="BG236" s="9" t="s">
        <v>1721</v>
      </c>
      <c r="BH236" s="9"/>
      <c r="BI236" s="9"/>
      <c r="BJ236" s="9" t="s">
        <v>7</v>
      </c>
      <c r="BK236" s="9" t="s">
        <v>1865</v>
      </c>
      <c r="BL236" s="9"/>
      <c r="BM236" s="9" t="s">
        <v>1866</v>
      </c>
      <c r="BN236" s="9"/>
      <c r="BO236" s="9"/>
      <c r="BP236" s="9"/>
      <c r="BQ236" s="9" t="s">
        <v>868</v>
      </c>
      <c r="BR236" s="9"/>
      <c r="BS236" s="16" t="s">
        <v>869</v>
      </c>
      <c r="BT236" s="9" t="s">
        <v>2426</v>
      </c>
      <c r="BU236" s="9"/>
      <c r="BV236" s="9"/>
      <c r="BW236" s="9" t="s">
        <v>15</v>
      </c>
      <c r="BX236" s="9"/>
      <c r="BY236" s="9"/>
      <c r="BZ236" s="9" t="s">
        <v>870</v>
      </c>
      <c r="CA236" s="9" t="s">
        <v>37</v>
      </c>
      <c r="CB236" s="9"/>
      <c r="CC236" s="9" t="s">
        <v>37</v>
      </c>
      <c r="CD236" s="9">
        <v>1</v>
      </c>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row>
    <row r="237" spans="1:117" s="2" customFormat="1" ht="18.600000000000001" customHeight="1">
      <c r="A237" s="2" t="s">
        <v>2192</v>
      </c>
      <c r="B237" s="12" t="s">
        <v>2194</v>
      </c>
      <c r="C237" s="2" t="s">
        <v>2192</v>
      </c>
      <c r="D237" s="2">
        <v>2017</v>
      </c>
      <c r="E237" s="2" t="s">
        <v>2</v>
      </c>
      <c r="F237" s="2" t="s">
        <v>2193</v>
      </c>
      <c r="G237" s="2" t="s">
        <v>39</v>
      </c>
      <c r="H237" s="2" t="s">
        <v>997</v>
      </c>
      <c r="I237" s="2" t="s">
        <v>59</v>
      </c>
      <c r="J237" s="2" t="s">
        <v>95</v>
      </c>
      <c r="K237" s="2">
        <v>90</v>
      </c>
      <c r="L237" s="2" t="s">
        <v>96</v>
      </c>
      <c r="M237" s="2" t="s">
        <v>107</v>
      </c>
      <c r="O237" s="2" t="s">
        <v>82</v>
      </c>
      <c r="R237" s="2" t="s">
        <v>44</v>
      </c>
      <c r="T237" s="2" t="s">
        <v>11</v>
      </c>
      <c r="U237" s="2" t="s">
        <v>108</v>
      </c>
      <c r="V237" s="2" t="s">
        <v>1789</v>
      </c>
      <c r="AA237" s="2">
        <v>1</v>
      </c>
      <c r="AB237" s="2">
        <v>1</v>
      </c>
      <c r="AI237" s="2" t="s">
        <v>47</v>
      </c>
      <c r="AJ237" s="9">
        <v>1</v>
      </c>
      <c r="AY237" s="2" t="s">
        <v>2427</v>
      </c>
      <c r="BJ237" s="2" t="s">
        <v>7</v>
      </c>
      <c r="BK237" s="2" t="s">
        <v>24</v>
      </c>
      <c r="BQ237" s="2" t="s">
        <v>1010</v>
      </c>
      <c r="BV237" s="2" t="s">
        <v>15</v>
      </c>
      <c r="BZ237" s="2" t="s">
        <v>16</v>
      </c>
      <c r="CB237" s="2" t="s">
        <v>16</v>
      </c>
      <c r="CD237" s="2">
        <v>3</v>
      </c>
    </row>
    <row r="238" spans="1:117" s="2" customFormat="1" ht="18.600000000000001" customHeight="1">
      <c r="A238" s="9" t="s">
        <v>1436</v>
      </c>
      <c r="B238" s="9" t="s">
        <v>1435</v>
      </c>
      <c r="C238" s="9" t="s">
        <v>1436</v>
      </c>
      <c r="D238" s="9">
        <v>2008</v>
      </c>
      <c r="E238" s="9" t="s">
        <v>2</v>
      </c>
      <c r="F238" s="9" t="s">
        <v>1437</v>
      </c>
      <c r="G238" s="9" t="s">
        <v>179</v>
      </c>
      <c r="H238" s="9" t="s">
        <v>1438</v>
      </c>
      <c r="I238" s="9" t="s">
        <v>59</v>
      </c>
      <c r="J238" s="9" t="s">
        <v>95</v>
      </c>
      <c r="K238" s="9">
        <v>315</v>
      </c>
      <c r="L238" s="9" t="s">
        <v>24</v>
      </c>
      <c r="M238" s="9" t="s">
        <v>107</v>
      </c>
      <c r="N238" s="9"/>
      <c r="O238" s="9" t="s">
        <v>82</v>
      </c>
      <c r="P238" s="9" t="s">
        <v>223</v>
      </c>
      <c r="Q238" s="9" t="s">
        <v>1206</v>
      </c>
      <c r="R238" s="9" t="s">
        <v>98</v>
      </c>
      <c r="S238" s="9"/>
      <c r="T238" s="9" t="s">
        <v>11</v>
      </c>
      <c r="U238" s="9" t="s">
        <v>108</v>
      </c>
      <c r="V238" s="9" t="s">
        <v>1812</v>
      </c>
      <c r="W238" s="9"/>
      <c r="X238" s="9">
        <v>1</v>
      </c>
      <c r="Y238" s="9"/>
      <c r="Z238" s="9">
        <v>1</v>
      </c>
      <c r="AA238" s="9"/>
      <c r="AB238" s="9"/>
      <c r="AC238" s="9"/>
      <c r="AD238" s="9"/>
      <c r="AE238" s="9"/>
      <c r="AF238" s="9"/>
      <c r="AG238" s="9"/>
      <c r="AH238" s="9"/>
      <c r="AI238" s="9" t="s">
        <v>47</v>
      </c>
      <c r="AJ238" s="9">
        <v>1</v>
      </c>
      <c r="AK238" s="9"/>
      <c r="AL238" s="9"/>
      <c r="AM238" s="9"/>
      <c r="AN238" s="9"/>
      <c r="AO238" s="9"/>
      <c r="AP238" s="9"/>
      <c r="AQ238" s="9"/>
      <c r="AR238" s="9"/>
      <c r="AS238" s="9"/>
      <c r="AT238" s="9"/>
      <c r="AU238" s="9"/>
      <c r="AV238" s="9"/>
      <c r="AW238" s="9"/>
      <c r="AX238" s="9" t="s">
        <v>2097</v>
      </c>
      <c r="AY238" s="9"/>
      <c r="AZ238" s="9"/>
      <c r="BA238" s="9"/>
      <c r="BB238" s="9"/>
      <c r="BC238" s="9"/>
      <c r="BD238" s="9"/>
      <c r="BE238" s="9"/>
      <c r="BF238" s="9"/>
      <c r="BG238" s="9"/>
      <c r="BH238" s="9"/>
      <c r="BI238" s="9"/>
      <c r="BJ238" s="9" t="s">
        <v>7</v>
      </c>
      <c r="BK238" s="9" t="s">
        <v>24</v>
      </c>
      <c r="BL238" s="9"/>
      <c r="BM238" s="9"/>
      <c r="BN238" s="9"/>
      <c r="BO238" s="9"/>
      <c r="BP238" s="9"/>
      <c r="BQ238" s="9"/>
      <c r="BR238" s="9"/>
      <c r="BS238" s="9"/>
      <c r="BT238" s="9"/>
      <c r="BU238" s="9"/>
      <c r="BV238" s="9"/>
      <c r="BW238" s="9" t="s">
        <v>15</v>
      </c>
      <c r="BX238" s="9"/>
      <c r="BY238" s="9"/>
      <c r="BZ238" s="9"/>
      <c r="CA238" s="9" t="s">
        <v>37</v>
      </c>
      <c r="CB238" s="9"/>
      <c r="CC238" s="9" t="s">
        <v>16</v>
      </c>
      <c r="CD238" s="9">
        <v>1</v>
      </c>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row>
    <row r="239" spans="1:117" s="2" customFormat="1" ht="18.600000000000001" customHeight="1">
      <c r="A239" s="2" t="s">
        <v>924</v>
      </c>
      <c r="B239" s="2" t="s">
        <v>913</v>
      </c>
      <c r="C239" s="2" t="s">
        <v>924</v>
      </c>
      <c r="D239" s="2">
        <v>2015</v>
      </c>
      <c r="E239" s="2" t="s">
        <v>2</v>
      </c>
      <c r="F239" s="2" t="s">
        <v>914</v>
      </c>
      <c r="G239" s="2" t="s">
        <v>221</v>
      </c>
      <c r="H239" s="2" t="s">
        <v>915</v>
      </c>
      <c r="I239" s="2" t="s">
        <v>59</v>
      </c>
      <c r="J239" s="2" t="s">
        <v>95</v>
      </c>
      <c r="K239" s="2" t="s">
        <v>925</v>
      </c>
      <c r="L239" s="2" t="s">
        <v>24</v>
      </c>
      <c r="M239" s="2" t="s">
        <v>42</v>
      </c>
      <c r="O239" s="2" t="s">
        <v>9</v>
      </c>
      <c r="P239" s="2" t="s">
        <v>72</v>
      </c>
      <c r="R239" s="2" t="s">
        <v>10</v>
      </c>
      <c r="T239" s="2" t="s">
        <v>28</v>
      </c>
      <c r="U239" s="2" t="s">
        <v>108</v>
      </c>
      <c r="V239" s="2" t="s">
        <v>2005</v>
      </c>
      <c r="X239" s="2">
        <v>0</v>
      </c>
      <c r="Y239" s="2">
        <v>1</v>
      </c>
      <c r="Z239" s="2">
        <v>1</v>
      </c>
      <c r="AI239" s="2" t="s">
        <v>1928</v>
      </c>
      <c r="AJ239" s="2">
        <v>1</v>
      </c>
      <c r="AL239" s="2">
        <v>1</v>
      </c>
      <c r="AQ239" s="2">
        <v>0</v>
      </c>
      <c r="AX239" s="2" t="s">
        <v>926</v>
      </c>
      <c r="BJ239" s="2" t="s">
        <v>7</v>
      </c>
      <c r="BK239" s="2" t="s">
        <v>1848</v>
      </c>
      <c r="BL239" s="2" t="s">
        <v>1862</v>
      </c>
      <c r="BQ239" s="2" t="s">
        <v>927</v>
      </c>
      <c r="BS239" s="11" t="s">
        <v>928</v>
      </c>
      <c r="BZ239" s="2" t="s">
        <v>927</v>
      </c>
      <c r="CA239" s="2" t="s">
        <v>37</v>
      </c>
      <c r="CC239" s="2" t="s">
        <v>37</v>
      </c>
      <c r="CD239" s="2">
        <v>1</v>
      </c>
    </row>
    <row r="240" spans="1:117" s="2" customFormat="1" ht="18.600000000000001" customHeight="1">
      <c r="A240" s="2" t="s">
        <v>200</v>
      </c>
      <c r="B240" s="2" t="s">
        <v>199</v>
      </c>
      <c r="C240" s="2" t="s">
        <v>200</v>
      </c>
      <c r="D240" s="2">
        <v>2014</v>
      </c>
      <c r="E240" s="2" t="s">
        <v>2</v>
      </c>
      <c r="F240" s="2" t="s">
        <v>201</v>
      </c>
      <c r="G240" s="2" t="s">
        <v>79</v>
      </c>
      <c r="H240" s="2" t="s">
        <v>202</v>
      </c>
      <c r="I240" s="2" t="s">
        <v>59</v>
      </c>
      <c r="J240" s="2" t="s">
        <v>95</v>
      </c>
      <c r="K240" s="2">
        <v>180</v>
      </c>
      <c r="L240" s="2" t="s">
        <v>203</v>
      </c>
      <c r="M240" s="2" t="s">
        <v>42</v>
      </c>
      <c r="O240" s="2" t="s">
        <v>9</v>
      </c>
      <c r="P240" s="2" t="s">
        <v>204</v>
      </c>
      <c r="R240" s="2" t="s">
        <v>2255</v>
      </c>
      <c r="T240" s="2" t="s">
        <v>11</v>
      </c>
      <c r="U240" s="2" t="s">
        <v>29</v>
      </c>
      <c r="V240" s="2" t="s">
        <v>1800</v>
      </c>
      <c r="AA240" s="2">
        <v>1</v>
      </c>
      <c r="AD240" s="2">
        <v>1</v>
      </c>
      <c r="AI240" s="2" t="s">
        <v>47</v>
      </c>
      <c r="AJ240" s="9">
        <v>1</v>
      </c>
      <c r="AY240" s="2" t="s">
        <v>206</v>
      </c>
      <c r="BJ240" s="2" t="s">
        <v>7</v>
      </c>
      <c r="BK240" s="2" t="s">
        <v>24</v>
      </c>
      <c r="BQ240" s="2" t="s">
        <v>207</v>
      </c>
      <c r="BS240" s="2" t="s">
        <v>208</v>
      </c>
      <c r="BW240" s="2" t="s">
        <v>15</v>
      </c>
      <c r="BZ240" s="2" t="s">
        <v>209</v>
      </c>
      <c r="CA240" s="2" t="s">
        <v>37</v>
      </c>
      <c r="CC240" s="2" t="s">
        <v>37</v>
      </c>
      <c r="CD240" s="2">
        <v>1</v>
      </c>
    </row>
    <row r="241" spans="1:124" s="13" customFormat="1" ht="18.600000000000001"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row>
    <row r="242" spans="1:124" s="2" customFormat="1">
      <c r="AH242"/>
      <c r="AI242" s="1"/>
      <c r="AJ242"/>
      <c r="AK242"/>
      <c r="AL242"/>
      <c r="AZ242"/>
      <c r="BA242"/>
      <c r="DG242"/>
      <c r="DH242"/>
      <c r="DI242"/>
      <c r="DJ242"/>
      <c r="DK242"/>
      <c r="DL242"/>
      <c r="DM242"/>
      <c r="DN242"/>
      <c r="DO242"/>
      <c r="DP242"/>
      <c r="DQ242"/>
      <c r="DR242"/>
      <c r="DS242"/>
      <c r="DT242"/>
    </row>
  </sheetData>
  <mergeCells count="4">
    <mergeCell ref="AX1:BB1"/>
    <mergeCell ref="BC1:BF1"/>
    <mergeCell ref="BG1:BI1"/>
    <mergeCell ref="BQ1:BV1"/>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abSelected="1" workbookViewId="0">
      <selection activeCell="F14" sqref="F14"/>
    </sheetView>
  </sheetViews>
  <sheetFormatPr defaultRowHeight="15"/>
  <sheetData>
    <row r="1" spans="1:2" ht="15.75">
      <c r="A1" s="7" t="s">
        <v>2209</v>
      </c>
      <c r="B1" s="6"/>
    </row>
    <row r="2" spans="1:2" ht="15.75">
      <c r="A2" s="6" t="s">
        <v>2210</v>
      </c>
      <c r="B2" s="7" t="s">
        <v>2211</v>
      </c>
    </row>
    <row r="3" spans="1:2" ht="15.75">
      <c r="A3" s="6" t="s">
        <v>2212</v>
      </c>
      <c r="B3" s="8" t="s">
        <v>2217</v>
      </c>
    </row>
    <row r="4" spans="1:2" ht="15.75">
      <c r="A4" s="6"/>
      <c r="B4" s="6"/>
    </row>
    <row r="5" spans="1:2" ht="15.75">
      <c r="A5" s="6" t="s">
        <v>2216</v>
      </c>
      <c r="B5" s="6"/>
    </row>
    <row r="6" spans="1:2" ht="15.75">
      <c r="A6" s="6" t="s">
        <v>2880</v>
      </c>
      <c r="B6" s="6"/>
    </row>
    <row r="7" spans="1:2" ht="15.75">
      <c r="A7" s="6"/>
      <c r="B7" s="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5"/>
  <sheetViews>
    <sheetView workbookViewId="0"/>
  </sheetViews>
  <sheetFormatPr defaultRowHeight="15"/>
  <sheetData>
    <row r="1" spans="1:4">
      <c r="A1" s="32" t="s">
        <v>2664</v>
      </c>
      <c r="B1" s="32"/>
      <c r="C1" s="32"/>
      <c r="D1" s="32"/>
    </row>
    <row r="2" spans="1:4">
      <c r="A2" s="24" t="s">
        <v>2430</v>
      </c>
    </row>
    <row r="3" spans="1:4">
      <c r="A3" s="25" t="s">
        <v>2431</v>
      </c>
    </row>
    <row r="4" spans="1:4">
      <c r="A4" s="24" t="s">
        <v>2432</v>
      </c>
    </row>
    <row r="5" spans="1:4">
      <c r="A5" s="25" t="s">
        <v>2433</v>
      </c>
    </row>
    <row r="6" spans="1:4">
      <c r="A6" s="24" t="s">
        <v>2434</v>
      </c>
    </row>
    <row r="7" spans="1:4">
      <c r="A7" s="24" t="s">
        <v>2435</v>
      </c>
    </row>
    <row r="8" spans="1:4">
      <c r="A8" s="24" t="s">
        <v>2436</v>
      </c>
    </row>
    <row r="9" spans="1:4">
      <c r="A9" s="25" t="s">
        <v>2437</v>
      </c>
    </row>
    <row r="10" spans="1:4">
      <c r="A10" s="25" t="s">
        <v>2438</v>
      </c>
    </row>
    <row r="11" spans="1:4">
      <c r="A11" s="25" t="s">
        <v>2439</v>
      </c>
    </row>
    <row r="12" spans="1:4">
      <c r="A12" s="24" t="s">
        <v>2440</v>
      </c>
    </row>
    <row r="13" spans="1:4">
      <c r="A13" s="25" t="s">
        <v>2441</v>
      </c>
    </row>
    <row r="14" spans="1:4">
      <c r="A14" s="24" t="s">
        <v>2442</v>
      </c>
    </row>
    <row r="15" spans="1:4">
      <c r="A15" s="24" t="s">
        <v>2443</v>
      </c>
    </row>
    <row r="16" spans="1:4">
      <c r="A16" s="26" t="s">
        <v>2444</v>
      </c>
    </row>
    <row r="17" spans="1:1">
      <c r="A17" s="25" t="s">
        <v>2445</v>
      </c>
    </row>
    <row r="18" spans="1:1">
      <c r="A18" s="24" t="s">
        <v>2446</v>
      </c>
    </row>
    <row r="19" spans="1:1">
      <c r="A19" s="24" t="s">
        <v>2447</v>
      </c>
    </row>
    <row r="20" spans="1:1">
      <c r="A20" s="27" t="s">
        <v>2448</v>
      </c>
    </row>
    <row r="21" spans="1:1">
      <c r="A21" s="24" t="s">
        <v>2449</v>
      </c>
    </row>
    <row r="22" spans="1:1">
      <c r="A22" s="24" t="s">
        <v>2450</v>
      </c>
    </row>
    <row r="23" spans="1:1">
      <c r="A23" s="24" t="s">
        <v>2451</v>
      </c>
    </row>
    <row r="24" spans="1:1">
      <c r="A24" s="25" t="s">
        <v>2452</v>
      </c>
    </row>
    <row r="25" spans="1:1">
      <c r="A25" s="25" t="s">
        <v>2453</v>
      </c>
    </row>
    <row r="26" spans="1:1">
      <c r="A26" s="25" t="s">
        <v>2454</v>
      </c>
    </row>
    <row r="27" spans="1:1">
      <c r="A27" s="25" t="s">
        <v>2455</v>
      </c>
    </row>
    <row r="28" spans="1:1">
      <c r="A28" s="25" t="s">
        <v>2456</v>
      </c>
    </row>
    <row r="29" spans="1:1">
      <c r="A29" s="27" t="s">
        <v>2457</v>
      </c>
    </row>
    <row r="30" spans="1:1">
      <c r="A30" s="25" t="s">
        <v>2458</v>
      </c>
    </row>
    <row r="31" spans="1:1">
      <c r="A31" s="25" t="s">
        <v>2459</v>
      </c>
    </row>
    <row r="32" spans="1:1">
      <c r="A32" s="25" t="s">
        <v>2460</v>
      </c>
    </row>
    <row r="33" spans="1:1">
      <c r="A33" s="25" t="s">
        <v>2461</v>
      </c>
    </row>
    <row r="34" spans="1:1">
      <c r="A34" s="25" t="s">
        <v>2462</v>
      </c>
    </row>
    <row r="35" spans="1:1">
      <c r="A35" s="24" t="s">
        <v>2463</v>
      </c>
    </row>
    <row r="36" spans="1:1">
      <c r="A36" s="24" t="s">
        <v>2464</v>
      </c>
    </row>
    <row r="37" spans="1:1">
      <c r="A37" s="24" t="s">
        <v>2465</v>
      </c>
    </row>
    <row r="38" spans="1:1">
      <c r="A38" s="25" t="s">
        <v>2466</v>
      </c>
    </row>
    <row r="39" spans="1:1">
      <c r="A39" s="26" t="s">
        <v>2467</v>
      </c>
    </row>
    <row r="40" spans="1:1">
      <c r="A40" s="25" t="s">
        <v>2468</v>
      </c>
    </row>
    <row r="41" spans="1:1">
      <c r="A41" s="28" t="s">
        <v>2469</v>
      </c>
    </row>
    <row r="42" spans="1:1">
      <c r="A42" s="24" t="s">
        <v>2470</v>
      </c>
    </row>
    <row r="43" spans="1:1">
      <c r="A43" s="25" t="s">
        <v>2471</v>
      </c>
    </row>
    <row r="44" spans="1:1">
      <c r="A44" s="25" t="s">
        <v>2472</v>
      </c>
    </row>
    <row r="45" spans="1:1">
      <c r="A45" s="25" t="s">
        <v>2473</v>
      </c>
    </row>
    <row r="46" spans="1:1">
      <c r="A46" s="25" t="s">
        <v>2474</v>
      </c>
    </row>
    <row r="47" spans="1:1">
      <c r="A47" s="25" t="s">
        <v>2475</v>
      </c>
    </row>
    <row r="48" spans="1:1">
      <c r="A48" s="25" t="s">
        <v>2476</v>
      </c>
    </row>
    <row r="49" spans="1:1">
      <c r="A49" s="24" t="s">
        <v>2477</v>
      </c>
    </row>
    <row r="50" spans="1:1">
      <c r="A50" s="25" t="s">
        <v>2478</v>
      </c>
    </row>
    <row r="51" spans="1:1">
      <c r="A51" s="25" t="s">
        <v>2479</v>
      </c>
    </row>
    <row r="52" spans="1:1">
      <c r="A52" s="24" t="s">
        <v>2480</v>
      </c>
    </row>
    <row r="53" spans="1:1">
      <c r="A53" s="24" t="s">
        <v>2481</v>
      </c>
    </row>
    <row r="54" spans="1:1">
      <c r="A54" s="26" t="s">
        <v>2482</v>
      </c>
    </row>
    <row r="55" spans="1:1">
      <c r="A55" s="24" t="s">
        <v>2483</v>
      </c>
    </row>
    <row r="56" spans="1:1">
      <c r="A56" s="25" t="s">
        <v>2484</v>
      </c>
    </row>
    <row r="57" spans="1:1">
      <c r="A57" s="25" t="s">
        <v>2485</v>
      </c>
    </row>
    <row r="58" spans="1:1">
      <c r="A58" s="24" t="s">
        <v>2486</v>
      </c>
    </row>
    <row r="59" spans="1:1">
      <c r="A59" s="25" t="s">
        <v>2487</v>
      </c>
    </row>
    <row r="60" spans="1:1">
      <c r="A60" s="25" t="s">
        <v>2488</v>
      </c>
    </row>
    <row r="61" spans="1:1">
      <c r="A61" s="25" t="s">
        <v>2489</v>
      </c>
    </row>
    <row r="62" spans="1:1">
      <c r="A62" s="25" t="s">
        <v>2490</v>
      </c>
    </row>
    <row r="63" spans="1:1">
      <c r="A63" s="25" t="s">
        <v>2491</v>
      </c>
    </row>
    <row r="64" spans="1:1">
      <c r="A64" s="25" t="s">
        <v>2492</v>
      </c>
    </row>
    <row r="65" spans="1:1">
      <c r="A65" s="25" t="s">
        <v>2493</v>
      </c>
    </row>
    <row r="66" spans="1:1">
      <c r="A66" s="25" t="s">
        <v>2494</v>
      </c>
    </row>
    <row r="67" spans="1:1">
      <c r="A67" s="25" t="s">
        <v>2495</v>
      </c>
    </row>
    <row r="68" spans="1:1">
      <c r="A68" s="25" t="s">
        <v>2496</v>
      </c>
    </row>
    <row r="69" spans="1:1">
      <c r="A69" s="24" t="s">
        <v>2497</v>
      </c>
    </row>
    <row r="70" spans="1:1">
      <c r="A70" s="26" t="s">
        <v>2498</v>
      </c>
    </row>
    <row r="71" spans="1:1">
      <c r="A71" s="25" t="s">
        <v>2499</v>
      </c>
    </row>
    <row r="72" spans="1:1">
      <c r="A72" s="25" t="s">
        <v>2500</v>
      </c>
    </row>
    <row r="73" spans="1:1">
      <c r="A73" s="25" t="s">
        <v>2501</v>
      </c>
    </row>
    <row r="74" spans="1:1">
      <c r="A74" s="25" t="s">
        <v>2502</v>
      </c>
    </row>
    <row r="75" spans="1:1">
      <c r="A75" s="25" t="s">
        <v>2503</v>
      </c>
    </row>
    <row r="76" spans="1:1">
      <c r="A76" s="24" t="s">
        <v>2504</v>
      </c>
    </row>
    <row r="77" spans="1:1">
      <c r="A77" s="25" t="s">
        <v>2505</v>
      </c>
    </row>
    <row r="78" spans="1:1">
      <c r="A78" s="25" t="s">
        <v>2506</v>
      </c>
    </row>
    <row r="79" spans="1:1">
      <c r="A79" s="25" t="s">
        <v>2507</v>
      </c>
    </row>
    <row r="80" spans="1:1">
      <c r="A80" s="25" t="s">
        <v>2508</v>
      </c>
    </row>
    <row r="81" spans="1:1">
      <c r="A81" s="26" t="s">
        <v>2509</v>
      </c>
    </row>
    <row r="82" spans="1:1">
      <c r="A82" s="25" t="s">
        <v>2510</v>
      </c>
    </row>
    <row r="83" spans="1:1">
      <c r="A83" s="24" t="s">
        <v>2511</v>
      </c>
    </row>
    <row r="84" spans="1:1">
      <c r="A84" s="25" t="s">
        <v>2512</v>
      </c>
    </row>
    <row r="85" spans="1:1">
      <c r="A85" s="25" t="s">
        <v>2513</v>
      </c>
    </row>
    <row r="86" spans="1:1">
      <c r="A86" s="25" t="s">
        <v>2514</v>
      </c>
    </row>
    <row r="87" spans="1:1">
      <c r="A87" s="25" t="s">
        <v>2515</v>
      </c>
    </row>
    <row r="88" spans="1:1">
      <c r="A88" s="25" t="s">
        <v>2516</v>
      </c>
    </row>
    <row r="89" spans="1:1">
      <c r="A89" s="25" t="s">
        <v>2517</v>
      </c>
    </row>
    <row r="90" spans="1:1">
      <c r="A90" s="25" t="s">
        <v>2518</v>
      </c>
    </row>
    <row r="91" spans="1:1">
      <c r="A91" s="25" t="s">
        <v>2519</v>
      </c>
    </row>
    <row r="92" spans="1:1">
      <c r="A92" s="25" t="s">
        <v>2520</v>
      </c>
    </row>
    <row r="93" spans="1:1">
      <c r="A93" s="25" t="s">
        <v>2521</v>
      </c>
    </row>
    <row r="94" spans="1:1">
      <c r="A94" s="27" t="s">
        <v>2522</v>
      </c>
    </row>
    <row r="95" spans="1:1">
      <c r="A95" s="25" t="s">
        <v>2523</v>
      </c>
    </row>
    <row r="96" spans="1:1">
      <c r="A96" s="25" t="s">
        <v>2524</v>
      </c>
    </row>
    <row r="97" spans="1:1">
      <c r="A97" s="26" t="s">
        <v>2525</v>
      </c>
    </row>
    <row r="98" spans="1:1">
      <c r="A98" s="24" t="s">
        <v>2526</v>
      </c>
    </row>
    <row r="99" spans="1:1">
      <c r="A99" s="24" t="s">
        <v>2527</v>
      </c>
    </row>
    <row r="100" spans="1:1">
      <c r="A100" s="24" t="s">
        <v>2528</v>
      </c>
    </row>
    <row r="101" spans="1:1">
      <c r="A101" s="25" t="s">
        <v>2529</v>
      </c>
    </row>
    <row r="102" spans="1:1">
      <c r="A102" s="25" t="s">
        <v>2530</v>
      </c>
    </row>
    <row r="103" spans="1:1">
      <c r="A103" s="24" t="s">
        <v>2531</v>
      </c>
    </row>
    <row r="104" spans="1:1">
      <c r="A104" s="25" t="s">
        <v>2532</v>
      </c>
    </row>
    <row r="105" spans="1:1">
      <c r="A105" s="24" t="s">
        <v>2533</v>
      </c>
    </row>
    <row r="106" spans="1:1">
      <c r="A106" s="25" t="s">
        <v>2534</v>
      </c>
    </row>
    <row r="107" spans="1:1">
      <c r="A107" s="25" t="s">
        <v>2535</v>
      </c>
    </row>
    <row r="108" spans="1:1">
      <c r="A108" s="24" t="s">
        <v>2536</v>
      </c>
    </row>
    <row r="109" spans="1:1">
      <c r="A109" s="25" t="s">
        <v>2537</v>
      </c>
    </row>
    <row r="110" spans="1:1">
      <c r="A110" s="25" t="s">
        <v>2538</v>
      </c>
    </row>
    <row r="111" spans="1:1">
      <c r="A111" s="24" t="s">
        <v>2539</v>
      </c>
    </row>
    <row r="112" spans="1:1">
      <c r="A112" s="24" t="s">
        <v>2540</v>
      </c>
    </row>
    <row r="113" spans="1:1">
      <c r="A113" s="24" t="s">
        <v>2541</v>
      </c>
    </row>
    <row r="114" spans="1:1">
      <c r="A114" s="24" t="s">
        <v>2542</v>
      </c>
    </row>
    <row r="115" spans="1:1">
      <c r="A115" s="24" t="s">
        <v>2543</v>
      </c>
    </row>
    <row r="116" spans="1:1">
      <c r="A116" s="24" t="s">
        <v>2544</v>
      </c>
    </row>
    <row r="117" spans="1:1">
      <c r="A117" s="26" t="s">
        <v>2545</v>
      </c>
    </row>
    <row r="118" spans="1:1">
      <c r="A118" s="24" t="s">
        <v>2546</v>
      </c>
    </row>
    <row r="119" spans="1:1">
      <c r="A119" s="25" t="s">
        <v>2547</v>
      </c>
    </row>
    <row r="120" spans="1:1">
      <c r="A120" s="24" t="s">
        <v>2548</v>
      </c>
    </row>
    <row r="121" spans="1:1">
      <c r="A121" s="25" t="s">
        <v>2549</v>
      </c>
    </row>
    <row r="122" spans="1:1">
      <c r="A122" s="24" t="s">
        <v>2550</v>
      </c>
    </row>
    <row r="123" spans="1:1">
      <c r="A123" s="25" t="s">
        <v>2551</v>
      </c>
    </row>
    <row r="124" spans="1:1">
      <c r="A124" s="24" t="s">
        <v>2552</v>
      </c>
    </row>
    <row r="125" spans="1:1">
      <c r="A125" s="25" t="s">
        <v>2553</v>
      </c>
    </row>
    <row r="126" spans="1:1">
      <c r="A126" s="25" t="s">
        <v>2554</v>
      </c>
    </row>
    <row r="127" spans="1:1">
      <c r="A127" s="25" t="s">
        <v>2555</v>
      </c>
    </row>
    <row r="128" spans="1:1">
      <c r="A128" s="25" t="s">
        <v>2556</v>
      </c>
    </row>
    <row r="129" spans="1:1">
      <c r="A129" s="24" t="s">
        <v>2557</v>
      </c>
    </row>
    <row r="130" spans="1:1">
      <c r="A130" s="26" t="s">
        <v>2558</v>
      </c>
    </row>
    <row r="131" spans="1:1">
      <c r="A131" s="25" t="s">
        <v>2559</v>
      </c>
    </row>
    <row r="132" spans="1:1">
      <c r="A132" s="25" t="s">
        <v>2560</v>
      </c>
    </row>
    <row r="133" spans="1:1">
      <c r="A133" s="25" t="s">
        <v>2561</v>
      </c>
    </row>
    <row r="134" spans="1:1">
      <c r="A134" s="28" t="s">
        <v>2562</v>
      </c>
    </row>
    <row r="135" spans="1:1">
      <c r="A135" s="24" t="s">
        <v>2563</v>
      </c>
    </row>
    <row r="136" spans="1:1">
      <c r="A136" s="24" t="s">
        <v>2564</v>
      </c>
    </row>
    <row r="137" spans="1:1">
      <c r="A137" s="25" t="s">
        <v>2565</v>
      </c>
    </row>
    <row r="138" spans="1:1">
      <c r="A138" s="25" t="s">
        <v>2566</v>
      </c>
    </row>
    <row r="139" spans="1:1">
      <c r="A139" s="29" t="s">
        <v>2256</v>
      </c>
    </row>
    <row r="140" spans="1:1">
      <c r="A140" s="26" t="s">
        <v>2567</v>
      </c>
    </row>
    <row r="141" spans="1:1">
      <c r="A141" s="25" t="s">
        <v>2568</v>
      </c>
    </row>
    <row r="142" spans="1:1">
      <c r="A142" s="25" t="s">
        <v>2569</v>
      </c>
    </row>
    <row r="143" spans="1:1">
      <c r="A143" s="24" t="s">
        <v>2570</v>
      </c>
    </row>
    <row r="144" spans="1:1">
      <c r="A144" s="24" t="s">
        <v>2571</v>
      </c>
    </row>
    <row r="145" spans="1:1">
      <c r="A145" s="25" t="s">
        <v>2572</v>
      </c>
    </row>
    <row r="146" spans="1:1">
      <c r="A146" s="25" t="s">
        <v>2573</v>
      </c>
    </row>
    <row r="147" spans="1:1">
      <c r="A147" s="25" t="s">
        <v>2574</v>
      </c>
    </row>
    <row r="148" spans="1:1">
      <c r="A148" s="26" t="s">
        <v>2575</v>
      </c>
    </row>
    <row r="149" spans="1:1">
      <c r="A149" s="25" t="s">
        <v>2576</v>
      </c>
    </row>
    <row r="150" spans="1:1">
      <c r="A150" s="25" t="s">
        <v>2577</v>
      </c>
    </row>
    <row r="151" spans="1:1">
      <c r="A151" s="24" t="s">
        <v>2578</v>
      </c>
    </row>
    <row r="152" spans="1:1">
      <c r="A152" s="25" t="s">
        <v>2579</v>
      </c>
    </row>
    <row r="153" spans="1:1">
      <c r="A153" s="24" t="s">
        <v>2580</v>
      </c>
    </row>
    <row r="154" spans="1:1">
      <c r="A154" s="25" t="s">
        <v>2581</v>
      </c>
    </row>
    <row r="155" spans="1:1">
      <c r="A155" s="25" t="s">
        <v>2582</v>
      </c>
    </row>
    <row r="156" spans="1:1">
      <c r="A156" s="25" t="s">
        <v>2583</v>
      </c>
    </row>
    <row r="157" spans="1:1">
      <c r="A157" s="24" t="s">
        <v>2584</v>
      </c>
    </row>
    <row r="158" spans="1:1">
      <c r="A158" s="24" t="s">
        <v>2585</v>
      </c>
    </row>
    <row r="159" spans="1:1">
      <c r="A159" s="24" t="s">
        <v>2586</v>
      </c>
    </row>
    <row r="160" spans="1:1">
      <c r="A160" s="25" t="s">
        <v>2587</v>
      </c>
    </row>
    <row r="161" spans="1:2">
      <c r="A161" s="24" t="s">
        <v>2588</v>
      </c>
    </row>
    <row r="162" spans="1:2">
      <c r="A162" s="25" t="s">
        <v>2589</v>
      </c>
    </row>
    <row r="163" spans="1:2">
      <c r="A163" s="25" t="s">
        <v>2590</v>
      </c>
    </row>
    <row r="164" spans="1:2">
      <c r="A164" s="26" t="s">
        <v>2591</v>
      </c>
    </row>
    <row r="165" spans="1:2">
      <c r="A165" s="24" t="s">
        <v>2592</v>
      </c>
    </row>
    <row r="166" spans="1:2">
      <c r="A166" s="25" t="s">
        <v>2593</v>
      </c>
    </row>
    <row r="167" spans="1:2">
      <c r="A167" s="24" t="s">
        <v>2594</v>
      </c>
    </row>
    <row r="168" spans="1:2">
      <c r="A168" s="25" t="s">
        <v>2595</v>
      </c>
    </row>
    <row r="169" spans="1:2">
      <c r="A169" s="25" t="s">
        <v>2596</v>
      </c>
    </row>
    <row r="170" spans="1:2">
      <c r="A170" s="26" t="s">
        <v>2597</v>
      </c>
    </row>
    <row r="171" spans="1:2">
      <c r="A171" s="24" t="s">
        <v>2598</v>
      </c>
    </row>
    <row r="172" spans="1:2">
      <c r="A172" s="24" t="s">
        <v>2599</v>
      </c>
    </row>
    <row r="173" spans="1:2">
      <c r="A173" s="24" t="s">
        <v>2600</v>
      </c>
    </row>
    <row r="174" spans="1:2">
      <c r="A174" s="24" t="s">
        <v>2601</v>
      </c>
    </row>
    <row r="175" spans="1:2">
      <c r="A175" s="25" t="s">
        <v>2602</v>
      </c>
    </row>
    <row r="176" spans="1:2">
      <c r="A176" s="26" t="s">
        <v>2603</v>
      </c>
      <c r="B176" s="26" t="s">
        <v>2604</v>
      </c>
    </row>
    <row r="177" spans="1:1">
      <c r="A177" s="28" t="s">
        <v>2605</v>
      </c>
    </row>
    <row r="178" spans="1:1">
      <c r="A178" s="24" t="s">
        <v>2606</v>
      </c>
    </row>
    <row r="179" spans="1:1">
      <c r="A179" s="30" t="s">
        <v>2607</v>
      </c>
    </row>
    <row r="180" spans="1:1">
      <c r="A180" s="26" t="s">
        <v>2608</v>
      </c>
    </row>
    <row r="181" spans="1:1">
      <c r="A181" s="24" t="s">
        <v>2609</v>
      </c>
    </row>
    <row r="182" spans="1:1">
      <c r="A182" s="25" t="s">
        <v>2610</v>
      </c>
    </row>
    <row r="183" spans="1:1">
      <c r="A183" s="24" t="s">
        <v>2611</v>
      </c>
    </row>
    <row r="184" spans="1:1">
      <c r="A184" s="26" t="s">
        <v>2612</v>
      </c>
    </row>
    <row r="185" spans="1:1">
      <c r="A185" s="28" t="s">
        <v>2613</v>
      </c>
    </row>
    <row r="186" spans="1:1">
      <c r="A186" s="25" t="s">
        <v>2614</v>
      </c>
    </row>
    <row r="187" spans="1:1">
      <c r="A187" s="26" t="s">
        <v>2615</v>
      </c>
    </row>
    <row r="188" spans="1:1">
      <c r="A188" s="25" t="s">
        <v>2616</v>
      </c>
    </row>
    <row r="189" spans="1:1">
      <c r="A189" s="24" t="s">
        <v>2617</v>
      </c>
    </row>
    <row r="190" spans="1:1">
      <c r="A190" s="24" t="s">
        <v>2618</v>
      </c>
    </row>
    <row r="191" spans="1:1">
      <c r="A191" s="25" t="s">
        <v>2619</v>
      </c>
    </row>
    <row r="192" spans="1:1">
      <c r="A192" s="24" t="s">
        <v>2620</v>
      </c>
    </row>
    <row r="193" spans="1:1">
      <c r="A193" s="24" t="s">
        <v>2621</v>
      </c>
    </row>
    <row r="194" spans="1:1">
      <c r="A194" s="25" t="s">
        <v>2622</v>
      </c>
    </row>
    <row r="195" spans="1:1">
      <c r="A195" s="24" t="s">
        <v>2623</v>
      </c>
    </row>
    <row r="196" spans="1:1">
      <c r="A196" s="25" t="s">
        <v>2624</v>
      </c>
    </row>
    <row r="197" spans="1:1">
      <c r="A197" s="28" t="s">
        <v>2625</v>
      </c>
    </row>
    <row r="198" spans="1:1">
      <c r="A198" s="24" t="s">
        <v>2626</v>
      </c>
    </row>
    <row r="199" spans="1:1">
      <c r="A199" s="25" t="s">
        <v>2627</v>
      </c>
    </row>
    <row r="200" spans="1:1">
      <c r="A200" s="25" t="s">
        <v>2628</v>
      </c>
    </row>
    <row r="201" spans="1:1">
      <c r="A201" s="25" t="s">
        <v>2629</v>
      </c>
    </row>
    <row r="202" spans="1:1">
      <c r="A202" s="24" t="s">
        <v>2630</v>
      </c>
    </row>
    <row r="203" spans="1:1">
      <c r="A203" s="25" t="s">
        <v>2631</v>
      </c>
    </row>
    <row r="204" spans="1:1">
      <c r="A204" s="24" t="s">
        <v>2632</v>
      </c>
    </row>
    <row r="205" spans="1:1">
      <c r="A205" s="25" t="s">
        <v>2633</v>
      </c>
    </row>
    <row r="206" spans="1:1">
      <c r="A206" s="25" t="s">
        <v>2634</v>
      </c>
    </row>
    <row r="207" spans="1:1">
      <c r="A207" s="26" t="s">
        <v>2635</v>
      </c>
    </row>
    <row r="208" spans="1:1">
      <c r="A208" s="25" t="s">
        <v>2636</v>
      </c>
    </row>
    <row r="209" spans="1:1">
      <c r="A209" s="28" t="s">
        <v>2637</v>
      </c>
    </row>
    <row r="210" spans="1:1">
      <c r="A210" s="25" t="s">
        <v>2638</v>
      </c>
    </row>
    <row r="211" spans="1:1">
      <c r="A211" s="27" t="s">
        <v>2639</v>
      </c>
    </row>
    <row r="212" spans="1:1">
      <c r="A212" s="24" t="s">
        <v>2640</v>
      </c>
    </row>
    <row r="213" spans="1:1">
      <c r="A213" s="24" t="s">
        <v>2641</v>
      </c>
    </row>
    <row r="214" spans="1:1">
      <c r="A214" s="26" t="s">
        <v>2642</v>
      </c>
    </row>
    <row r="215" spans="1:1">
      <c r="A215" s="25" t="s">
        <v>2643</v>
      </c>
    </row>
    <row r="216" spans="1:1">
      <c r="A216" s="25" t="s">
        <v>2644</v>
      </c>
    </row>
    <row r="217" spans="1:1">
      <c r="A217" s="24" t="s">
        <v>2645</v>
      </c>
    </row>
    <row r="218" spans="1:1">
      <c r="A218" s="25" t="s">
        <v>2646</v>
      </c>
    </row>
    <row r="219" spans="1:1">
      <c r="A219" s="24" t="s">
        <v>2647</v>
      </c>
    </row>
    <row r="220" spans="1:1">
      <c r="A220" s="24" t="s">
        <v>2648</v>
      </c>
    </row>
    <row r="221" spans="1:1">
      <c r="A221" s="25" t="s">
        <v>2649</v>
      </c>
    </row>
    <row r="222" spans="1:1">
      <c r="A222" s="25" t="s">
        <v>2650</v>
      </c>
    </row>
    <row r="223" spans="1:1">
      <c r="A223" s="25" t="s">
        <v>2651</v>
      </c>
    </row>
    <row r="224" spans="1:1">
      <c r="A224" s="28" t="s">
        <v>2652</v>
      </c>
    </row>
    <row r="225" spans="1:1">
      <c r="A225" s="28" t="s">
        <v>2653</v>
      </c>
    </row>
    <row r="226" spans="1:1">
      <c r="A226" s="24" t="s">
        <v>2654</v>
      </c>
    </row>
    <row r="227" spans="1:1">
      <c r="A227" s="25" t="s">
        <v>2655</v>
      </c>
    </row>
    <row r="228" spans="1:1">
      <c r="A228" s="28" t="s">
        <v>2656</v>
      </c>
    </row>
    <row r="229" spans="1:1">
      <c r="A229" s="24" t="s">
        <v>2657</v>
      </c>
    </row>
    <row r="230" spans="1:1">
      <c r="A230" s="24" t="s">
        <v>2658</v>
      </c>
    </row>
    <row r="231" spans="1:1">
      <c r="A231" s="25" t="s">
        <v>2659</v>
      </c>
    </row>
    <row r="232" spans="1:1">
      <c r="A232" s="25" t="s">
        <v>2660</v>
      </c>
    </row>
    <row r="233" spans="1:1">
      <c r="A233" s="25" t="s">
        <v>2661</v>
      </c>
    </row>
    <row r="234" spans="1:1">
      <c r="A234" s="24" t="s">
        <v>2662</v>
      </c>
    </row>
    <row r="235" spans="1:1">
      <c r="A235" s="25" t="s">
        <v>2663</v>
      </c>
    </row>
  </sheetData>
  <hyperlinks>
    <hyperlink ref="A3" r:id="rId1" display="https://doi.org/10.1016/j.foodpol.2018.10.007"/>
    <hyperlink ref="A5" r:id="rId2" display="https://doi.org/10.1186/s40100-016-0065-6"/>
    <hyperlink ref="A9" r:id="rId3" display="http://www.ruralfinanceandinvestment.org/sites/default/files/1157043683813_Member_funds_and_cooperative_performance.pdf"/>
    <hyperlink ref="A10" r:id="rId4" display="https://doi.org/10.1080/23311932.2018.1560596"/>
    <hyperlink ref="A11" r:id="rId5" display="https://doi.org/10.1111/1467-8268.12255"/>
    <hyperlink ref="A13" r:id="rId6" display="https://doi.org/10.5897/jaerd2017.0877"/>
    <hyperlink ref="A17" r:id="rId7" display="https://doi.org/10.1080/09709274.2016.11906984"/>
    <hyperlink ref="A20" r:id="rId8" display="https://doi.org/10.1177%2F0486613412440236"/>
    <hyperlink ref="A24" r:id="rId9" display="https://doi.org/10.1080/02255189.2010.9669269"/>
    <hyperlink ref="A25" r:id="rId10" display="https://doi.org/10.1080/03031853.2018.1481758"/>
    <hyperlink ref="A26" r:id="rId11" display="https://doi.org/10.1108/S1574-871520170000017015"/>
    <hyperlink ref="A27" r:id="rId12" display="https://doi.org/10.1007/s11842-015-9297-7"/>
    <hyperlink ref="A28" r:id="rId13" display="https://doi.org/10.1093/cdj/bss039"/>
    <hyperlink ref="A29" r:id="rId14" display="https://doi.org/10.1017/S1355770X05002688"/>
    <hyperlink ref="A30" r:id="rId15" display="https://doi.org/10.1093/jae/ejs002"/>
    <hyperlink ref="A31" r:id="rId16" display="https://doi.org/10.1002/sd.420"/>
    <hyperlink ref="A32" r:id="rId17" display="https://doi.org/10.17660/ActaHortic.2018.1225.48"/>
    <hyperlink ref="A33" r:id="rId18" display="https://doi.org/10.1016/j.foodpol.2018.06.001"/>
    <hyperlink ref="A34" r:id="rId19" display="https://doi.org/10.1111/dpr.12274"/>
    <hyperlink ref="A38" r:id="rId20" display="https://doi.org/10.2174/1874923201205010059"/>
    <hyperlink ref="A40" r:id="rId21" display="https://doi.org/10.1016/j.foodpol.2016.01.008"/>
    <hyperlink ref="A43" r:id="rId22" display="https://doi.org/10.1177/0262728014544931"/>
    <hyperlink ref="A44" r:id="rId23" display="https://doi.org/10.1515/opag-2017-0021"/>
    <hyperlink ref="A45" r:id="rId24" display="https://doi.org/10.3233/HSM-18308"/>
    <hyperlink ref="A46" r:id="rId25" display="https://doi.org/10.5751/ES-07741-200302"/>
    <hyperlink ref="A47" r:id="rId26" display="https://doi.org/10.2478/environ-2018-0023"/>
    <hyperlink ref="A48" r:id="rId27" display="https://doi.org/10.1016/j.landusepol.2017.07.025"/>
    <hyperlink ref="A50" r:id="rId28" display="https://doi.org/10.15740/HAS/IRJAES/7.2/182-185"/>
    <hyperlink ref="A51" r:id="rId29" display="https://doi.org/10.1016/j.geoforum.2012.03.017"/>
    <hyperlink ref="A56" r:id="rId30" display="https://doi.org/10.1093/wber/lht024"/>
    <hyperlink ref="A57" r:id="rId31" display="https://doi.org/10.1080/00220388.2013.849339"/>
    <hyperlink ref="A59" r:id="rId32" display="https://www.epw.in/journal/2018/35/special-articles/farmer-producer-companies-india.html"/>
    <hyperlink ref="A60" r:id="rId33" display="https://doi.org/10.1177/0030727018770463"/>
    <hyperlink ref="A61" r:id="rId34" display="https://doi.org/10.2166/wp.2018.149"/>
    <hyperlink ref="A62" r:id="rId35" display="https://doi.org/10.1111/j.1467-9493.2008.00343.x"/>
    <hyperlink ref="A63" r:id="rId36" display="https://doi.org/10.1016/j.landusepol.2019.104193"/>
    <hyperlink ref="A64" r:id="rId37" display="https://doi.org/10.1016/j.njas.2012.07.002"/>
    <hyperlink ref="A65" r:id="rId38" display="https://doi.org/10.5958/0976-0563.2014.00615.0"/>
    <hyperlink ref="A66" r:id="rId39" display="https://doi.org/10.1111/asap.12091"/>
    <hyperlink ref="A67" r:id="rId40" display="https://doi.org/10.17660/ActaHortic.2010.879.79"/>
    <hyperlink ref="A68" r:id="rId41" display="https://doi.org/10.1080/09614520050010214"/>
    <hyperlink ref="A71" r:id="rId42" display="https://doi.org/10.5958/2250-0499.2018.00008.3"/>
    <hyperlink ref="A72" r:id="rId43" display="https://doi.org/10.5958/2250-0499.2018.00025.3"/>
    <hyperlink ref="A73" r:id="rId44" display="https://doi.org/10.1016/j.worlddev.2012.06.010"/>
    <hyperlink ref="A74" r:id="rId45" display="https://doi.org/10.1016/j.jrurstud.2013.07.009"/>
    <hyperlink ref="A75" r:id="rId46" display="https://doi.org/10.1080/09709274.2012.11906537"/>
    <hyperlink ref="A77" r:id="rId47" display="https://doi.org/10.1080/09614524.2011.558069"/>
    <hyperlink ref="A78" r:id="rId48" display="https://doi.org/10.1007/s12571-012-0199-7"/>
    <hyperlink ref="A79" r:id="rId49" display="https://doi.org/10.1016/j.worlddev.2011.11.018"/>
    <hyperlink ref="A80" r:id="rId50" display="https://edepot.wur.nl/468035"/>
    <hyperlink ref="A82" r:id="rId51" display="https://doi.org/10.1023/A:1026042718043"/>
    <hyperlink ref="A84" r:id="rId52" display="https://doi.org/10.1093/jae/ejq036"/>
    <hyperlink ref="A85" r:id="rId53" display="https://edepot.wur.nl/122089"/>
    <hyperlink ref="A86" r:id="rId54" display="https://doi.org/10.6090/jarq.44.53"/>
    <hyperlink ref="A87" r:id="rId55" display="https://doi.org/10.1080/10549811.2019.1569535"/>
    <hyperlink ref="A88" r:id="rId56" display="https://doi.org/10.5897/JDAE12.126"/>
    <hyperlink ref="A89" r:id="rId57" display="https://doi.org/10.1016/j.wdp.2018.04.001"/>
    <hyperlink ref="A90" r:id="rId58" display="https://doi.org/10.17660/ActaHortic.2018.1205.24"/>
    <hyperlink ref="A91" r:id="rId59" display="https://doi.org/10.1016/j.jrurstud.2018.07.011"/>
    <hyperlink ref="A92" r:id="rId60" display="https://doi.org/10.1016/j.foodpol.2008.10.006"/>
    <hyperlink ref="A93" r:id="rId61" display="https://doi.org/10.3763/ijas.2010.0573"/>
    <hyperlink ref="A94" r:id="rId62" display="https://doi.org/10.3920/JCNS2015.0011"/>
    <hyperlink ref="A95" r:id="rId63" display="https://doi.org/10.1002/jid.2989"/>
    <hyperlink ref="A96" r:id="rId64" display="https://doi.org/10.1057/ejdr.2013.39"/>
    <hyperlink ref="A101" r:id="rId65" display="https://doi.org/10.11634/216826311706111"/>
    <hyperlink ref="A102" r:id="rId66" display="https://doi.org/10.18697/ajfand.80.16825"/>
    <hyperlink ref="A104" r:id="rId67" display="https://doi.org/10.1093/aepp/ppw006"/>
    <hyperlink ref="A106" r:id="rId68" display="https://doi.org/10.11634/216826311706172"/>
    <hyperlink ref="A107" r:id="rId69" display="https://doi.org/10.5958/2322-0430.2017.00047.6"/>
    <hyperlink ref="A109" r:id="rId70" display="https://doi.org/10.5455/vetworld.2011.507-510"/>
    <hyperlink ref="A110" r:id="rId71" display="https://doi.org/10.1016/j.agsy.2018.08.007"/>
    <hyperlink ref="A119" r:id="rId72" display="http://documents.worldbank.org/curated/en/748851468771700148/Indias-milk-revolution-investing-in-rural-producer-organizations"/>
    <hyperlink ref="A121" r:id="rId73" display="https://doi.org/10.1016/j.landusepol.2015.06.010"/>
    <hyperlink ref="A123" r:id="rId74" display="https://doi.org/10.1016/j.jcom.2017.03.001"/>
    <hyperlink ref="A125" r:id="rId75" display="https://doi.org/10.5367/000000010791169952"/>
    <hyperlink ref="A126" r:id="rId76" display="https://www.ifama.org/resources/Documents/v15i3/Lie-Rich-Jervell.pdf"/>
    <hyperlink ref="A127" r:id="rId77" display="https://doi.org/10.1016/j.pce.2007.04.017"/>
    <hyperlink ref="A128" r:id="rId78" display="https://doi.org/10.1007/s10551-011-1101-9"/>
    <hyperlink ref="A131" r:id="rId79" display="https://doi.org/10.1186/s40066-017-0115-7"/>
    <hyperlink ref="A132" r:id="rId80" display="https://doi.org/10.1080/02508060308691718"/>
    <hyperlink ref="A133" r:id="rId81" display="https://doi.org/10.1016/j.jneb.2007.08.010"/>
    <hyperlink ref="A137" r:id="rId82" display="https://doi.org/10.1080/13545701.2015.1088960"/>
    <hyperlink ref="A138" r:id="rId83" display="https://doi.org/10.1016/j.profoo.2011.09.273"/>
    <hyperlink ref="A141" r:id="rId84" display="https://doi.org/10.1080/03031853.2014.974630U"/>
    <hyperlink ref="A142" r:id="rId85" display="https://doi.org/10.1080/03031853.2016.1203803"/>
    <hyperlink ref="A145" r:id="rId86" display="https://doi.org/10.1111/apce.12103"/>
    <hyperlink ref="A146" r:id="rId87" display="https://doi.org/10.1016/j.jrurstud.2016.12.010"/>
    <hyperlink ref="A147" r:id="rId88" display="http://dx.doi.org/10.1080/13504509.2015.1052860"/>
    <hyperlink ref="A149" r:id="rId89" display="https://doi.org/10.1016/j.jrurstud.2015.09.002"/>
    <hyperlink ref="A150" r:id="rId90" display="https://doi.org/10.17660/ActaHortic.2011.895.2"/>
    <hyperlink ref="A152" r:id="rId91" display="https://doi.org/10.1016/j.wdp.2019.02.010"/>
    <hyperlink ref="A154" r:id="rId92" display="https://doi.org/10.5958/2322-0430.2018.00097.5"/>
    <hyperlink ref="A155" r:id="rId93" display="http://www.lrrd.org/lrrd27/9/nkwa27168.html"/>
    <hyperlink ref="A156" r:id="rId94" display="https://doi.org/10.18461/ijfsd.v8i4.843"/>
    <hyperlink ref="A160" r:id="rId95" display="https://doi.org/10.14720/aas.2018.111.3.04"/>
    <hyperlink ref="A162" r:id="rId96" display="https://doi.org/10.1080/23322039.2016.1143597"/>
    <hyperlink ref="A163" r:id="rId97" display="https://doi.org/10.1017/S001447971000089X"/>
    <hyperlink ref="A166" r:id="rId98" display="https://doi.org/10.1080/09709274.2010.11906330"/>
    <hyperlink ref="A168" r:id="rId99" display="https://doi.org/10.1080/17565529.2016.1174665"/>
    <hyperlink ref="A169" r:id="rId100" display="https://doi.org/10.4314/jae.v20i1.5"/>
    <hyperlink ref="A175" r:id="rId101" display="https://doi.org/10.1111/j.1467-7660.2011.01696.x"/>
    <hyperlink ref="A182" r:id="rId102" display="https://doi.org/10.1016/j.jcom.2016.09.001"/>
    <hyperlink ref="A186" r:id="rId103" display="https://doi.org/10.1016/j.jcom.2017.04.001"/>
    <hyperlink ref="A188" r:id="rId104" display="https://doi.org/10.1659/mrd.0969"/>
    <hyperlink ref="A191" r:id="rId105" display="https://doi.org/10.1080/19390459.2013.811857"/>
    <hyperlink ref="A194" r:id="rId106" display="https://doi.org/10.1177/0379572118765341"/>
    <hyperlink ref="A196" r:id="rId107" display="https://doi.org/10.1684/agr.2012.0563"/>
    <hyperlink ref="A199" r:id="rId108" display="https://doi.org/10.1016/B978-0-12-805374-4.00012-9"/>
    <hyperlink ref="A200" r:id="rId109" display="https://doi.org/10.17159/sajs.2018/20170083"/>
    <hyperlink ref="A201" r:id="rId110" display="https://doi.org/10.1080/15427528.2017.1303800"/>
    <hyperlink ref="A203" r:id="rId111" display="http://dx.doi.org/10.1016/j.geoforum.2013.04.020"/>
    <hyperlink ref="A205" r:id="rId112" display="https://doi.org/10.1016/j.pce.2004.09.010"/>
    <hyperlink ref="A206" r:id="rId113" display="../../../../../../../../../zzoundi/Downloads/H038764.pdf"/>
    <hyperlink ref="A208" r:id="rId114" display="https://doi.org/10.1080/21580103.2017.1387613"/>
    <hyperlink ref="A210" r:id="rId115" display="https://doi.org/10.1186/s40100-017-0090-0"/>
    <hyperlink ref="A211" r:id="rId116" display="https://doi.org/10.1007/s10531-011-0181-2"/>
    <hyperlink ref="A215" r:id="rId117" display="https://doi.org/10.1068/a44143"/>
    <hyperlink ref="A216" r:id="rId118" display="https://doi.org/10.1080/10130950.2017.1327175"/>
    <hyperlink ref="A218" r:id="rId119" display="https://doi.org/10.1016/j.worlddev.2015.08.021"/>
    <hyperlink ref="A221" r:id="rId120" display="https://doi.org/10.1093/aepp/ppu021"/>
    <hyperlink ref="A222" r:id="rId121" display="https://doi.org/10.1111/agec.12128"/>
    <hyperlink ref="A223" r:id="rId122" display="https://doi.org/10.1007/s10113-012-0343-0"/>
    <hyperlink ref="A227" r:id="rId123" display="http://agris.fao.org/agris-search/search.do?recordID=US2014606530"/>
    <hyperlink ref="A231" r:id="rId124" display="https://doi.org/10.1505/ifor.12.1.66"/>
    <hyperlink ref="A232" r:id="rId125" display="https://doi.org/10.5958/0976-4623.2017.00012.3"/>
    <hyperlink ref="A233" r:id="rId126" display="https://doi.org/10.1080/09709274.2008.11906074"/>
    <hyperlink ref="A235" r:id="rId127" display="https://doi.org/10.1007/s10668-014-9527-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opLeftCell="A26" workbookViewId="0">
      <selection activeCell="A23" sqref="A23:A25"/>
    </sheetView>
  </sheetViews>
  <sheetFormatPr defaultRowHeight="15"/>
  <cols>
    <col min="1" max="1" width="47.28515625" style="47" customWidth="1"/>
    <col min="2" max="2" width="86.85546875" style="47" customWidth="1"/>
  </cols>
  <sheetData>
    <row r="1" spans="1:2" s="32" customFormat="1">
      <c r="A1" s="45" t="s">
        <v>2869</v>
      </c>
      <c r="B1" s="45" t="s">
        <v>2870</v>
      </c>
    </row>
    <row r="2" spans="1:2">
      <c r="A2" s="46" t="s">
        <v>1956</v>
      </c>
      <c r="B2" s="47" t="s">
        <v>2665</v>
      </c>
    </row>
    <row r="3" spans="1:2">
      <c r="A3" s="46" t="s">
        <v>2666</v>
      </c>
      <c r="B3" s="48" t="s">
        <v>2667</v>
      </c>
    </row>
    <row r="4" spans="1:2">
      <c r="A4" s="46" t="s">
        <v>2692</v>
      </c>
      <c r="B4" s="48" t="s">
        <v>2693</v>
      </c>
    </row>
    <row r="5" spans="1:2">
      <c r="A5" s="49" t="s">
        <v>1959</v>
      </c>
      <c r="B5" s="47" t="s">
        <v>2668</v>
      </c>
    </row>
    <row r="6" spans="1:2">
      <c r="A6" s="49" t="s">
        <v>1964</v>
      </c>
      <c r="B6" s="47" t="s">
        <v>2669</v>
      </c>
    </row>
    <row r="7" spans="1:2">
      <c r="A7" s="50" t="s">
        <v>1965</v>
      </c>
      <c r="B7" s="47" t="s">
        <v>2670</v>
      </c>
    </row>
    <row r="8" spans="1:2">
      <c r="A8" s="50" t="s">
        <v>1966</v>
      </c>
      <c r="B8" s="47" t="s">
        <v>2671</v>
      </c>
    </row>
    <row r="9" spans="1:2">
      <c r="A9" s="50" t="s">
        <v>2672</v>
      </c>
      <c r="B9" s="47" t="s">
        <v>2673</v>
      </c>
    </row>
    <row r="10" spans="1:2">
      <c r="A10" s="51" t="s">
        <v>1968</v>
      </c>
      <c r="B10" s="48" t="s">
        <v>2674</v>
      </c>
    </row>
    <row r="11" spans="1:2">
      <c r="A11" s="51" t="s">
        <v>25</v>
      </c>
      <c r="B11" s="47" t="s">
        <v>2675</v>
      </c>
    </row>
    <row r="12" spans="1:2">
      <c r="A12" s="51" t="s">
        <v>1969</v>
      </c>
      <c r="B12" s="48" t="s">
        <v>2676</v>
      </c>
    </row>
    <row r="13" spans="1:2" ht="30">
      <c r="A13" s="51" t="s">
        <v>1970</v>
      </c>
      <c r="B13" s="43" t="s">
        <v>2677</v>
      </c>
    </row>
    <row r="14" spans="1:2">
      <c r="A14" s="51" t="s">
        <v>1971</v>
      </c>
      <c r="B14" s="47" t="s">
        <v>2678</v>
      </c>
    </row>
    <row r="15" spans="1:2">
      <c r="A15" s="52" t="s">
        <v>1972</v>
      </c>
      <c r="B15" s="44" t="s">
        <v>2698</v>
      </c>
    </row>
    <row r="16" spans="1:2">
      <c r="A16" s="52" t="s">
        <v>2699</v>
      </c>
      <c r="B16" s="47" t="s">
        <v>2700</v>
      </c>
    </row>
    <row r="17" spans="1:2">
      <c r="A17" s="52" t="s">
        <v>2679</v>
      </c>
      <c r="B17" s="44" t="s">
        <v>2680</v>
      </c>
    </row>
    <row r="18" spans="1:2">
      <c r="A18" s="52" t="s">
        <v>2684</v>
      </c>
      <c r="B18" s="48" t="s">
        <v>2688</v>
      </c>
    </row>
    <row r="19" spans="1:2">
      <c r="A19" s="52" t="s">
        <v>2701</v>
      </c>
      <c r="B19" s="48" t="s">
        <v>2682</v>
      </c>
    </row>
    <row r="20" spans="1:2">
      <c r="A20" s="52" t="s">
        <v>1974</v>
      </c>
      <c r="B20" s="47" t="s">
        <v>2681</v>
      </c>
    </row>
    <row r="21" spans="1:2">
      <c r="A21" s="40" t="s">
        <v>2702</v>
      </c>
      <c r="B21" s="47" t="s">
        <v>2709</v>
      </c>
    </row>
    <row r="22" spans="1:2">
      <c r="A22" s="41" t="s">
        <v>2719</v>
      </c>
      <c r="B22" s="53" t="s">
        <v>2879</v>
      </c>
    </row>
    <row r="23" spans="1:2">
      <c r="A23" s="62" t="s">
        <v>2871</v>
      </c>
      <c r="B23" s="48" t="s">
        <v>2717</v>
      </c>
    </row>
    <row r="24" spans="1:2" ht="18.95" customHeight="1">
      <c r="A24" s="62" t="s">
        <v>2098</v>
      </c>
      <c r="B24" s="48" t="s">
        <v>2717</v>
      </c>
    </row>
    <row r="25" spans="1:2">
      <c r="A25" s="63" t="s">
        <v>2099</v>
      </c>
      <c r="B25" s="48" t="s">
        <v>2718</v>
      </c>
    </row>
    <row r="26" spans="1:2">
      <c r="A26" s="54" t="s">
        <v>2749</v>
      </c>
      <c r="B26" s="55"/>
    </row>
    <row r="27" spans="1:2">
      <c r="A27" s="61" t="s">
        <v>2750</v>
      </c>
      <c r="B27" s="48" t="s">
        <v>2764</v>
      </c>
    </row>
    <row r="28" spans="1:2">
      <c r="A28" s="61" t="s">
        <v>2872</v>
      </c>
      <c r="B28" s="48" t="s">
        <v>2751</v>
      </c>
    </row>
    <row r="29" spans="1:2">
      <c r="A29" s="61" t="s">
        <v>1962</v>
      </c>
      <c r="B29" s="48" t="s">
        <v>2764</v>
      </c>
    </row>
    <row r="30" spans="1:2">
      <c r="A30" s="61" t="s">
        <v>2873</v>
      </c>
      <c r="B30" s="48" t="s">
        <v>2874</v>
      </c>
    </row>
    <row r="31" spans="1:2">
      <c r="A31" s="56" t="s">
        <v>2101</v>
      </c>
    </row>
    <row r="32" spans="1:2">
      <c r="A32" s="60" t="s">
        <v>2868</v>
      </c>
      <c r="B32" s="48" t="s">
        <v>2875</v>
      </c>
    </row>
    <row r="33" spans="1:2">
      <c r="A33" s="60" t="s">
        <v>2765</v>
      </c>
      <c r="B33" s="48" t="s">
        <v>2876</v>
      </c>
    </row>
    <row r="34" spans="1:2">
      <c r="A34" s="57" t="s">
        <v>2867</v>
      </c>
    </row>
    <row r="35" spans="1:2">
      <c r="A35" s="58" t="s">
        <v>2104</v>
      </c>
      <c r="B35" s="48" t="s">
        <v>2877</v>
      </c>
    </row>
    <row r="36" spans="1:2">
      <c r="A36" s="58" t="s">
        <v>2866</v>
      </c>
      <c r="B36" s="48" t="s">
        <v>2877</v>
      </c>
    </row>
    <row r="37" spans="1:2">
      <c r="A37" s="58" t="s">
        <v>2105</v>
      </c>
      <c r="B37" s="48" t="s">
        <v>2878</v>
      </c>
    </row>
    <row r="38" spans="1:2" s="2" customFormat="1">
      <c r="A38" s="59"/>
      <c r="B38" s="55"/>
    </row>
    <row r="39" spans="1:2" s="2" customFormat="1">
      <c r="A39" s="59"/>
      <c r="B39" s="55"/>
    </row>
    <row r="40" spans="1:2" s="2" customFormat="1">
      <c r="A40" s="55"/>
      <c r="B40" s="55"/>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M243"/>
  <sheetViews>
    <sheetView zoomScale="45" zoomScaleNormal="45" workbookViewId="0">
      <pane ySplit="2" topLeftCell="A16" activePane="bottomLeft" state="frozen"/>
      <selection activeCell="R1" sqref="R1"/>
      <selection pane="bottomLeft" activeCell="A16" sqref="A16"/>
    </sheetView>
  </sheetViews>
  <sheetFormatPr defaultRowHeight="15"/>
  <cols>
    <col min="1" max="1" width="21.5703125" style="2" customWidth="1"/>
    <col min="2" max="3" width="22.140625" style="2" customWidth="1"/>
    <col min="4" max="4" width="23.5703125" style="2" customWidth="1"/>
    <col min="5" max="5" width="20.140625" style="2" customWidth="1"/>
    <col min="6" max="6" width="21.140625" style="2" customWidth="1"/>
    <col min="7" max="7" width="9.85546875" style="2" customWidth="1"/>
    <col min="8" max="8" width="17.85546875" style="2" customWidth="1"/>
    <col min="9" max="9" width="18.140625" style="2" customWidth="1"/>
    <col min="10" max="10" width="25" style="2" customWidth="1"/>
    <col min="11" max="11" width="23.85546875" style="2" customWidth="1"/>
    <col min="12" max="12" width="16.85546875" style="2" customWidth="1"/>
    <col min="13" max="13" width="23.28515625" style="2" customWidth="1"/>
    <col min="14" max="14" width="14.5703125" style="2" customWidth="1"/>
    <col min="15" max="15" width="15.5703125" style="2" customWidth="1"/>
    <col min="16" max="17" width="25.28515625" style="2" customWidth="1"/>
    <col min="18" max="18" width="15" style="2" customWidth="1"/>
    <col min="19" max="19" width="21.7109375" style="2" customWidth="1"/>
    <col min="20" max="20" width="28.7109375" style="2" customWidth="1"/>
    <col min="21" max="21" width="27.42578125" style="2" customWidth="1"/>
    <col min="22" max="22" width="22.42578125" style="2" customWidth="1"/>
    <col min="23" max="23" width="19.85546875" style="2" customWidth="1"/>
    <col min="24" max="24" width="16.42578125" style="2" customWidth="1"/>
    <col min="25" max="25" width="25.5703125" style="2" customWidth="1"/>
    <col min="26" max="26" width="18.5703125" style="2" customWidth="1"/>
    <col min="27" max="27" width="17.42578125" style="2" customWidth="1"/>
    <col min="28" max="28" width="14.5703125" style="2" customWidth="1"/>
    <col min="29" max="30" width="15.42578125" style="2" customWidth="1"/>
    <col min="31" max="31" width="16.5703125" customWidth="1"/>
    <col min="32" max="32" width="10.140625" customWidth="1"/>
    <col min="33" max="33" width="7.42578125" customWidth="1"/>
    <col min="34" max="34" width="9.85546875" customWidth="1"/>
    <col min="35" max="35" width="13.140625" style="2" customWidth="1"/>
    <col min="36" max="36" width="10.140625" style="2" customWidth="1"/>
    <col min="37" max="37" width="9.85546875" style="2" customWidth="1"/>
    <col min="38" max="38" width="11.7109375" style="2" customWidth="1"/>
    <col min="39" max="39" width="16.5703125" style="2" customWidth="1"/>
    <col min="40" max="40" width="14.85546875" style="2" customWidth="1"/>
    <col min="41" max="41" width="11.7109375" style="2" customWidth="1"/>
    <col min="42" max="42" width="7.42578125" style="2" customWidth="1"/>
    <col min="43" max="43" width="9.7109375" style="2" customWidth="1"/>
    <col min="44" max="44" width="10.85546875" style="2" customWidth="1"/>
    <col min="45" max="45" width="12.42578125" style="2" customWidth="1"/>
    <col min="46" max="46" width="25.140625" style="2" customWidth="1"/>
    <col min="47" max="47" width="24.85546875" style="2" customWidth="1"/>
    <col min="48" max="48" width="23" style="2" customWidth="1"/>
    <col min="49" max="50" width="8.7109375" style="2"/>
    <col min="51" max="51" width="31.7109375" style="2" customWidth="1"/>
    <col min="52" max="54" width="8.7109375" style="2"/>
    <col min="55" max="55" width="76.7109375" style="2" customWidth="1"/>
    <col min="56" max="89" width="8.7109375" style="2"/>
  </cols>
  <sheetData>
    <row r="1" spans="1:96">
      <c r="A1" s="68" t="s">
        <v>2703</v>
      </c>
      <c r="B1" s="68"/>
      <c r="C1" s="68"/>
      <c r="D1" s="67" t="s">
        <v>2704</v>
      </c>
      <c r="E1" s="67"/>
      <c r="F1" s="69" t="s">
        <v>2705</v>
      </c>
      <c r="G1" s="69"/>
      <c r="H1" s="69"/>
      <c r="I1" s="69"/>
      <c r="J1" s="70" t="s">
        <v>2706</v>
      </c>
      <c r="K1" s="70"/>
      <c r="L1" s="70"/>
      <c r="M1" s="70"/>
      <c r="N1" s="70"/>
      <c r="O1" s="74" t="s">
        <v>2707</v>
      </c>
      <c r="P1" s="74"/>
      <c r="Q1" s="74"/>
      <c r="R1" s="74"/>
      <c r="S1" s="74"/>
      <c r="T1" s="73" t="s">
        <v>2702</v>
      </c>
      <c r="U1" s="73"/>
      <c r="V1" s="73"/>
      <c r="W1" s="73"/>
      <c r="X1" s="73"/>
      <c r="Y1" s="73"/>
      <c r="Z1" s="73"/>
      <c r="AA1" s="73"/>
      <c r="AB1" s="73"/>
      <c r="AC1" s="73"/>
      <c r="AD1" s="73"/>
      <c r="AE1" s="73"/>
      <c r="AF1" s="75"/>
      <c r="AG1" s="75"/>
      <c r="AH1" s="75"/>
      <c r="AI1" s="75"/>
      <c r="AJ1" s="75"/>
      <c r="AK1" s="75"/>
      <c r="AL1" s="75"/>
      <c r="AM1" s="75"/>
      <c r="AN1" s="75"/>
      <c r="AO1" s="75"/>
      <c r="AP1" s="75"/>
      <c r="AQ1" s="33"/>
      <c r="AR1" s="33"/>
      <c r="AS1" s="33"/>
      <c r="AT1" s="76" t="s">
        <v>2749</v>
      </c>
      <c r="AU1" s="76"/>
      <c r="AV1" s="76"/>
      <c r="AW1" s="76"/>
      <c r="AX1" s="76"/>
      <c r="AY1" s="76"/>
      <c r="AZ1" s="68" t="s">
        <v>2101</v>
      </c>
      <c r="BA1" s="68"/>
      <c r="BB1" s="68"/>
      <c r="BC1" s="68"/>
      <c r="BD1" s="68"/>
      <c r="BE1" s="66" t="s">
        <v>2867</v>
      </c>
      <c r="BF1" s="66"/>
      <c r="BG1" s="66"/>
      <c r="BH1" s="66"/>
      <c r="BI1" s="66"/>
    </row>
    <row r="2" spans="1:96" s="3" customFormat="1" ht="42.6" customHeight="1">
      <c r="A2" s="3" t="s">
        <v>1956</v>
      </c>
      <c r="B2" s="3" t="s">
        <v>2666</v>
      </c>
      <c r="C2" s="3" t="s">
        <v>2694</v>
      </c>
      <c r="D2" s="35" t="s">
        <v>1959</v>
      </c>
      <c r="E2" s="35" t="s">
        <v>1964</v>
      </c>
      <c r="F2" s="36" t="s">
        <v>1965</v>
      </c>
      <c r="G2" s="36" t="s">
        <v>1966</v>
      </c>
      <c r="H2" s="36" t="s">
        <v>2672</v>
      </c>
      <c r="I2" s="36" t="s">
        <v>2695</v>
      </c>
      <c r="J2" s="37" t="s">
        <v>1968</v>
      </c>
      <c r="K2" s="37" t="s">
        <v>25</v>
      </c>
      <c r="L2" s="37" t="s">
        <v>1969</v>
      </c>
      <c r="M2" s="37" t="s">
        <v>2696</v>
      </c>
      <c r="N2" s="37" t="s">
        <v>2697</v>
      </c>
      <c r="O2" s="38" t="s">
        <v>1972</v>
      </c>
      <c r="P2" s="38" t="s">
        <v>2685</v>
      </c>
      <c r="Q2" s="39" t="s">
        <v>2684</v>
      </c>
      <c r="R2" s="38" t="s">
        <v>2701</v>
      </c>
      <c r="S2" s="38" t="s">
        <v>1974</v>
      </c>
      <c r="T2" s="4" t="s">
        <v>46</v>
      </c>
      <c r="U2" s="4" t="s">
        <v>1976</v>
      </c>
      <c r="V2" s="4" t="s">
        <v>1977</v>
      </c>
      <c r="W2" s="4" t="s">
        <v>1978</v>
      </c>
      <c r="X2" s="4" t="s">
        <v>1982</v>
      </c>
      <c r="Y2" s="4" t="s">
        <v>117</v>
      </c>
      <c r="Z2" s="4" t="s">
        <v>1979</v>
      </c>
      <c r="AA2" s="4" t="s">
        <v>1980</v>
      </c>
      <c r="AB2" s="4" t="s">
        <v>1981</v>
      </c>
      <c r="AC2" s="4" t="s">
        <v>933</v>
      </c>
      <c r="AD2" s="4" t="s">
        <v>2708</v>
      </c>
      <c r="AE2" s="4" t="s">
        <v>25</v>
      </c>
      <c r="AF2" s="5" t="s">
        <v>47</v>
      </c>
      <c r="AG2" s="5" t="s">
        <v>2710</v>
      </c>
      <c r="AH2" s="5" t="s">
        <v>320</v>
      </c>
      <c r="AI2" s="5" t="s">
        <v>2711</v>
      </c>
      <c r="AJ2" s="5" t="s">
        <v>1988</v>
      </c>
      <c r="AK2" s="5" t="s">
        <v>2712</v>
      </c>
      <c r="AL2" s="5" t="s">
        <v>2713</v>
      </c>
      <c r="AM2" s="5" t="s">
        <v>1990</v>
      </c>
      <c r="AN2" s="5" t="s">
        <v>2714</v>
      </c>
      <c r="AO2" s="5" t="s">
        <v>2715</v>
      </c>
      <c r="AP2" s="5" t="s">
        <v>2716</v>
      </c>
      <c r="AQ2" s="5" t="s">
        <v>2871</v>
      </c>
      <c r="AR2" s="5" t="s">
        <v>2098</v>
      </c>
      <c r="AS2" s="5" t="s">
        <v>2099</v>
      </c>
      <c r="AT2" s="34" t="s">
        <v>1961</v>
      </c>
      <c r="AU2" s="34" t="s">
        <v>2872</v>
      </c>
      <c r="AV2" s="34" t="s">
        <v>1962</v>
      </c>
      <c r="AW2" s="71" t="s">
        <v>2873</v>
      </c>
      <c r="AX2" s="72"/>
      <c r="AY2" s="72"/>
      <c r="AZ2" s="64" t="s">
        <v>2101</v>
      </c>
      <c r="BA2" s="64"/>
      <c r="BB2" s="64"/>
      <c r="BC2" s="64"/>
      <c r="BE2" s="42" t="s">
        <v>2104</v>
      </c>
      <c r="BF2" s="42"/>
      <c r="BG2" s="42" t="s">
        <v>2866</v>
      </c>
      <c r="BH2" s="42"/>
      <c r="BI2" s="42" t="s">
        <v>2105</v>
      </c>
      <c r="BJ2" s="10"/>
      <c r="BK2" s="10"/>
      <c r="BL2" s="10"/>
      <c r="BM2" s="10"/>
      <c r="BN2" s="10"/>
      <c r="BO2" s="10"/>
      <c r="BP2" s="10"/>
      <c r="BQ2" s="10"/>
    </row>
    <row r="3" spans="1:96" s="2" customFormat="1" ht="18.600000000000001" customHeight="1">
      <c r="A3" s="9">
        <v>2007</v>
      </c>
      <c r="B3" s="9" t="s">
        <v>230</v>
      </c>
      <c r="C3" s="9" t="s">
        <v>136</v>
      </c>
      <c r="D3" s="9" t="s">
        <v>232</v>
      </c>
      <c r="E3" s="9" t="s">
        <v>233</v>
      </c>
      <c r="F3" s="9" t="s">
        <v>59</v>
      </c>
      <c r="G3" s="9" t="s">
        <v>95</v>
      </c>
      <c r="H3" s="9">
        <v>184</v>
      </c>
      <c r="I3" s="9" t="s">
        <v>24</v>
      </c>
      <c r="J3" s="9" t="s">
        <v>234</v>
      </c>
      <c r="K3" s="9"/>
      <c r="L3" s="9" t="s">
        <v>235</v>
      </c>
      <c r="M3" s="9"/>
      <c r="N3" s="9"/>
      <c r="O3" s="9" t="s">
        <v>2223</v>
      </c>
      <c r="P3" s="9" t="s">
        <v>2224</v>
      </c>
      <c r="Q3" s="9" t="s">
        <v>2683</v>
      </c>
      <c r="R3" s="9" t="s">
        <v>11</v>
      </c>
      <c r="S3" s="9" t="s">
        <v>45</v>
      </c>
      <c r="T3" s="9"/>
      <c r="U3" s="9"/>
      <c r="V3" s="9"/>
      <c r="W3" s="9"/>
      <c r="X3" s="9"/>
      <c r="Y3" s="9"/>
      <c r="Z3" s="9"/>
      <c r="AA3" s="9">
        <v>1</v>
      </c>
      <c r="AB3" s="9">
        <v>1</v>
      </c>
      <c r="AC3" s="9"/>
      <c r="AD3" s="9"/>
      <c r="AG3" s="2">
        <v>1</v>
      </c>
      <c r="AI3" s="9"/>
      <c r="AJ3" s="9">
        <v>1</v>
      </c>
      <c r="AK3" s="9"/>
      <c r="AL3" s="9"/>
      <c r="AM3" s="9"/>
      <c r="AN3" s="9"/>
      <c r="AO3" s="9">
        <v>1</v>
      </c>
      <c r="AP3" s="9"/>
      <c r="AQ3" s="9" t="s">
        <v>2116</v>
      </c>
      <c r="AR3" s="9"/>
      <c r="AS3" s="9"/>
      <c r="AT3" s="9" t="s">
        <v>1864</v>
      </c>
      <c r="AU3" s="9"/>
      <c r="AV3" s="9"/>
      <c r="AW3" s="9"/>
      <c r="AX3" s="9"/>
      <c r="AY3" s="9"/>
      <c r="AZ3" s="9" t="s">
        <v>2766</v>
      </c>
      <c r="BA3" s="9"/>
      <c r="BB3" s="16" t="s">
        <v>237</v>
      </c>
      <c r="BC3" s="9"/>
      <c r="BD3" s="9"/>
      <c r="BE3" s="9" t="s">
        <v>37</v>
      </c>
      <c r="BF3" s="9"/>
      <c r="BG3" s="9" t="s">
        <v>37</v>
      </c>
      <c r="BH3" s="9"/>
      <c r="BI3" s="9">
        <v>1</v>
      </c>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row>
    <row r="4" spans="1:96" s="2" customFormat="1" ht="18.600000000000001" customHeight="1">
      <c r="A4" s="2">
        <v>2009</v>
      </c>
      <c r="B4" s="2" t="s">
        <v>2</v>
      </c>
      <c r="C4" s="2" t="s">
        <v>136</v>
      </c>
      <c r="D4" s="2" t="s">
        <v>232</v>
      </c>
      <c r="F4" s="2" t="s">
        <v>59</v>
      </c>
      <c r="G4" s="2" t="s">
        <v>95</v>
      </c>
      <c r="H4" s="2">
        <v>97</v>
      </c>
      <c r="I4" s="2" t="s">
        <v>24</v>
      </c>
      <c r="J4" s="2" t="s">
        <v>107</v>
      </c>
      <c r="L4" s="2" t="s">
        <v>116</v>
      </c>
      <c r="O4" s="2" t="s">
        <v>2240</v>
      </c>
      <c r="P4" s="2" t="s">
        <v>2241</v>
      </c>
      <c r="Q4" s="2" t="s">
        <v>81</v>
      </c>
      <c r="R4" s="2" t="s">
        <v>11</v>
      </c>
      <c r="S4" s="2" t="s">
        <v>172</v>
      </c>
      <c r="U4" s="2">
        <v>1</v>
      </c>
      <c r="V4" s="2">
        <v>1</v>
      </c>
      <c r="Y4" s="2">
        <v>1</v>
      </c>
      <c r="AF4" s="2">
        <v>1</v>
      </c>
      <c r="AI4" s="2">
        <v>1</v>
      </c>
      <c r="AT4" s="2" t="s">
        <v>1865</v>
      </c>
      <c r="BA4" s="2" t="s">
        <v>2767</v>
      </c>
      <c r="BE4" s="2" t="s">
        <v>16</v>
      </c>
      <c r="BF4" s="2" t="s">
        <v>420</v>
      </c>
      <c r="BG4" s="2" t="s">
        <v>16</v>
      </c>
      <c r="BI4" s="2">
        <v>3</v>
      </c>
    </row>
    <row r="5" spans="1:96" s="2" customFormat="1" ht="18.600000000000001" customHeight="1">
      <c r="A5" s="9">
        <v>2010</v>
      </c>
      <c r="B5" s="9" t="s">
        <v>2</v>
      </c>
      <c r="C5" s="9" t="s">
        <v>136</v>
      </c>
      <c r="D5" s="9" t="s">
        <v>1698</v>
      </c>
      <c r="E5" s="9" t="s">
        <v>1698</v>
      </c>
      <c r="F5" s="9" t="s">
        <v>22</v>
      </c>
      <c r="G5" s="9" t="s">
        <v>288</v>
      </c>
      <c r="H5" s="9">
        <v>144</v>
      </c>
      <c r="I5" s="9" t="s">
        <v>24</v>
      </c>
      <c r="J5" s="9" t="s">
        <v>42</v>
      </c>
      <c r="K5" s="9"/>
      <c r="L5" s="9" t="s">
        <v>9</v>
      </c>
      <c r="M5" s="9" t="s">
        <v>204</v>
      </c>
      <c r="N5" s="9"/>
      <c r="O5" s="9" t="s">
        <v>10</v>
      </c>
      <c r="P5" s="9"/>
      <c r="Q5" s="2" t="s">
        <v>81</v>
      </c>
      <c r="R5" s="9" t="s">
        <v>11</v>
      </c>
      <c r="S5" s="9" t="s">
        <v>29</v>
      </c>
      <c r="T5" s="9">
        <v>1</v>
      </c>
      <c r="U5" s="9">
        <v>1</v>
      </c>
      <c r="V5" s="9"/>
      <c r="W5" s="9"/>
      <c r="X5" s="9"/>
      <c r="Y5" s="9"/>
      <c r="Z5" s="9"/>
      <c r="AA5" s="9"/>
      <c r="AB5" s="9"/>
      <c r="AC5" s="9"/>
      <c r="AD5" s="9"/>
      <c r="AG5" s="2">
        <v>1</v>
      </c>
      <c r="AI5" s="9">
        <v>1</v>
      </c>
      <c r="AJ5" s="9"/>
      <c r="AK5" s="9"/>
      <c r="AL5" s="9"/>
      <c r="AM5" s="9"/>
      <c r="AN5" s="9"/>
      <c r="AO5" s="9"/>
      <c r="AP5" s="9"/>
      <c r="AQ5" s="9"/>
      <c r="AR5" s="9"/>
      <c r="AS5" s="9"/>
      <c r="AT5" s="9" t="s">
        <v>1865</v>
      </c>
      <c r="AU5" s="9"/>
      <c r="AV5" s="9" t="s">
        <v>1862</v>
      </c>
      <c r="AW5" s="9" t="s">
        <v>48</v>
      </c>
      <c r="AX5" s="9"/>
      <c r="AY5" s="9"/>
      <c r="AZ5" s="9" t="s">
        <v>580</v>
      </c>
      <c r="BA5" s="9" t="s">
        <v>2820</v>
      </c>
      <c r="BB5" s="16" t="s">
        <v>2844</v>
      </c>
      <c r="BC5" s="9"/>
      <c r="BD5" s="9" t="s">
        <v>582</v>
      </c>
      <c r="BE5" s="9" t="s">
        <v>37</v>
      </c>
      <c r="BF5" s="9"/>
      <c r="BG5" s="9" t="s">
        <v>37</v>
      </c>
      <c r="BH5" s="9"/>
      <c r="BI5" s="9">
        <v>1</v>
      </c>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row>
    <row r="6" spans="1:96" s="2" customFormat="1" ht="18.600000000000001" customHeight="1">
      <c r="A6" s="2">
        <v>2011</v>
      </c>
      <c r="B6" s="2" t="s">
        <v>2</v>
      </c>
      <c r="C6" s="9" t="s">
        <v>136</v>
      </c>
      <c r="D6" s="2" t="s">
        <v>555</v>
      </c>
      <c r="F6" s="2" t="s">
        <v>59</v>
      </c>
      <c r="G6" s="2" t="s">
        <v>95</v>
      </c>
      <c r="H6" s="2">
        <v>120</v>
      </c>
      <c r="I6" s="2" t="s">
        <v>7</v>
      </c>
      <c r="J6" s="2" t="s">
        <v>107</v>
      </c>
      <c r="L6" s="2" t="s">
        <v>82</v>
      </c>
      <c r="O6" s="2" t="s">
        <v>2246</v>
      </c>
      <c r="Q6" s="2" t="s">
        <v>81</v>
      </c>
      <c r="R6" s="2" t="s">
        <v>11</v>
      </c>
      <c r="S6" s="2" t="s">
        <v>172</v>
      </c>
      <c r="X6" s="2">
        <v>1</v>
      </c>
      <c r="AA6" s="2">
        <v>1</v>
      </c>
      <c r="AH6" s="2">
        <v>1</v>
      </c>
      <c r="AO6" s="2">
        <v>1</v>
      </c>
      <c r="AQ6" s="2" t="s">
        <v>2112</v>
      </c>
      <c r="AT6" s="2" t="s">
        <v>136</v>
      </c>
      <c r="AU6" s="2" t="s">
        <v>1845</v>
      </c>
      <c r="AW6" s="2" t="s">
        <v>32</v>
      </c>
      <c r="AX6" s="2" t="s">
        <v>2395</v>
      </c>
      <c r="BB6" s="11" t="s">
        <v>2768</v>
      </c>
      <c r="BE6" s="2" t="s">
        <v>16</v>
      </c>
      <c r="BG6" s="2" t="s">
        <v>16</v>
      </c>
      <c r="BI6" s="2">
        <v>3</v>
      </c>
    </row>
    <row r="7" spans="1:96" s="2" customFormat="1" ht="18.600000000000001" customHeight="1">
      <c r="A7" s="2">
        <v>2011</v>
      </c>
      <c r="B7" s="2" t="s">
        <v>2</v>
      </c>
      <c r="C7" s="9" t="s">
        <v>136</v>
      </c>
      <c r="D7" s="2" t="s">
        <v>555</v>
      </c>
      <c r="E7" s="2" t="s">
        <v>556</v>
      </c>
      <c r="F7" s="2" t="s">
        <v>5</v>
      </c>
      <c r="G7" s="2" t="s">
        <v>23</v>
      </c>
      <c r="I7" s="2" t="s">
        <v>7</v>
      </c>
      <c r="J7" s="2" t="s">
        <v>42</v>
      </c>
      <c r="L7" s="2" t="s">
        <v>9</v>
      </c>
      <c r="M7" s="2" t="s">
        <v>43</v>
      </c>
      <c r="O7" s="2" t="s">
        <v>98</v>
      </c>
      <c r="Q7" s="2" t="s">
        <v>81</v>
      </c>
      <c r="R7" s="2" t="s">
        <v>11</v>
      </c>
      <c r="S7" s="2" t="s">
        <v>45</v>
      </c>
      <c r="U7" s="2">
        <v>1</v>
      </c>
      <c r="W7" s="2">
        <v>1</v>
      </c>
      <c r="AF7" s="9">
        <v>1</v>
      </c>
      <c r="AR7" s="2" t="s">
        <v>557</v>
      </c>
      <c r="AS7" s="2" t="s">
        <v>558</v>
      </c>
      <c r="AT7" s="2" t="s">
        <v>61</v>
      </c>
      <c r="AV7" s="2" t="s">
        <v>1862</v>
      </c>
      <c r="AW7" s="2" t="s">
        <v>1730</v>
      </c>
      <c r="BE7" s="2" t="s">
        <v>37</v>
      </c>
      <c r="BG7" s="2" t="s">
        <v>37</v>
      </c>
      <c r="BI7" s="2">
        <v>1</v>
      </c>
    </row>
    <row r="8" spans="1:96" s="2" customFormat="1" ht="18.600000000000001" customHeight="1">
      <c r="A8" s="2">
        <v>2018</v>
      </c>
      <c r="B8" s="2" t="s">
        <v>2</v>
      </c>
      <c r="C8" s="9" t="s">
        <v>136</v>
      </c>
      <c r="D8" s="2" t="s">
        <v>424</v>
      </c>
      <c r="E8" s="2" t="s">
        <v>954</v>
      </c>
      <c r="F8" s="2" t="s">
        <v>59</v>
      </c>
      <c r="G8" s="2" t="s">
        <v>95</v>
      </c>
      <c r="H8" s="2">
        <v>131</v>
      </c>
      <c r="I8" s="2" t="s">
        <v>7</v>
      </c>
      <c r="J8" s="2" t="s">
        <v>42</v>
      </c>
      <c r="L8" s="2" t="s">
        <v>9</v>
      </c>
      <c r="M8" s="2" t="s">
        <v>357</v>
      </c>
      <c r="O8" s="2" t="s">
        <v>98</v>
      </c>
      <c r="Q8" s="2" t="s">
        <v>81</v>
      </c>
      <c r="R8" s="2" t="s">
        <v>11</v>
      </c>
      <c r="S8" s="2" t="s">
        <v>29</v>
      </c>
      <c r="W8" s="2">
        <v>1</v>
      </c>
      <c r="X8" s="2">
        <v>1</v>
      </c>
      <c r="AG8" s="2">
        <v>1</v>
      </c>
      <c r="AL8" s="2">
        <v>1</v>
      </c>
      <c r="AR8" s="2" t="s">
        <v>955</v>
      </c>
      <c r="AS8" s="2" t="s">
        <v>956</v>
      </c>
      <c r="AT8" s="2" t="s">
        <v>1848</v>
      </c>
      <c r="AZ8" s="2" t="s">
        <v>2821</v>
      </c>
      <c r="BB8" s="11" t="s">
        <v>958</v>
      </c>
      <c r="BD8" s="2" t="s">
        <v>959</v>
      </c>
      <c r="BE8" s="2" t="s">
        <v>37</v>
      </c>
      <c r="BG8" s="2" t="s">
        <v>37</v>
      </c>
      <c r="BI8" s="2">
        <v>1</v>
      </c>
    </row>
    <row r="9" spans="1:96" s="2" customFormat="1" ht="18.600000000000001" customHeight="1">
      <c r="A9" s="2">
        <v>2006</v>
      </c>
      <c r="B9" s="2" t="s">
        <v>2</v>
      </c>
      <c r="C9" s="9" t="s">
        <v>136</v>
      </c>
      <c r="D9" s="2" t="s">
        <v>424</v>
      </c>
      <c r="E9" s="2" t="s">
        <v>1320</v>
      </c>
      <c r="F9" s="2" t="s">
        <v>5</v>
      </c>
      <c r="G9" s="2" t="s">
        <v>23</v>
      </c>
      <c r="I9" s="2" t="s">
        <v>1321</v>
      </c>
      <c r="J9" s="2" t="s">
        <v>107</v>
      </c>
      <c r="L9" s="2" t="s">
        <v>82</v>
      </c>
      <c r="O9" s="2" t="s">
        <v>1696</v>
      </c>
      <c r="Q9" s="2" t="s">
        <v>81</v>
      </c>
      <c r="R9" s="2" t="s">
        <v>11</v>
      </c>
      <c r="S9" s="2" t="s">
        <v>45</v>
      </c>
      <c r="U9" s="2">
        <v>1</v>
      </c>
      <c r="V9" s="2">
        <v>1</v>
      </c>
      <c r="AB9" s="2">
        <v>1</v>
      </c>
      <c r="AE9" s="2">
        <v>1</v>
      </c>
      <c r="AG9" s="2">
        <v>1</v>
      </c>
      <c r="AH9" s="2">
        <v>1</v>
      </c>
      <c r="AL9" s="2">
        <v>1</v>
      </c>
      <c r="AO9" s="2">
        <v>1</v>
      </c>
      <c r="AQ9" s="2" t="s">
        <v>224</v>
      </c>
      <c r="AS9" s="2" t="s">
        <v>1322</v>
      </c>
      <c r="AT9" s="2" t="s">
        <v>24</v>
      </c>
      <c r="AU9" s="2" t="s">
        <v>1754</v>
      </c>
      <c r="AV9" s="2" t="s">
        <v>1863</v>
      </c>
      <c r="AW9" s="2" t="s">
        <v>1734</v>
      </c>
      <c r="BA9" s="2" t="s">
        <v>1323</v>
      </c>
      <c r="BB9" s="11" t="s">
        <v>2334</v>
      </c>
      <c r="BE9" s="2" t="s">
        <v>16</v>
      </c>
      <c r="BF9" s="2" t="s">
        <v>1266</v>
      </c>
      <c r="BG9" s="2" t="s">
        <v>16</v>
      </c>
      <c r="BI9" s="2">
        <v>3</v>
      </c>
      <c r="CC9" s="9"/>
      <c r="CD9" s="9"/>
      <c r="CE9" s="9"/>
      <c r="CF9" s="9"/>
      <c r="CG9" s="9"/>
    </row>
    <row r="10" spans="1:96" s="2" customFormat="1" ht="18.600000000000001" customHeight="1">
      <c r="A10" s="2">
        <v>2002</v>
      </c>
      <c r="B10" s="2" t="s">
        <v>2</v>
      </c>
      <c r="C10" s="9" t="s">
        <v>136</v>
      </c>
      <c r="D10" s="2" t="s">
        <v>424</v>
      </c>
      <c r="E10" s="2" t="s">
        <v>1530</v>
      </c>
      <c r="F10" s="2" t="s">
        <v>1946</v>
      </c>
      <c r="G10" s="2" t="s">
        <v>6</v>
      </c>
      <c r="H10" s="2" t="s">
        <v>14</v>
      </c>
      <c r="J10" s="2" t="s">
        <v>42</v>
      </c>
      <c r="L10" s="2" t="s">
        <v>9</v>
      </c>
      <c r="O10" s="2" t="s">
        <v>1697</v>
      </c>
      <c r="Q10" s="2" t="s">
        <v>81</v>
      </c>
      <c r="R10" s="2" t="s">
        <v>11</v>
      </c>
      <c r="S10" s="9" t="s">
        <v>29</v>
      </c>
      <c r="U10" s="2">
        <v>1</v>
      </c>
      <c r="V10" s="2">
        <v>1</v>
      </c>
      <c r="AA10" s="2">
        <v>1</v>
      </c>
      <c r="AF10" s="9">
        <v>1</v>
      </c>
      <c r="AO10" s="9">
        <v>1</v>
      </c>
      <c r="AQ10" s="2" t="s">
        <v>2117</v>
      </c>
      <c r="AT10" s="2" t="s">
        <v>24</v>
      </c>
      <c r="AU10" s="2" t="s">
        <v>1754</v>
      </c>
      <c r="AV10" s="2" t="s">
        <v>1892</v>
      </c>
      <c r="AW10" s="2" t="s">
        <v>32</v>
      </c>
      <c r="AX10" s="2" t="s">
        <v>1531</v>
      </c>
      <c r="AZ10" s="2" t="s">
        <v>1532</v>
      </c>
      <c r="BA10" s="2" t="s">
        <v>1533</v>
      </c>
      <c r="BB10" s="2" t="s">
        <v>2845</v>
      </c>
      <c r="BD10" s="2" t="s">
        <v>2336</v>
      </c>
      <c r="BE10" s="2" t="s">
        <v>54</v>
      </c>
      <c r="BG10" s="2" t="s">
        <v>37</v>
      </c>
      <c r="BI10" s="2">
        <v>2</v>
      </c>
    </row>
    <row r="11" spans="1:96" s="2" customFormat="1" ht="18.600000000000001" customHeight="1">
      <c r="A11" s="2">
        <v>2016</v>
      </c>
      <c r="B11" s="2" t="s">
        <v>2</v>
      </c>
      <c r="C11" s="9" t="s">
        <v>136</v>
      </c>
      <c r="D11" s="2" t="s">
        <v>424</v>
      </c>
      <c r="E11" s="2" t="s">
        <v>425</v>
      </c>
      <c r="F11" s="2" t="s">
        <v>5</v>
      </c>
      <c r="G11" s="2" t="s">
        <v>60</v>
      </c>
      <c r="H11" s="2">
        <v>33</v>
      </c>
      <c r="I11" s="2" t="s">
        <v>24</v>
      </c>
      <c r="J11" s="2" t="s">
        <v>42</v>
      </c>
      <c r="L11" s="2" t="s">
        <v>9</v>
      </c>
      <c r="M11" s="2" t="s">
        <v>97</v>
      </c>
      <c r="O11" s="2" t="s">
        <v>259</v>
      </c>
      <c r="Q11" s="2" t="s">
        <v>81</v>
      </c>
      <c r="R11" s="2" t="s">
        <v>11</v>
      </c>
      <c r="S11" s="2" t="s">
        <v>108</v>
      </c>
      <c r="U11" s="2">
        <v>1</v>
      </c>
      <c r="V11" s="2">
        <v>1</v>
      </c>
      <c r="X11" s="2">
        <v>1</v>
      </c>
      <c r="AF11" s="9">
        <v>1</v>
      </c>
      <c r="AS11" s="2" t="s">
        <v>426</v>
      </c>
      <c r="AT11" s="2" t="s">
        <v>24</v>
      </c>
      <c r="BE11" s="2" t="s">
        <v>16</v>
      </c>
      <c r="BF11" s="2" t="s">
        <v>427</v>
      </c>
      <c r="BG11" s="2" t="s">
        <v>16</v>
      </c>
      <c r="BI11" s="2">
        <v>3</v>
      </c>
    </row>
    <row r="12" spans="1:96" s="2" customFormat="1" ht="18.600000000000001" customHeight="1">
      <c r="A12" s="2">
        <v>2011</v>
      </c>
      <c r="B12" s="2" t="s">
        <v>2</v>
      </c>
      <c r="C12" s="9" t="s">
        <v>136</v>
      </c>
      <c r="D12" s="2" t="s">
        <v>424</v>
      </c>
      <c r="E12" s="2" t="s">
        <v>1304</v>
      </c>
      <c r="F12" s="2" t="s">
        <v>22</v>
      </c>
      <c r="G12" s="2" t="s">
        <v>41</v>
      </c>
      <c r="H12" s="2">
        <v>139</v>
      </c>
      <c r="I12" s="2" t="s">
        <v>7</v>
      </c>
      <c r="J12" s="2" t="s">
        <v>42</v>
      </c>
      <c r="L12" s="2" t="s">
        <v>9</v>
      </c>
      <c r="M12" s="2" t="s">
        <v>72</v>
      </c>
      <c r="O12" s="2" t="s">
        <v>259</v>
      </c>
      <c r="Q12" s="2" t="s">
        <v>81</v>
      </c>
      <c r="R12" s="2" t="s">
        <v>11</v>
      </c>
      <c r="X12" s="9">
        <v>1</v>
      </c>
      <c r="AB12" s="2">
        <v>1</v>
      </c>
      <c r="AH12" s="2">
        <v>1</v>
      </c>
      <c r="AJ12" s="9"/>
      <c r="AS12" s="2" t="s">
        <v>989</v>
      </c>
      <c r="AT12" s="2" t="s">
        <v>7</v>
      </c>
      <c r="AV12" s="2" t="s">
        <v>1875</v>
      </c>
      <c r="AW12" s="2" t="s">
        <v>2343</v>
      </c>
      <c r="AX12" s="2" t="s">
        <v>1306</v>
      </c>
      <c r="AZ12" s="2" t="s">
        <v>1307</v>
      </c>
      <c r="BA12" s="2" t="s">
        <v>1308</v>
      </c>
      <c r="BB12" s="2" t="s">
        <v>2846</v>
      </c>
      <c r="BD12" s="2" t="s">
        <v>1310</v>
      </c>
      <c r="BE12" s="2" t="s">
        <v>37</v>
      </c>
      <c r="BG12" s="2" t="s">
        <v>37</v>
      </c>
      <c r="BI12" s="2">
        <v>1</v>
      </c>
    </row>
    <row r="13" spans="1:96" s="2" customFormat="1" ht="18.600000000000001" customHeight="1">
      <c r="A13" s="2">
        <v>2000</v>
      </c>
      <c r="B13" s="2" t="s">
        <v>2</v>
      </c>
      <c r="C13" s="9" t="s">
        <v>136</v>
      </c>
      <c r="D13" s="2" t="s">
        <v>424</v>
      </c>
      <c r="F13" s="2" t="s">
        <v>59</v>
      </c>
      <c r="G13" s="2" t="s">
        <v>95</v>
      </c>
      <c r="H13" s="2">
        <v>112</v>
      </c>
      <c r="I13" s="2" t="s">
        <v>24</v>
      </c>
      <c r="J13" s="2" t="s">
        <v>107</v>
      </c>
      <c r="L13" s="2" t="s">
        <v>82</v>
      </c>
      <c r="O13" s="2" t="s">
        <v>2239</v>
      </c>
      <c r="P13" s="2" t="s">
        <v>44</v>
      </c>
      <c r="Q13" s="2" t="s">
        <v>2686</v>
      </c>
      <c r="R13" s="2" t="s">
        <v>28</v>
      </c>
      <c r="S13" s="2" t="s">
        <v>172</v>
      </c>
      <c r="X13" s="2">
        <v>1</v>
      </c>
      <c r="AA13" s="2">
        <v>1</v>
      </c>
      <c r="AE13" s="2">
        <v>1</v>
      </c>
      <c r="AF13" s="9">
        <v>1</v>
      </c>
      <c r="AP13" s="2">
        <v>1</v>
      </c>
      <c r="AQ13" s="2" t="s">
        <v>2068</v>
      </c>
      <c r="AT13" s="2" t="s">
        <v>24</v>
      </c>
      <c r="BE13" s="2" t="s">
        <v>37</v>
      </c>
      <c r="BG13" s="2" t="s">
        <v>37</v>
      </c>
      <c r="BI13" s="2">
        <v>1</v>
      </c>
    </row>
    <row r="14" spans="1:96" s="2" customFormat="1" ht="18.600000000000001" customHeight="1">
      <c r="A14" s="2">
        <v>2016</v>
      </c>
      <c r="B14" s="2" t="s">
        <v>2</v>
      </c>
      <c r="C14" s="2" t="s">
        <v>136</v>
      </c>
      <c r="D14" s="2" t="s">
        <v>424</v>
      </c>
      <c r="F14" s="2" t="s">
        <v>5</v>
      </c>
      <c r="G14" s="2" t="s">
        <v>6</v>
      </c>
      <c r="I14" s="2" t="s">
        <v>96</v>
      </c>
      <c r="J14" s="2" t="s">
        <v>42</v>
      </c>
      <c r="L14" s="2" t="s">
        <v>9</v>
      </c>
      <c r="M14" s="2" t="s">
        <v>72</v>
      </c>
      <c r="O14" s="2" t="s">
        <v>2222</v>
      </c>
      <c r="P14" s="2" t="s">
        <v>357</v>
      </c>
      <c r="Q14" s="2" t="s">
        <v>81</v>
      </c>
      <c r="R14" s="2" t="s">
        <v>11</v>
      </c>
      <c r="S14" s="2" t="s">
        <v>108</v>
      </c>
      <c r="Y14" s="2">
        <v>1</v>
      </c>
      <c r="Z14" s="2">
        <v>1</v>
      </c>
      <c r="AB14" s="2">
        <v>1</v>
      </c>
      <c r="AF14" s="2">
        <v>1</v>
      </c>
      <c r="AJ14" s="2">
        <v>1</v>
      </c>
      <c r="AT14" s="2" t="s">
        <v>24</v>
      </c>
      <c r="AZ14" s="2" t="s">
        <v>2381</v>
      </c>
      <c r="BD14" s="2" t="s">
        <v>1214</v>
      </c>
      <c r="BE14" s="2" t="s">
        <v>16</v>
      </c>
      <c r="BG14" s="2" t="s">
        <v>16</v>
      </c>
      <c r="BI14" s="2">
        <v>3</v>
      </c>
    </row>
    <row r="15" spans="1:96" s="2" customFormat="1" ht="18.600000000000001" customHeight="1">
      <c r="A15" s="9">
        <v>2017</v>
      </c>
      <c r="B15" s="9" t="s">
        <v>2</v>
      </c>
      <c r="C15" s="9" t="s">
        <v>136</v>
      </c>
      <c r="D15" s="9" t="s">
        <v>355</v>
      </c>
      <c r="E15" s="9" t="s">
        <v>369</v>
      </c>
      <c r="F15" s="9" t="s">
        <v>59</v>
      </c>
      <c r="G15" s="9" t="s">
        <v>339</v>
      </c>
      <c r="H15" s="9">
        <v>98</v>
      </c>
      <c r="I15" s="9" t="s">
        <v>24</v>
      </c>
      <c r="J15" s="9" t="s">
        <v>42</v>
      </c>
      <c r="K15" s="9"/>
      <c r="L15" s="9" t="s">
        <v>181</v>
      </c>
      <c r="M15" s="9"/>
      <c r="N15" s="9"/>
      <c r="O15" s="9" t="s">
        <v>98</v>
      </c>
      <c r="P15" s="9"/>
      <c r="Q15" s="2" t="s">
        <v>81</v>
      </c>
      <c r="R15" s="9" t="s">
        <v>11</v>
      </c>
      <c r="S15" s="9" t="s">
        <v>29</v>
      </c>
      <c r="T15" s="9"/>
      <c r="U15" s="9"/>
      <c r="V15" s="9">
        <v>1</v>
      </c>
      <c r="W15" s="9">
        <v>1</v>
      </c>
      <c r="X15" s="9"/>
      <c r="Y15" s="9"/>
      <c r="Z15" s="9"/>
      <c r="AA15" s="9"/>
      <c r="AB15" s="9"/>
      <c r="AC15" s="9"/>
      <c r="AD15" s="9"/>
      <c r="AE15" s="2">
        <v>1</v>
      </c>
      <c r="AF15" s="9">
        <v>1</v>
      </c>
      <c r="AI15" s="9"/>
      <c r="AJ15" s="9"/>
      <c r="AK15" s="9"/>
      <c r="AL15" s="9"/>
      <c r="AM15" s="9">
        <v>1</v>
      </c>
      <c r="AN15" s="9"/>
      <c r="AO15" s="9"/>
      <c r="AP15" s="9"/>
      <c r="AQ15" s="9"/>
      <c r="AR15" s="9" t="s">
        <v>370</v>
      </c>
      <c r="AS15" s="9" t="s">
        <v>371</v>
      </c>
      <c r="AT15" s="9" t="s">
        <v>24</v>
      </c>
      <c r="AU15" s="9" t="s">
        <v>2739</v>
      </c>
      <c r="AV15" s="9"/>
      <c r="AW15" s="9" t="s">
        <v>372</v>
      </c>
      <c r="AX15" s="9"/>
      <c r="AY15" s="9"/>
      <c r="AZ15" s="9" t="s">
        <v>373</v>
      </c>
      <c r="BA15" s="9" t="s">
        <v>14</v>
      </c>
      <c r="BB15" s="16" t="s">
        <v>2847</v>
      </c>
      <c r="BC15" s="9"/>
      <c r="BD15" s="9"/>
      <c r="BE15" s="9" t="s">
        <v>37</v>
      </c>
      <c r="BF15" s="9" t="s">
        <v>14</v>
      </c>
      <c r="BG15" s="9" t="s">
        <v>37</v>
      </c>
      <c r="BH15" s="9"/>
      <c r="BI15" s="9">
        <v>1</v>
      </c>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row>
    <row r="16" spans="1:96" s="2" customFormat="1" ht="18.600000000000001" customHeight="1">
      <c r="A16" s="2">
        <v>2002</v>
      </c>
      <c r="B16" s="2" t="s">
        <v>2</v>
      </c>
      <c r="C16" s="9" t="s">
        <v>136</v>
      </c>
      <c r="D16" s="2" t="s">
        <v>355</v>
      </c>
      <c r="E16" s="2" t="s">
        <v>356</v>
      </c>
      <c r="F16" s="2" t="s">
        <v>1712</v>
      </c>
      <c r="G16" s="2" t="s">
        <v>339</v>
      </c>
      <c r="H16" s="2">
        <v>98</v>
      </c>
      <c r="I16" s="2" t="s">
        <v>203</v>
      </c>
      <c r="J16" s="2" t="s">
        <v>42</v>
      </c>
      <c r="L16" s="2" t="s">
        <v>181</v>
      </c>
      <c r="O16" s="2" t="s">
        <v>259</v>
      </c>
      <c r="Q16" s="2" t="s">
        <v>81</v>
      </c>
      <c r="R16" s="2" t="s">
        <v>357</v>
      </c>
      <c r="S16" s="2" t="s">
        <v>45</v>
      </c>
      <c r="U16" s="9">
        <v>1</v>
      </c>
      <c r="V16" s="9">
        <v>1</v>
      </c>
      <c r="X16" s="2">
        <v>1</v>
      </c>
      <c r="Z16" s="2">
        <v>1</v>
      </c>
      <c r="AF16" s="9">
        <v>1</v>
      </c>
      <c r="AI16" s="2">
        <v>1</v>
      </c>
      <c r="AO16" s="2">
        <v>1</v>
      </c>
      <c r="AQ16" s="2" t="s">
        <v>1948</v>
      </c>
      <c r="AS16" s="2" t="s">
        <v>360</v>
      </c>
      <c r="AT16" s="2" t="s">
        <v>24</v>
      </c>
      <c r="AW16" s="2" t="s">
        <v>101</v>
      </c>
      <c r="BA16" s="2" t="s">
        <v>363</v>
      </c>
      <c r="BB16" s="11" t="s">
        <v>2822</v>
      </c>
      <c r="BE16" s="2" t="s">
        <v>37</v>
      </c>
      <c r="BF16" s="2" t="s">
        <v>366</v>
      </c>
      <c r="BG16" s="2" t="s">
        <v>37</v>
      </c>
      <c r="BI16" s="2">
        <v>1</v>
      </c>
    </row>
    <row r="17" spans="1:117" s="2" customFormat="1" ht="18.600000000000001" customHeight="1">
      <c r="A17" s="2">
        <v>2014</v>
      </c>
      <c r="B17" s="2" t="s">
        <v>2</v>
      </c>
      <c r="C17" s="9" t="s">
        <v>136</v>
      </c>
      <c r="D17" s="2" t="s">
        <v>1593</v>
      </c>
      <c r="F17" s="2" t="s">
        <v>22</v>
      </c>
      <c r="G17" s="2" t="s">
        <v>23</v>
      </c>
      <c r="H17" s="2">
        <v>181</v>
      </c>
      <c r="I17" s="2" t="s">
        <v>61</v>
      </c>
      <c r="J17" s="2" t="s">
        <v>42</v>
      </c>
      <c r="L17" s="2" t="s">
        <v>9</v>
      </c>
      <c r="O17" s="2" t="s">
        <v>259</v>
      </c>
      <c r="Q17" s="2" t="s">
        <v>2687</v>
      </c>
      <c r="R17" s="2" t="s">
        <v>357</v>
      </c>
      <c r="S17" s="2" t="s">
        <v>29</v>
      </c>
      <c r="T17" s="2">
        <v>1</v>
      </c>
      <c r="U17" s="9">
        <v>1</v>
      </c>
      <c r="V17" s="2">
        <v>1</v>
      </c>
      <c r="X17" s="9">
        <v>1</v>
      </c>
      <c r="AF17" s="2">
        <v>1</v>
      </c>
      <c r="AH17" s="2">
        <v>1</v>
      </c>
      <c r="AT17" s="2" t="s">
        <v>24</v>
      </c>
      <c r="AV17" s="2" t="s">
        <v>1875</v>
      </c>
      <c r="AW17" s="2" t="s">
        <v>380</v>
      </c>
      <c r="AZ17" s="2" t="s">
        <v>2769</v>
      </c>
      <c r="BB17" s="2" t="s">
        <v>1595</v>
      </c>
      <c r="BE17" s="2" t="s">
        <v>37</v>
      </c>
      <c r="BG17" s="2" t="s">
        <v>37</v>
      </c>
      <c r="BI17" s="2">
        <v>1</v>
      </c>
    </row>
    <row r="18" spans="1:117" s="2" customFormat="1" ht="18.600000000000001" customHeight="1">
      <c r="A18" s="2">
        <v>2019</v>
      </c>
      <c r="B18" s="2" t="s">
        <v>2</v>
      </c>
      <c r="C18" s="9" t="s">
        <v>136</v>
      </c>
      <c r="D18" s="2" t="s">
        <v>221</v>
      </c>
      <c r="E18" s="2" t="s">
        <v>1246</v>
      </c>
      <c r="F18" s="2" t="s">
        <v>59</v>
      </c>
      <c r="G18" s="2" t="s">
        <v>1247</v>
      </c>
      <c r="H18" s="2">
        <v>128</v>
      </c>
      <c r="J18" s="2" t="s">
        <v>107</v>
      </c>
      <c r="L18" s="2" t="s">
        <v>82</v>
      </c>
      <c r="M18" s="2" t="s">
        <v>72</v>
      </c>
      <c r="O18" s="2" t="s">
        <v>2218</v>
      </c>
      <c r="Q18" s="2" t="s">
        <v>81</v>
      </c>
      <c r="R18" s="2" t="s">
        <v>11</v>
      </c>
      <c r="S18" s="9" t="s">
        <v>29</v>
      </c>
      <c r="X18" s="2">
        <v>1</v>
      </c>
      <c r="AA18" s="2">
        <v>1</v>
      </c>
      <c r="AM18" s="2">
        <v>1</v>
      </c>
      <c r="AO18" s="2">
        <v>1</v>
      </c>
      <c r="AQ18" s="2" t="s">
        <v>2115</v>
      </c>
      <c r="AT18" s="2" t="s">
        <v>1864</v>
      </c>
      <c r="AU18" s="2" t="s">
        <v>1756</v>
      </c>
      <c r="AV18" s="2" t="s">
        <v>1886</v>
      </c>
      <c r="AW18" s="2" t="s">
        <v>1740</v>
      </c>
      <c r="AZ18" s="2" t="s">
        <v>1249</v>
      </c>
      <c r="BB18" s="2" t="s">
        <v>2823</v>
      </c>
      <c r="BC18" s="2" t="s">
        <v>2770</v>
      </c>
      <c r="BD18" s="2" t="s">
        <v>1252</v>
      </c>
      <c r="BE18" s="2" t="s">
        <v>37</v>
      </c>
      <c r="BG18" s="2" t="s">
        <v>37</v>
      </c>
      <c r="BI18" s="2">
        <v>1</v>
      </c>
    </row>
    <row r="19" spans="1:117" s="2" customFormat="1" ht="18.600000000000001" customHeight="1">
      <c r="A19" s="2">
        <v>2017</v>
      </c>
      <c r="B19" s="2" t="s">
        <v>2</v>
      </c>
      <c r="C19" s="9" t="s">
        <v>136</v>
      </c>
      <c r="D19" s="2" t="s">
        <v>221</v>
      </c>
      <c r="F19" s="2" t="s">
        <v>5</v>
      </c>
      <c r="G19" s="2" t="s">
        <v>60</v>
      </c>
      <c r="I19" s="2" t="s">
        <v>7</v>
      </c>
      <c r="J19" s="2" t="s">
        <v>42</v>
      </c>
      <c r="L19" s="2" t="s">
        <v>9</v>
      </c>
      <c r="M19" s="2" t="s">
        <v>1402</v>
      </c>
      <c r="O19" s="2" t="s">
        <v>10</v>
      </c>
      <c r="Q19" s="2" t="s">
        <v>2689</v>
      </c>
      <c r="R19" s="2" t="s">
        <v>11</v>
      </c>
      <c r="S19" s="9" t="s">
        <v>29</v>
      </c>
      <c r="T19" s="2">
        <v>1</v>
      </c>
      <c r="U19" s="2">
        <v>1</v>
      </c>
      <c r="V19" s="2">
        <v>1</v>
      </c>
      <c r="W19" s="2">
        <v>1</v>
      </c>
      <c r="Z19" s="2">
        <v>1</v>
      </c>
      <c r="AF19" s="2">
        <v>1</v>
      </c>
      <c r="AJ19" s="2">
        <v>1</v>
      </c>
      <c r="AM19" s="2">
        <v>0</v>
      </c>
      <c r="AS19" s="2" t="s">
        <v>2092</v>
      </c>
      <c r="AT19" s="2" t="s">
        <v>24</v>
      </c>
      <c r="AW19" s="2" t="s">
        <v>2296</v>
      </c>
      <c r="AZ19" s="2" t="s">
        <v>1403</v>
      </c>
      <c r="BA19" s="2" t="s">
        <v>1404</v>
      </c>
      <c r="BB19" s="11" t="s">
        <v>2824</v>
      </c>
      <c r="BD19" s="2" t="s">
        <v>1405</v>
      </c>
      <c r="BE19" s="2" t="s">
        <v>37</v>
      </c>
      <c r="BG19" s="2" t="s">
        <v>37</v>
      </c>
      <c r="BI19" s="2">
        <v>1</v>
      </c>
    </row>
    <row r="20" spans="1:117" s="2" customFormat="1" ht="15.6" customHeight="1">
      <c r="A20" s="2">
        <v>2013</v>
      </c>
      <c r="B20" s="2" t="s">
        <v>2</v>
      </c>
      <c r="C20" s="9" t="s">
        <v>136</v>
      </c>
      <c r="D20" s="2" t="s">
        <v>221</v>
      </c>
      <c r="F20" s="2" t="s">
        <v>59</v>
      </c>
      <c r="G20" s="2" t="s">
        <v>95</v>
      </c>
      <c r="H20" s="2">
        <v>965</v>
      </c>
      <c r="I20" s="2" t="s">
        <v>24</v>
      </c>
      <c r="J20" s="2" t="s">
        <v>42</v>
      </c>
      <c r="L20" s="2" t="s">
        <v>9</v>
      </c>
      <c r="M20" s="2" t="s">
        <v>72</v>
      </c>
      <c r="O20" s="2" t="s">
        <v>10</v>
      </c>
      <c r="Q20" s="2" t="s">
        <v>81</v>
      </c>
      <c r="R20" s="2" t="s">
        <v>11</v>
      </c>
      <c r="S20" s="2" t="s">
        <v>45</v>
      </c>
      <c r="U20" s="2">
        <v>1</v>
      </c>
      <c r="W20" s="2">
        <v>1</v>
      </c>
      <c r="AF20" s="2">
        <v>1</v>
      </c>
      <c r="AH20" s="2">
        <v>1</v>
      </c>
      <c r="AS20" s="2" t="s">
        <v>1561</v>
      </c>
      <c r="AT20" s="2" t="s">
        <v>1865</v>
      </c>
      <c r="AZ20" s="2" t="s">
        <v>1562</v>
      </c>
      <c r="BB20" s="11" t="s">
        <v>1563</v>
      </c>
      <c r="BE20" s="2" t="s">
        <v>37</v>
      </c>
      <c r="BG20" s="2" t="s">
        <v>37</v>
      </c>
      <c r="BI20" s="2">
        <v>1</v>
      </c>
    </row>
    <row r="21" spans="1:117" s="2" customFormat="1" ht="18.600000000000001" customHeight="1">
      <c r="A21" s="2">
        <v>2014</v>
      </c>
      <c r="B21" s="2" t="s">
        <v>2</v>
      </c>
      <c r="C21" s="9" t="s">
        <v>136</v>
      </c>
      <c r="D21" s="2" t="s">
        <v>221</v>
      </c>
      <c r="E21" s="2" t="s">
        <v>950</v>
      </c>
      <c r="F21" s="2" t="s">
        <v>59</v>
      </c>
      <c r="G21" s="2" t="s">
        <v>95</v>
      </c>
      <c r="H21" s="2">
        <v>1638</v>
      </c>
      <c r="I21" s="2" t="s">
        <v>24</v>
      </c>
      <c r="J21" s="2" t="s">
        <v>42</v>
      </c>
      <c r="L21" s="2" t="s">
        <v>9</v>
      </c>
      <c r="M21" s="2" t="s">
        <v>72</v>
      </c>
      <c r="O21" s="2" t="s">
        <v>10</v>
      </c>
      <c r="Q21" s="2" t="s">
        <v>81</v>
      </c>
      <c r="R21" s="2" t="s">
        <v>11</v>
      </c>
      <c r="S21" s="2" t="s">
        <v>172</v>
      </c>
      <c r="T21" s="2">
        <v>0</v>
      </c>
      <c r="U21" s="2">
        <v>1</v>
      </c>
      <c r="V21" s="2">
        <v>1</v>
      </c>
      <c r="W21" s="2">
        <v>1</v>
      </c>
      <c r="X21" s="9"/>
      <c r="AG21" s="2">
        <v>1</v>
      </c>
      <c r="AH21" s="2">
        <v>1</v>
      </c>
      <c r="AS21" s="2" t="s">
        <v>2298</v>
      </c>
      <c r="AT21" s="2" t="s">
        <v>24</v>
      </c>
      <c r="AZ21" s="2" t="s">
        <v>2277</v>
      </c>
      <c r="BA21" s="2" t="s">
        <v>2278</v>
      </c>
      <c r="BE21" s="2" t="s">
        <v>37</v>
      </c>
      <c r="BG21" s="2" t="s">
        <v>37</v>
      </c>
      <c r="BI21" s="2">
        <v>1</v>
      </c>
    </row>
    <row r="22" spans="1:117" s="2" customFormat="1" ht="18.600000000000001" customHeight="1">
      <c r="A22" s="2">
        <v>2017</v>
      </c>
      <c r="B22" s="2" t="s">
        <v>2</v>
      </c>
      <c r="C22" s="9" t="s">
        <v>136</v>
      </c>
      <c r="D22" s="2" t="s">
        <v>221</v>
      </c>
      <c r="E22" s="2" t="s">
        <v>1023</v>
      </c>
      <c r="F22" s="2" t="s">
        <v>59</v>
      </c>
      <c r="G22" s="2" t="s">
        <v>95</v>
      </c>
      <c r="H22" s="2">
        <v>415</v>
      </c>
      <c r="I22" s="2" t="s">
        <v>7</v>
      </c>
      <c r="J22" s="2" t="s">
        <v>8</v>
      </c>
      <c r="L22" s="2" t="s">
        <v>246</v>
      </c>
      <c r="O22" s="2" t="s">
        <v>332</v>
      </c>
      <c r="Q22" s="2" t="s">
        <v>81</v>
      </c>
      <c r="R22" s="2" t="s">
        <v>11</v>
      </c>
      <c r="S22" s="9" t="s">
        <v>29</v>
      </c>
      <c r="W22" s="2">
        <v>1</v>
      </c>
      <c r="X22" s="2">
        <v>1</v>
      </c>
      <c r="AE22" s="2">
        <v>1</v>
      </c>
      <c r="AF22" s="9">
        <v>1</v>
      </c>
      <c r="AT22" s="2" t="s">
        <v>1865</v>
      </c>
      <c r="AZ22" s="2" t="s">
        <v>2771</v>
      </c>
      <c r="BB22" s="2" t="s">
        <v>2825</v>
      </c>
      <c r="BE22" s="2" t="s">
        <v>37</v>
      </c>
      <c r="BG22" s="2" t="s">
        <v>37</v>
      </c>
      <c r="BI22" s="2">
        <v>1</v>
      </c>
    </row>
    <row r="23" spans="1:117" s="2" customFormat="1" ht="18.600000000000001" customHeight="1">
      <c r="A23" s="9">
        <v>2016</v>
      </c>
      <c r="B23" s="9" t="s">
        <v>440</v>
      </c>
      <c r="C23" s="9" t="s">
        <v>136</v>
      </c>
      <c r="D23" s="9" t="s">
        <v>221</v>
      </c>
      <c r="E23" s="9" t="s">
        <v>1511</v>
      </c>
      <c r="F23" s="9" t="s">
        <v>22</v>
      </c>
      <c r="G23" s="9" t="s">
        <v>6</v>
      </c>
      <c r="H23" s="9">
        <v>37</v>
      </c>
      <c r="I23" s="9" t="s">
        <v>7</v>
      </c>
      <c r="J23" s="9" t="s">
        <v>42</v>
      </c>
      <c r="K23" s="9"/>
      <c r="L23" s="9" t="s">
        <v>9</v>
      </c>
      <c r="M23" s="9" t="s">
        <v>298</v>
      </c>
      <c r="N23" s="9"/>
      <c r="O23" s="9" t="s">
        <v>10</v>
      </c>
      <c r="P23" s="9"/>
      <c r="Q23" s="9" t="s">
        <v>81</v>
      </c>
      <c r="R23" s="9" t="s">
        <v>11</v>
      </c>
      <c r="S23" s="9" t="s">
        <v>29</v>
      </c>
      <c r="T23" s="9"/>
      <c r="U23" s="9">
        <v>1</v>
      </c>
      <c r="V23" s="9">
        <v>1</v>
      </c>
      <c r="W23" s="9"/>
      <c r="X23" s="9"/>
      <c r="Y23" s="9">
        <v>1</v>
      </c>
      <c r="Z23" s="9"/>
      <c r="AA23" s="9"/>
      <c r="AB23" s="9"/>
      <c r="AC23" s="9"/>
      <c r="AD23" s="9"/>
      <c r="AE23" s="9"/>
      <c r="AF23" s="9">
        <v>1</v>
      </c>
      <c r="AG23" s="9"/>
      <c r="AH23" s="9"/>
      <c r="AI23" s="9"/>
      <c r="AJ23" s="9"/>
      <c r="AK23" s="9"/>
      <c r="AL23" s="9"/>
      <c r="AM23" s="9"/>
      <c r="AN23" s="9">
        <v>1</v>
      </c>
      <c r="AO23" s="9"/>
      <c r="AP23" s="9">
        <v>1</v>
      </c>
      <c r="AQ23" s="9" t="s">
        <v>1220</v>
      </c>
      <c r="AR23" s="9" t="s">
        <v>1513</v>
      </c>
      <c r="AS23" s="9"/>
      <c r="AT23" s="9" t="s">
        <v>24</v>
      </c>
      <c r="AU23" s="9" t="s">
        <v>2720</v>
      </c>
      <c r="AV23" s="9"/>
      <c r="AW23" s="9" t="s">
        <v>1515</v>
      </c>
      <c r="AX23" s="9" t="s">
        <v>1516</v>
      </c>
      <c r="AY23" s="9"/>
      <c r="AZ23" s="9"/>
      <c r="BA23" s="9" t="s">
        <v>1518</v>
      </c>
      <c r="BB23" s="9" t="s">
        <v>2826</v>
      </c>
      <c r="BC23" s="9"/>
      <c r="BD23" s="9" t="s">
        <v>2772</v>
      </c>
      <c r="BE23" s="9" t="s">
        <v>37</v>
      </c>
      <c r="BF23" s="9"/>
      <c r="BG23" s="9" t="s">
        <v>16</v>
      </c>
      <c r="BH23" s="9"/>
      <c r="BI23" s="9">
        <v>2</v>
      </c>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row>
    <row r="24" spans="1:117" s="2" customFormat="1" ht="18.600000000000001" customHeight="1">
      <c r="A24" s="9">
        <v>2015</v>
      </c>
      <c r="B24" s="9" t="s">
        <v>2</v>
      </c>
      <c r="C24" s="2" t="s">
        <v>136</v>
      </c>
      <c r="D24" s="9" t="s">
        <v>221</v>
      </c>
      <c r="E24" s="9"/>
      <c r="F24" s="9" t="s">
        <v>5</v>
      </c>
      <c r="G24" s="9" t="s">
        <v>6</v>
      </c>
      <c r="H24" s="9">
        <v>60</v>
      </c>
      <c r="I24" s="9" t="s">
        <v>61</v>
      </c>
      <c r="J24" s="9" t="s">
        <v>107</v>
      </c>
      <c r="K24" s="9"/>
      <c r="L24" s="9" t="s">
        <v>82</v>
      </c>
      <c r="M24" s="9"/>
      <c r="N24" s="9" t="s">
        <v>610</v>
      </c>
      <c r="O24" s="9" t="s">
        <v>2220</v>
      </c>
      <c r="P24" s="9" t="s">
        <v>332</v>
      </c>
      <c r="Q24" s="2" t="s">
        <v>81</v>
      </c>
      <c r="R24" s="9" t="s">
        <v>11</v>
      </c>
      <c r="S24" s="9" t="s">
        <v>29</v>
      </c>
      <c r="T24" s="9"/>
      <c r="U24" s="9"/>
      <c r="V24" s="9"/>
      <c r="W24" s="9"/>
      <c r="X24" s="9"/>
      <c r="Y24" s="9">
        <v>1</v>
      </c>
      <c r="Z24" s="9"/>
      <c r="AA24" s="9"/>
      <c r="AB24" s="9"/>
      <c r="AC24" s="9"/>
      <c r="AD24" s="9"/>
      <c r="AF24" s="2">
        <v>1</v>
      </c>
      <c r="AH24" s="2">
        <v>1</v>
      </c>
      <c r="AI24" s="9"/>
      <c r="AJ24" s="9"/>
      <c r="AK24" s="9"/>
      <c r="AL24" s="9"/>
      <c r="AM24" s="9"/>
      <c r="AN24" s="9"/>
      <c r="AO24" s="9"/>
      <c r="AP24" s="9"/>
      <c r="AQ24" s="9"/>
      <c r="AR24" s="9"/>
      <c r="AS24" s="9" t="s">
        <v>611</v>
      </c>
      <c r="AT24" s="9" t="s">
        <v>24</v>
      </c>
      <c r="AU24" s="9"/>
      <c r="AV24" s="9"/>
      <c r="AW24" s="9" t="s">
        <v>48</v>
      </c>
      <c r="AX24" s="9"/>
      <c r="AY24" s="9"/>
      <c r="AZ24" s="9" t="s">
        <v>613</v>
      </c>
      <c r="BA24" s="9"/>
      <c r="BB24" s="9"/>
      <c r="BC24" s="9"/>
      <c r="BD24" s="9"/>
      <c r="BE24" s="9" t="s">
        <v>37</v>
      </c>
      <c r="BF24" s="9"/>
      <c r="BG24" s="9" t="s">
        <v>37</v>
      </c>
      <c r="BH24" s="9"/>
      <c r="BI24" s="9">
        <v>1</v>
      </c>
      <c r="BJ24" s="9"/>
      <c r="BK24" s="9"/>
      <c r="BL24" s="9"/>
      <c r="BM24" s="9"/>
      <c r="BN24" s="9"/>
      <c r="BO24" s="9"/>
      <c r="BP24" s="9"/>
      <c r="BQ24" s="9"/>
      <c r="BR24" s="9"/>
      <c r="BS24" s="9"/>
      <c r="BT24" s="9"/>
      <c r="BU24" s="9"/>
      <c r="BV24" s="9"/>
      <c r="BW24" s="9"/>
      <c r="BX24" s="9"/>
      <c r="BY24" s="9"/>
    </row>
    <row r="25" spans="1:117" s="2" customFormat="1" ht="18.600000000000001" customHeight="1">
      <c r="A25" s="2">
        <v>2006</v>
      </c>
      <c r="B25" s="2" t="s">
        <v>2</v>
      </c>
      <c r="C25" s="9" t="s">
        <v>136</v>
      </c>
      <c r="D25" s="2" t="s">
        <v>221</v>
      </c>
      <c r="E25" s="2" t="s">
        <v>318</v>
      </c>
      <c r="F25" s="2" t="s">
        <v>59</v>
      </c>
      <c r="G25" s="2" t="s">
        <v>95</v>
      </c>
      <c r="H25" s="2">
        <v>98</v>
      </c>
      <c r="I25" s="2" t="s">
        <v>24</v>
      </c>
      <c r="J25" s="2" t="s">
        <v>42</v>
      </c>
      <c r="L25" s="2" t="s">
        <v>9</v>
      </c>
      <c r="O25" s="2" t="s">
        <v>98</v>
      </c>
      <c r="Q25" s="2" t="s">
        <v>81</v>
      </c>
      <c r="R25" s="2" t="s">
        <v>11</v>
      </c>
      <c r="S25" s="2" t="s">
        <v>172</v>
      </c>
      <c r="U25" s="2">
        <v>1</v>
      </c>
      <c r="V25" s="9"/>
      <c r="X25" s="9">
        <v>1</v>
      </c>
      <c r="AG25" s="2">
        <v>1</v>
      </c>
      <c r="AS25" s="2" t="s">
        <v>321</v>
      </c>
      <c r="AT25" s="2" t="s">
        <v>24</v>
      </c>
      <c r="AZ25" s="2" t="s">
        <v>322</v>
      </c>
      <c r="BE25" s="2" t="s">
        <v>37</v>
      </c>
      <c r="BG25" s="2" t="s">
        <v>37</v>
      </c>
      <c r="BI25" s="2">
        <v>1</v>
      </c>
      <c r="CA25" s="9"/>
      <c r="CB25" s="9"/>
    </row>
    <row r="26" spans="1:117" s="2" customFormat="1" ht="18.600000000000001" customHeight="1">
      <c r="A26" s="9">
        <v>2012</v>
      </c>
      <c r="B26" s="9" t="s">
        <v>2</v>
      </c>
      <c r="C26" s="9" t="s">
        <v>136</v>
      </c>
      <c r="D26" s="9" t="s">
        <v>221</v>
      </c>
      <c r="E26" s="9" t="s">
        <v>1332</v>
      </c>
      <c r="F26" s="9" t="s">
        <v>59</v>
      </c>
      <c r="G26" s="9" t="s">
        <v>60</v>
      </c>
      <c r="H26" s="9">
        <v>205</v>
      </c>
      <c r="I26" s="9" t="s">
        <v>7</v>
      </c>
      <c r="J26" s="9" t="s">
        <v>107</v>
      </c>
      <c r="K26" s="9"/>
      <c r="L26" s="9" t="s">
        <v>82</v>
      </c>
      <c r="M26" s="9"/>
      <c r="N26" s="9"/>
      <c r="O26" s="9" t="s">
        <v>10</v>
      </c>
      <c r="P26" s="9"/>
      <c r="Q26" s="2" t="s">
        <v>81</v>
      </c>
      <c r="R26" s="9" t="s">
        <v>11</v>
      </c>
      <c r="S26" s="9" t="s">
        <v>29</v>
      </c>
      <c r="T26" s="9">
        <v>1</v>
      </c>
      <c r="U26" s="9">
        <v>1</v>
      </c>
      <c r="V26" s="9">
        <v>1</v>
      </c>
      <c r="W26" s="9">
        <v>1</v>
      </c>
      <c r="X26" s="9"/>
      <c r="Y26" s="9"/>
      <c r="Z26" s="9"/>
      <c r="AA26" s="9"/>
      <c r="AB26" s="9"/>
      <c r="AC26" s="9"/>
      <c r="AD26" s="9"/>
      <c r="AG26" s="2">
        <v>1</v>
      </c>
      <c r="AI26" s="9"/>
      <c r="AJ26" s="9"/>
      <c r="AK26" s="9"/>
      <c r="AL26" s="9"/>
      <c r="AM26" s="9"/>
      <c r="AN26" s="9"/>
      <c r="AO26" s="9"/>
      <c r="AP26" s="9"/>
      <c r="AQ26" s="9"/>
      <c r="AR26" s="9" t="s">
        <v>1334</v>
      </c>
      <c r="AS26" s="9"/>
      <c r="AT26" s="9" t="s">
        <v>1848</v>
      </c>
      <c r="AU26" s="9"/>
      <c r="AV26" s="9" t="s">
        <v>1887</v>
      </c>
      <c r="AW26" s="9" t="s">
        <v>754</v>
      </c>
      <c r="AX26" s="9"/>
      <c r="AY26" s="9"/>
      <c r="AZ26" s="9" t="s">
        <v>1335</v>
      </c>
      <c r="BA26" s="9" t="s">
        <v>1336</v>
      </c>
      <c r="BB26" s="16" t="s">
        <v>1337</v>
      </c>
      <c r="BC26" s="9"/>
      <c r="BD26" s="9" t="s">
        <v>1338</v>
      </c>
      <c r="BE26" s="9" t="s">
        <v>37</v>
      </c>
      <c r="BF26" s="9"/>
      <c r="BG26" s="9" t="s">
        <v>37</v>
      </c>
      <c r="BH26" s="9"/>
      <c r="BI26" s="9">
        <v>1</v>
      </c>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row>
    <row r="27" spans="1:117" s="2" customFormat="1" ht="18.600000000000001" customHeight="1">
      <c r="A27" s="2">
        <v>2018</v>
      </c>
      <c r="B27" s="2" t="s">
        <v>2</v>
      </c>
      <c r="C27" s="9" t="s">
        <v>136</v>
      </c>
      <c r="D27" s="2" t="s">
        <v>221</v>
      </c>
      <c r="E27" s="2" t="s">
        <v>1112</v>
      </c>
      <c r="F27" s="2" t="s">
        <v>22</v>
      </c>
      <c r="G27" s="2" t="s">
        <v>339</v>
      </c>
      <c r="H27" s="2">
        <v>752</v>
      </c>
      <c r="I27" s="2" t="s">
        <v>24</v>
      </c>
      <c r="J27" s="2" t="s">
        <v>42</v>
      </c>
      <c r="L27" s="2" t="s">
        <v>9</v>
      </c>
      <c r="M27" s="2" t="s">
        <v>72</v>
      </c>
      <c r="O27" s="2" t="s">
        <v>10</v>
      </c>
      <c r="Q27" s="2" t="s">
        <v>2687</v>
      </c>
      <c r="R27" s="2" t="s">
        <v>11</v>
      </c>
      <c r="S27" s="2" t="s">
        <v>29</v>
      </c>
      <c r="T27" s="2">
        <v>1</v>
      </c>
      <c r="U27" s="2">
        <v>1</v>
      </c>
      <c r="V27" s="2">
        <v>1</v>
      </c>
      <c r="X27" s="2">
        <v>1</v>
      </c>
      <c r="Z27" s="2">
        <v>1</v>
      </c>
      <c r="AF27" s="2">
        <v>1</v>
      </c>
      <c r="AJ27" s="2">
        <v>1</v>
      </c>
      <c r="AM27" s="2">
        <v>1</v>
      </c>
      <c r="AS27" s="2" t="s">
        <v>1113</v>
      </c>
      <c r="AT27" s="2" t="s">
        <v>1864</v>
      </c>
      <c r="AV27" s="2" t="s">
        <v>1877</v>
      </c>
      <c r="AW27" s="2" t="s">
        <v>1724</v>
      </c>
      <c r="AZ27" s="2" t="s">
        <v>1115</v>
      </c>
      <c r="BA27" s="2" t="s">
        <v>1116</v>
      </c>
      <c r="BD27" s="2" t="s">
        <v>1117</v>
      </c>
      <c r="BE27" s="2" t="s">
        <v>37</v>
      </c>
      <c r="BG27" s="2" t="s">
        <v>37</v>
      </c>
      <c r="BI27" s="2">
        <v>1</v>
      </c>
    </row>
    <row r="28" spans="1:117" s="2" customFormat="1" ht="18.600000000000001" customHeight="1">
      <c r="A28" s="2">
        <v>2017</v>
      </c>
      <c r="B28" s="2" t="s">
        <v>2</v>
      </c>
      <c r="C28" s="9" t="s">
        <v>136</v>
      </c>
      <c r="D28" s="2" t="s">
        <v>221</v>
      </c>
      <c r="E28" s="2" t="s">
        <v>530</v>
      </c>
      <c r="F28" s="2" t="s">
        <v>59</v>
      </c>
      <c r="G28" s="2" t="s">
        <v>95</v>
      </c>
      <c r="H28" s="2">
        <v>603</v>
      </c>
      <c r="I28" s="2" t="s">
        <v>24</v>
      </c>
      <c r="J28" s="2" t="s">
        <v>531</v>
      </c>
      <c r="L28" s="2" t="s">
        <v>246</v>
      </c>
      <c r="O28" s="2" t="s">
        <v>10</v>
      </c>
      <c r="Q28" s="2" t="s">
        <v>81</v>
      </c>
      <c r="R28" s="2" t="s">
        <v>11</v>
      </c>
      <c r="S28" s="2" t="s">
        <v>45</v>
      </c>
      <c r="T28" s="2">
        <v>1</v>
      </c>
      <c r="U28" s="2">
        <v>1</v>
      </c>
      <c r="V28" s="2">
        <v>1</v>
      </c>
      <c r="W28" s="2">
        <v>1</v>
      </c>
      <c r="X28" s="2">
        <v>1</v>
      </c>
      <c r="AH28" s="2">
        <v>1</v>
      </c>
      <c r="AO28" s="2">
        <v>1</v>
      </c>
      <c r="AQ28" s="2" t="s">
        <v>532</v>
      </c>
      <c r="AT28" s="2" t="s">
        <v>136</v>
      </c>
      <c r="AU28" s="2" t="s">
        <v>1756</v>
      </c>
      <c r="AZ28" s="2" t="s">
        <v>2773</v>
      </c>
      <c r="BB28" s="11" t="s">
        <v>2774</v>
      </c>
      <c r="BE28" s="2" t="s">
        <v>37</v>
      </c>
      <c r="BG28" s="2" t="s">
        <v>37</v>
      </c>
      <c r="BI28" s="2">
        <v>1</v>
      </c>
    </row>
    <row r="29" spans="1:117" s="2" customFormat="1" ht="18.600000000000001" customHeight="1">
      <c r="A29" s="2">
        <v>2016</v>
      </c>
      <c r="B29" s="2" t="s">
        <v>2</v>
      </c>
      <c r="C29" s="9" t="s">
        <v>136</v>
      </c>
      <c r="D29" s="2" t="s">
        <v>221</v>
      </c>
      <c r="E29" s="2" t="s">
        <v>466</v>
      </c>
      <c r="F29" s="2" t="s">
        <v>59</v>
      </c>
      <c r="G29" s="2" t="s">
        <v>95</v>
      </c>
      <c r="H29" s="2">
        <v>384</v>
      </c>
      <c r="I29" s="2" t="s">
        <v>203</v>
      </c>
      <c r="J29" s="2" t="s">
        <v>8</v>
      </c>
      <c r="L29" s="2" t="s">
        <v>246</v>
      </c>
      <c r="N29" s="2" t="s">
        <v>137</v>
      </c>
      <c r="O29" s="2" t="s">
        <v>138</v>
      </c>
      <c r="Q29" s="2" t="s">
        <v>81</v>
      </c>
      <c r="R29" s="2" t="s">
        <v>11</v>
      </c>
      <c r="S29" s="9" t="s">
        <v>29</v>
      </c>
      <c r="U29" s="2">
        <v>1</v>
      </c>
      <c r="V29" s="2">
        <v>1</v>
      </c>
      <c r="X29" s="2">
        <v>1</v>
      </c>
      <c r="AG29" s="2">
        <v>1</v>
      </c>
      <c r="AT29" s="2" t="s">
        <v>1865</v>
      </c>
      <c r="AZ29" s="2" t="s">
        <v>2827</v>
      </c>
      <c r="BD29" s="2" t="s">
        <v>469</v>
      </c>
      <c r="BE29" s="2" t="s">
        <v>37</v>
      </c>
      <c r="BG29" s="2" t="s">
        <v>37</v>
      </c>
      <c r="BI29" s="2">
        <v>1</v>
      </c>
    </row>
    <row r="30" spans="1:117" s="2" customFormat="1" ht="18.600000000000001" customHeight="1">
      <c r="A30" s="2">
        <v>2017</v>
      </c>
      <c r="B30" s="2" t="s">
        <v>2</v>
      </c>
      <c r="C30" s="9" t="s">
        <v>136</v>
      </c>
      <c r="D30" s="2" t="s">
        <v>221</v>
      </c>
      <c r="F30" s="2" t="s">
        <v>59</v>
      </c>
      <c r="G30" s="2" t="s">
        <v>95</v>
      </c>
      <c r="J30" s="2" t="s">
        <v>42</v>
      </c>
      <c r="L30" s="2" t="s">
        <v>246</v>
      </c>
      <c r="O30" s="2" t="s">
        <v>98</v>
      </c>
      <c r="Q30" s="2" t="s">
        <v>81</v>
      </c>
      <c r="R30" s="2" t="s">
        <v>28</v>
      </c>
      <c r="S30" s="2" t="s">
        <v>29</v>
      </c>
      <c r="U30" s="2">
        <v>1</v>
      </c>
      <c r="V30" s="2">
        <v>1</v>
      </c>
      <c r="W30" s="2">
        <v>1</v>
      </c>
      <c r="X30" s="2">
        <v>1</v>
      </c>
      <c r="AF30" s="2">
        <v>1</v>
      </c>
      <c r="AH30" s="2">
        <v>1</v>
      </c>
      <c r="AL30" s="2">
        <v>1</v>
      </c>
      <c r="AP30" s="2">
        <v>1</v>
      </c>
      <c r="AQ30" s="2" t="s">
        <v>1939</v>
      </c>
      <c r="AR30" s="2" t="s">
        <v>1263</v>
      </c>
      <c r="AS30" s="2" t="s">
        <v>1264</v>
      </c>
      <c r="AT30" s="2" t="s">
        <v>24</v>
      </c>
      <c r="AW30" s="2" t="s">
        <v>1750</v>
      </c>
      <c r="BB30" s="11"/>
      <c r="BE30" s="2" t="s">
        <v>1710</v>
      </c>
      <c r="BF30" s="2" t="s">
        <v>1266</v>
      </c>
      <c r="BG30" s="2" t="s">
        <v>37</v>
      </c>
      <c r="BI30" s="2">
        <v>1</v>
      </c>
    </row>
    <row r="31" spans="1:117" s="2" customFormat="1" ht="18.600000000000001" customHeight="1">
      <c r="A31" s="9">
        <v>2014</v>
      </c>
      <c r="B31" s="9" t="s">
        <v>2</v>
      </c>
      <c r="C31" s="9" t="s">
        <v>136</v>
      </c>
      <c r="D31" s="9" t="s">
        <v>221</v>
      </c>
      <c r="E31" s="9" t="s">
        <v>769</v>
      </c>
      <c r="F31" s="9" t="s">
        <v>59</v>
      </c>
      <c r="G31" s="9" t="s">
        <v>95</v>
      </c>
      <c r="H31" s="9">
        <v>382</v>
      </c>
      <c r="I31" s="9" t="s">
        <v>136</v>
      </c>
      <c r="J31" s="9" t="s">
        <v>107</v>
      </c>
      <c r="K31" s="9"/>
      <c r="L31" s="9" t="s">
        <v>82</v>
      </c>
      <c r="M31" s="9" t="s">
        <v>72</v>
      </c>
      <c r="N31" s="9" t="s">
        <v>137</v>
      </c>
      <c r="O31" s="9" t="s">
        <v>138</v>
      </c>
      <c r="P31" s="9"/>
      <c r="Q31" s="9" t="s">
        <v>81</v>
      </c>
      <c r="R31" s="9" t="s">
        <v>11</v>
      </c>
      <c r="S31" s="9" t="s">
        <v>108</v>
      </c>
      <c r="T31" s="9">
        <v>1</v>
      </c>
      <c r="U31" s="9">
        <v>1</v>
      </c>
      <c r="V31" s="9">
        <v>1</v>
      </c>
      <c r="W31" s="9"/>
      <c r="X31" s="9">
        <v>1</v>
      </c>
      <c r="Y31" s="9"/>
      <c r="Z31" s="9"/>
      <c r="AA31" s="9"/>
      <c r="AB31" s="9"/>
      <c r="AC31" s="9"/>
      <c r="AD31" s="9"/>
      <c r="AF31" s="2">
        <v>1</v>
      </c>
      <c r="AI31" s="9"/>
      <c r="AJ31" s="9">
        <v>1</v>
      </c>
      <c r="AK31" s="9"/>
      <c r="AL31" s="9"/>
      <c r="AM31" s="9"/>
      <c r="AN31" s="9"/>
      <c r="AO31" s="9"/>
      <c r="AP31" s="9"/>
      <c r="AQ31" s="9"/>
      <c r="AR31" s="9"/>
      <c r="AS31" s="9"/>
      <c r="AT31" s="9" t="s">
        <v>1865</v>
      </c>
      <c r="AU31" s="9"/>
      <c r="AV31" s="9"/>
      <c r="AW31" s="9"/>
      <c r="AX31" s="9"/>
      <c r="AY31" s="9"/>
      <c r="AZ31" s="9" t="s">
        <v>770</v>
      </c>
      <c r="BA31" s="9" t="s">
        <v>771</v>
      </c>
      <c r="BB31" s="16" t="s">
        <v>772</v>
      </c>
      <c r="BC31" s="9"/>
      <c r="BD31" s="9"/>
      <c r="BE31" s="9" t="s">
        <v>37</v>
      </c>
      <c r="BF31" s="9"/>
      <c r="BG31" s="9" t="s">
        <v>37</v>
      </c>
      <c r="BH31" s="9"/>
      <c r="BI31" s="9">
        <v>1</v>
      </c>
      <c r="BJ31" s="9"/>
      <c r="BK31" s="9"/>
      <c r="BL31" s="9"/>
      <c r="BM31" s="9"/>
      <c r="BN31" s="9"/>
      <c r="BO31" s="9"/>
      <c r="BP31" s="9"/>
      <c r="BQ31" s="9"/>
      <c r="BR31" s="9"/>
      <c r="BS31" s="9"/>
      <c r="BT31" s="9"/>
      <c r="BU31" s="9"/>
      <c r="BV31" s="9"/>
      <c r="BW31" s="9"/>
      <c r="BX31" s="9"/>
      <c r="BY31" s="9"/>
      <c r="BZ31" s="9"/>
    </row>
    <row r="32" spans="1:117" s="2" customFormat="1" ht="18.600000000000001" customHeight="1">
      <c r="A32" s="2">
        <v>2017</v>
      </c>
      <c r="B32" s="2" t="s">
        <v>2</v>
      </c>
      <c r="C32" s="9" t="s">
        <v>136</v>
      </c>
      <c r="D32" s="2" t="s">
        <v>221</v>
      </c>
      <c r="E32" s="2" t="s">
        <v>776</v>
      </c>
      <c r="F32" s="2" t="s">
        <v>22</v>
      </c>
      <c r="G32" s="2" t="s">
        <v>777</v>
      </c>
      <c r="H32" s="2">
        <v>200</v>
      </c>
      <c r="I32" s="2" t="s">
        <v>24</v>
      </c>
      <c r="J32" s="2" t="s">
        <v>8</v>
      </c>
      <c r="L32" s="2" t="s">
        <v>246</v>
      </c>
      <c r="N32" s="2" t="s">
        <v>137</v>
      </c>
      <c r="O32" s="2" t="s">
        <v>138</v>
      </c>
      <c r="Q32" s="2" t="s">
        <v>81</v>
      </c>
      <c r="R32" s="2" t="s">
        <v>28</v>
      </c>
      <c r="S32" s="9" t="s">
        <v>29</v>
      </c>
      <c r="T32" s="2">
        <v>1</v>
      </c>
      <c r="U32" s="2">
        <v>1</v>
      </c>
      <c r="V32" s="2">
        <v>1</v>
      </c>
      <c r="W32" s="2">
        <v>1</v>
      </c>
      <c r="X32" s="2">
        <v>1</v>
      </c>
      <c r="AF32" s="2">
        <v>1</v>
      </c>
      <c r="AO32" s="2">
        <v>1</v>
      </c>
      <c r="AQ32" s="2" t="s">
        <v>783</v>
      </c>
      <c r="AT32" s="2" t="s">
        <v>1865</v>
      </c>
      <c r="AZ32" s="2" t="s">
        <v>779</v>
      </c>
      <c r="BB32" s="2" t="s">
        <v>2828</v>
      </c>
      <c r="BC32" s="2" t="s">
        <v>780</v>
      </c>
      <c r="BD32" s="2" t="s">
        <v>782</v>
      </c>
      <c r="BE32" s="2" t="s">
        <v>37</v>
      </c>
      <c r="BG32" s="2" t="s">
        <v>37</v>
      </c>
      <c r="BI32" s="2">
        <v>1</v>
      </c>
    </row>
    <row r="33" spans="1:81" s="17" customFormat="1" ht="18.600000000000001" customHeight="1">
      <c r="A33" s="17">
        <v>2018</v>
      </c>
      <c r="B33" s="17" t="s">
        <v>2</v>
      </c>
      <c r="C33" s="9" t="s">
        <v>136</v>
      </c>
      <c r="D33" s="17" t="s">
        <v>221</v>
      </c>
      <c r="E33" s="17" t="s">
        <v>776</v>
      </c>
      <c r="F33" s="17" t="s">
        <v>22</v>
      </c>
      <c r="G33" s="17" t="s">
        <v>777</v>
      </c>
      <c r="H33" s="17">
        <v>200</v>
      </c>
      <c r="I33" s="17" t="s">
        <v>24</v>
      </c>
      <c r="J33" s="17" t="s">
        <v>8</v>
      </c>
      <c r="L33" s="17" t="s">
        <v>246</v>
      </c>
      <c r="N33" s="17" t="s">
        <v>137</v>
      </c>
      <c r="O33" s="17" t="s">
        <v>138</v>
      </c>
      <c r="Q33" s="2" t="s">
        <v>81</v>
      </c>
      <c r="R33" s="17" t="s">
        <v>11</v>
      </c>
      <c r="S33" s="9" t="s">
        <v>29</v>
      </c>
      <c r="T33" s="17">
        <v>1</v>
      </c>
      <c r="U33" s="17">
        <v>1</v>
      </c>
      <c r="V33" s="17">
        <v>1</v>
      </c>
      <c r="W33" s="17">
        <v>1</v>
      </c>
      <c r="X33" s="17">
        <v>1</v>
      </c>
      <c r="AF33" s="17">
        <v>1</v>
      </c>
      <c r="AO33" s="17">
        <v>1</v>
      </c>
      <c r="AQ33" s="17" t="s">
        <v>778</v>
      </c>
      <c r="AT33" s="17" t="s">
        <v>1865</v>
      </c>
      <c r="AW33" s="17" t="s">
        <v>1727</v>
      </c>
      <c r="BD33" s="17" t="s">
        <v>782</v>
      </c>
      <c r="BE33" s="17" t="s">
        <v>37</v>
      </c>
      <c r="BG33" s="17" t="s">
        <v>37</v>
      </c>
      <c r="BI33" s="17">
        <v>1</v>
      </c>
    </row>
    <row r="34" spans="1:81" s="2" customFormat="1" ht="18.600000000000001" customHeight="1">
      <c r="A34" s="2">
        <v>2008</v>
      </c>
      <c r="B34" s="2" t="s">
        <v>2150</v>
      </c>
      <c r="C34" s="2" t="s">
        <v>136</v>
      </c>
      <c r="D34" s="2" t="s">
        <v>221</v>
      </c>
      <c r="E34" s="2" t="s">
        <v>459</v>
      </c>
      <c r="F34" s="2" t="s">
        <v>59</v>
      </c>
      <c r="G34" s="2" t="s">
        <v>95</v>
      </c>
      <c r="H34" s="2">
        <v>100</v>
      </c>
      <c r="I34" s="2" t="s">
        <v>24</v>
      </c>
      <c r="J34" s="2" t="s">
        <v>8</v>
      </c>
      <c r="L34" s="2" t="s">
        <v>246</v>
      </c>
      <c r="N34" s="2" t="s">
        <v>137</v>
      </c>
      <c r="O34" s="2" t="s">
        <v>2230</v>
      </c>
      <c r="P34" s="2" t="s">
        <v>2231</v>
      </c>
      <c r="Q34" s="2" t="s">
        <v>81</v>
      </c>
      <c r="R34" s="2" t="s">
        <v>11</v>
      </c>
      <c r="S34" s="2" t="s">
        <v>45</v>
      </c>
      <c r="U34" s="2">
        <v>1</v>
      </c>
      <c r="V34" s="2">
        <v>1</v>
      </c>
      <c r="AG34" s="2">
        <v>1</v>
      </c>
      <c r="AJ34" s="9">
        <v>1</v>
      </c>
      <c r="AS34" s="2" t="s">
        <v>460</v>
      </c>
      <c r="AT34" s="9" t="s">
        <v>1865</v>
      </c>
      <c r="BA34" s="2" t="s">
        <v>2318</v>
      </c>
      <c r="BB34" s="11" t="s">
        <v>2319</v>
      </c>
      <c r="BE34" s="2" t="s">
        <v>37</v>
      </c>
      <c r="BG34" s="2" t="s">
        <v>37</v>
      </c>
      <c r="BI34" s="2">
        <v>1</v>
      </c>
    </row>
    <row r="35" spans="1:81" s="2" customFormat="1" ht="18.600000000000001" customHeight="1">
      <c r="A35" s="9">
        <v>2012</v>
      </c>
      <c r="B35" s="9" t="s">
        <v>2</v>
      </c>
      <c r="C35" s="9" t="s">
        <v>136</v>
      </c>
      <c r="D35" s="9" t="s">
        <v>221</v>
      </c>
      <c r="E35" s="9" t="s">
        <v>564</v>
      </c>
      <c r="F35" s="9" t="s">
        <v>59</v>
      </c>
      <c r="G35" s="9" t="s">
        <v>95</v>
      </c>
      <c r="H35" s="9">
        <v>251</v>
      </c>
      <c r="I35" s="9" t="s">
        <v>24</v>
      </c>
      <c r="J35" s="9" t="s">
        <v>107</v>
      </c>
      <c r="K35" s="9"/>
      <c r="L35" s="9" t="s">
        <v>82</v>
      </c>
      <c r="M35" s="9" t="s">
        <v>72</v>
      </c>
      <c r="N35" s="9"/>
      <c r="O35" s="9" t="s">
        <v>2220</v>
      </c>
      <c r="P35" s="9" t="s">
        <v>2235</v>
      </c>
      <c r="Q35" s="2" t="s">
        <v>81</v>
      </c>
      <c r="R35" s="9" t="s">
        <v>11</v>
      </c>
      <c r="S35" s="9" t="s">
        <v>172</v>
      </c>
      <c r="T35" s="9"/>
      <c r="U35" s="9"/>
      <c r="V35" s="9"/>
      <c r="W35" s="9">
        <v>1</v>
      </c>
      <c r="X35" s="9"/>
      <c r="Y35" s="9"/>
      <c r="Z35" s="9">
        <v>0</v>
      </c>
      <c r="AA35" s="9">
        <v>1</v>
      </c>
      <c r="AB35" s="9"/>
      <c r="AC35" s="9"/>
      <c r="AD35" s="9"/>
      <c r="AH35" s="2">
        <v>1</v>
      </c>
      <c r="AJ35" s="2">
        <v>1</v>
      </c>
      <c r="AO35" s="2">
        <v>1</v>
      </c>
      <c r="AQ35" s="9" t="s">
        <v>565</v>
      </c>
      <c r="AR35" s="9"/>
      <c r="AS35" s="9"/>
      <c r="AT35" s="9" t="s">
        <v>24</v>
      </c>
      <c r="AU35" s="9"/>
      <c r="AV35" s="9"/>
      <c r="AW35" s="9" t="s">
        <v>2325</v>
      </c>
      <c r="AX35" s="9"/>
      <c r="AY35" s="9"/>
      <c r="AZ35" s="9" t="s">
        <v>566</v>
      </c>
      <c r="BA35" s="9" t="s">
        <v>2326</v>
      </c>
      <c r="BB35" s="16" t="s">
        <v>1143</v>
      </c>
      <c r="BC35" s="9"/>
      <c r="BD35" s="9"/>
      <c r="BE35" s="9" t="s">
        <v>37</v>
      </c>
      <c r="BF35" s="9"/>
      <c r="BG35" s="9" t="s">
        <v>37</v>
      </c>
      <c r="BH35" s="9"/>
      <c r="BI35" s="9">
        <v>1</v>
      </c>
      <c r="BJ35" s="9"/>
      <c r="BK35" s="9"/>
      <c r="BL35" s="9"/>
      <c r="BM35" s="9"/>
      <c r="BN35" s="9"/>
      <c r="BO35" s="9"/>
      <c r="BP35" s="9"/>
      <c r="BQ35" s="9"/>
      <c r="BR35" s="9"/>
      <c r="BS35" s="9"/>
      <c r="BT35" s="9"/>
      <c r="BU35" s="9"/>
      <c r="BV35" s="9"/>
      <c r="BW35" s="9"/>
      <c r="BX35" s="9"/>
      <c r="BY35" s="9"/>
    </row>
    <row r="36" spans="1:81" s="2" customFormat="1" ht="18.600000000000001" customHeight="1">
      <c r="A36" s="2">
        <v>2009</v>
      </c>
      <c r="B36" s="2" t="s">
        <v>457</v>
      </c>
      <c r="C36" s="9" t="s">
        <v>136</v>
      </c>
      <c r="D36" s="2" t="s">
        <v>221</v>
      </c>
      <c r="E36" s="2" t="s">
        <v>459</v>
      </c>
      <c r="F36" s="2" t="s">
        <v>59</v>
      </c>
      <c r="G36" s="2" t="s">
        <v>95</v>
      </c>
      <c r="H36" s="2">
        <v>100</v>
      </c>
      <c r="I36" s="2" t="s">
        <v>24</v>
      </c>
      <c r="J36" s="2" t="s">
        <v>8</v>
      </c>
      <c r="L36" s="2" t="s">
        <v>246</v>
      </c>
      <c r="N36" s="2" t="s">
        <v>137</v>
      </c>
      <c r="O36" s="2" t="s">
        <v>259</v>
      </c>
      <c r="Q36" s="2" t="s">
        <v>81</v>
      </c>
      <c r="R36" s="2" t="s">
        <v>11</v>
      </c>
      <c r="S36" s="2" t="s">
        <v>172</v>
      </c>
      <c r="U36" s="2">
        <v>1</v>
      </c>
      <c r="V36" s="2">
        <v>1</v>
      </c>
      <c r="Z36" s="2">
        <v>1</v>
      </c>
      <c r="AH36" s="2">
        <v>1</v>
      </c>
      <c r="AJ36" s="2">
        <v>1</v>
      </c>
      <c r="AL36" s="2">
        <v>1</v>
      </c>
      <c r="AS36" s="2" t="s">
        <v>460</v>
      </c>
      <c r="AT36" s="2" t="s">
        <v>1865</v>
      </c>
      <c r="AZ36" s="2" t="s">
        <v>2317</v>
      </c>
      <c r="BA36" s="2" t="s">
        <v>2318</v>
      </c>
      <c r="BB36" s="11" t="s">
        <v>2338</v>
      </c>
      <c r="BE36" s="2" t="s">
        <v>37</v>
      </c>
      <c r="BG36" s="2" t="s">
        <v>37</v>
      </c>
      <c r="BI36" s="2">
        <v>1</v>
      </c>
    </row>
    <row r="37" spans="1:81" s="2" customFormat="1" ht="18.600000000000001" customHeight="1">
      <c r="A37" s="2">
        <v>2009</v>
      </c>
      <c r="B37" s="2" t="s">
        <v>457</v>
      </c>
      <c r="C37" s="9" t="s">
        <v>136</v>
      </c>
      <c r="D37" s="2" t="s">
        <v>221</v>
      </c>
      <c r="E37" s="2" t="s">
        <v>459</v>
      </c>
      <c r="F37" s="2" t="s">
        <v>59</v>
      </c>
      <c r="G37" s="2" t="s">
        <v>95</v>
      </c>
      <c r="H37" s="2">
        <v>100</v>
      </c>
      <c r="I37" s="2" t="s">
        <v>24</v>
      </c>
      <c r="J37" s="2" t="s">
        <v>8</v>
      </c>
      <c r="L37" s="2" t="s">
        <v>246</v>
      </c>
      <c r="O37" s="2" t="s">
        <v>259</v>
      </c>
      <c r="Q37" s="2" t="s">
        <v>81</v>
      </c>
      <c r="R37" s="2" t="s">
        <v>28</v>
      </c>
      <c r="S37" s="2" t="s">
        <v>172</v>
      </c>
      <c r="U37" s="2">
        <v>1</v>
      </c>
      <c r="V37" s="2">
        <v>1</v>
      </c>
      <c r="Z37" s="2">
        <v>1</v>
      </c>
      <c r="AH37" s="2">
        <v>1</v>
      </c>
      <c r="AK37" s="2">
        <v>1</v>
      </c>
      <c r="AT37" s="2" t="s">
        <v>1865</v>
      </c>
      <c r="BB37" s="11"/>
      <c r="BE37" s="2" t="s">
        <v>37</v>
      </c>
      <c r="BG37" s="2" t="s">
        <v>37</v>
      </c>
      <c r="BI37" s="2">
        <v>1</v>
      </c>
    </row>
    <row r="38" spans="1:81" s="2" customFormat="1" ht="18.600000000000001" customHeight="1">
      <c r="A38" s="2">
        <v>2010</v>
      </c>
      <c r="B38" s="2" t="s">
        <v>2</v>
      </c>
      <c r="C38" s="9" t="s">
        <v>136</v>
      </c>
      <c r="D38" s="2" t="s">
        <v>221</v>
      </c>
      <c r="F38" s="2" t="s">
        <v>59</v>
      </c>
      <c r="G38" s="2" t="s">
        <v>95</v>
      </c>
      <c r="H38" s="2">
        <v>340</v>
      </c>
      <c r="I38" s="2" t="s">
        <v>24</v>
      </c>
      <c r="J38" s="2" t="s">
        <v>42</v>
      </c>
      <c r="L38" s="2" t="s">
        <v>9</v>
      </c>
      <c r="M38" s="2" t="s">
        <v>2775</v>
      </c>
      <c r="O38" s="2" t="s">
        <v>10</v>
      </c>
      <c r="Q38" s="2" t="s">
        <v>81</v>
      </c>
      <c r="R38" s="2" t="s">
        <v>11</v>
      </c>
      <c r="S38" s="2" t="s">
        <v>45</v>
      </c>
      <c r="U38" s="9">
        <v>1</v>
      </c>
      <c r="W38" s="2">
        <v>1</v>
      </c>
      <c r="AF38" s="9">
        <v>1</v>
      </c>
      <c r="AR38" s="2" t="s">
        <v>732</v>
      </c>
      <c r="AS38" s="2" t="s">
        <v>732</v>
      </c>
      <c r="AT38" s="2" t="s">
        <v>24</v>
      </c>
      <c r="AV38" s="2" t="s">
        <v>1902</v>
      </c>
      <c r="AW38" s="2" t="s">
        <v>1745</v>
      </c>
      <c r="AZ38" s="2" t="s">
        <v>733</v>
      </c>
      <c r="BE38" s="2" t="s">
        <v>37</v>
      </c>
      <c r="BG38" s="2" t="s">
        <v>37</v>
      </c>
      <c r="BI38" s="2">
        <v>1</v>
      </c>
    </row>
    <row r="39" spans="1:81" s="2" customFormat="1" ht="18.600000000000001" customHeight="1">
      <c r="A39" s="9">
        <v>2012</v>
      </c>
      <c r="B39" s="9" t="s">
        <v>2</v>
      </c>
      <c r="C39" s="9" t="s">
        <v>136</v>
      </c>
      <c r="D39" s="9" t="s">
        <v>221</v>
      </c>
      <c r="E39" s="9" t="s">
        <v>1372</v>
      </c>
      <c r="F39" s="9" t="s">
        <v>22</v>
      </c>
      <c r="G39" s="9" t="s">
        <v>23</v>
      </c>
      <c r="H39" s="9">
        <v>130</v>
      </c>
      <c r="I39" s="9"/>
      <c r="J39" s="9" t="s">
        <v>25</v>
      </c>
      <c r="K39" s="9" t="s">
        <v>1373</v>
      </c>
      <c r="L39" s="9" t="s">
        <v>82</v>
      </c>
      <c r="M39" s="9"/>
      <c r="N39" s="9"/>
      <c r="O39" s="9" t="s">
        <v>2220</v>
      </c>
      <c r="P39" s="9" t="s">
        <v>2238</v>
      </c>
      <c r="Q39" s="2" t="s">
        <v>81</v>
      </c>
      <c r="R39" s="9" t="s">
        <v>11</v>
      </c>
      <c r="S39" s="9" t="s">
        <v>29</v>
      </c>
      <c r="T39" s="9"/>
      <c r="U39" s="9"/>
      <c r="V39" s="9"/>
      <c r="W39" s="9"/>
      <c r="X39" s="9"/>
      <c r="Y39" s="9">
        <v>1</v>
      </c>
      <c r="Z39" s="9"/>
      <c r="AA39" s="9"/>
      <c r="AB39" s="9"/>
      <c r="AC39" s="9"/>
      <c r="AD39" s="9"/>
      <c r="AF39" s="2">
        <v>1</v>
      </c>
      <c r="AI39" s="9">
        <v>1</v>
      </c>
      <c r="AJ39" s="9"/>
      <c r="AK39" s="9">
        <v>1</v>
      </c>
      <c r="AL39" s="9">
        <v>1</v>
      </c>
      <c r="AM39" s="9"/>
      <c r="AN39" s="9"/>
      <c r="AO39" s="9"/>
      <c r="AP39" s="9"/>
      <c r="AQ39" s="9"/>
      <c r="AR39" s="9"/>
      <c r="AS39" s="9" t="s">
        <v>1374</v>
      </c>
      <c r="AT39" s="9" t="s">
        <v>1865</v>
      </c>
      <c r="AV39" s="9" t="s">
        <v>1900</v>
      </c>
      <c r="AW39" s="9" t="s">
        <v>1718</v>
      </c>
      <c r="AX39" s="9"/>
      <c r="AY39" s="9"/>
      <c r="AZ39" s="9" t="s">
        <v>2776</v>
      </c>
      <c r="BA39" s="9" t="s">
        <v>1375</v>
      </c>
      <c r="BB39" s="16" t="s">
        <v>2340</v>
      </c>
      <c r="BC39" s="9"/>
      <c r="BD39" s="9" t="s">
        <v>2341</v>
      </c>
      <c r="BE39" s="9" t="s">
        <v>37</v>
      </c>
      <c r="BF39" s="9"/>
      <c r="BG39" s="9" t="s">
        <v>37</v>
      </c>
      <c r="BH39" s="9"/>
      <c r="BI39" s="9">
        <v>1</v>
      </c>
      <c r="BJ39" s="9"/>
      <c r="BK39" s="9"/>
      <c r="BL39" s="9"/>
      <c r="BM39" s="9"/>
      <c r="BN39" s="9"/>
      <c r="BO39" s="9"/>
      <c r="BP39" s="9"/>
      <c r="BQ39" s="9"/>
      <c r="BR39" s="9"/>
      <c r="BS39" s="9"/>
      <c r="BT39" s="9"/>
      <c r="BU39" s="9"/>
      <c r="BV39" s="9"/>
      <c r="BW39" s="9"/>
      <c r="BX39" s="9"/>
      <c r="BY39" s="9"/>
    </row>
    <row r="40" spans="1:81" s="2" customFormat="1" ht="18.600000000000001" customHeight="1">
      <c r="A40" s="2">
        <v>2018</v>
      </c>
      <c r="B40" s="2" t="s">
        <v>2</v>
      </c>
      <c r="C40" s="9" t="s">
        <v>136</v>
      </c>
      <c r="D40" s="2" t="s">
        <v>221</v>
      </c>
      <c r="E40" s="2" t="s">
        <v>1218</v>
      </c>
      <c r="F40" s="2" t="s">
        <v>22</v>
      </c>
      <c r="G40" s="2" t="s">
        <v>95</v>
      </c>
      <c r="H40" s="2">
        <v>81</v>
      </c>
      <c r="J40" s="2" t="s">
        <v>42</v>
      </c>
      <c r="L40" s="2" t="s">
        <v>82</v>
      </c>
      <c r="M40" s="2" t="s">
        <v>357</v>
      </c>
      <c r="O40" s="2" t="s">
        <v>10</v>
      </c>
      <c r="Q40" s="2" t="s">
        <v>81</v>
      </c>
      <c r="R40" s="2" t="s">
        <v>11</v>
      </c>
      <c r="S40" s="9" t="s">
        <v>29</v>
      </c>
      <c r="T40" s="2">
        <v>1</v>
      </c>
      <c r="Z40" s="2">
        <v>1</v>
      </c>
      <c r="AF40" s="2">
        <v>1</v>
      </c>
      <c r="AT40" s="2" t="s">
        <v>96</v>
      </c>
      <c r="AZ40" s="2" t="s">
        <v>1221</v>
      </c>
      <c r="BA40" s="2" t="s">
        <v>1222</v>
      </c>
      <c r="BB40" s="2" t="s">
        <v>2829</v>
      </c>
      <c r="BE40" s="2" t="s">
        <v>37</v>
      </c>
      <c r="BG40" s="2" t="s">
        <v>37</v>
      </c>
      <c r="BI40" s="2">
        <v>1</v>
      </c>
    </row>
    <row r="41" spans="1:81" s="2" customFormat="1" ht="18.600000000000001" customHeight="1">
      <c r="A41" s="2">
        <v>2014</v>
      </c>
      <c r="B41" s="2" t="s">
        <v>2</v>
      </c>
      <c r="C41" s="9" t="s">
        <v>136</v>
      </c>
      <c r="D41" s="2" t="s">
        <v>221</v>
      </c>
      <c r="E41" s="2" t="s">
        <v>746</v>
      </c>
      <c r="F41" s="2" t="s">
        <v>5</v>
      </c>
      <c r="G41" s="2" t="s">
        <v>6</v>
      </c>
      <c r="H41" s="2">
        <v>33</v>
      </c>
      <c r="I41" s="2" t="s">
        <v>61</v>
      </c>
      <c r="J41" s="2" t="s">
        <v>107</v>
      </c>
      <c r="L41" s="2" t="s">
        <v>82</v>
      </c>
      <c r="M41" s="2" t="s">
        <v>571</v>
      </c>
      <c r="N41" s="2" t="s">
        <v>747</v>
      </c>
      <c r="O41" s="2" t="s">
        <v>98</v>
      </c>
      <c r="Q41" s="2" t="s">
        <v>2690</v>
      </c>
      <c r="R41" s="2" t="s">
        <v>11</v>
      </c>
      <c r="S41" s="2" t="s">
        <v>29</v>
      </c>
      <c r="W41" s="2">
        <v>1</v>
      </c>
      <c r="AA41" s="2">
        <v>1</v>
      </c>
      <c r="AF41" s="9">
        <v>1</v>
      </c>
      <c r="AO41" s="2">
        <v>1</v>
      </c>
      <c r="AQ41" s="2" t="s">
        <v>2110</v>
      </c>
      <c r="AT41" s="2" t="s">
        <v>24</v>
      </c>
      <c r="AU41" s="9" t="s">
        <v>2735</v>
      </c>
      <c r="AW41" s="2" t="s">
        <v>413</v>
      </c>
      <c r="AZ41" s="2" t="s">
        <v>2830</v>
      </c>
      <c r="BD41" s="2" t="s">
        <v>749</v>
      </c>
      <c r="BE41" s="2" t="s">
        <v>37</v>
      </c>
      <c r="BG41" s="2" t="s">
        <v>37</v>
      </c>
      <c r="BI41" s="2">
        <v>1</v>
      </c>
    </row>
    <row r="42" spans="1:81" s="2" customFormat="1" ht="18.600000000000001" customHeight="1">
      <c r="A42" s="2">
        <v>2009</v>
      </c>
      <c r="B42" s="2" t="s">
        <v>77</v>
      </c>
      <c r="C42" s="9" t="s">
        <v>136</v>
      </c>
      <c r="D42" s="2" t="s">
        <v>1905</v>
      </c>
      <c r="E42" s="2" t="s">
        <v>1205</v>
      </c>
      <c r="F42" s="2" t="s">
        <v>22</v>
      </c>
      <c r="G42" s="2" t="s">
        <v>339</v>
      </c>
      <c r="I42" s="2" t="s">
        <v>7</v>
      </c>
      <c r="J42" s="2" t="s">
        <v>42</v>
      </c>
      <c r="N42" s="2" t="s">
        <v>1206</v>
      </c>
      <c r="O42" s="2" t="s">
        <v>2222</v>
      </c>
      <c r="P42" s="2" t="s">
        <v>357</v>
      </c>
      <c r="Q42" s="2" t="s">
        <v>81</v>
      </c>
      <c r="R42" s="2" t="s">
        <v>11</v>
      </c>
      <c r="S42" s="2" t="s">
        <v>108</v>
      </c>
      <c r="T42" s="2">
        <v>1</v>
      </c>
      <c r="U42" s="2">
        <v>1</v>
      </c>
      <c r="V42" s="2">
        <v>0</v>
      </c>
      <c r="Y42" s="2">
        <v>1</v>
      </c>
      <c r="AF42" s="2">
        <v>1</v>
      </c>
      <c r="AH42" s="2">
        <v>1</v>
      </c>
      <c r="AT42" s="2" t="s">
        <v>1865</v>
      </c>
      <c r="AU42" s="2" t="s">
        <v>1754</v>
      </c>
      <c r="AZ42" s="2" t="s">
        <v>1207</v>
      </c>
      <c r="BE42" s="2" t="s">
        <v>16</v>
      </c>
      <c r="BF42" s="2" t="s">
        <v>1209</v>
      </c>
      <c r="BG42" s="2" t="s">
        <v>16</v>
      </c>
      <c r="BI42" s="2">
        <v>3</v>
      </c>
    </row>
    <row r="43" spans="1:81" s="2" customFormat="1" ht="18.600000000000001" customHeight="1">
      <c r="A43" s="2">
        <v>2008</v>
      </c>
      <c r="B43" s="2" t="s">
        <v>2</v>
      </c>
      <c r="C43" s="9" t="s">
        <v>136</v>
      </c>
      <c r="D43" s="2" t="s">
        <v>221</v>
      </c>
      <c r="E43" s="2" t="s">
        <v>1233</v>
      </c>
      <c r="F43" s="2" t="s">
        <v>59</v>
      </c>
      <c r="G43" s="2" t="s">
        <v>41</v>
      </c>
      <c r="I43" s="2" t="s">
        <v>7</v>
      </c>
      <c r="J43" s="2" t="s">
        <v>42</v>
      </c>
      <c r="L43" s="2" t="s">
        <v>82</v>
      </c>
      <c r="M43" s="2" t="s">
        <v>72</v>
      </c>
      <c r="O43" s="2" t="s">
        <v>2225</v>
      </c>
      <c r="P43" s="2" t="s">
        <v>1707</v>
      </c>
      <c r="Q43" s="2" t="s">
        <v>81</v>
      </c>
      <c r="R43" s="2" t="s">
        <v>11</v>
      </c>
      <c r="S43" s="9" t="s">
        <v>29</v>
      </c>
      <c r="W43" s="2">
        <v>1</v>
      </c>
      <c r="Z43" s="2">
        <v>1</v>
      </c>
      <c r="AD43" s="2">
        <v>1</v>
      </c>
      <c r="AL43" s="2">
        <v>1</v>
      </c>
      <c r="AO43" s="2">
        <v>1</v>
      </c>
      <c r="AQ43" s="2" t="s">
        <v>753</v>
      </c>
      <c r="AS43" s="2" t="s">
        <v>1234</v>
      </c>
      <c r="AT43" s="2" t="s">
        <v>1848</v>
      </c>
      <c r="AU43" s="2" t="s">
        <v>2733</v>
      </c>
      <c r="AV43" s="2" t="s">
        <v>1878</v>
      </c>
      <c r="AW43" s="2" t="s">
        <v>1739</v>
      </c>
      <c r="AZ43" s="2" t="s">
        <v>1235</v>
      </c>
      <c r="BC43" s="2" t="s">
        <v>1237</v>
      </c>
      <c r="BE43" s="2" t="s">
        <v>37</v>
      </c>
      <c r="BG43" s="2" t="s">
        <v>37</v>
      </c>
      <c r="BI43" s="2">
        <v>1</v>
      </c>
      <c r="BZ43" s="9"/>
      <c r="CA43" s="9"/>
      <c r="CB43" s="9"/>
    </row>
    <row r="44" spans="1:81" s="2" customFormat="1" ht="18.600000000000001" customHeight="1">
      <c r="A44" s="2">
        <v>2016</v>
      </c>
      <c r="B44" s="2" t="s">
        <v>2</v>
      </c>
      <c r="C44" s="2" t="s">
        <v>136</v>
      </c>
      <c r="D44" s="2" t="s">
        <v>221</v>
      </c>
      <c r="E44" s="2" t="s">
        <v>307</v>
      </c>
      <c r="F44" s="2" t="s">
        <v>59</v>
      </c>
      <c r="G44" s="2" t="s">
        <v>95</v>
      </c>
      <c r="H44" s="2">
        <v>305</v>
      </c>
      <c r="I44" s="2" t="s">
        <v>24</v>
      </c>
      <c r="J44" s="2" t="s">
        <v>42</v>
      </c>
      <c r="L44" s="2" t="s">
        <v>9</v>
      </c>
      <c r="M44" s="2" t="s">
        <v>298</v>
      </c>
      <c r="O44" s="2" t="s">
        <v>10</v>
      </c>
      <c r="Q44" s="2" t="s">
        <v>81</v>
      </c>
      <c r="R44" s="2" t="s">
        <v>11</v>
      </c>
      <c r="S44" s="2" t="s">
        <v>172</v>
      </c>
      <c r="U44" s="2">
        <v>1</v>
      </c>
      <c r="V44" s="2">
        <v>1</v>
      </c>
      <c r="AE44" s="2">
        <v>1</v>
      </c>
      <c r="AL44" s="2">
        <v>1</v>
      </c>
      <c r="AS44" s="2" t="s">
        <v>308</v>
      </c>
      <c r="AT44" s="2" t="s">
        <v>1865</v>
      </c>
      <c r="BB44" s="11"/>
      <c r="BE44" s="2" t="s">
        <v>37</v>
      </c>
      <c r="BG44" s="2" t="s">
        <v>37</v>
      </c>
      <c r="BI44" s="2">
        <v>1</v>
      </c>
    </row>
    <row r="45" spans="1:81" s="2" customFormat="1" ht="18.600000000000001" customHeight="1">
      <c r="A45" s="2">
        <v>2015</v>
      </c>
      <c r="B45" s="2" t="s">
        <v>2</v>
      </c>
      <c r="C45" s="9" t="s">
        <v>136</v>
      </c>
      <c r="D45" s="2" t="s">
        <v>221</v>
      </c>
      <c r="E45" s="2" t="s">
        <v>1431</v>
      </c>
      <c r="F45" s="2" t="s">
        <v>59</v>
      </c>
      <c r="G45" s="2" t="s">
        <v>95</v>
      </c>
      <c r="H45" s="2">
        <v>305</v>
      </c>
      <c r="I45" s="2" t="s">
        <v>24</v>
      </c>
      <c r="J45" s="2" t="s">
        <v>42</v>
      </c>
      <c r="L45" s="2" t="s">
        <v>116</v>
      </c>
      <c r="M45" s="2" t="s">
        <v>298</v>
      </c>
      <c r="O45" s="2" t="s">
        <v>10</v>
      </c>
      <c r="Q45" s="2" t="s">
        <v>81</v>
      </c>
      <c r="R45" s="2" t="s">
        <v>11</v>
      </c>
      <c r="S45" s="2" t="s">
        <v>45</v>
      </c>
      <c r="U45" s="2">
        <v>1</v>
      </c>
      <c r="V45" s="2">
        <v>1</v>
      </c>
      <c r="X45" s="2">
        <v>1</v>
      </c>
      <c r="AF45" s="2">
        <v>1</v>
      </c>
      <c r="AP45" s="2">
        <v>1</v>
      </c>
      <c r="AQ45" s="2" t="s">
        <v>1432</v>
      </c>
      <c r="AS45" s="2" t="s">
        <v>2119</v>
      </c>
      <c r="AT45" s="2" t="s">
        <v>24</v>
      </c>
      <c r="AU45" s="2" t="s">
        <v>2777</v>
      </c>
      <c r="AW45" s="2" t="s">
        <v>1906</v>
      </c>
      <c r="AZ45" s="2" t="s">
        <v>2831</v>
      </c>
      <c r="BE45" s="2" t="s">
        <v>37</v>
      </c>
      <c r="BG45" s="2" t="s">
        <v>37</v>
      </c>
      <c r="BI45" s="2">
        <v>1</v>
      </c>
    </row>
    <row r="46" spans="1:81" s="2" customFormat="1" ht="18.600000000000001" customHeight="1">
      <c r="A46" s="2">
        <v>2017</v>
      </c>
      <c r="B46" s="2" t="s">
        <v>2</v>
      </c>
      <c r="C46" s="9" t="s">
        <v>136</v>
      </c>
      <c r="D46" s="2" t="s">
        <v>221</v>
      </c>
      <c r="E46" s="2" t="s">
        <v>1535</v>
      </c>
      <c r="F46" s="2" t="s">
        <v>59</v>
      </c>
      <c r="G46" s="2" t="s">
        <v>95</v>
      </c>
      <c r="H46" s="2">
        <v>205</v>
      </c>
      <c r="I46" s="2" t="s">
        <v>24</v>
      </c>
      <c r="J46" s="2" t="s">
        <v>42</v>
      </c>
      <c r="L46" s="2" t="s">
        <v>9</v>
      </c>
      <c r="M46" s="2" t="s">
        <v>298</v>
      </c>
      <c r="O46" s="2" t="s">
        <v>10</v>
      </c>
      <c r="Q46" s="2" t="s">
        <v>81</v>
      </c>
      <c r="R46" s="2" t="s">
        <v>11</v>
      </c>
      <c r="S46" s="9" t="s">
        <v>29</v>
      </c>
      <c r="U46" s="2">
        <v>1</v>
      </c>
      <c r="W46" s="2">
        <v>1</v>
      </c>
      <c r="AF46" s="9">
        <v>1</v>
      </c>
      <c r="AS46" s="2" t="s">
        <v>1536</v>
      </c>
      <c r="AT46" s="2" t="s">
        <v>1865</v>
      </c>
      <c r="AU46" s="2" t="s">
        <v>2778</v>
      </c>
      <c r="AZ46" s="2" t="s">
        <v>1537</v>
      </c>
      <c r="BB46" s="11"/>
      <c r="BE46" s="2" t="s">
        <v>37</v>
      </c>
      <c r="BG46" s="2" t="s">
        <v>37</v>
      </c>
      <c r="BI46" s="2">
        <v>1</v>
      </c>
    </row>
    <row r="47" spans="1:81" s="2" customFormat="1" ht="18.600000000000001" customHeight="1">
      <c r="A47" s="2">
        <v>2017</v>
      </c>
      <c r="B47" s="2" t="s">
        <v>2</v>
      </c>
      <c r="C47" s="9" t="s">
        <v>136</v>
      </c>
      <c r="D47" s="2" t="s">
        <v>221</v>
      </c>
      <c r="E47" s="2" t="s">
        <v>484</v>
      </c>
      <c r="F47" s="2" t="s">
        <v>22</v>
      </c>
      <c r="G47" s="2" t="s">
        <v>6</v>
      </c>
      <c r="H47" s="2">
        <v>10</v>
      </c>
      <c r="I47" s="2" t="s">
        <v>7</v>
      </c>
      <c r="J47" s="2" t="s">
        <v>42</v>
      </c>
      <c r="L47" s="2" t="s">
        <v>9</v>
      </c>
      <c r="M47" s="2" t="s">
        <v>204</v>
      </c>
      <c r="O47" s="2" t="s">
        <v>10</v>
      </c>
      <c r="Q47" s="2" t="s">
        <v>81</v>
      </c>
      <c r="R47" s="2" t="s">
        <v>11</v>
      </c>
      <c r="S47" s="2" t="s">
        <v>29</v>
      </c>
      <c r="U47" s="2">
        <v>1</v>
      </c>
      <c r="V47" s="2">
        <v>1</v>
      </c>
      <c r="W47" s="2">
        <v>1</v>
      </c>
      <c r="Y47" s="2">
        <v>1</v>
      </c>
      <c r="Z47" s="2">
        <v>1</v>
      </c>
      <c r="AJ47" s="2">
        <v>1</v>
      </c>
      <c r="AR47" s="2" t="s">
        <v>485</v>
      </c>
      <c r="AT47" s="2" t="s">
        <v>1865</v>
      </c>
      <c r="AU47" s="2" t="s">
        <v>1757</v>
      </c>
      <c r="AV47" s="2" t="s">
        <v>1862</v>
      </c>
      <c r="AW47" s="2" t="s">
        <v>2393</v>
      </c>
      <c r="AZ47" s="2" t="s">
        <v>2832</v>
      </c>
      <c r="BA47" s="2" t="s">
        <v>14</v>
      </c>
      <c r="BB47" s="2" t="s">
        <v>2833</v>
      </c>
      <c r="BD47" s="2" t="s">
        <v>488</v>
      </c>
      <c r="BE47" s="2" t="s">
        <v>37</v>
      </c>
      <c r="BG47" s="2" t="s">
        <v>37</v>
      </c>
      <c r="BI47" s="2">
        <v>1</v>
      </c>
      <c r="CC47" s="9"/>
    </row>
    <row r="48" spans="1:81" s="2" customFormat="1" ht="18.600000000000001" customHeight="1">
      <c r="A48" s="2">
        <v>2012</v>
      </c>
      <c r="B48" s="2" t="s">
        <v>2</v>
      </c>
      <c r="C48" s="9" t="s">
        <v>136</v>
      </c>
      <c r="D48" s="2" t="s">
        <v>221</v>
      </c>
      <c r="E48" s="2" t="s">
        <v>550</v>
      </c>
      <c r="F48" s="2" t="s">
        <v>22</v>
      </c>
      <c r="G48" s="2" t="s">
        <v>6</v>
      </c>
      <c r="H48" s="2">
        <v>67</v>
      </c>
      <c r="I48" s="2" t="s">
        <v>61</v>
      </c>
      <c r="J48" s="2" t="s">
        <v>42</v>
      </c>
      <c r="L48" s="2" t="s">
        <v>9</v>
      </c>
      <c r="O48" s="2" t="s">
        <v>332</v>
      </c>
      <c r="Q48" s="2" t="s">
        <v>81</v>
      </c>
      <c r="R48" s="2" t="s">
        <v>11</v>
      </c>
      <c r="S48" s="9" t="s">
        <v>29</v>
      </c>
      <c r="Y48" s="2">
        <v>1</v>
      </c>
      <c r="AL48" s="2">
        <v>1</v>
      </c>
      <c r="AS48" s="2" t="s">
        <v>551</v>
      </c>
      <c r="AT48" s="2" t="s">
        <v>24</v>
      </c>
      <c r="AU48" s="2" t="s">
        <v>2734</v>
      </c>
      <c r="AV48" s="2" t="s">
        <v>1862</v>
      </c>
      <c r="AW48" s="2" t="s">
        <v>1722</v>
      </c>
      <c r="BD48" s="2" t="s">
        <v>2396</v>
      </c>
      <c r="BE48" s="2" t="s">
        <v>37</v>
      </c>
      <c r="BG48" s="2" t="s">
        <v>37</v>
      </c>
      <c r="BI48" s="2">
        <v>1</v>
      </c>
    </row>
    <row r="49" spans="1:104" s="2" customFormat="1" ht="18.600000000000001" customHeight="1">
      <c r="A49" s="9">
        <v>2018</v>
      </c>
      <c r="B49" s="9" t="s">
        <v>2</v>
      </c>
      <c r="C49" s="9" t="s">
        <v>136</v>
      </c>
      <c r="D49" s="9" t="s">
        <v>221</v>
      </c>
      <c r="E49" s="9" t="s">
        <v>585</v>
      </c>
      <c r="F49" s="9" t="s">
        <v>59</v>
      </c>
      <c r="G49" s="9" t="s">
        <v>60</v>
      </c>
      <c r="H49" s="9" t="s">
        <v>586</v>
      </c>
      <c r="I49" s="9" t="s">
        <v>61</v>
      </c>
      <c r="J49" s="9" t="s">
        <v>42</v>
      </c>
      <c r="K49" s="9"/>
      <c r="L49" s="9" t="s">
        <v>9</v>
      </c>
      <c r="M49" s="9" t="s">
        <v>571</v>
      </c>
      <c r="N49" s="9"/>
      <c r="O49" s="9" t="s">
        <v>2220</v>
      </c>
      <c r="P49" s="9" t="s">
        <v>357</v>
      </c>
      <c r="Q49" s="2" t="s">
        <v>81</v>
      </c>
      <c r="R49" s="9" t="s">
        <v>11</v>
      </c>
      <c r="S49" s="9" t="s">
        <v>108</v>
      </c>
      <c r="T49" s="9"/>
      <c r="U49" s="9"/>
      <c r="V49" s="9">
        <v>1</v>
      </c>
      <c r="W49" s="9">
        <v>1</v>
      </c>
      <c r="X49" s="9">
        <v>1</v>
      </c>
      <c r="Y49" s="9"/>
      <c r="Z49" s="9"/>
      <c r="AA49" s="9"/>
      <c r="AB49" s="9"/>
      <c r="AC49" s="9"/>
      <c r="AD49" s="9"/>
      <c r="AF49" s="2">
        <v>0</v>
      </c>
      <c r="AH49" s="2">
        <v>1</v>
      </c>
      <c r="AI49" s="9"/>
      <c r="AJ49" s="9">
        <v>1</v>
      </c>
      <c r="AK49" s="9"/>
      <c r="AL49" s="9"/>
      <c r="AM49" s="9"/>
      <c r="AN49" s="9"/>
      <c r="AO49" s="9">
        <v>1</v>
      </c>
      <c r="AP49" s="9"/>
      <c r="AQ49" s="9" t="s">
        <v>565</v>
      </c>
      <c r="AR49" s="9"/>
      <c r="AS49" s="9" t="s">
        <v>588</v>
      </c>
      <c r="AT49" s="9" t="s">
        <v>1848</v>
      </c>
      <c r="AU49" s="9"/>
      <c r="AV49" s="9"/>
      <c r="AW49" s="9" t="s">
        <v>1732</v>
      </c>
      <c r="AX49" s="9"/>
      <c r="AY49" s="9"/>
      <c r="AZ49" s="9"/>
      <c r="BA49" s="9"/>
      <c r="BB49" s="16"/>
      <c r="BC49" s="9"/>
      <c r="BD49" s="9"/>
      <c r="BE49" s="9" t="s">
        <v>37</v>
      </c>
      <c r="BF49" s="9"/>
      <c r="BG49" s="9" t="s">
        <v>37</v>
      </c>
      <c r="BH49" s="9"/>
      <c r="BI49" s="9">
        <v>1</v>
      </c>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row>
    <row r="50" spans="1:104" s="2" customFormat="1" ht="18.600000000000001" customHeight="1">
      <c r="A50" s="2">
        <v>2016</v>
      </c>
      <c r="B50" s="2" t="s">
        <v>2</v>
      </c>
      <c r="C50" s="9" t="s">
        <v>136</v>
      </c>
      <c r="D50" s="2" t="s">
        <v>221</v>
      </c>
      <c r="E50" s="2" t="s">
        <v>578</v>
      </c>
      <c r="F50" s="2" t="s">
        <v>22</v>
      </c>
      <c r="G50" s="2" t="s">
        <v>288</v>
      </c>
      <c r="H50" s="2">
        <v>144</v>
      </c>
      <c r="I50" s="2" t="s">
        <v>24</v>
      </c>
      <c r="J50" s="2" t="s">
        <v>42</v>
      </c>
      <c r="L50" s="2" t="s">
        <v>9</v>
      </c>
      <c r="M50" s="2" t="s">
        <v>298</v>
      </c>
      <c r="O50" s="2" t="s">
        <v>10</v>
      </c>
      <c r="Q50" s="2" t="s">
        <v>2689</v>
      </c>
      <c r="R50" s="2" t="s">
        <v>11</v>
      </c>
      <c r="S50" s="2" t="s">
        <v>29</v>
      </c>
      <c r="T50" s="2">
        <v>1</v>
      </c>
      <c r="V50" s="2">
        <v>1</v>
      </c>
      <c r="AG50" s="2">
        <v>1</v>
      </c>
      <c r="AI50" s="2">
        <v>1</v>
      </c>
      <c r="AS50" s="2" t="s">
        <v>2089</v>
      </c>
      <c r="AT50" s="2" t="s">
        <v>7</v>
      </c>
      <c r="AV50" s="2" t="s">
        <v>1898</v>
      </c>
      <c r="AW50" s="2" t="s">
        <v>48</v>
      </c>
      <c r="AZ50" s="2" t="s">
        <v>2779</v>
      </c>
      <c r="BA50" s="2" t="s">
        <v>2360</v>
      </c>
      <c r="BB50" s="11" t="s">
        <v>2834</v>
      </c>
      <c r="BD50" s="2" t="s">
        <v>582</v>
      </c>
      <c r="BE50" s="2" t="s">
        <v>37</v>
      </c>
      <c r="BG50" s="2" t="s">
        <v>37</v>
      </c>
      <c r="BI50" s="2">
        <v>1</v>
      </c>
    </row>
    <row r="51" spans="1:104" s="2" customFormat="1" ht="18.600000000000001" customHeight="1">
      <c r="A51" s="2">
        <v>2017</v>
      </c>
      <c r="B51" s="2" t="s">
        <v>2</v>
      </c>
      <c r="C51" s="9" t="s">
        <v>136</v>
      </c>
      <c r="D51" s="2" t="s">
        <v>221</v>
      </c>
      <c r="E51" s="2" t="s">
        <v>873</v>
      </c>
      <c r="F51" s="2" t="s">
        <v>22</v>
      </c>
      <c r="G51" s="2" t="s">
        <v>23</v>
      </c>
      <c r="H51" s="2">
        <v>172</v>
      </c>
      <c r="L51" s="2" t="s">
        <v>116</v>
      </c>
      <c r="O51" s="2" t="s">
        <v>1708</v>
      </c>
      <c r="Q51" s="2" t="s">
        <v>81</v>
      </c>
      <c r="R51" s="2" t="s">
        <v>11</v>
      </c>
      <c r="S51" s="9" t="s">
        <v>29</v>
      </c>
      <c r="AA51" s="2">
        <v>1</v>
      </c>
      <c r="AO51" s="2">
        <v>1</v>
      </c>
      <c r="AQ51" s="2" t="s">
        <v>127</v>
      </c>
      <c r="AT51" s="2" t="s">
        <v>1848</v>
      </c>
      <c r="AU51" s="2" t="s">
        <v>1874</v>
      </c>
      <c r="AW51" s="2" t="s">
        <v>1721</v>
      </c>
      <c r="AZ51" s="2" t="s">
        <v>875</v>
      </c>
      <c r="BA51" s="2" t="s">
        <v>876</v>
      </c>
      <c r="BC51" s="2" t="s">
        <v>2780</v>
      </c>
      <c r="BD51" s="2" t="s">
        <v>2407</v>
      </c>
      <c r="BE51" s="2" t="s">
        <v>37</v>
      </c>
      <c r="BG51" s="2" t="s">
        <v>37</v>
      </c>
      <c r="BI51" s="2">
        <v>1</v>
      </c>
    </row>
    <row r="52" spans="1:104" s="2" customFormat="1" ht="18.600000000000001" customHeight="1">
      <c r="A52" s="9">
        <v>2017</v>
      </c>
      <c r="B52" s="9" t="s">
        <v>2</v>
      </c>
      <c r="C52" s="9" t="s">
        <v>136</v>
      </c>
      <c r="D52" s="9" t="s">
        <v>221</v>
      </c>
      <c r="E52" s="9" t="s">
        <v>512</v>
      </c>
      <c r="F52" s="9" t="s">
        <v>59</v>
      </c>
      <c r="G52" s="9" t="s">
        <v>60</v>
      </c>
      <c r="H52" s="9">
        <v>154</v>
      </c>
      <c r="I52" s="9" t="s">
        <v>61</v>
      </c>
      <c r="J52" s="9" t="s">
        <v>25</v>
      </c>
      <c r="K52" s="9" t="s">
        <v>513</v>
      </c>
      <c r="L52" s="9" t="s">
        <v>27</v>
      </c>
      <c r="M52" s="9" t="s">
        <v>357</v>
      </c>
      <c r="N52" s="9"/>
      <c r="O52" s="9" t="s">
        <v>1699</v>
      </c>
      <c r="P52" s="9" t="s">
        <v>2231</v>
      </c>
      <c r="Q52" s="2" t="s">
        <v>81</v>
      </c>
      <c r="R52" s="9" t="s">
        <v>11</v>
      </c>
      <c r="S52" s="9" t="s">
        <v>29</v>
      </c>
      <c r="T52" s="9"/>
      <c r="U52" s="9">
        <v>1</v>
      </c>
      <c r="V52" s="9">
        <v>1</v>
      </c>
      <c r="W52" s="9"/>
      <c r="X52" s="9"/>
      <c r="Y52" s="9"/>
      <c r="Z52" s="9">
        <v>1</v>
      </c>
      <c r="AA52" s="9"/>
      <c r="AB52" s="9"/>
      <c r="AC52" s="9"/>
      <c r="AD52" s="9"/>
      <c r="AF52" s="9">
        <v>1</v>
      </c>
      <c r="AI52" s="9"/>
      <c r="AJ52" s="9"/>
      <c r="AK52" s="9"/>
      <c r="AL52" s="9"/>
      <c r="AM52" s="9"/>
      <c r="AN52" s="9"/>
      <c r="AO52" s="9"/>
      <c r="AP52" s="9"/>
      <c r="AQ52" s="9"/>
      <c r="AR52" s="9"/>
      <c r="AS52" s="9" t="s">
        <v>2094</v>
      </c>
      <c r="AT52" s="9" t="s">
        <v>24</v>
      </c>
      <c r="AU52" s="9" t="s">
        <v>1757</v>
      </c>
      <c r="AV52" s="9"/>
      <c r="AW52" s="9"/>
      <c r="AX52" s="9"/>
      <c r="AY52" s="9"/>
      <c r="AZ52" s="9" t="s">
        <v>2408</v>
      </c>
      <c r="BA52" s="9"/>
      <c r="BB52" s="9" t="s">
        <v>2835</v>
      </c>
      <c r="BC52" s="9"/>
      <c r="BD52" s="9" t="s">
        <v>515</v>
      </c>
      <c r="BE52" s="9" t="s">
        <v>37</v>
      </c>
      <c r="BF52" s="9"/>
      <c r="BG52" s="9" t="s">
        <v>37</v>
      </c>
      <c r="BH52" s="9"/>
      <c r="BI52" s="9">
        <v>1</v>
      </c>
      <c r="BJ52" s="9"/>
      <c r="BK52" s="9"/>
      <c r="BL52" s="9"/>
      <c r="BM52" s="9"/>
      <c r="BN52" s="9"/>
      <c r="BO52" s="9"/>
      <c r="BP52" s="9"/>
      <c r="BQ52" s="9"/>
      <c r="BR52" s="9"/>
      <c r="BS52" s="9"/>
      <c r="BT52" s="9"/>
      <c r="BU52" s="9"/>
      <c r="BV52" s="9"/>
      <c r="BW52" s="9"/>
      <c r="BX52" s="9"/>
      <c r="BY52" s="9"/>
      <c r="BZ52" s="9"/>
      <c r="CA52" s="9"/>
      <c r="CB52" s="9"/>
      <c r="CH52" s="10"/>
      <c r="CJ52" s="10"/>
      <c r="CK52" s="10"/>
      <c r="CL52" s="10"/>
    </row>
    <row r="53" spans="1:104" s="2" customFormat="1" ht="18.600000000000001" customHeight="1">
      <c r="A53" s="2">
        <v>2012</v>
      </c>
      <c r="B53" s="2" t="s">
        <v>2</v>
      </c>
      <c r="C53" s="9" t="s">
        <v>136</v>
      </c>
      <c r="D53" s="2" t="s">
        <v>221</v>
      </c>
      <c r="E53" s="2" t="s">
        <v>222</v>
      </c>
      <c r="F53" s="2" t="s">
        <v>59</v>
      </c>
      <c r="G53" s="2" t="s">
        <v>95</v>
      </c>
      <c r="H53" s="2">
        <v>352</v>
      </c>
      <c r="I53" s="2" t="s">
        <v>24</v>
      </c>
      <c r="J53" s="2" t="s">
        <v>42</v>
      </c>
      <c r="L53" s="2" t="s">
        <v>9</v>
      </c>
      <c r="M53" s="2" t="s">
        <v>223</v>
      </c>
      <c r="O53" s="2" t="s">
        <v>2252</v>
      </c>
      <c r="Q53" s="2" t="s">
        <v>81</v>
      </c>
      <c r="R53" s="2" t="s">
        <v>11</v>
      </c>
      <c r="S53" s="2" t="s">
        <v>45</v>
      </c>
      <c r="AA53" s="2">
        <v>1</v>
      </c>
      <c r="AB53" s="2">
        <v>1</v>
      </c>
      <c r="AG53" s="2">
        <v>1</v>
      </c>
      <c r="AI53" s="9">
        <v>1</v>
      </c>
      <c r="AO53" s="2">
        <v>1</v>
      </c>
      <c r="AQ53" s="2" t="s">
        <v>2114</v>
      </c>
      <c r="AT53" s="2" t="s">
        <v>24</v>
      </c>
      <c r="AW53" s="2" t="s">
        <v>1721</v>
      </c>
      <c r="BC53" s="2" t="s">
        <v>2781</v>
      </c>
      <c r="BE53" s="2" t="s">
        <v>37</v>
      </c>
      <c r="BG53" s="2" t="s">
        <v>37</v>
      </c>
      <c r="BI53" s="2">
        <v>1</v>
      </c>
    </row>
    <row r="54" spans="1:104" s="2" customFormat="1" ht="18.600000000000001" customHeight="1">
      <c r="A54" s="9">
        <v>2014</v>
      </c>
      <c r="B54" s="9" t="s">
        <v>2</v>
      </c>
      <c r="C54" s="2" t="s">
        <v>136</v>
      </c>
      <c r="D54" s="9" t="s">
        <v>221</v>
      </c>
      <c r="E54" s="9" t="s">
        <v>1027</v>
      </c>
      <c r="F54" s="9" t="s">
        <v>22</v>
      </c>
      <c r="G54" s="9" t="s">
        <v>288</v>
      </c>
      <c r="H54" s="9">
        <v>458</v>
      </c>
      <c r="I54" s="9" t="s">
        <v>7</v>
      </c>
      <c r="J54" s="9" t="s">
        <v>42</v>
      </c>
      <c r="K54" s="9"/>
      <c r="L54" s="9" t="s">
        <v>9</v>
      </c>
      <c r="M54" s="9" t="s">
        <v>2273</v>
      </c>
      <c r="N54" s="9"/>
      <c r="O54" s="9" t="s">
        <v>10</v>
      </c>
      <c r="P54" s="9"/>
      <c r="Q54" s="9" t="s">
        <v>81</v>
      </c>
      <c r="R54" s="9" t="s">
        <v>11</v>
      </c>
      <c r="S54" s="9" t="s">
        <v>29</v>
      </c>
      <c r="T54" s="9">
        <v>1</v>
      </c>
      <c r="U54" s="9">
        <v>1</v>
      </c>
      <c r="V54" s="9">
        <v>1</v>
      </c>
      <c r="W54" s="9"/>
      <c r="X54" s="9">
        <v>1</v>
      </c>
      <c r="Y54" s="9"/>
      <c r="Z54" s="9"/>
      <c r="AA54" s="9"/>
      <c r="AB54" s="9"/>
      <c r="AC54" s="9"/>
      <c r="AD54" s="9"/>
      <c r="AF54" s="2">
        <v>1</v>
      </c>
      <c r="AH54" s="2">
        <v>1</v>
      </c>
      <c r="AI54" s="9"/>
      <c r="AJ54" s="9">
        <v>1</v>
      </c>
      <c r="AK54" s="9"/>
      <c r="AL54" s="9"/>
      <c r="AM54" s="9"/>
      <c r="AN54" s="9"/>
      <c r="AO54" s="9"/>
      <c r="AP54" s="9"/>
      <c r="AQ54" s="9"/>
      <c r="AR54" s="9"/>
      <c r="AS54" s="9"/>
      <c r="AT54" s="9" t="s">
        <v>7</v>
      </c>
      <c r="AU54" s="2" t="s">
        <v>1755</v>
      </c>
      <c r="AV54" s="9"/>
      <c r="AW54" s="9" t="s">
        <v>754</v>
      </c>
      <c r="AX54" s="9"/>
      <c r="AY54" s="9"/>
      <c r="AZ54" s="9" t="s">
        <v>1029</v>
      </c>
      <c r="BA54" s="9" t="s">
        <v>2783</v>
      </c>
      <c r="BB54" s="16" t="s">
        <v>2782</v>
      </c>
      <c r="BC54" s="9"/>
      <c r="BD54" s="9"/>
      <c r="BE54" s="9" t="s">
        <v>37</v>
      </c>
      <c r="BF54" s="9"/>
      <c r="BG54" s="9" t="s">
        <v>37</v>
      </c>
      <c r="BH54" s="9"/>
      <c r="BI54" s="9">
        <v>1</v>
      </c>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row>
    <row r="55" spans="1:104" s="2" customFormat="1" ht="18.600000000000001" customHeight="1">
      <c r="A55" s="2">
        <v>2009</v>
      </c>
      <c r="B55" s="2" t="s">
        <v>230</v>
      </c>
      <c r="C55" s="9" t="s">
        <v>136</v>
      </c>
      <c r="D55" s="2" t="s">
        <v>221</v>
      </c>
      <c r="E55" s="2" t="s">
        <v>221</v>
      </c>
      <c r="F55" s="2" t="s">
        <v>22</v>
      </c>
      <c r="G55" s="2" t="s">
        <v>6</v>
      </c>
      <c r="H55" s="2">
        <v>160</v>
      </c>
      <c r="I55" s="2" t="s">
        <v>7</v>
      </c>
      <c r="J55" s="2" t="s">
        <v>42</v>
      </c>
      <c r="L55" s="2" t="s">
        <v>9</v>
      </c>
      <c r="M55" s="2" t="s">
        <v>298</v>
      </c>
      <c r="O55" s="2" t="s">
        <v>10</v>
      </c>
      <c r="Q55" s="2" t="s">
        <v>81</v>
      </c>
      <c r="R55" s="2" t="s">
        <v>11</v>
      </c>
      <c r="S55" s="9" t="s">
        <v>29</v>
      </c>
      <c r="T55" s="2">
        <v>1</v>
      </c>
      <c r="U55" s="2">
        <v>1</v>
      </c>
      <c r="V55" s="2">
        <v>1</v>
      </c>
      <c r="AF55" s="2">
        <v>1</v>
      </c>
      <c r="AM55" s="2">
        <v>1</v>
      </c>
      <c r="AO55" s="2">
        <v>1</v>
      </c>
      <c r="AQ55" s="2" t="s">
        <v>127</v>
      </c>
      <c r="AT55" s="2" t="s">
        <v>1865</v>
      </c>
      <c r="AV55" s="2" t="s">
        <v>1873</v>
      </c>
      <c r="AZ55" s="2" t="s">
        <v>2424</v>
      </c>
      <c r="BA55" s="2" t="s">
        <v>1096</v>
      </c>
      <c r="BB55" s="2" t="s">
        <v>2837</v>
      </c>
      <c r="BC55" s="2" t="s">
        <v>1097</v>
      </c>
      <c r="BD55" s="2" t="s">
        <v>2836</v>
      </c>
      <c r="BE55" s="2" t="s">
        <v>37</v>
      </c>
      <c r="BG55" s="2" t="s">
        <v>37</v>
      </c>
      <c r="BI55" s="2">
        <v>1</v>
      </c>
    </row>
    <row r="56" spans="1:104" s="2" customFormat="1" ht="18.600000000000001" customHeight="1">
      <c r="A56" s="9">
        <v>2010</v>
      </c>
      <c r="B56" s="9" t="s">
        <v>2</v>
      </c>
      <c r="C56" s="9" t="s">
        <v>136</v>
      </c>
      <c r="D56" s="9" t="s">
        <v>221</v>
      </c>
      <c r="E56" s="9" t="s">
        <v>865</v>
      </c>
      <c r="F56" s="9" t="s">
        <v>59</v>
      </c>
      <c r="G56" s="9" t="s">
        <v>288</v>
      </c>
      <c r="H56" s="9" t="s">
        <v>866</v>
      </c>
      <c r="I56" s="9" t="s">
        <v>7</v>
      </c>
      <c r="J56" s="9" t="s">
        <v>42</v>
      </c>
      <c r="K56" s="9"/>
      <c r="L56" s="9" t="s">
        <v>82</v>
      </c>
      <c r="M56" s="9" t="s">
        <v>97</v>
      </c>
      <c r="N56" s="9" t="s">
        <v>265</v>
      </c>
      <c r="O56" s="9" t="s">
        <v>2254</v>
      </c>
      <c r="P56" s="9"/>
      <c r="Q56" s="2" t="s">
        <v>81</v>
      </c>
      <c r="R56" s="9" t="s">
        <v>11</v>
      </c>
      <c r="S56" s="9" t="s">
        <v>29</v>
      </c>
      <c r="T56" s="9"/>
      <c r="U56" s="9"/>
      <c r="V56" s="9"/>
      <c r="W56" s="9">
        <v>1</v>
      </c>
      <c r="X56" s="9"/>
      <c r="Y56" s="9"/>
      <c r="Z56" s="9"/>
      <c r="AA56" s="9">
        <v>1</v>
      </c>
      <c r="AB56" s="9"/>
      <c r="AC56" s="9"/>
      <c r="AD56" s="9"/>
      <c r="AE56" s="9"/>
      <c r="AF56" s="9">
        <v>1</v>
      </c>
      <c r="AG56" s="9"/>
      <c r="AH56" s="9"/>
      <c r="AI56" s="9"/>
      <c r="AJ56" s="9"/>
      <c r="AK56" s="9"/>
      <c r="AL56" s="9"/>
      <c r="AM56" s="9"/>
      <c r="AN56" s="9"/>
      <c r="AO56" s="9">
        <v>1</v>
      </c>
      <c r="AP56" s="9"/>
      <c r="AQ56" s="9" t="s">
        <v>867</v>
      </c>
      <c r="AR56" s="9"/>
      <c r="AS56" s="9"/>
      <c r="AT56" s="9" t="s">
        <v>1865</v>
      </c>
      <c r="AU56" s="9" t="s">
        <v>2736</v>
      </c>
      <c r="AV56" s="9"/>
      <c r="AW56" s="9" t="s">
        <v>1721</v>
      </c>
      <c r="AX56" s="9"/>
      <c r="AY56" s="9"/>
      <c r="AZ56" s="9" t="s">
        <v>2784</v>
      </c>
      <c r="BA56" s="9"/>
      <c r="BB56" s="16" t="s">
        <v>2838</v>
      </c>
      <c r="BC56" s="9" t="s">
        <v>2426</v>
      </c>
      <c r="BD56" s="9" t="s">
        <v>870</v>
      </c>
      <c r="BE56" s="9" t="s">
        <v>37</v>
      </c>
      <c r="BF56" s="9"/>
      <c r="BG56" s="9" t="s">
        <v>37</v>
      </c>
      <c r="BH56" s="9"/>
      <c r="BI56" s="9">
        <v>1</v>
      </c>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row>
    <row r="57" spans="1:104" s="2" customFormat="1" ht="18.600000000000001" customHeight="1">
      <c r="A57" s="2">
        <v>2015</v>
      </c>
      <c r="B57" s="2" t="s">
        <v>2</v>
      </c>
      <c r="C57" s="9" t="s">
        <v>136</v>
      </c>
      <c r="D57" s="2" t="s">
        <v>221</v>
      </c>
      <c r="E57" s="2" t="s">
        <v>915</v>
      </c>
      <c r="F57" s="2" t="s">
        <v>59</v>
      </c>
      <c r="G57" s="2" t="s">
        <v>95</v>
      </c>
      <c r="H57" s="2" t="s">
        <v>925</v>
      </c>
      <c r="I57" s="2" t="s">
        <v>24</v>
      </c>
      <c r="J57" s="2" t="s">
        <v>42</v>
      </c>
      <c r="L57" s="2" t="s">
        <v>9</v>
      </c>
      <c r="M57" s="2" t="s">
        <v>72</v>
      </c>
      <c r="O57" s="2" t="s">
        <v>10</v>
      </c>
      <c r="Q57" s="2" t="s">
        <v>2683</v>
      </c>
      <c r="R57" s="2" t="s">
        <v>28</v>
      </c>
      <c r="S57" s="2" t="s">
        <v>108</v>
      </c>
      <c r="U57" s="2">
        <v>0</v>
      </c>
      <c r="V57" s="2">
        <v>1</v>
      </c>
      <c r="W57" s="2">
        <v>1</v>
      </c>
      <c r="AF57" s="2">
        <v>1</v>
      </c>
      <c r="AH57" s="2">
        <v>1</v>
      </c>
      <c r="AM57" s="2">
        <v>0</v>
      </c>
      <c r="AT57" s="2" t="s">
        <v>1848</v>
      </c>
      <c r="AV57" s="2" t="s">
        <v>1862</v>
      </c>
      <c r="AZ57" s="2" t="s">
        <v>927</v>
      </c>
      <c r="BB57" s="11" t="s">
        <v>928</v>
      </c>
      <c r="BD57" s="2" t="s">
        <v>927</v>
      </c>
      <c r="BE57" s="2" t="s">
        <v>37</v>
      </c>
      <c r="BG57" s="2" t="s">
        <v>37</v>
      </c>
      <c r="BI57" s="2">
        <v>1</v>
      </c>
    </row>
    <row r="58" spans="1:104" s="2" customFormat="1" ht="18.600000000000001" customHeight="1">
      <c r="A58" s="2">
        <v>2018</v>
      </c>
      <c r="B58" s="2" t="s">
        <v>2</v>
      </c>
      <c r="C58" s="9" t="s">
        <v>136</v>
      </c>
      <c r="D58" s="2" t="s">
        <v>601</v>
      </c>
      <c r="E58" s="2" t="s">
        <v>602</v>
      </c>
      <c r="F58" s="2" t="s">
        <v>59</v>
      </c>
      <c r="G58" s="2" t="s">
        <v>95</v>
      </c>
      <c r="H58" s="2">
        <v>412</v>
      </c>
      <c r="I58" s="2" t="s">
        <v>203</v>
      </c>
      <c r="J58" s="2" t="s">
        <v>42</v>
      </c>
      <c r="L58" s="2" t="s">
        <v>9</v>
      </c>
      <c r="M58" s="2" t="s">
        <v>72</v>
      </c>
      <c r="O58" s="2" t="s">
        <v>98</v>
      </c>
      <c r="Q58" s="2" t="s">
        <v>2689</v>
      </c>
      <c r="R58" s="2" t="s">
        <v>11</v>
      </c>
      <c r="S58" s="2" t="s">
        <v>29</v>
      </c>
      <c r="T58" s="2">
        <v>1</v>
      </c>
      <c r="U58" s="2">
        <v>1</v>
      </c>
      <c r="X58" s="9"/>
      <c r="AH58" s="2">
        <v>1</v>
      </c>
      <c r="AT58" s="2" t="s">
        <v>24</v>
      </c>
      <c r="AU58" s="2" t="s">
        <v>1757</v>
      </c>
      <c r="AV58" s="2" t="s">
        <v>1862</v>
      </c>
      <c r="AZ58" s="2" t="s">
        <v>2848</v>
      </c>
      <c r="BD58" s="2" t="s">
        <v>605</v>
      </c>
      <c r="BE58" s="2" t="s">
        <v>37</v>
      </c>
      <c r="BF58" s="2" t="s">
        <v>606</v>
      </c>
      <c r="BG58" s="2" t="s">
        <v>37</v>
      </c>
      <c r="BI58" s="2">
        <v>1</v>
      </c>
    </row>
    <row r="59" spans="1:104" s="2" customFormat="1" ht="18.600000000000001" customHeight="1">
      <c r="A59" s="2">
        <v>2010</v>
      </c>
      <c r="B59" s="2" t="s">
        <v>736</v>
      </c>
      <c r="C59" s="9" t="s">
        <v>136</v>
      </c>
      <c r="D59" s="2" t="s">
        <v>601</v>
      </c>
      <c r="E59" s="2" t="s">
        <v>738</v>
      </c>
      <c r="F59" s="2" t="s">
        <v>5</v>
      </c>
      <c r="G59" s="2" t="s">
        <v>6</v>
      </c>
      <c r="H59" s="2">
        <v>45</v>
      </c>
      <c r="I59" s="2" t="s">
        <v>96</v>
      </c>
      <c r="J59" s="2" t="s">
        <v>42</v>
      </c>
      <c r="L59" s="2" t="s">
        <v>9</v>
      </c>
      <c r="M59" s="2" t="s">
        <v>739</v>
      </c>
      <c r="O59" s="2" t="s">
        <v>98</v>
      </c>
      <c r="Q59" s="2" t="s">
        <v>2683</v>
      </c>
      <c r="R59" s="2" t="s">
        <v>11</v>
      </c>
      <c r="S59" s="9" t="s">
        <v>29</v>
      </c>
      <c r="T59" s="2">
        <v>1</v>
      </c>
      <c r="U59" s="2">
        <v>1</v>
      </c>
      <c r="X59" s="2">
        <v>0</v>
      </c>
      <c r="AB59" s="2">
        <v>1</v>
      </c>
      <c r="AG59" s="2">
        <v>1</v>
      </c>
      <c r="AH59" s="2">
        <v>1</v>
      </c>
      <c r="AJ59" s="2">
        <v>1</v>
      </c>
      <c r="AS59" s="2" t="s">
        <v>740</v>
      </c>
      <c r="AT59" s="9" t="s">
        <v>24</v>
      </c>
      <c r="AW59" s="2" t="s">
        <v>1732</v>
      </c>
      <c r="BB59" s="2" t="s">
        <v>741</v>
      </c>
      <c r="BE59" s="2" t="s">
        <v>16</v>
      </c>
      <c r="BF59" s="2" t="s">
        <v>742</v>
      </c>
      <c r="BG59" s="2" t="s">
        <v>16</v>
      </c>
      <c r="BI59" s="2">
        <v>3</v>
      </c>
    </row>
    <row r="60" spans="1:104" s="2" customFormat="1" ht="18.600000000000001" customHeight="1">
      <c r="A60" s="2">
        <v>2018</v>
      </c>
      <c r="B60" s="2" t="s">
        <v>2</v>
      </c>
      <c r="C60" s="9" t="s">
        <v>136</v>
      </c>
      <c r="D60" s="2" t="s">
        <v>601</v>
      </c>
      <c r="F60" s="2" t="s">
        <v>59</v>
      </c>
      <c r="G60" s="2" t="s">
        <v>95</v>
      </c>
      <c r="H60" s="2">
        <v>385</v>
      </c>
      <c r="I60" s="2" t="s">
        <v>24</v>
      </c>
      <c r="J60" s="2" t="s">
        <v>42</v>
      </c>
      <c r="L60" s="2" t="s">
        <v>9</v>
      </c>
      <c r="M60" s="2" t="s">
        <v>831</v>
      </c>
      <c r="O60" s="2" t="s">
        <v>98</v>
      </c>
      <c r="P60" s="2" t="s">
        <v>357</v>
      </c>
      <c r="Q60" s="2" t="s">
        <v>81</v>
      </c>
      <c r="R60" s="2" t="s">
        <v>11</v>
      </c>
      <c r="S60" s="2" t="s">
        <v>45</v>
      </c>
      <c r="T60" s="2">
        <v>1</v>
      </c>
      <c r="U60" s="2">
        <v>1</v>
      </c>
      <c r="V60" s="2">
        <v>1</v>
      </c>
      <c r="AF60" s="2">
        <v>1</v>
      </c>
      <c r="AH60" s="2">
        <v>1</v>
      </c>
      <c r="AO60" s="2">
        <v>1</v>
      </c>
      <c r="AQ60" s="2" t="s">
        <v>1567</v>
      </c>
      <c r="AS60" s="2" t="s">
        <v>1566</v>
      </c>
      <c r="AT60" s="2" t="s">
        <v>24</v>
      </c>
      <c r="AW60" s="2" t="s">
        <v>32</v>
      </c>
      <c r="AX60" s="2" t="s">
        <v>1569</v>
      </c>
      <c r="BA60" s="2" t="s">
        <v>2350</v>
      </c>
      <c r="BB60" s="11" t="s">
        <v>1570</v>
      </c>
      <c r="BE60" s="2" t="s">
        <v>37</v>
      </c>
      <c r="BG60" s="2" t="s">
        <v>37</v>
      </c>
      <c r="BI60" s="2">
        <v>1</v>
      </c>
    </row>
    <row r="61" spans="1:104" s="2" customFormat="1" ht="18.600000000000001" customHeight="1">
      <c r="A61" s="2">
        <v>2011</v>
      </c>
      <c r="B61" s="2" t="s">
        <v>2</v>
      </c>
      <c r="C61" s="9" t="s">
        <v>136</v>
      </c>
      <c r="D61" s="2" t="s">
        <v>1227</v>
      </c>
      <c r="E61" s="2" t="s">
        <v>1228</v>
      </c>
      <c r="F61" s="2" t="s">
        <v>59</v>
      </c>
      <c r="G61" s="2" t="s">
        <v>95</v>
      </c>
      <c r="H61" s="2">
        <v>132</v>
      </c>
      <c r="I61" s="2" t="s">
        <v>24</v>
      </c>
      <c r="J61" s="2" t="s">
        <v>42</v>
      </c>
      <c r="L61" s="2" t="s">
        <v>9</v>
      </c>
      <c r="M61" s="2" t="s">
        <v>72</v>
      </c>
      <c r="O61" s="2" t="s">
        <v>98</v>
      </c>
      <c r="Q61" s="2" t="s">
        <v>81</v>
      </c>
      <c r="R61" s="2" t="s">
        <v>11</v>
      </c>
      <c r="S61" s="2" t="s">
        <v>172</v>
      </c>
      <c r="T61" s="2">
        <v>1</v>
      </c>
      <c r="W61" s="2">
        <v>1</v>
      </c>
      <c r="X61" s="2">
        <v>1</v>
      </c>
      <c r="AF61" s="2">
        <v>1</v>
      </c>
      <c r="AH61" s="2">
        <v>1</v>
      </c>
      <c r="AT61" s="2" t="s">
        <v>24</v>
      </c>
      <c r="AW61" s="2" t="s">
        <v>2384</v>
      </c>
      <c r="AX61" s="2" t="s">
        <v>1229</v>
      </c>
      <c r="AZ61" s="2" t="s">
        <v>2785</v>
      </c>
      <c r="BA61" s="2" t="s">
        <v>2839</v>
      </c>
      <c r="BB61" s="11" t="s">
        <v>2387</v>
      </c>
      <c r="BE61" s="2" t="s">
        <v>37</v>
      </c>
      <c r="BG61" s="2" t="s">
        <v>37</v>
      </c>
      <c r="BI61" s="2">
        <v>1</v>
      </c>
    </row>
    <row r="62" spans="1:104" s="2" customFormat="1" ht="18.600000000000001" customHeight="1">
      <c r="A62" s="2">
        <v>2012</v>
      </c>
      <c r="B62" s="2" t="s">
        <v>2</v>
      </c>
      <c r="C62" s="9" t="s">
        <v>136</v>
      </c>
      <c r="D62" s="2" t="s">
        <v>39</v>
      </c>
      <c r="E62" s="2" t="s">
        <v>1454</v>
      </c>
      <c r="F62" s="2" t="s">
        <v>59</v>
      </c>
      <c r="G62" s="2" t="s">
        <v>95</v>
      </c>
      <c r="H62" s="2">
        <v>120</v>
      </c>
      <c r="I62" s="2" t="s">
        <v>96</v>
      </c>
      <c r="J62" s="2" t="s">
        <v>8</v>
      </c>
      <c r="L62" s="2" t="s">
        <v>246</v>
      </c>
      <c r="N62" s="2" t="s">
        <v>137</v>
      </c>
      <c r="O62" s="2" t="s">
        <v>138</v>
      </c>
      <c r="Q62" s="2" t="s">
        <v>2689</v>
      </c>
      <c r="R62" s="2" t="s">
        <v>28</v>
      </c>
      <c r="S62" s="2" t="s">
        <v>45</v>
      </c>
      <c r="T62" s="2">
        <v>1</v>
      </c>
      <c r="U62" s="9">
        <v>1</v>
      </c>
      <c r="V62" s="9">
        <v>1</v>
      </c>
      <c r="AE62" s="2">
        <v>1</v>
      </c>
      <c r="AF62" s="2">
        <v>1</v>
      </c>
      <c r="AJ62" s="2">
        <v>1</v>
      </c>
      <c r="AS62" s="2" t="s">
        <v>1455</v>
      </c>
      <c r="AT62" s="2" t="s">
        <v>61</v>
      </c>
      <c r="AU62" s="2" t="s">
        <v>1755</v>
      </c>
      <c r="BD62" s="2" t="s">
        <v>37</v>
      </c>
      <c r="BF62" s="2" t="s">
        <v>37</v>
      </c>
      <c r="BI62" s="2">
        <v>1</v>
      </c>
      <c r="CZ62" s="10"/>
    </row>
    <row r="63" spans="1:104" s="2" customFormat="1" ht="18.600000000000001" customHeight="1">
      <c r="A63" s="2">
        <v>2013</v>
      </c>
      <c r="B63" s="2" t="s">
        <v>2</v>
      </c>
      <c r="C63" s="9" t="s">
        <v>136</v>
      </c>
      <c r="D63" s="2" t="s">
        <v>39</v>
      </c>
      <c r="E63" s="2" t="s">
        <v>1367</v>
      </c>
      <c r="F63" s="2" t="s">
        <v>5</v>
      </c>
      <c r="G63" s="2" t="s">
        <v>6</v>
      </c>
      <c r="H63" s="2">
        <v>100</v>
      </c>
      <c r="I63" s="2" t="s">
        <v>96</v>
      </c>
      <c r="J63" s="2" t="s">
        <v>42</v>
      </c>
      <c r="L63" s="2" t="s">
        <v>181</v>
      </c>
      <c r="O63" s="2" t="s">
        <v>44</v>
      </c>
      <c r="Q63" s="2" t="s">
        <v>81</v>
      </c>
      <c r="R63" s="2" t="s">
        <v>28</v>
      </c>
      <c r="S63" s="2" t="s">
        <v>108</v>
      </c>
      <c r="X63" s="9">
        <v>1</v>
      </c>
      <c r="Y63" s="2">
        <v>1</v>
      </c>
      <c r="AF63" s="9">
        <v>1</v>
      </c>
      <c r="AM63" s="9">
        <v>1</v>
      </c>
      <c r="AT63" s="2" t="s">
        <v>1848</v>
      </c>
      <c r="AU63" s="2" t="s">
        <v>2279</v>
      </c>
      <c r="BD63" s="2" t="s">
        <v>16</v>
      </c>
      <c r="BF63" s="2" t="s">
        <v>16</v>
      </c>
      <c r="BI63" s="2">
        <v>3</v>
      </c>
    </row>
    <row r="64" spans="1:104" s="2" customFormat="1" ht="18.600000000000001" customHeight="1">
      <c r="A64" s="2">
        <v>2002</v>
      </c>
      <c r="B64" s="2" t="s">
        <v>457</v>
      </c>
      <c r="C64" s="2" t="s">
        <v>136</v>
      </c>
      <c r="D64" s="2" t="s">
        <v>39</v>
      </c>
      <c r="E64" s="2" t="s">
        <v>115</v>
      </c>
      <c r="F64" s="2" t="s">
        <v>22</v>
      </c>
      <c r="G64" s="2" t="s">
        <v>1191</v>
      </c>
      <c r="H64" s="2">
        <v>923</v>
      </c>
      <c r="J64" s="2" t="s">
        <v>42</v>
      </c>
      <c r="L64" s="2" t="s">
        <v>9</v>
      </c>
      <c r="M64" s="2" t="s">
        <v>72</v>
      </c>
      <c r="O64" s="2" t="s">
        <v>332</v>
      </c>
      <c r="Q64" s="2" t="s">
        <v>2689</v>
      </c>
      <c r="R64" s="2" t="s">
        <v>11</v>
      </c>
      <c r="S64" s="9" t="s">
        <v>29</v>
      </c>
      <c r="Y64" s="2">
        <v>1</v>
      </c>
      <c r="AF64" s="9">
        <v>1</v>
      </c>
      <c r="AT64" s="2" t="s">
        <v>1848</v>
      </c>
      <c r="AW64" s="2" t="s">
        <v>32</v>
      </c>
      <c r="AX64" s="2" t="s">
        <v>1192</v>
      </c>
      <c r="AZ64" s="2" t="s">
        <v>1193</v>
      </c>
      <c r="BA64" s="2" t="s">
        <v>1194</v>
      </c>
      <c r="BD64" s="2" t="s">
        <v>37</v>
      </c>
      <c r="BF64" s="2" t="s">
        <v>37</v>
      </c>
      <c r="BI64" s="2">
        <v>1</v>
      </c>
    </row>
    <row r="65" spans="1:87" s="2" customFormat="1" ht="25.5" customHeight="1">
      <c r="A65" s="2">
        <v>2013</v>
      </c>
      <c r="B65" s="2" t="s">
        <v>2</v>
      </c>
      <c r="C65" s="9" t="s">
        <v>136</v>
      </c>
      <c r="D65" s="2" t="s">
        <v>39</v>
      </c>
      <c r="E65" s="2" t="s">
        <v>2136</v>
      </c>
      <c r="F65" s="2" t="s">
        <v>59</v>
      </c>
      <c r="G65" s="2" t="s">
        <v>95</v>
      </c>
      <c r="H65" s="2">
        <v>134</v>
      </c>
      <c r="I65" s="2" t="s">
        <v>24</v>
      </c>
      <c r="J65" s="2" t="s">
        <v>42</v>
      </c>
      <c r="L65" s="2" t="s">
        <v>9</v>
      </c>
      <c r="O65" s="2" t="s">
        <v>44</v>
      </c>
      <c r="Q65" s="2" t="s">
        <v>81</v>
      </c>
      <c r="R65" s="2" t="s">
        <v>28</v>
      </c>
      <c r="S65" s="2" t="s">
        <v>45</v>
      </c>
      <c r="X65" s="2">
        <v>1</v>
      </c>
      <c r="Y65" s="2">
        <v>1</v>
      </c>
      <c r="AB65" s="2">
        <v>0</v>
      </c>
      <c r="AF65" s="9">
        <v>1</v>
      </c>
      <c r="AT65" s="2" t="s">
        <v>7</v>
      </c>
      <c r="AW65" s="2" t="s">
        <v>32</v>
      </c>
      <c r="AX65" s="2" t="s">
        <v>1420</v>
      </c>
      <c r="AZ65" s="2" t="s">
        <v>1421</v>
      </c>
      <c r="BD65" s="2" t="s">
        <v>37</v>
      </c>
      <c r="BF65" s="2" t="s">
        <v>37</v>
      </c>
      <c r="BI65" s="2">
        <v>1</v>
      </c>
    </row>
    <row r="66" spans="1:87" s="2" customFormat="1" ht="25.5" customHeight="1">
      <c r="A66" s="2">
        <v>2005</v>
      </c>
      <c r="B66" s="2" t="s">
        <v>2</v>
      </c>
      <c r="C66" s="9" t="s">
        <v>136</v>
      </c>
      <c r="D66" s="2" t="s">
        <v>39</v>
      </c>
      <c r="E66" s="2" t="s">
        <v>1630</v>
      </c>
      <c r="F66" s="2" t="s">
        <v>22</v>
      </c>
      <c r="G66" s="2" t="s">
        <v>720</v>
      </c>
      <c r="I66" s="2" t="s">
        <v>61</v>
      </c>
      <c r="J66" s="2" t="s">
        <v>107</v>
      </c>
      <c r="L66" s="2" t="s">
        <v>116</v>
      </c>
      <c r="O66" s="2" t="s">
        <v>2219</v>
      </c>
      <c r="Q66" s="2" t="s">
        <v>2689</v>
      </c>
      <c r="R66" s="2" t="s">
        <v>11</v>
      </c>
      <c r="S66" s="2" t="s">
        <v>172</v>
      </c>
      <c r="T66" s="2">
        <v>1</v>
      </c>
      <c r="AA66" s="2">
        <v>1</v>
      </c>
      <c r="AF66" s="2">
        <v>1</v>
      </c>
      <c r="AJ66" s="2">
        <v>1</v>
      </c>
      <c r="AM66" s="2">
        <v>1</v>
      </c>
      <c r="AP66" s="2">
        <v>1</v>
      </c>
      <c r="AQ66" s="2" t="s">
        <v>2069</v>
      </c>
      <c r="AS66" s="2" t="s">
        <v>2299</v>
      </c>
      <c r="AT66" s="2" t="s">
        <v>24</v>
      </c>
      <c r="AU66" s="2" t="s">
        <v>2740</v>
      </c>
      <c r="AW66" s="2" t="s">
        <v>1721</v>
      </c>
      <c r="BD66" s="2" t="s">
        <v>16</v>
      </c>
      <c r="BE66" s="2" t="s">
        <v>1631</v>
      </c>
      <c r="BF66" s="2" t="s">
        <v>16</v>
      </c>
      <c r="BI66" s="2">
        <v>3</v>
      </c>
    </row>
    <row r="67" spans="1:87" s="2" customFormat="1" ht="18.600000000000001" customHeight="1">
      <c r="A67" s="2">
        <v>2005</v>
      </c>
      <c r="B67" s="2" t="s">
        <v>2</v>
      </c>
      <c r="C67" s="9" t="s">
        <v>136</v>
      </c>
      <c r="D67" s="2" t="s">
        <v>39</v>
      </c>
      <c r="F67" s="2" t="s">
        <v>59</v>
      </c>
      <c r="G67" s="2" t="s">
        <v>95</v>
      </c>
      <c r="I67" s="2" t="s">
        <v>61</v>
      </c>
      <c r="J67" s="2" t="s">
        <v>42</v>
      </c>
      <c r="L67" s="2" t="s">
        <v>9</v>
      </c>
      <c r="M67" s="2" t="s">
        <v>433</v>
      </c>
      <c r="O67" s="2" t="s">
        <v>10</v>
      </c>
      <c r="Q67" s="2" t="s">
        <v>2690</v>
      </c>
      <c r="R67" s="2" t="s">
        <v>11</v>
      </c>
      <c r="S67" s="2" t="s">
        <v>29</v>
      </c>
      <c r="V67" s="2">
        <v>1</v>
      </c>
      <c r="AF67" s="2">
        <v>1</v>
      </c>
      <c r="AT67" s="2" t="s">
        <v>1865</v>
      </c>
      <c r="AU67" s="2" t="s">
        <v>2737</v>
      </c>
      <c r="AZ67" s="2" t="s">
        <v>1348</v>
      </c>
      <c r="BD67" s="2" t="s">
        <v>54</v>
      </c>
      <c r="BE67" s="2" t="s">
        <v>1349</v>
      </c>
      <c r="BF67" s="2" t="s">
        <v>54</v>
      </c>
      <c r="BI67" s="2">
        <v>3</v>
      </c>
    </row>
    <row r="68" spans="1:87" s="2" customFormat="1" ht="18.600000000000001" customHeight="1">
      <c r="A68" s="2">
        <v>2012</v>
      </c>
      <c r="B68" s="2" t="s">
        <v>2</v>
      </c>
      <c r="C68" s="9" t="s">
        <v>136</v>
      </c>
      <c r="D68" s="2" t="s">
        <v>39</v>
      </c>
      <c r="E68" s="2" t="s">
        <v>648</v>
      </c>
      <c r="F68" s="2" t="s">
        <v>59</v>
      </c>
      <c r="G68" s="2" t="s">
        <v>95</v>
      </c>
      <c r="I68" s="2" t="s">
        <v>7</v>
      </c>
      <c r="J68" s="2" t="s">
        <v>8</v>
      </c>
      <c r="L68" s="2" t="s">
        <v>181</v>
      </c>
      <c r="N68" s="2" t="s">
        <v>137</v>
      </c>
      <c r="O68" s="2" t="s">
        <v>138</v>
      </c>
      <c r="Q68" s="2" t="s">
        <v>81</v>
      </c>
      <c r="R68" s="2" t="s">
        <v>11</v>
      </c>
      <c r="S68" s="2" t="s">
        <v>45</v>
      </c>
      <c r="V68" s="2">
        <v>1</v>
      </c>
      <c r="AC68" s="2">
        <v>1</v>
      </c>
      <c r="AF68" s="2">
        <v>1</v>
      </c>
      <c r="AP68" s="2">
        <v>1</v>
      </c>
      <c r="AQ68" s="2" t="s">
        <v>1941</v>
      </c>
      <c r="AT68" s="2" t="s">
        <v>61</v>
      </c>
      <c r="AU68" s="2" t="s">
        <v>1858</v>
      </c>
      <c r="BA68" s="2" t="s">
        <v>649</v>
      </c>
      <c r="BD68" s="2" t="s">
        <v>16</v>
      </c>
      <c r="BE68" s="2" t="s">
        <v>651</v>
      </c>
      <c r="BF68" s="2" t="s">
        <v>16</v>
      </c>
      <c r="BI68" s="2">
        <v>3</v>
      </c>
    </row>
    <row r="69" spans="1:87" s="2" customFormat="1" ht="18.600000000000001" customHeight="1">
      <c r="A69" s="2">
        <v>2008</v>
      </c>
      <c r="B69" s="2" t="s">
        <v>2</v>
      </c>
      <c r="C69" s="9" t="s">
        <v>136</v>
      </c>
      <c r="D69" s="2" t="s">
        <v>39</v>
      </c>
      <c r="E69" s="2" t="s">
        <v>853</v>
      </c>
      <c r="F69" s="2" t="s">
        <v>59</v>
      </c>
      <c r="G69" s="2" t="s">
        <v>60</v>
      </c>
      <c r="H69" s="2">
        <v>300</v>
      </c>
      <c r="I69" s="2" t="s">
        <v>61</v>
      </c>
      <c r="J69" s="2" t="s">
        <v>42</v>
      </c>
      <c r="L69" s="2" t="s">
        <v>9</v>
      </c>
      <c r="O69" s="2" t="s">
        <v>44</v>
      </c>
      <c r="Q69" s="2" t="s">
        <v>81</v>
      </c>
      <c r="R69" s="2" t="s">
        <v>28</v>
      </c>
      <c r="S69" s="2" t="s">
        <v>29</v>
      </c>
      <c r="Y69" s="2">
        <v>1</v>
      </c>
      <c r="AF69" s="9">
        <v>1</v>
      </c>
      <c r="AT69" s="2" t="s">
        <v>1864</v>
      </c>
      <c r="AZ69" s="2" t="s">
        <v>1398</v>
      </c>
      <c r="BD69" s="2" t="s">
        <v>37</v>
      </c>
      <c r="BF69" s="2" t="s">
        <v>37</v>
      </c>
      <c r="BI69" s="2">
        <v>1</v>
      </c>
    </row>
    <row r="70" spans="1:87" s="2" customFormat="1" ht="18.600000000000001" customHeight="1">
      <c r="A70" s="2">
        <v>2014</v>
      </c>
      <c r="B70" s="2" t="s">
        <v>2</v>
      </c>
      <c r="C70" s="9" t="s">
        <v>136</v>
      </c>
      <c r="D70" s="2" t="s">
        <v>39</v>
      </c>
      <c r="E70" s="2" t="s">
        <v>618</v>
      </c>
      <c r="F70" s="2" t="s">
        <v>59</v>
      </c>
      <c r="G70" s="2" t="s">
        <v>619</v>
      </c>
      <c r="I70" s="2" t="s">
        <v>7</v>
      </c>
      <c r="J70" s="2" t="s">
        <v>8</v>
      </c>
      <c r="L70" s="2" t="s">
        <v>246</v>
      </c>
      <c r="N70" s="2" t="s">
        <v>137</v>
      </c>
      <c r="O70" s="2" t="s">
        <v>10</v>
      </c>
      <c r="Q70" s="2" t="s">
        <v>81</v>
      </c>
      <c r="R70" s="2" t="s">
        <v>29</v>
      </c>
      <c r="S70" s="2" t="s">
        <v>29</v>
      </c>
      <c r="U70" s="2">
        <v>1</v>
      </c>
      <c r="V70" s="2">
        <v>1</v>
      </c>
      <c r="AE70" s="2">
        <v>1</v>
      </c>
      <c r="AF70" s="2">
        <v>1</v>
      </c>
      <c r="AJ70" s="2">
        <v>1</v>
      </c>
      <c r="AP70" s="2">
        <v>1</v>
      </c>
      <c r="AQ70" s="2" t="s">
        <v>1941</v>
      </c>
      <c r="AS70" s="2" t="s">
        <v>621</v>
      </c>
      <c r="AT70" s="2" t="s">
        <v>1848</v>
      </c>
      <c r="AW70" s="2" t="s">
        <v>2753</v>
      </c>
      <c r="AZ70" s="2" t="s">
        <v>622</v>
      </c>
      <c r="BA70" s="2" t="s">
        <v>14</v>
      </c>
      <c r="BD70" s="2" t="s">
        <v>16</v>
      </c>
      <c r="BF70" s="2" t="s">
        <v>37</v>
      </c>
      <c r="BI70" s="2">
        <v>2</v>
      </c>
      <c r="CC70" s="9"/>
      <c r="CD70" s="9"/>
      <c r="CE70" s="9"/>
      <c r="CF70" s="9"/>
      <c r="CG70" s="9"/>
      <c r="CH70" s="9"/>
      <c r="CI70" s="9"/>
    </row>
    <row r="71" spans="1:87" s="2" customFormat="1" ht="18.600000000000001" customHeight="1">
      <c r="A71" s="2">
        <v>2006</v>
      </c>
      <c r="B71" s="2" t="s">
        <v>2</v>
      </c>
      <c r="C71" s="9" t="s">
        <v>136</v>
      </c>
      <c r="D71" s="2" t="s">
        <v>39</v>
      </c>
      <c r="E71" s="2" t="s">
        <v>970</v>
      </c>
      <c r="F71" s="2" t="s">
        <v>59</v>
      </c>
      <c r="G71" s="2" t="s">
        <v>95</v>
      </c>
      <c r="H71" s="2">
        <v>120</v>
      </c>
      <c r="I71" s="2" t="s">
        <v>24</v>
      </c>
      <c r="J71" s="2" t="s">
        <v>42</v>
      </c>
      <c r="L71" s="2" t="s">
        <v>181</v>
      </c>
      <c r="O71" s="2" t="s">
        <v>971</v>
      </c>
      <c r="P71" s="2" t="s">
        <v>138</v>
      </c>
      <c r="Q71" s="2" t="s">
        <v>81</v>
      </c>
      <c r="R71" s="2" t="s">
        <v>28</v>
      </c>
      <c r="S71" s="9" t="s">
        <v>29</v>
      </c>
      <c r="U71" s="2">
        <v>1</v>
      </c>
      <c r="Y71" s="2">
        <v>1</v>
      </c>
      <c r="AF71" s="9">
        <v>1</v>
      </c>
      <c r="AT71" s="2" t="s">
        <v>1865</v>
      </c>
      <c r="AZ71" s="2" t="s">
        <v>973</v>
      </c>
      <c r="BD71" s="2" t="s">
        <v>37</v>
      </c>
      <c r="BF71" s="2" t="s">
        <v>37</v>
      </c>
      <c r="BI71" s="2">
        <v>1</v>
      </c>
    </row>
    <row r="72" spans="1:87" s="2" customFormat="1" ht="18.600000000000001" customHeight="1">
      <c r="A72" s="2">
        <v>2015</v>
      </c>
      <c r="B72" s="2" t="s">
        <v>2</v>
      </c>
      <c r="C72" s="9" t="s">
        <v>136</v>
      </c>
      <c r="D72" s="2" t="s">
        <v>39</v>
      </c>
      <c r="E72" s="2" t="s">
        <v>348</v>
      </c>
      <c r="F72" s="2" t="s">
        <v>59</v>
      </c>
      <c r="G72" s="2" t="s">
        <v>6</v>
      </c>
      <c r="H72" s="2">
        <v>250</v>
      </c>
      <c r="I72" s="2" t="s">
        <v>61</v>
      </c>
      <c r="J72" s="2" t="s">
        <v>8</v>
      </c>
      <c r="L72" s="2" t="s">
        <v>246</v>
      </c>
      <c r="N72" s="2" t="s">
        <v>137</v>
      </c>
      <c r="O72" s="2" t="s">
        <v>138</v>
      </c>
      <c r="Q72" s="2" t="s">
        <v>81</v>
      </c>
      <c r="R72" s="2" t="s">
        <v>11</v>
      </c>
      <c r="S72" s="2" t="s">
        <v>29</v>
      </c>
      <c r="T72" s="2">
        <v>1</v>
      </c>
      <c r="X72" s="2">
        <v>1</v>
      </c>
      <c r="Z72" s="2">
        <v>1</v>
      </c>
      <c r="AF72" s="9">
        <v>1</v>
      </c>
      <c r="AS72" s="2" t="s">
        <v>1270</v>
      </c>
      <c r="AT72" s="2" t="s">
        <v>24</v>
      </c>
      <c r="AW72" s="2" t="s">
        <v>2840</v>
      </c>
      <c r="AZ72" s="2" t="s">
        <v>2841</v>
      </c>
      <c r="BD72" s="2" t="s">
        <v>37</v>
      </c>
      <c r="BF72" s="2" t="s">
        <v>37</v>
      </c>
      <c r="BI72" s="2">
        <v>1</v>
      </c>
    </row>
    <row r="73" spans="1:87" s="2" customFormat="1" ht="18.600000000000001" customHeight="1">
      <c r="A73" s="2">
        <v>2018</v>
      </c>
      <c r="B73" s="2" t="s">
        <v>2</v>
      </c>
      <c r="C73" s="9" t="s">
        <v>136</v>
      </c>
      <c r="D73" s="2" t="s">
        <v>39</v>
      </c>
      <c r="E73" s="2" t="s">
        <v>822</v>
      </c>
      <c r="F73" s="2" t="s">
        <v>5</v>
      </c>
      <c r="G73" s="2" t="s">
        <v>6</v>
      </c>
      <c r="H73" s="2">
        <v>20</v>
      </c>
      <c r="I73" s="2" t="s">
        <v>24</v>
      </c>
      <c r="J73" s="2" t="s">
        <v>42</v>
      </c>
      <c r="L73" s="2" t="s">
        <v>9</v>
      </c>
      <c r="M73" s="2" t="s">
        <v>72</v>
      </c>
      <c r="O73" s="2" t="s">
        <v>2221</v>
      </c>
      <c r="P73" s="2" t="s">
        <v>25</v>
      </c>
      <c r="Q73" s="2" t="s">
        <v>81</v>
      </c>
      <c r="R73" s="2" t="s">
        <v>11</v>
      </c>
      <c r="S73" s="2" t="s">
        <v>45</v>
      </c>
      <c r="U73" s="2">
        <v>1</v>
      </c>
      <c r="Y73" s="2">
        <v>1</v>
      </c>
      <c r="Z73" s="2">
        <v>1</v>
      </c>
      <c r="AF73" s="9">
        <v>1</v>
      </c>
      <c r="AR73" s="2" t="s">
        <v>823</v>
      </c>
      <c r="AS73" s="2" t="s">
        <v>824</v>
      </c>
      <c r="AT73" s="2" t="s">
        <v>24</v>
      </c>
      <c r="AW73" s="2" t="s">
        <v>12</v>
      </c>
      <c r="BD73" s="2" t="s">
        <v>37</v>
      </c>
      <c r="BF73" s="2" t="s">
        <v>16</v>
      </c>
      <c r="BI73" s="2">
        <v>2</v>
      </c>
    </row>
    <row r="74" spans="1:87" s="2" customFormat="1" ht="18.600000000000001" customHeight="1">
      <c r="A74" s="2">
        <v>2012</v>
      </c>
      <c r="B74" s="2" t="s">
        <v>2</v>
      </c>
      <c r="C74" s="2" t="s">
        <v>136</v>
      </c>
      <c r="D74" s="2" t="s">
        <v>39</v>
      </c>
      <c r="F74" s="2" t="s">
        <v>59</v>
      </c>
      <c r="G74" s="2" t="s">
        <v>339</v>
      </c>
      <c r="I74" s="2" t="s">
        <v>96</v>
      </c>
      <c r="J74" s="2" t="s">
        <v>42</v>
      </c>
      <c r="L74" s="2" t="s">
        <v>9</v>
      </c>
      <c r="M74" s="2" t="s">
        <v>72</v>
      </c>
      <c r="O74" s="2" t="s">
        <v>2225</v>
      </c>
      <c r="P74" s="2" t="s">
        <v>2226</v>
      </c>
      <c r="Q74" s="2" t="s">
        <v>81</v>
      </c>
      <c r="R74" s="2" t="s">
        <v>11</v>
      </c>
      <c r="S74" s="2" t="s">
        <v>45</v>
      </c>
      <c r="X74" s="2">
        <v>1</v>
      </c>
      <c r="AG74" s="2">
        <v>1</v>
      </c>
      <c r="AH74" s="2">
        <v>1</v>
      </c>
      <c r="AJ74" s="2">
        <v>1</v>
      </c>
      <c r="AO74" s="2">
        <v>1</v>
      </c>
      <c r="AQ74" s="2" t="s">
        <v>788</v>
      </c>
      <c r="AS74" s="2" t="s">
        <v>1056</v>
      </c>
      <c r="AT74" s="2" t="s">
        <v>24</v>
      </c>
      <c r="BB74" s="2" t="s">
        <v>1057</v>
      </c>
      <c r="BD74" s="2" t="s">
        <v>16</v>
      </c>
      <c r="BF74" s="2" t="s">
        <v>16</v>
      </c>
      <c r="BI74" s="2">
        <v>3</v>
      </c>
    </row>
    <row r="75" spans="1:87" s="2" customFormat="1" ht="18.600000000000001" customHeight="1">
      <c r="A75" s="2">
        <v>2015</v>
      </c>
      <c r="B75" s="2" t="s">
        <v>2</v>
      </c>
      <c r="C75" s="9" t="s">
        <v>136</v>
      </c>
      <c r="D75" s="2" t="s">
        <v>39</v>
      </c>
      <c r="E75" s="2" t="s">
        <v>974</v>
      </c>
      <c r="F75" s="2" t="s">
        <v>22</v>
      </c>
      <c r="G75" s="2" t="s">
        <v>6</v>
      </c>
      <c r="H75" s="2">
        <v>180</v>
      </c>
      <c r="I75" s="2" t="s">
        <v>24</v>
      </c>
      <c r="J75" s="2" t="s">
        <v>976</v>
      </c>
      <c r="K75" s="2" t="s">
        <v>977</v>
      </c>
      <c r="L75" s="2" t="s">
        <v>246</v>
      </c>
      <c r="O75" s="2" t="s">
        <v>44</v>
      </c>
      <c r="Q75" s="2" t="s">
        <v>81</v>
      </c>
      <c r="R75" s="2" t="s">
        <v>11</v>
      </c>
      <c r="S75" s="9" t="s">
        <v>29</v>
      </c>
      <c r="V75" s="2">
        <v>1</v>
      </c>
      <c r="X75" s="2">
        <v>1</v>
      </c>
      <c r="Y75" s="2">
        <v>1</v>
      </c>
      <c r="AF75" s="2">
        <v>1</v>
      </c>
      <c r="AL75" s="2">
        <v>1</v>
      </c>
      <c r="AM75" s="9">
        <v>1</v>
      </c>
      <c r="AS75" s="2" t="s">
        <v>980</v>
      </c>
      <c r="AT75" s="2" t="s">
        <v>1864</v>
      </c>
      <c r="AX75" s="2" t="s">
        <v>981</v>
      </c>
      <c r="AZ75" s="2" t="s">
        <v>2306</v>
      </c>
      <c r="BD75" s="2" t="s">
        <v>37</v>
      </c>
      <c r="BF75" s="2" t="s">
        <v>1710</v>
      </c>
      <c r="BI75" s="2">
        <v>1</v>
      </c>
    </row>
    <row r="76" spans="1:87" s="2" customFormat="1" ht="18.600000000000001" customHeight="1">
      <c r="A76" s="2">
        <v>2014</v>
      </c>
      <c r="B76" s="2" t="s">
        <v>2</v>
      </c>
      <c r="C76" s="9" t="s">
        <v>136</v>
      </c>
      <c r="D76" s="2" t="s">
        <v>39</v>
      </c>
      <c r="E76" s="2" t="s">
        <v>1276</v>
      </c>
      <c r="F76" s="2" t="s">
        <v>22</v>
      </c>
      <c r="G76" s="2" t="s">
        <v>6</v>
      </c>
      <c r="H76" s="2">
        <v>90</v>
      </c>
      <c r="J76" s="2" t="s">
        <v>42</v>
      </c>
      <c r="L76" s="2" t="s">
        <v>9</v>
      </c>
      <c r="M76" s="2" t="s">
        <v>357</v>
      </c>
      <c r="O76" s="2" t="s">
        <v>259</v>
      </c>
      <c r="Q76" s="2" t="s">
        <v>81</v>
      </c>
      <c r="R76" s="2" t="s">
        <v>11</v>
      </c>
      <c r="S76" s="2" t="s">
        <v>29</v>
      </c>
      <c r="U76" s="9">
        <v>1</v>
      </c>
      <c r="W76" s="2">
        <v>1</v>
      </c>
      <c r="AF76" s="2">
        <v>1</v>
      </c>
      <c r="AH76" s="2">
        <v>1</v>
      </c>
      <c r="AT76" s="2" t="s">
        <v>24</v>
      </c>
      <c r="AV76" s="2" t="s">
        <v>1862</v>
      </c>
      <c r="AZ76" s="2" t="s">
        <v>2786</v>
      </c>
      <c r="BD76" s="2" t="s">
        <v>16</v>
      </c>
      <c r="BF76" s="2" t="s">
        <v>37</v>
      </c>
      <c r="BI76" s="2">
        <v>2</v>
      </c>
    </row>
    <row r="77" spans="1:87" s="2" customFormat="1" ht="18.600000000000001" customHeight="1">
      <c r="A77" s="2">
        <v>2013</v>
      </c>
      <c r="B77" s="2" t="s">
        <v>2</v>
      </c>
      <c r="C77" s="9" t="s">
        <v>136</v>
      </c>
      <c r="D77" s="2" t="s">
        <v>39</v>
      </c>
      <c r="E77" s="2" t="s">
        <v>1288</v>
      </c>
      <c r="F77" s="2" t="s">
        <v>59</v>
      </c>
      <c r="G77" s="2" t="s">
        <v>95</v>
      </c>
      <c r="H77" s="2">
        <v>300</v>
      </c>
      <c r="I77" s="2" t="s">
        <v>96</v>
      </c>
      <c r="J77" s="2" t="s">
        <v>107</v>
      </c>
      <c r="L77" s="2" t="s">
        <v>116</v>
      </c>
      <c r="O77" s="2" t="s">
        <v>44</v>
      </c>
      <c r="Q77" s="2" t="s">
        <v>2683</v>
      </c>
      <c r="R77" s="2" t="s">
        <v>28</v>
      </c>
      <c r="S77" s="2" t="s">
        <v>45</v>
      </c>
      <c r="X77" s="2">
        <v>1</v>
      </c>
      <c r="Y77" s="9">
        <v>1</v>
      </c>
      <c r="AF77" s="2">
        <v>1</v>
      </c>
      <c r="AL77" s="9">
        <v>1</v>
      </c>
      <c r="AS77" s="2" t="s">
        <v>1289</v>
      </c>
      <c r="AT77" s="2" t="s">
        <v>7</v>
      </c>
      <c r="AW77" s="2" t="s">
        <v>32</v>
      </c>
      <c r="AX77" s="2" t="s">
        <v>1290</v>
      </c>
      <c r="AZ77" s="2" t="s">
        <v>1291</v>
      </c>
      <c r="BA77" s="2" t="s">
        <v>1292</v>
      </c>
      <c r="BD77" s="2" t="s">
        <v>37</v>
      </c>
      <c r="BF77" s="2" t="s">
        <v>37</v>
      </c>
      <c r="BI77" s="2">
        <v>1</v>
      </c>
    </row>
    <row r="78" spans="1:87" s="2" customFormat="1" ht="18.600000000000001" customHeight="1">
      <c r="A78" s="2">
        <v>2016</v>
      </c>
      <c r="B78" s="2" t="s">
        <v>2</v>
      </c>
      <c r="C78" s="9" t="s">
        <v>136</v>
      </c>
      <c r="D78" s="2" t="s">
        <v>39</v>
      </c>
      <c r="E78" s="2" t="s">
        <v>974</v>
      </c>
      <c r="F78" s="2" t="s">
        <v>59</v>
      </c>
      <c r="G78" s="2" t="s">
        <v>95</v>
      </c>
      <c r="H78" s="2">
        <v>90</v>
      </c>
      <c r="I78" s="2" t="s">
        <v>7</v>
      </c>
      <c r="J78" s="2" t="s">
        <v>42</v>
      </c>
      <c r="L78" s="2" t="s">
        <v>82</v>
      </c>
      <c r="M78" s="2" t="s">
        <v>72</v>
      </c>
      <c r="N78" s="2" t="s">
        <v>137</v>
      </c>
      <c r="O78" s="2" t="s">
        <v>44</v>
      </c>
      <c r="Q78" s="2" t="s">
        <v>81</v>
      </c>
      <c r="R78" s="2" t="s">
        <v>28</v>
      </c>
      <c r="S78" s="9" t="s">
        <v>29</v>
      </c>
      <c r="X78" s="2">
        <v>1</v>
      </c>
      <c r="Y78" s="9">
        <v>1</v>
      </c>
      <c r="AF78" s="2">
        <v>1</v>
      </c>
      <c r="AL78" s="9">
        <v>1</v>
      </c>
      <c r="AS78" s="2" t="s">
        <v>975</v>
      </c>
      <c r="AT78" s="2" t="s">
        <v>1865</v>
      </c>
      <c r="AZ78" s="2" t="s">
        <v>2310</v>
      </c>
      <c r="BD78" s="2" t="s">
        <v>37</v>
      </c>
      <c r="BF78" s="2" t="s">
        <v>37</v>
      </c>
      <c r="BI78" s="2">
        <v>1</v>
      </c>
    </row>
    <row r="79" spans="1:87" s="2" customFormat="1" ht="18.600000000000001" customHeight="1">
      <c r="A79" s="2">
        <v>2010</v>
      </c>
      <c r="B79" s="2" t="s">
        <v>2</v>
      </c>
      <c r="C79" s="9" t="s">
        <v>136</v>
      </c>
      <c r="D79" s="2" t="s">
        <v>39</v>
      </c>
      <c r="E79" s="2" t="s">
        <v>401</v>
      </c>
      <c r="F79" s="2" t="s">
        <v>274</v>
      </c>
      <c r="H79" s="2">
        <v>80</v>
      </c>
      <c r="I79" s="2" t="s">
        <v>203</v>
      </c>
      <c r="J79" s="2" t="s">
        <v>8</v>
      </c>
      <c r="L79" s="2" t="s">
        <v>246</v>
      </c>
      <c r="N79" s="2" t="s">
        <v>137</v>
      </c>
      <c r="O79" s="2" t="s">
        <v>138</v>
      </c>
      <c r="Q79" s="2" t="s">
        <v>81</v>
      </c>
      <c r="R79" s="2" t="s">
        <v>11</v>
      </c>
      <c r="S79" s="2" t="s">
        <v>29</v>
      </c>
      <c r="Y79" s="2">
        <v>1</v>
      </c>
      <c r="Z79" s="2">
        <v>1</v>
      </c>
      <c r="AJ79" s="2">
        <v>1</v>
      </c>
      <c r="AT79" s="2" t="s">
        <v>136</v>
      </c>
      <c r="AW79" s="2" t="s">
        <v>1749</v>
      </c>
      <c r="BD79" s="2" t="s">
        <v>37</v>
      </c>
      <c r="BF79" s="2" t="s">
        <v>37</v>
      </c>
      <c r="BI79" s="2">
        <v>1</v>
      </c>
    </row>
    <row r="80" spans="1:87" s="2" customFormat="1" ht="18.600000000000001" customHeight="1">
      <c r="A80" s="2">
        <v>2013</v>
      </c>
      <c r="B80" s="2" t="s">
        <v>736</v>
      </c>
      <c r="C80" s="9" t="s">
        <v>136</v>
      </c>
      <c r="D80" s="2" t="s">
        <v>39</v>
      </c>
      <c r="F80" s="2" t="s">
        <v>5</v>
      </c>
      <c r="G80" s="2" t="s">
        <v>23</v>
      </c>
      <c r="I80" s="2" t="s">
        <v>61</v>
      </c>
      <c r="J80" s="2" t="s">
        <v>8</v>
      </c>
      <c r="L80" s="2" t="s">
        <v>246</v>
      </c>
      <c r="N80" s="2" t="s">
        <v>137</v>
      </c>
      <c r="O80" s="2" t="s">
        <v>138</v>
      </c>
      <c r="Q80" s="2" t="s">
        <v>2683</v>
      </c>
      <c r="R80" s="2" t="s">
        <v>11</v>
      </c>
      <c r="S80" s="2" t="s">
        <v>45</v>
      </c>
      <c r="T80" s="2">
        <v>1</v>
      </c>
      <c r="U80" s="2">
        <v>1</v>
      </c>
      <c r="V80" s="2">
        <v>1</v>
      </c>
      <c r="X80" s="2">
        <v>1</v>
      </c>
      <c r="Z80" s="2">
        <v>1</v>
      </c>
      <c r="AF80" s="2">
        <v>1</v>
      </c>
      <c r="AH80" s="2">
        <v>1</v>
      </c>
      <c r="AJ80" s="2">
        <v>1</v>
      </c>
      <c r="AT80" s="2" t="s">
        <v>1865</v>
      </c>
      <c r="AV80" s="2" t="s">
        <v>1862</v>
      </c>
      <c r="AZ80" s="2" t="s">
        <v>2842</v>
      </c>
      <c r="BD80" s="2" t="s">
        <v>16</v>
      </c>
      <c r="BE80" s="2" t="s">
        <v>1065</v>
      </c>
      <c r="BF80" s="2" t="s">
        <v>54</v>
      </c>
      <c r="BI80" s="2">
        <v>3</v>
      </c>
    </row>
    <row r="81" spans="1:105" s="2" customFormat="1" ht="18.600000000000001" customHeight="1">
      <c r="A81" s="2">
        <v>2009</v>
      </c>
      <c r="B81" s="2" t="s">
        <v>2</v>
      </c>
      <c r="C81" s="9" t="s">
        <v>136</v>
      </c>
      <c r="D81" s="2" t="s">
        <v>39</v>
      </c>
      <c r="E81" s="2" t="s">
        <v>135</v>
      </c>
      <c r="F81" s="2" t="s">
        <v>59</v>
      </c>
      <c r="G81" s="2" t="s">
        <v>60</v>
      </c>
      <c r="H81" s="2" t="s">
        <v>2260</v>
      </c>
      <c r="I81" s="2" t="s">
        <v>61</v>
      </c>
      <c r="J81" s="2" t="s">
        <v>8</v>
      </c>
      <c r="L81" s="2" t="s">
        <v>246</v>
      </c>
      <c r="N81" s="2" t="s">
        <v>137</v>
      </c>
      <c r="O81" s="2" t="s">
        <v>138</v>
      </c>
      <c r="P81" s="2" t="s">
        <v>2233</v>
      </c>
      <c r="Q81" s="2" t="s">
        <v>81</v>
      </c>
      <c r="R81" s="2" t="s">
        <v>28</v>
      </c>
      <c r="S81" s="2" t="s">
        <v>172</v>
      </c>
      <c r="T81" s="2">
        <v>1</v>
      </c>
      <c r="AD81" s="2">
        <v>1</v>
      </c>
      <c r="AL81" s="2">
        <v>1</v>
      </c>
      <c r="AS81" s="2" t="s">
        <v>1917</v>
      </c>
      <c r="AT81" s="2" t="s">
        <v>7</v>
      </c>
      <c r="AZ81" s="2" t="s">
        <v>1082</v>
      </c>
      <c r="BD81" s="2" t="s">
        <v>37</v>
      </c>
      <c r="BF81" s="2" t="s">
        <v>37</v>
      </c>
      <c r="BI81" s="2">
        <v>1</v>
      </c>
    </row>
    <row r="82" spans="1:105" s="2" customFormat="1" ht="18.600000000000001" customHeight="1">
      <c r="A82" s="2">
        <v>2013</v>
      </c>
      <c r="B82" s="2" t="s">
        <v>2</v>
      </c>
      <c r="C82" s="9" t="s">
        <v>136</v>
      </c>
      <c r="D82" s="2" t="s">
        <v>39</v>
      </c>
      <c r="E82" s="2" t="s">
        <v>153</v>
      </c>
      <c r="F82" s="2" t="s">
        <v>59</v>
      </c>
      <c r="G82" s="2" t="s">
        <v>60</v>
      </c>
      <c r="H82" s="2">
        <v>1475</v>
      </c>
      <c r="I82" s="2" t="s">
        <v>203</v>
      </c>
      <c r="J82" s="2" t="s">
        <v>42</v>
      </c>
      <c r="L82" s="2" t="s">
        <v>9</v>
      </c>
      <c r="O82" s="2" t="s">
        <v>259</v>
      </c>
      <c r="Q82" s="2" t="s">
        <v>81</v>
      </c>
      <c r="R82" s="2" t="s">
        <v>28</v>
      </c>
      <c r="S82" s="9" t="s">
        <v>29</v>
      </c>
      <c r="U82" s="2">
        <v>1</v>
      </c>
      <c r="V82" s="2">
        <v>1</v>
      </c>
      <c r="AF82" s="2">
        <v>1</v>
      </c>
      <c r="AJ82" s="2">
        <v>1</v>
      </c>
      <c r="AO82" s="2">
        <v>1</v>
      </c>
      <c r="AQ82" s="2" t="s">
        <v>1950</v>
      </c>
      <c r="AS82" s="2" t="s">
        <v>260</v>
      </c>
      <c r="AT82" s="2" t="s">
        <v>24</v>
      </c>
      <c r="AW82" s="2" t="s">
        <v>48</v>
      </c>
      <c r="BD82" s="2" t="s">
        <v>37</v>
      </c>
      <c r="BE82" s="2" t="s">
        <v>262</v>
      </c>
      <c r="BF82" s="2" t="s">
        <v>37</v>
      </c>
      <c r="BI82" s="2">
        <v>1</v>
      </c>
    </row>
    <row r="83" spans="1:105" s="2" customFormat="1" ht="18.600000000000001" customHeight="1">
      <c r="A83" s="9">
        <v>2013</v>
      </c>
      <c r="B83" s="9" t="s">
        <v>2</v>
      </c>
      <c r="C83" s="9" t="s">
        <v>136</v>
      </c>
      <c r="D83" s="9" t="s">
        <v>39</v>
      </c>
      <c r="E83" s="9" t="s">
        <v>311</v>
      </c>
      <c r="F83" s="9" t="s">
        <v>59</v>
      </c>
      <c r="G83" s="9" t="s">
        <v>60</v>
      </c>
      <c r="H83" s="9">
        <v>1410</v>
      </c>
      <c r="I83" s="9" t="s">
        <v>203</v>
      </c>
      <c r="J83" s="9" t="s">
        <v>42</v>
      </c>
      <c r="K83" s="9"/>
      <c r="L83" s="9" t="s">
        <v>9</v>
      </c>
      <c r="M83" s="9"/>
      <c r="N83" s="9"/>
      <c r="O83" s="9" t="s">
        <v>44</v>
      </c>
      <c r="P83" s="9"/>
      <c r="Q83" s="2" t="s">
        <v>81</v>
      </c>
      <c r="R83" s="9" t="s">
        <v>28</v>
      </c>
      <c r="S83" s="9" t="s">
        <v>29</v>
      </c>
      <c r="T83" s="9"/>
      <c r="U83" s="9"/>
      <c r="V83" s="9"/>
      <c r="W83" s="9"/>
      <c r="X83" s="9">
        <v>1</v>
      </c>
      <c r="Y83" s="9"/>
      <c r="Z83" s="9"/>
      <c r="AA83" s="9"/>
      <c r="AB83" s="9"/>
      <c r="AC83" s="9"/>
      <c r="AD83" s="9"/>
      <c r="AE83" s="9"/>
      <c r="AF83" s="9"/>
      <c r="AG83" s="9">
        <v>1</v>
      </c>
      <c r="AH83" s="9"/>
      <c r="AI83" s="9"/>
      <c r="AJ83" s="9"/>
      <c r="AK83" s="9"/>
      <c r="AL83" s="9"/>
      <c r="AM83" s="9"/>
      <c r="AN83" s="9"/>
      <c r="AO83" s="9"/>
      <c r="AP83" s="9"/>
      <c r="AQ83" s="9"/>
      <c r="AR83" s="9" t="s">
        <v>312</v>
      </c>
      <c r="AS83" s="9" t="s">
        <v>313</v>
      </c>
      <c r="AT83" s="9" t="s">
        <v>7</v>
      </c>
      <c r="AU83" s="9"/>
      <c r="AV83" s="9"/>
      <c r="AW83" s="9"/>
      <c r="AX83" s="9"/>
      <c r="AY83" s="9"/>
      <c r="AZ83" s="9"/>
      <c r="BA83" s="9"/>
      <c r="BB83" s="9"/>
      <c r="BC83" s="9"/>
      <c r="BD83" s="9" t="s">
        <v>37</v>
      </c>
      <c r="BE83" s="9"/>
      <c r="BF83" s="9" t="s">
        <v>37</v>
      </c>
      <c r="BG83" s="9"/>
      <c r="BH83" s="9"/>
      <c r="BI83" s="9">
        <v>1</v>
      </c>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row>
    <row r="84" spans="1:105" s="2" customFormat="1" ht="18.600000000000001" customHeight="1">
      <c r="A84" s="2">
        <v>2009</v>
      </c>
      <c r="B84" s="2" t="s">
        <v>2</v>
      </c>
      <c r="C84" s="2" t="s">
        <v>136</v>
      </c>
      <c r="D84" s="2" t="s">
        <v>39</v>
      </c>
      <c r="E84" s="2" t="s">
        <v>1482</v>
      </c>
      <c r="F84" s="2" t="s">
        <v>59</v>
      </c>
      <c r="G84" s="2" t="s">
        <v>95</v>
      </c>
      <c r="H84" s="2">
        <v>187</v>
      </c>
      <c r="I84" s="2" t="s">
        <v>24</v>
      </c>
      <c r="J84" s="2" t="s">
        <v>107</v>
      </c>
      <c r="L84" s="2" t="s">
        <v>82</v>
      </c>
      <c r="N84" s="2" t="s">
        <v>137</v>
      </c>
      <c r="O84" s="2" t="s">
        <v>138</v>
      </c>
      <c r="Q84" s="2" t="s">
        <v>81</v>
      </c>
      <c r="R84" s="2" t="s">
        <v>28</v>
      </c>
      <c r="S84" s="2" t="s">
        <v>108</v>
      </c>
      <c r="U84" s="2">
        <v>1</v>
      </c>
      <c r="V84" s="2">
        <v>1</v>
      </c>
      <c r="AF84" s="9">
        <v>1</v>
      </c>
      <c r="AT84" s="9" t="s">
        <v>7</v>
      </c>
      <c r="AZ84" s="2" t="s">
        <v>1483</v>
      </c>
      <c r="BD84" s="2" t="s">
        <v>37</v>
      </c>
      <c r="BF84" s="2" t="s">
        <v>37</v>
      </c>
      <c r="BI84" s="2">
        <v>1</v>
      </c>
    </row>
    <row r="85" spans="1:105" s="2" customFormat="1" ht="18.600000000000001" customHeight="1">
      <c r="A85" s="2">
        <v>2018</v>
      </c>
      <c r="B85" s="2" t="s">
        <v>2</v>
      </c>
      <c r="C85" s="9" t="s">
        <v>136</v>
      </c>
      <c r="D85" s="2" t="s">
        <v>39</v>
      </c>
      <c r="E85" s="2" t="s">
        <v>816</v>
      </c>
      <c r="F85" s="2" t="s">
        <v>5</v>
      </c>
      <c r="G85" s="2" t="s">
        <v>23</v>
      </c>
      <c r="I85" s="2" t="s">
        <v>7</v>
      </c>
      <c r="J85" s="2" t="s">
        <v>42</v>
      </c>
      <c r="L85" s="2" t="s">
        <v>9</v>
      </c>
      <c r="M85" s="2" t="s">
        <v>223</v>
      </c>
      <c r="O85" s="2" t="s">
        <v>332</v>
      </c>
      <c r="Q85" s="2" t="s">
        <v>81</v>
      </c>
      <c r="R85" s="2" t="s">
        <v>11</v>
      </c>
      <c r="S85" s="2" t="s">
        <v>45</v>
      </c>
      <c r="U85" s="9">
        <v>1</v>
      </c>
      <c r="W85" s="2">
        <v>1</v>
      </c>
      <c r="AI85" s="2">
        <v>1</v>
      </c>
      <c r="AS85" s="2" t="s">
        <v>1912</v>
      </c>
      <c r="AT85" s="2" t="s">
        <v>24</v>
      </c>
      <c r="AV85" s="2" t="s">
        <v>1862</v>
      </c>
      <c r="AW85" s="2" t="s">
        <v>1735</v>
      </c>
      <c r="AZ85" s="2" t="s">
        <v>817</v>
      </c>
      <c r="BB85" s="2" t="s">
        <v>14</v>
      </c>
      <c r="BD85" s="2" t="s">
        <v>54</v>
      </c>
      <c r="BF85" s="2" t="s">
        <v>37</v>
      </c>
      <c r="BI85" s="2">
        <v>2</v>
      </c>
    </row>
    <row r="86" spans="1:105" s="2" customFormat="1" ht="18.600000000000001" customHeight="1">
      <c r="A86" s="2">
        <v>2014</v>
      </c>
      <c r="B86" s="2" t="s">
        <v>2</v>
      </c>
      <c r="C86" s="9" t="s">
        <v>136</v>
      </c>
      <c r="D86" s="2" t="s">
        <v>39</v>
      </c>
      <c r="E86" s="2" t="s">
        <v>643</v>
      </c>
      <c r="F86" s="2" t="s">
        <v>59</v>
      </c>
      <c r="G86" s="2" t="s">
        <v>6</v>
      </c>
      <c r="H86" s="2">
        <v>60</v>
      </c>
      <c r="I86" s="2" t="s">
        <v>203</v>
      </c>
      <c r="J86" s="2" t="s">
        <v>8</v>
      </c>
      <c r="L86" s="2" t="s">
        <v>246</v>
      </c>
      <c r="N86" s="2" t="s">
        <v>137</v>
      </c>
      <c r="O86" s="2" t="s">
        <v>138</v>
      </c>
      <c r="Q86" s="2" t="s">
        <v>81</v>
      </c>
      <c r="R86" s="2" t="s">
        <v>28</v>
      </c>
      <c r="S86" s="2" t="s">
        <v>29</v>
      </c>
      <c r="U86" s="2">
        <v>1</v>
      </c>
      <c r="V86" s="2">
        <v>1</v>
      </c>
      <c r="AF86" s="2">
        <v>1</v>
      </c>
      <c r="AL86" s="9">
        <v>1</v>
      </c>
      <c r="AS86" s="2" t="s">
        <v>1655</v>
      </c>
      <c r="AT86" s="2" t="s">
        <v>24</v>
      </c>
      <c r="AZ86" s="2" t="s">
        <v>2843</v>
      </c>
      <c r="BD86" s="2" t="s">
        <v>37</v>
      </c>
      <c r="BF86" s="2" t="s">
        <v>37</v>
      </c>
      <c r="BI86" s="2">
        <v>1</v>
      </c>
    </row>
    <row r="87" spans="1:105" s="2" customFormat="1" ht="18.600000000000001" customHeight="1">
      <c r="A87" s="2">
        <v>2013</v>
      </c>
      <c r="B87" s="2" t="s">
        <v>2</v>
      </c>
      <c r="C87" s="9" t="s">
        <v>136</v>
      </c>
      <c r="D87" s="2" t="s">
        <v>39</v>
      </c>
      <c r="E87" s="2" t="s">
        <v>153</v>
      </c>
      <c r="F87" s="2" t="s">
        <v>59</v>
      </c>
      <c r="G87" s="2" t="s">
        <v>41</v>
      </c>
      <c r="J87" s="2" t="s">
        <v>42</v>
      </c>
      <c r="L87" s="2" t="s">
        <v>9</v>
      </c>
      <c r="M87" s="2" t="s">
        <v>154</v>
      </c>
      <c r="O87" s="2" t="s">
        <v>10</v>
      </c>
      <c r="Q87" s="2" t="s">
        <v>2689</v>
      </c>
      <c r="R87" s="2" t="s">
        <v>11</v>
      </c>
      <c r="S87" s="2" t="s">
        <v>29</v>
      </c>
      <c r="T87" s="2">
        <v>1</v>
      </c>
      <c r="U87" s="2">
        <v>1</v>
      </c>
      <c r="V87" s="2">
        <v>1</v>
      </c>
      <c r="AF87" s="9">
        <v>1</v>
      </c>
      <c r="AS87" s="2" t="s">
        <v>300</v>
      </c>
      <c r="AT87" s="2" t="s">
        <v>1865</v>
      </c>
      <c r="AU87" s="2" t="s">
        <v>2741</v>
      </c>
      <c r="AW87" s="2" t="s">
        <v>32</v>
      </c>
      <c r="AX87" s="2" t="s">
        <v>157</v>
      </c>
      <c r="AZ87" s="2" t="s">
        <v>158</v>
      </c>
      <c r="BA87" s="2" t="s">
        <v>159</v>
      </c>
      <c r="BD87" s="2" t="s">
        <v>54</v>
      </c>
      <c r="BE87" s="2" t="s">
        <v>162</v>
      </c>
      <c r="BF87" s="2" t="s">
        <v>37</v>
      </c>
      <c r="BI87" s="2">
        <v>1</v>
      </c>
    </row>
    <row r="88" spans="1:105" s="2" customFormat="1" ht="18.600000000000001" customHeight="1">
      <c r="A88" s="2">
        <v>2018</v>
      </c>
      <c r="B88" s="2" t="s">
        <v>2</v>
      </c>
      <c r="C88" s="9" t="s">
        <v>136</v>
      </c>
      <c r="D88" s="2" t="s">
        <v>39</v>
      </c>
      <c r="E88" s="2" t="s">
        <v>393</v>
      </c>
      <c r="F88" s="2" t="s">
        <v>59</v>
      </c>
      <c r="G88" s="2" t="s">
        <v>95</v>
      </c>
      <c r="H88" s="2">
        <v>150</v>
      </c>
      <c r="I88" s="2" t="s">
        <v>24</v>
      </c>
      <c r="J88" s="2" t="s">
        <v>107</v>
      </c>
      <c r="L88" s="2" t="s">
        <v>82</v>
      </c>
      <c r="M88" s="2" t="s">
        <v>72</v>
      </c>
      <c r="N88" s="2" t="s">
        <v>137</v>
      </c>
      <c r="O88" s="2" t="s">
        <v>44</v>
      </c>
      <c r="Q88" s="2" t="s">
        <v>81</v>
      </c>
      <c r="R88" s="2" t="s">
        <v>28</v>
      </c>
      <c r="S88" s="2" t="s">
        <v>45</v>
      </c>
      <c r="W88" s="2">
        <v>1</v>
      </c>
      <c r="X88" s="2">
        <v>1</v>
      </c>
      <c r="Y88" s="2">
        <v>1</v>
      </c>
      <c r="AF88" s="9">
        <v>1</v>
      </c>
      <c r="AL88" s="2">
        <v>1</v>
      </c>
      <c r="AT88" s="2" t="s">
        <v>1865</v>
      </c>
      <c r="BA88" s="2" t="s">
        <v>395</v>
      </c>
      <c r="BD88" s="2" t="s">
        <v>37</v>
      </c>
      <c r="BF88" s="2" t="s">
        <v>37</v>
      </c>
      <c r="BI88" s="2">
        <v>1</v>
      </c>
    </row>
    <row r="89" spans="1:105" s="2" customFormat="1" ht="18.600000000000001" customHeight="1">
      <c r="A89" s="9">
        <v>2018</v>
      </c>
      <c r="B89" s="9" t="s">
        <v>2</v>
      </c>
      <c r="C89" s="9" t="s">
        <v>136</v>
      </c>
      <c r="D89" s="9" t="s">
        <v>39</v>
      </c>
      <c r="E89" s="9" t="s">
        <v>393</v>
      </c>
      <c r="F89" s="9" t="s">
        <v>59</v>
      </c>
      <c r="G89" s="9" t="s">
        <v>95</v>
      </c>
      <c r="H89" s="9">
        <v>178</v>
      </c>
      <c r="I89" s="9" t="s">
        <v>24</v>
      </c>
      <c r="J89" s="9" t="s">
        <v>8</v>
      </c>
      <c r="K89" s="9"/>
      <c r="L89" s="9" t="s">
        <v>246</v>
      </c>
      <c r="M89" s="9"/>
      <c r="N89" s="9" t="s">
        <v>137</v>
      </c>
      <c r="O89" s="9" t="s">
        <v>10</v>
      </c>
      <c r="P89" s="9"/>
      <c r="Q89" s="9" t="s">
        <v>81</v>
      </c>
      <c r="R89" s="9" t="s">
        <v>11</v>
      </c>
      <c r="S89" s="9" t="s">
        <v>172</v>
      </c>
      <c r="T89" s="9">
        <v>1</v>
      </c>
      <c r="U89" s="9">
        <v>1</v>
      </c>
      <c r="V89" s="9">
        <v>1</v>
      </c>
      <c r="W89" s="9">
        <v>1</v>
      </c>
      <c r="X89" s="9"/>
      <c r="Y89" s="9"/>
      <c r="Z89" s="9"/>
      <c r="AA89" s="9"/>
      <c r="AB89" s="9"/>
      <c r="AC89" s="9"/>
      <c r="AD89" s="9"/>
      <c r="AE89" s="9">
        <v>1</v>
      </c>
      <c r="AF89" s="9">
        <v>1</v>
      </c>
      <c r="AG89" s="9"/>
      <c r="AH89" s="9"/>
      <c r="AI89" s="9">
        <v>1</v>
      </c>
      <c r="AJ89" s="9"/>
      <c r="AK89" s="9">
        <v>1</v>
      </c>
      <c r="AL89" s="9"/>
      <c r="AM89" s="9"/>
      <c r="AN89" s="9"/>
      <c r="AO89" s="9"/>
      <c r="AP89" s="9"/>
      <c r="AQ89" s="9"/>
      <c r="AR89" s="9"/>
      <c r="AS89" s="9" t="s">
        <v>1242</v>
      </c>
      <c r="AT89" s="9" t="s">
        <v>1865</v>
      </c>
      <c r="AU89" s="9"/>
      <c r="AV89" s="9"/>
      <c r="AW89" s="9" t="s">
        <v>2753</v>
      </c>
      <c r="AX89" s="9"/>
      <c r="AY89" s="9"/>
      <c r="AZ89" s="9"/>
      <c r="BA89" s="9"/>
      <c r="BB89" s="9"/>
      <c r="BC89" s="9"/>
      <c r="BD89" s="9" t="s">
        <v>37</v>
      </c>
      <c r="BE89" s="9"/>
      <c r="BF89" s="9" t="s">
        <v>37</v>
      </c>
      <c r="BG89" s="9"/>
      <c r="BH89" s="9"/>
      <c r="BI89" s="9">
        <v>1</v>
      </c>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row>
    <row r="90" spans="1:105" s="2" customFormat="1" ht="18.600000000000001" customHeight="1">
      <c r="A90" s="2">
        <v>2008</v>
      </c>
      <c r="B90" s="2" t="s">
        <v>2</v>
      </c>
      <c r="C90" s="9" t="s">
        <v>136</v>
      </c>
      <c r="D90" s="2" t="s">
        <v>39</v>
      </c>
      <c r="E90" s="2" t="s">
        <v>1573</v>
      </c>
      <c r="F90" s="2" t="s">
        <v>5</v>
      </c>
      <c r="G90" s="2" t="s">
        <v>41</v>
      </c>
      <c r="H90" s="2">
        <v>12</v>
      </c>
      <c r="I90" s="2" t="s">
        <v>7</v>
      </c>
      <c r="J90" s="2" t="s">
        <v>42</v>
      </c>
      <c r="L90" s="2" t="s">
        <v>9</v>
      </c>
      <c r="M90" s="2" t="s">
        <v>1574</v>
      </c>
      <c r="O90" s="2" t="s">
        <v>44</v>
      </c>
      <c r="Q90" s="2" t="s">
        <v>2683</v>
      </c>
      <c r="R90" s="2" t="s">
        <v>11</v>
      </c>
      <c r="S90" s="2" t="s">
        <v>172</v>
      </c>
      <c r="U90" s="2">
        <v>1</v>
      </c>
      <c r="W90" s="2">
        <v>1</v>
      </c>
      <c r="Y90" s="2">
        <v>1</v>
      </c>
      <c r="AE90" s="2">
        <v>1</v>
      </c>
      <c r="AF90" s="2">
        <v>1</v>
      </c>
      <c r="AH90" s="2">
        <v>1</v>
      </c>
      <c r="AR90" s="2" t="s">
        <v>1575</v>
      </c>
      <c r="AT90" s="2" t="s">
        <v>1848</v>
      </c>
      <c r="AW90" s="2" t="s">
        <v>1908</v>
      </c>
      <c r="BA90" s="2" t="s">
        <v>1578</v>
      </c>
      <c r="BD90" s="2" t="s">
        <v>37</v>
      </c>
      <c r="BF90" s="2" t="s">
        <v>37</v>
      </c>
      <c r="BI90" s="2">
        <v>1</v>
      </c>
    </row>
    <row r="91" spans="1:105" s="2" customFormat="1" ht="18.600000000000001" customHeight="1">
      <c r="A91" s="2">
        <v>2007</v>
      </c>
      <c r="B91" s="2" t="s">
        <v>2</v>
      </c>
      <c r="C91" s="9" t="s">
        <v>136</v>
      </c>
      <c r="D91" s="2" t="s">
        <v>39</v>
      </c>
      <c r="E91" s="2" t="s">
        <v>387</v>
      </c>
      <c r="F91" s="2" t="s">
        <v>59</v>
      </c>
      <c r="G91" s="2" t="s">
        <v>95</v>
      </c>
      <c r="H91" s="2">
        <v>120</v>
      </c>
      <c r="I91" s="2" t="s">
        <v>24</v>
      </c>
      <c r="J91" s="2" t="s">
        <v>42</v>
      </c>
      <c r="L91" s="2" t="s">
        <v>9</v>
      </c>
      <c r="M91" s="2" t="s">
        <v>43</v>
      </c>
      <c r="O91" s="2" t="s">
        <v>10</v>
      </c>
      <c r="Q91" s="2" t="s">
        <v>2689</v>
      </c>
      <c r="R91" s="2" t="s">
        <v>11</v>
      </c>
      <c r="S91" s="2" t="s">
        <v>45</v>
      </c>
      <c r="U91" s="2">
        <v>1</v>
      </c>
      <c r="V91" s="2">
        <v>1</v>
      </c>
      <c r="W91" s="2">
        <v>1</v>
      </c>
      <c r="AG91" s="2">
        <v>1</v>
      </c>
      <c r="AS91" s="2" t="s">
        <v>388</v>
      </c>
      <c r="AT91" s="2" t="s">
        <v>1865</v>
      </c>
      <c r="BA91" s="2" t="s">
        <v>389</v>
      </c>
      <c r="BD91" s="2" t="s">
        <v>37</v>
      </c>
      <c r="BF91" s="2" t="s">
        <v>37</v>
      </c>
      <c r="BI91" s="2">
        <v>1</v>
      </c>
    </row>
    <row r="92" spans="1:105" s="2" customFormat="1" ht="18.600000000000001" customHeight="1">
      <c r="A92" s="2">
        <v>2016</v>
      </c>
      <c r="B92" s="2" t="s">
        <v>2</v>
      </c>
      <c r="C92" s="9" t="s">
        <v>136</v>
      </c>
      <c r="D92" s="2" t="s">
        <v>39</v>
      </c>
      <c r="E92" s="2" t="s">
        <v>796</v>
      </c>
      <c r="F92" s="2" t="s">
        <v>22</v>
      </c>
      <c r="G92" s="2" t="s">
        <v>60</v>
      </c>
      <c r="H92" s="2">
        <v>256</v>
      </c>
      <c r="I92" s="2" t="s">
        <v>24</v>
      </c>
      <c r="J92" s="2" t="s">
        <v>42</v>
      </c>
      <c r="L92" s="2" t="s">
        <v>9</v>
      </c>
      <c r="M92" s="2" t="s">
        <v>298</v>
      </c>
      <c r="O92" s="2" t="s">
        <v>10</v>
      </c>
      <c r="Q92" s="2" t="s">
        <v>81</v>
      </c>
      <c r="R92" s="2" t="s">
        <v>11</v>
      </c>
      <c r="S92" s="2" t="s">
        <v>45</v>
      </c>
      <c r="U92" s="2">
        <v>1</v>
      </c>
      <c r="X92" s="2">
        <v>1</v>
      </c>
      <c r="AF92" s="2">
        <v>1</v>
      </c>
      <c r="AH92" s="2">
        <v>1</v>
      </c>
      <c r="AL92" s="2">
        <v>1</v>
      </c>
      <c r="AP92" s="2">
        <v>1</v>
      </c>
      <c r="AQ92" s="2" t="s">
        <v>1935</v>
      </c>
      <c r="AT92" s="2" t="s">
        <v>7</v>
      </c>
      <c r="AV92" s="2" t="s">
        <v>1862</v>
      </c>
      <c r="AX92" s="2" t="s">
        <v>799</v>
      </c>
      <c r="AZ92" s="2" t="s">
        <v>800</v>
      </c>
      <c r="BD92" s="2" t="s">
        <v>37</v>
      </c>
      <c r="BF92" s="2" t="s">
        <v>37</v>
      </c>
      <c r="BI92" s="2">
        <v>1</v>
      </c>
    </row>
    <row r="93" spans="1:105" s="2" customFormat="1" ht="18.600000000000001" customHeight="1">
      <c r="A93" s="2">
        <v>2017</v>
      </c>
      <c r="B93" s="2" t="s">
        <v>2</v>
      </c>
      <c r="C93" s="9" t="s">
        <v>136</v>
      </c>
      <c r="D93" s="2" t="s">
        <v>39</v>
      </c>
      <c r="E93" s="2" t="s">
        <v>997</v>
      </c>
      <c r="F93" s="2" t="s">
        <v>22</v>
      </c>
      <c r="G93" s="2" t="s">
        <v>339</v>
      </c>
      <c r="H93" s="2">
        <v>200</v>
      </c>
      <c r="J93" s="2" t="s">
        <v>25</v>
      </c>
      <c r="K93" s="2" t="s">
        <v>998</v>
      </c>
      <c r="L93" s="2" t="s">
        <v>27</v>
      </c>
      <c r="O93" s="2" t="s">
        <v>44</v>
      </c>
      <c r="Q93" s="2" t="s">
        <v>2683</v>
      </c>
      <c r="S93" s="2" t="s">
        <v>172</v>
      </c>
      <c r="U93" s="2">
        <v>1</v>
      </c>
      <c r="V93" s="2">
        <v>1</v>
      </c>
      <c r="X93" s="9">
        <v>1</v>
      </c>
      <c r="Y93" s="2">
        <v>1</v>
      </c>
      <c r="AF93" s="9">
        <v>1</v>
      </c>
      <c r="AM93" s="9">
        <v>1</v>
      </c>
      <c r="AS93" s="2" t="s">
        <v>1000</v>
      </c>
      <c r="AT93" s="2" t="s">
        <v>1848</v>
      </c>
      <c r="AU93" s="2" t="s">
        <v>1755</v>
      </c>
      <c r="AX93" s="2" t="s">
        <v>1001</v>
      </c>
      <c r="AZ93" s="2" t="s">
        <v>2353</v>
      </c>
      <c r="BD93" s="2" t="s">
        <v>37</v>
      </c>
      <c r="BF93" s="2" t="s">
        <v>37</v>
      </c>
      <c r="BI93" s="2">
        <v>1</v>
      </c>
    </row>
    <row r="94" spans="1:105" s="2" customFormat="1" ht="19.5" customHeight="1">
      <c r="A94" s="2">
        <v>2008</v>
      </c>
      <c r="B94" s="2" t="s">
        <v>2</v>
      </c>
      <c r="C94" s="2" t="s">
        <v>136</v>
      </c>
      <c r="D94" s="2" t="s">
        <v>39</v>
      </c>
      <c r="E94" s="2" t="s">
        <v>1276</v>
      </c>
      <c r="F94" s="2" t="s">
        <v>94</v>
      </c>
      <c r="G94" s="2" t="s">
        <v>6</v>
      </c>
      <c r="H94" s="2">
        <v>150</v>
      </c>
      <c r="J94" s="2" t="s">
        <v>8</v>
      </c>
      <c r="L94" s="2" t="s">
        <v>246</v>
      </c>
      <c r="N94" s="2" t="s">
        <v>1014</v>
      </c>
      <c r="O94" s="2" t="s">
        <v>44</v>
      </c>
      <c r="Q94" s="2" t="s">
        <v>81</v>
      </c>
      <c r="R94" s="2" t="s">
        <v>28</v>
      </c>
      <c r="S94" s="9" t="s">
        <v>29</v>
      </c>
      <c r="W94" s="2">
        <v>1</v>
      </c>
      <c r="Y94" s="2">
        <v>1</v>
      </c>
      <c r="AL94" s="2">
        <v>1</v>
      </c>
      <c r="AS94" s="2" t="s">
        <v>1277</v>
      </c>
      <c r="AT94" s="2" t="s">
        <v>1848</v>
      </c>
      <c r="AZ94" s="2" t="s">
        <v>1278</v>
      </c>
      <c r="BA94" s="2" t="s">
        <v>1279</v>
      </c>
      <c r="BD94" s="2" t="s">
        <v>37</v>
      </c>
      <c r="BF94" s="2" t="s">
        <v>37</v>
      </c>
      <c r="BI94" s="2">
        <v>1</v>
      </c>
      <c r="BZ94" s="9"/>
      <c r="CA94" s="9"/>
      <c r="CB94" s="9"/>
    </row>
    <row r="95" spans="1:105" s="2" customFormat="1" ht="18.600000000000001" customHeight="1">
      <c r="A95" s="2">
        <v>2011</v>
      </c>
      <c r="B95" s="2" t="s">
        <v>2</v>
      </c>
      <c r="C95" s="9" t="s">
        <v>136</v>
      </c>
      <c r="D95" s="2" t="s">
        <v>39</v>
      </c>
      <c r="E95" s="2" t="s">
        <v>397</v>
      </c>
      <c r="F95" s="2" t="s">
        <v>59</v>
      </c>
      <c r="G95" s="2" t="s">
        <v>95</v>
      </c>
      <c r="H95" s="2">
        <v>134</v>
      </c>
      <c r="I95" s="2" t="s">
        <v>24</v>
      </c>
      <c r="J95" s="2" t="s">
        <v>42</v>
      </c>
      <c r="L95" s="2" t="s">
        <v>9</v>
      </c>
      <c r="O95" s="2" t="s">
        <v>138</v>
      </c>
      <c r="Q95" s="2" t="s">
        <v>81</v>
      </c>
      <c r="R95" s="2" t="s">
        <v>28</v>
      </c>
      <c r="S95" s="2" t="s">
        <v>172</v>
      </c>
      <c r="U95" s="2">
        <v>1</v>
      </c>
      <c r="V95" s="2">
        <v>1</v>
      </c>
      <c r="Z95" s="2">
        <v>1</v>
      </c>
      <c r="AG95" s="2">
        <v>1</v>
      </c>
      <c r="AT95" s="2" t="s">
        <v>1865</v>
      </c>
      <c r="AZ95" s="2" t="s">
        <v>2787</v>
      </c>
      <c r="BD95" s="2" t="s">
        <v>37</v>
      </c>
      <c r="BF95" s="2" t="s">
        <v>37</v>
      </c>
      <c r="BI95" s="2">
        <v>1</v>
      </c>
      <c r="DA95" s="10"/>
    </row>
    <row r="96" spans="1:105" s="2" customFormat="1" ht="18.600000000000001" customHeight="1">
      <c r="A96" s="2">
        <v>2012</v>
      </c>
      <c r="B96" s="2" t="s">
        <v>2</v>
      </c>
      <c r="C96" s="9" t="s">
        <v>136</v>
      </c>
      <c r="D96" s="2" t="s">
        <v>39</v>
      </c>
      <c r="E96" s="2" t="s">
        <v>2162</v>
      </c>
      <c r="F96" s="2" t="s">
        <v>405</v>
      </c>
      <c r="H96" s="2">
        <v>95</v>
      </c>
      <c r="I96" s="2" t="s">
        <v>203</v>
      </c>
      <c r="J96" s="2" t="s">
        <v>8</v>
      </c>
      <c r="L96" s="2" t="s">
        <v>246</v>
      </c>
      <c r="N96" s="2" t="s">
        <v>137</v>
      </c>
      <c r="O96" s="2" t="s">
        <v>138</v>
      </c>
      <c r="Q96" s="2" t="s">
        <v>81</v>
      </c>
      <c r="R96" s="2" t="s">
        <v>28</v>
      </c>
      <c r="S96" s="2" t="s">
        <v>29</v>
      </c>
      <c r="U96" s="2">
        <v>1</v>
      </c>
      <c r="AI96" s="2">
        <v>1</v>
      </c>
      <c r="AT96" s="2" t="s">
        <v>24</v>
      </c>
      <c r="BD96" s="2" t="s">
        <v>37</v>
      </c>
      <c r="BF96" s="2" t="s">
        <v>37</v>
      </c>
      <c r="BI96" s="2">
        <v>1</v>
      </c>
    </row>
    <row r="97" spans="1:104" s="2" customFormat="1" ht="18.600000000000001" customHeight="1">
      <c r="A97" s="2">
        <v>2011</v>
      </c>
      <c r="B97" s="2" t="s">
        <v>537</v>
      </c>
      <c r="C97" s="9" t="s">
        <v>136</v>
      </c>
      <c r="D97" s="2" t="s">
        <v>39</v>
      </c>
      <c r="E97" s="2" t="s">
        <v>915</v>
      </c>
      <c r="F97" s="2" t="s">
        <v>22</v>
      </c>
      <c r="G97" s="2" t="s">
        <v>777</v>
      </c>
      <c r="H97" s="2">
        <v>400</v>
      </c>
      <c r="L97" s="2" t="s">
        <v>246</v>
      </c>
      <c r="O97" s="2" t="s">
        <v>10</v>
      </c>
      <c r="Q97" s="2" t="s">
        <v>81</v>
      </c>
      <c r="R97" s="2" t="s">
        <v>11</v>
      </c>
      <c r="S97" s="9" t="s">
        <v>29</v>
      </c>
      <c r="T97" s="2">
        <v>1</v>
      </c>
      <c r="Y97" s="2">
        <v>1</v>
      </c>
      <c r="AF97" s="2">
        <v>1</v>
      </c>
      <c r="AM97" s="9">
        <v>1</v>
      </c>
      <c r="AQ97" s="2" t="s">
        <v>25</v>
      </c>
      <c r="AR97" s="2" t="s">
        <v>916</v>
      </c>
      <c r="AS97" s="2" t="s">
        <v>908</v>
      </c>
      <c r="AT97" s="2" t="s">
        <v>1865</v>
      </c>
      <c r="AU97" s="2" t="s">
        <v>1755</v>
      </c>
      <c r="AW97" s="2" t="s">
        <v>2754</v>
      </c>
      <c r="AZ97" s="2" t="s">
        <v>919</v>
      </c>
      <c r="BB97" s="11" t="s">
        <v>921</v>
      </c>
      <c r="BC97" s="2" t="s">
        <v>2788</v>
      </c>
      <c r="BD97" s="2" t="s">
        <v>923</v>
      </c>
      <c r="BE97" s="2" t="s">
        <v>37</v>
      </c>
      <c r="BG97" s="2" t="s">
        <v>37</v>
      </c>
      <c r="BI97" s="2">
        <v>1</v>
      </c>
    </row>
    <row r="98" spans="1:104" s="2" customFormat="1" ht="18.600000000000001" customHeight="1">
      <c r="A98" s="2">
        <v>2013</v>
      </c>
      <c r="B98" s="2" t="s">
        <v>2</v>
      </c>
      <c r="C98" s="9" t="s">
        <v>136</v>
      </c>
      <c r="D98" s="2" t="s">
        <v>39</v>
      </c>
      <c r="E98" s="2" t="s">
        <v>351</v>
      </c>
      <c r="F98" s="2" t="s">
        <v>59</v>
      </c>
      <c r="G98" s="2" t="s">
        <v>95</v>
      </c>
      <c r="H98" s="2">
        <v>60</v>
      </c>
      <c r="I98" s="2" t="s">
        <v>24</v>
      </c>
      <c r="J98" s="2" t="s">
        <v>8</v>
      </c>
      <c r="L98" s="2" t="s">
        <v>181</v>
      </c>
      <c r="N98" s="2" t="s">
        <v>137</v>
      </c>
      <c r="O98" s="2" t="s">
        <v>138</v>
      </c>
      <c r="Q98" s="2" t="s">
        <v>81</v>
      </c>
      <c r="R98" s="2" t="s">
        <v>11</v>
      </c>
      <c r="S98" s="2" t="s">
        <v>172</v>
      </c>
      <c r="U98" s="2">
        <v>1</v>
      </c>
      <c r="V98" s="2">
        <v>1</v>
      </c>
      <c r="X98" s="2">
        <v>1</v>
      </c>
      <c r="AF98" s="9">
        <v>1</v>
      </c>
      <c r="AT98" s="2" t="s">
        <v>24</v>
      </c>
      <c r="AV98" s="2" t="s">
        <v>1862</v>
      </c>
      <c r="BD98" s="2" t="s">
        <v>37</v>
      </c>
      <c r="BF98" s="2" t="s">
        <v>37</v>
      </c>
      <c r="BI98" s="2">
        <v>1</v>
      </c>
    </row>
    <row r="99" spans="1:104" s="2" customFormat="1" ht="18.600000000000001" customHeight="1">
      <c r="A99" s="2">
        <v>2013</v>
      </c>
      <c r="B99" s="2" t="s">
        <v>2</v>
      </c>
      <c r="C99" s="9" t="s">
        <v>136</v>
      </c>
      <c r="D99" s="2" t="s">
        <v>39</v>
      </c>
      <c r="E99" s="2" t="s">
        <v>348</v>
      </c>
      <c r="F99" s="2" t="s">
        <v>274</v>
      </c>
      <c r="G99" s="2" t="s">
        <v>60</v>
      </c>
      <c r="H99" s="2">
        <v>100</v>
      </c>
      <c r="I99" s="2" t="s">
        <v>61</v>
      </c>
      <c r="J99" s="2" t="s">
        <v>8</v>
      </c>
      <c r="L99" s="2" t="s">
        <v>246</v>
      </c>
      <c r="N99" s="2" t="s">
        <v>137</v>
      </c>
      <c r="O99" s="2" t="s">
        <v>138</v>
      </c>
      <c r="Q99" s="2" t="s">
        <v>81</v>
      </c>
      <c r="R99" s="2" t="s">
        <v>11</v>
      </c>
      <c r="S99" s="2" t="s">
        <v>29</v>
      </c>
      <c r="T99" s="2">
        <v>1</v>
      </c>
      <c r="V99" s="2">
        <v>1</v>
      </c>
      <c r="AJ99" s="2">
        <v>1</v>
      </c>
      <c r="AP99" s="2">
        <v>1</v>
      </c>
      <c r="AQ99" s="2" t="s">
        <v>1941</v>
      </c>
      <c r="AT99" s="2" t="s">
        <v>7</v>
      </c>
      <c r="BD99" s="2" t="s">
        <v>37</v>
      </c>
      <c r="BF99" s="2" t="s">
        <v>37</v>
      </c>
      <c r="BI99" s="2">
        <v>1</v>
      </c>
      <c r="BZ99" s="9"/>
    </row>
    <row r="100" spans="1:104" s="2" customFormat="1" ht="18.600000000000001" customHeight="1">
      <c r="A100" s="2">
        <v>2015</v>
      </c>
      <c r="B100" s="2" t="s">
        <v>2</v>
      </c>
      <c r="C100" s="9" t="s">
        <v>136</v>
      </c>
      <c r="D100" s="2" t="s">
        <v>39</v>
      </c>
      <c r="E100" s="2" t="s">
        <v>1006</v>
      </c>
      <c r="F100" s="2" t="s">
        <v>59</v>
      </c>
      <c r="G100" s="2" t="s">
        <v>95</v>
      </c>
      <c r="H100" s="2">
        <v>160</v>
      </c>
      <c r="I100" s="2" t="s">
        <v>136</v>
      </c>
      <c r="J100" s="2" t="s">
        <v>8</v>
      </c>
      <c r="L100" s="2" t="s">
        <v>246</v>
      </c>
      <c r="N100" s="2" t="s">
        <v>137</v>
      </c>
      <c r="O100" s="2" t="s">
        <v>2244</v>
      </c>
      <c r="P100" s="2" t="s">
        <v>357</v>
      </c>
      <c r="Q100" s="2" t="s">
        <v>81</v>
      </c>
      <c r="R100" s="2" t="s">
        <v>11</v>
      </c>
      <c r="S100" s="2" t="s">
        <v>45</v>
      </c>
      <c r="U100" s="2">
        <v>1</v>
      </c>
      <c r="AF100" s="2">
        <v>1</v>
      </c>
      <c r="AI100" s="2">
        <v>1</v>
      </c>
      <c r="AL100" s="2">
        <v>1</v>
      </c>
      <c r="AS100" s="2" t="s">
        <v>1007</v>
      </c>
      <c r="AT100" s="2" t="s">
        <v>1865</v>
      </c>
      <c r="BD100" s="2" t="s">
        <v>37</v>
      </c>
      <c r="BF100" s="2" t="s">
        <v>37</v>
      </c>
      <c r="BI100" s="2">
        <v>1</v>
      </c>
    </row>
    <row r="101" spans="1:104" s="2" customFormat="1" ht="18.600000000000001" customHeight="1">
      <c r="A101" s="2">
        <v>2016</v>
      </c>
      <c r="B101" s="2" t="s">
        <v>2</v>
      </c>
      <c r="C101" s="9" t="s">
        <v>136</v>
      </c>
      <c r="D101" s="2" t="s">
        <v>39</v>
      </c>
      <c r="E101" s="2" t="s">
        <v>1006</v>
      </c>
      <c r="F101" s="2" t="s">
        <v>59</v>
      </c>
      <c r="G101" s="2" t="s">
        <v>95</v>
      </c>
      <c r="H101" s="2">
        <v>80</v>
      </c>
      <c r="I101" s="2" t="s">
        <v>203</v>
      </c>
      <c r="J101" s="2" t="s">
        <v>8</v>
      </c>
      <c r="L101" s="2" t="s">
        <v>246</v>
      </c>
      <c r="N101" s="2" t="s">
        <v>137</v>
      </c>
      <c r="O101" s="2" t="s">
        <v>138</v>
      </c>
      <c r="Q101" s="2" t="s">
        <v>81</v>
      </c>
      <c r="R101" s="2" t="s">
        <v>28</v>
      </c>
      <c r="S101" s="2" t="s">
        <v>29</v>
      </c>
      <c r="X101" s="2">
        <v>1</v>
      </c>
      <c r="AF101" s="2">
        <v>1</v>
      </c>
      <c r="AH101" s="2">
        <v>1</v>
      </c>
      <c r="AN101" s="2">
        <v>1</v>
      </c>
      <c r="AT101" s="2" t="s">
        <v>1865</v>
      </c>
      <c r="BD101" s="2" t="s">
        <v>37</v>
      </c>
      <c r="BF101" s="2" t="s">
        <v>37</v>
      </c>
      <c r="BI101" s="2">
        <v>1</v>
      </c>
    </row>
    <row r="102" spans="1:104" s="2" customFormat="1" ht="18.600000000000001" customHeight="1">
      <c r="A102" s="2">
        <v>2007</v>
      </c>
      <c r="B102" s="2" t="s">
        <v>2</v>
      </c>
      <c r="C102" s="9" t="s">
        <v>136</v>
      </c>
      <c r="D102" s="2" t="s">
        <v>39</v>
      </c>
      <c r="E102" s="2" t="s">
        <v>1281</v>
      </c>
      <c r="F102" s="2" t="s">
        <v>59</v>
      </c>
      <c r="G102" s="2" t="s">
        <v>95</v>
      </c>
      <c r="H102" s="2">
        <v>20</v>
      </c>
      <c r="I102" s="2" t="s">
        <v>61</v>
      </c>
      <c r="J102" s="2" t="s">
        <v>8</v>
      </c>
      <c r="L102" s="2" t="s">
        <v>246</v>
      </c>
      <c r="N102" s="2" t="s">
        <v>137</v>
      </c>
      <c r="O102" s="2" t="s">
        <v>138</v>
      </c>
      <c r="Q102" s="2" t="s">
        <v>81</v>
      </c>
      <c r="R102" s="2" t="s">
        <v>11</v>
      </c>
      <c r="S102" s="2" t="s">
        <v>29</v>
      </c>
      <c r="U102" s="2">
        <v>1</v>
      </c>
      <c r="AB102" s="2">
        <v>1</v>
      </c>
      <c r="AF102" s="9">
        <v>1</v>
      </c>
      <c r="AT102" s="2" t="s">
        <v>7</v>
      </c>
      <c r="AV102" s="2" t="s">
        <v>1862</v>
      </c>
      <c r="AZ102" s="2" t="s">
        <v>1282</v>
      </c>
      <c r="BD102" s="2" t="s">
        <v>37</v>
      </c>
      <c r="BF102" s="2" t="s">
        <v>37</v>
      </c>
      <c r="BI102" s="2">
        <v>1</v>
      </c>
    </row>
    <row r="103" spans="1:104" s="2" customFormat="1" ht="18.600000000000001" customHeight="1">
      <c r="A103" s="2">
        <v>2007</v>
      </c>
      <c r="B103" s="2" t="s">
        <v>230</v>
      </c>
      <c r="C103" s="9" t="s">
        <v>136</v>
      </c>
      <c r="D103" s="2" t="s">
        <v>39</v>
      </c>
      <c r="F103" s="2" t="s">
        <v>59</v>
      </c>
      <c r="G103" s="2" t="s">
        <v>41</v>
      </c>
      <c r="I103" s="2" t="s">
        <v>24</v>
      </c>
      <c r="J103" s="2" t="s">
        <v>8</v>
      </c>
      <c r="L103" s="2" t="s">
        <v>181</v>
      </c>
      <c r="N103" s="2" t="s">
        <v>708</v>
      </c>
      <c r="O103" s="2" t="s">
        <v>138</v>
      </c>
      <c r="Q103" s="2" t="s">
        <v>2683</v>
      </c>
      <c r="R103" s="2" t="s">
        <v>11</v>
      </c>
      <c r="S103" s="2" t="s">
        <v>172</v>
      </c>
      <c r="U103" s="2">
        <v>1</v>
      </c>
      <c r="V103" s="2">
        <v>1</v>
      </c>
      <c r="AF103" s="2">
        <v>1</v>
      </c>
      <c r="AJ103" s="2">
        <v>1</v>
      </c>
      <c r="AT103" s="2" t="s">
        <v>24</v>
      </c>
      <c r="AW103" s="2" t="s">
        <v>1041</v>
      </c>
      <c r="AZ103" s="2" t="s">
        <v>1042</v>
      </c>
      <c r="BD103" s="2" t="s">
        <v>37</v>
      </c>
      <c r="BF103" s="2" t="s">
        <v>37</v>
      </c>
      <c r="BI103" s="2">
        <v>1</v>
      </c>
    </row>
    <row r="104" spans="1:104" s="2" customFormat="1" ht="18.600000000000001" customHeight="1">
      <c r="A104" s="9">
        <v>2013</v>
      </c>
      <c r="B104" s="9" t="s">
        <v>2</v>
      </c>
      <c r="C104" s="2" t="s">
        <v>136</v>
      </c>
      <c r="D104" s="9" t="s">
        <v>39</v>
      </c>
      <c r="E104" s="9"/>
      <c r="F104" s="9" t="s">
        <v>59</v>
      </c>
      <c r="G104" s="9" t="s">
        <v>95</v>
      </c>
      <c r="H104" s="9" t="s">
        <v>2260</v>
      </c>
      <c r="I104" s="9" t="s">
        <v>24</v>
      </c>
      <c r="J104" s="9" t="s">
        <v>107</v>
      </c>
      <c r="K104" s="9"/>
      <c r="L104" s="9" t="s">
        <v>82</v>
      </c>
      <c r="M104" s="9" t="s">
        <v>1406</v>
      </c>
      <c r="N104" s="9" t="s">
        <v>137</v>
      </c>
      <c r="O104" s="9" t="s">
        <v>44</v>
      </c>
      <c r="P104" s="9" t="s">
        <v>2233</v>
      </c>
      <c r="Q104" s="9" t="s">
        <v>81</v>
      </c>
      <c r="R104" s="9" t="s">
        <v>28</v>
      </c>
      <c r="S104" s="9" t="s">
        <v>45</v>
      </c>
      <c r="T104" s="9"/>
      <c r="U104" s="9"/>
      <c r="V104" s="9"/>
      <c r="W104" s="9"/>
      <c r="X104" s="9">
        <v>1</v>
      </c>
      <c r="Y104" s="9"/>
      <c r="Z104" s="9"/>
      <c r="AA104" s="9"/>
      <c r="AB104" s="9"/>
      <c r="AC104" s="9"/>
      <c r="AD104" s="9"/>
      <c r="AE104" s="2">
        <v>1</v>
      </c>
      <c r="AF104" s="9">
        <v>1</v>
      </c>
      <c r="AI104" s="9">
        <v>1</v>
      </c>
      <c r="AJ104" s="9"/>
      <c r="AK104" s="9"/>
      <c r="AL104" s="9"/>
      <c r="AM104" s="9"/>
      <c r="AN104" s="9"/>
      <c r="AO104" s="9"/>
      <c r="AP104" s="9"/>
      <c r="AQ104" s="9"/>
      <c r="AR104" s="9"/>
      <c r="AS104" s="9"/>
      <c r="AT104" s="9" t="s">
        <v>1865</v>
      </c>
      <c r="AU104" s="9"/>
      <c r="AV104" s="9"/>
      <c r="AW104" s="9"/>
      <c r="AX104" s="9"/>
      <c r="AY104" s="9"/>
      <c r="AZ104" s="9" t="s">
        <v>1408</v>
      </c>
      <c r="BA104" s="9"/>
      <c r="BB104" s="9"/>
      <c r="BC104" s="9"/>
      <c r="BD104" s="9" t="s">
        <v>37</v>
      </c>
      <c r="BE104" s="9"/>
      <c r="BF104" s="9" t="s">
        <v>37</v>
      </c>
      <c r="BG104" s="9"/>
      <c r="BH104" s="9"/>
      <c r="BI104" s="9">
        <v>1</v>
      </c>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row>
    <row r="105" spans="1:104" s="2" customFormat="1" ht="18.600000000000001" customHeight="1">
      <c r="A105" s="2">
        <v>2003</v>
      </c>
      <c r="B105" s="2" t="s">
        <v>2</v>
      </c>
      <c r="C105" s="9" t="s">
        <v>136</v>
      </c>
      <c r="D105" s="2" t="s">
        <v>39</v>
      </c>
      <c r="E105" s="2" t="s">
        <v>40</v>
      </c>
      <c r="F105" s="2" t="s">
        <v>22</v>
      </c>
      <c r="G105" s="2" t="s">
        <v>41</v>
      </c>
      <c r="J105" s="2" t="s">
        <v>42</v>
      </c>
      <c r="L105" s="2" t="s">
        <v>9</v>
      </c>
      <c r="M105" s="2" t="s">
        <v>43</v>
      </c>
      <c r="O105" s="2" t="s">
        <v>44</v>
      </c>
      <c r="Q105" s="2" t="s">
        <v>81</v>
      </c>
      <c r="R105" s="2" t="s">
        <v>28</v>
      </c>
      <c r="S105" s="2" t="s">
        <v>45</v>
      </c>
      <c r="T105" s="2">
        <v>1</v>
      </c>
      <c r="V105" s="2">
        <v>1</v>
      </c>
      <c r="Y105" s="2">
        <v>1</v>
      </c>
      <c r="AF105" s="9">
        <v>1</v>
      </c>
      <c r="AT105" s="2" t="s">
        <v>1848</v>
      </c>
      <c r="AX105" s="2" t="s">
        <v>49</v>
      </c>
      <c r="AZ105" s="2" t="s">
        <v>2789</v>
      </c>
      <c r="BB105" s="2" t="s">
        <v>51</v>
      </c>
      <c r="BD105" s="2" t="s">
        <v>54</v>
      </c>
      <c r="BF105" s="2" t="s">
        <v>37</v>
      </c>
      <c r="BI105" s="2">
        <v>2</v>
      </c>
    </row>
    <row r="106" spans="1:104" s="2" customFormat="1" ht="18.600000000000001" customHeight="1">
      <c r="A106" s="9">
        <v>2011</v>
      </c>
      <c r="B106" s="9" t="s">
        <v>2</v>
      </c>
      <c r="C106" s="9" t="s">
        <v>136</v>
      </c>
      <c r="D106" s="9" t="s">
        <v>39</v>
      </c>
      <c r="E106" s="9" t="s">
        <v>106</v>
      </c>
      <c r="F106" s="9" t="s">
        <v>59</v>
      </c>
      <c r="G106" s="9" t="s">
        <v>95</v>
      </c>
      <c r="H106" s="9">
        <v>300</v>
      </c>
      <c r="I106" s="9"/>
      <c r="J106" s="9" t="s">
        <v>107</v>
      </c>
      <c r="K106" s="9"/>
      <c r="L106" s="9" t="s">
        <v>82</v>
      </c>
      <c r="M106" s="9"/>
      <c r="N106" s="9"/>
      <c r="O106" s="9" t="s">
        <v>44</v>
      </c>
      <c r="P106" s="9"/>
      <c r="Q106" s="2" t="s">
        <v>81</v>
      </c>
      <c r="R106" s="9" t="s">
        <v>28</v>
      </c>
      <c r="S106" s="9" t="s">
        <v>108</v>
      </c>
      <c r="T106" s="9"/>
      <c r="U106" s="9"/>
      <c r="V106" s="9"/>
      <c r="W106" s="9"/>
      <c r="X106" s="9">
        <v>1</v>
      </c>
      <c r="Y106" s="9">
        <v>1</v>
      </c>
      <c r="Z106" s="9"/>
      <c r="AA106" s="9"/>
      <c r="AB106" s="9"/>
      <c r="AC106" s="9"/>
      <c r="AD106" s="9"/>
      <c r="AE106" s="9"/>
      <c r="AF106" s="9"/>
      <c r="AG106" s="9"/>
      <c r="AH106" s="9"/>
      <c r="AI106" s="9"/>
      <c r="AJ106" s="9">
        <v>1</v>
      </c>
      <c r="AK106" s="9"/>
      <c r="AL106" s="9"/>
      <c r="AM106" s="9"/>
      <c r="AN106" s="9"/>
      <c r="AO106" s="9"/>
      <c r="AP106" s="9"/>
      <c r="AQ106" s="9"/>
      <c r="AR106" s="9"/>
      <c r="AS106" s="9" t="s">
        <v>111</v>
      </c>
      <c r="AT106" s="9" t="s">
        <v>1865</v>
      </c>
      <c r="AU106" s="9" t="s">
        <v>2738</v>
      </c>
      <c r="AV106" s="9"/>
      <c r="AW106" s="9"/>
      <c r="AX106" s="9"/>
      <c r="AY106" s="9"/>
      <c r="AZ106" s="9"/>
      <c r="BA106" s="9"/>
      <c r="BB106" s="9"/>
      <c r="BC106" s="9"/>
      <c r="BD106" s="9" t="s">
        <v>37</v>
      </c>
      <c r="BE106" s="9"/>
      <c r="BF106" s="9" t="s">
        <v>37</v>
      </c>
      <c r="BG106" s="9"/>
      <c r="BH106" s="9"/>
      <c r="BI106" s="9">
        <v>1</v>
      </c>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s="2" customFormat="1" ht="18.600000000000001" customHeight="1">
      <c r="A107" s="2">
        <v>2013</v>
      </c>
      <c r="B107" s="2" t="s">
        <v>2</v>
      </c>
      <c r="C107" s="9" t="s">
        <v>136</v>
      </c>
      <c r="D107" s="2" t="s">
        <v>39</v>
      </c>
      <c r="E107" s="2" t="s">
        <v>409</v>
      </c>
      <c r="F107" s="2" t="s">
        <v>22</v>
      </c>
      <c r="G107" s="2" t="s">
        <v>6</v>
      </c>
      <c r="H107" s="2">
        <v>144</v>
      </c>
      <c r="I107" s="2" t="s">
        <v>7</v>
      </c>
      <c r="J107" s="2" t="s">
        <v>8</v>
      </c>
      <c r="L107" s="2" t="s">
        <v>181</v>
      </c>
      <c r="N107" s="2" t="s">
        <v>410</v>
      </c>
      <c r="O107" s="2" t="s">
        <v>138</v>
      </c>
      <c r="Q107" s="2" t="s">
        <v>2691</v>
      </c>
      <c r="R107" s="2" t="s">
        <v>28</v>
      </c>
      <c r="S107" s="2" t="s">
        <v>172</v>
      </c>
      <c r="T107" s="2">
        <v>1</v>
      </c>
      <c r="X107" s="2">
        <v>1</v>
      </c>
      <c r="AG107" s="2">
        <v>1</v>
      </c>
      <c r="AS107" s="2" t="s">
        <v>412</v>
      </c>
      <c r="AT107" s="2" t="s">
        <v>1864</v>
      </c>
      <c r="AZ107" s="2" t="s">
        <v>2367</v>
      </c>
      <c r="BA107" s="2" t="s">
        <v>2368</v>
      </c>
      <c r="BB107" s="2" t="s">
        <v>14</v>
      </c>
      <c r="BD107" s="2" t="s">
        <v>37</v>
      </c>
      <c r="BF107" s="2" t="s">
        <v>37</v>
      </c>
      <c r="BI107" s="2">
        <v>1</v>
      </c>
    </row>
    <row r="108" spans="1:104" s="2" customFormat="1" ht="18.600000000000001" customHeight="1">
      <c r="A108" s="2">
        <v>2012</v>
      </c>
      <c r="B108" s="2" t="s">
        <v>2</v>
      </c>
      <c r="C108" s="9" t="s">
        <v>136</v>
      </c>
      <c r="D108" s="2" t="s">
        <v>39</v>
      </c>
      <c r="E108" s="2" t="s">
        <v>707</v>
      </c>
      <c r="F108" s="2" t="s">
        <v>59</v>
      </c>
      <c r="G108" s="2" t="s">
        <v>95</v>
      </c>
      <c r="H108" s="2">
        <v>120</v>
      </c>
      <c r="I108" s="2" t="s">
        <v>24</v>
      </c>
      <c r="J108" s="2" t="s">
        <v>107</v>
      </c>
      <c r="L108" s="2" t="s">
        <v>27</v>
      </c>
      <c r="M108" s="2" t="s">
        <v>97</v>
      </c>
      <c r="N108" s="2" t="s">
        <v>708</v>
      </c>
      <c r="O108" s="2" t="s">
        <v>44</v>
      </c>
      <c r="R108" s="2" t="s">
        <v>28</v>
      </c>
      <c r="S108" s="9" t="s">
        <v>29</v>
      </c>
      <c r="X108" s="2">
        <v>1</v>
      </c>
      <c r="Y108" s="2">
        <v>1</v>
      </c>
      <c r="AF108" s="2">
        <v>1</v>
      </c>
      <c r="AM108" s="9">
        <v>1</v>
      </c>
      <c r="AT108" s="2" t="s">
        <v>61</v>
      </c>
      <c r="AU108" s="2" t="s">
        <v>2721</v>
      </c>
      <c r="BD108" s="2" t="s">
        <v>37</v>
      </c>
      <c r="BF108" s="2" t="s">
        <v>37</v>
      </c>
      <c r="BI108" s="2">
        <v>1</v>
      </c>
    </row>
    <row r="109" spans="1:104" s="2" customFormat="1" ht="18.600000000000001" customHeight="1">
      <c r="A109" s="2">
        <v>2018</v>
      </c>
      <c r="B109" s="2" t="s">
        <v>2</v>
      </c>
      <c r="C109" s="9" t="s">
        <v>136</v>
      </c>
      <c r="D109" s="2" t="s">
        <v>39</v>
      </c>
      <c r="E109" s="2" t="s">
        <v>637</v>
      </c>
      <c r="F109" s="2" t="s">
        <v>59</v>
      </c>
      <c r="G109" s="2" t="s">
        <v>95</v>
      </c>
      <c r="H109" s="2" t="s">
        <v>638</v>
      </c>
      <c r="I109" s="2" t="s">
        <v>136</v>
      </c>
      <c r="J109" s="2" t="s">
        <v>42</v>
      </c>
      <c r="L109" s="2" t="s">
        <v>82</v>
      </c>
      <c r="M109" s="2" t="s">
        <v>72</v>
      </c>
      <c r="O109" s="2" t="s">
        <v>44</v>
      </c>
      <c r="Q109" s="2" t="s">
        <v>81</v>
      </c>
      <c r="R109" s="2" t="s">
        <v>11</v>
      </c>
      <c r="S109" s="2" t="s">
        <v>45</v>
      </c>
      <c r="U109" s="2">
        <v>1</v>
      </c>
      <c r="V109" s="2">
        <v>1</v>
      </c>
      <c r="X109" s="2">
        <v>1</v>
      </c>
      <c r="AD109" s="2">
        <v>1</v>
      </c>
      <c r="AE109" s="2">
        <v>0</v>
      </c>
      <c r="AF109" s="9">
        <v>1</v>
      </c>
      <c r="AT109" s="2" t="s">
        <v>1865</v>
      </c>
      <c r="AZ109" s="2" t="s">
        <v>639</v>
      </c>
      <c r="BD109" s="2" t="s">
        <v>37</v>
      </c>
      <c r="BF109" s="2" t="s">
        <v>37</v>
      </c>
      <c r="BI109" s="2">
        <v>1</v>
      </c>
    </row>
    <row r="110" spans="1:104" s="2" customFormat="1" ht="18.600000000000001" customHeight="1">
      <c r="A110" s="2">
        <v>2011</v>
      </c>
      <c r="B110" s="2" t="s">
        <v>2</v>
      </c>
      <c r="C110" s="9" t="s">
        <v>136</v>
      </c>
      <c r="D110" s="2" t="s">
        <v>39</v>
      </c>
      <c r="E110" s="2" t="s">
        <v>115</v>
      </c>
      <c r="F110" s="2" t="s">
        <v>59</v>
      </c>
      <c r="G110" s="2" t="s">
        <v>6</v>
      </c>
      <c r="H110" s="2">
        <v>400</v>
      </c>
      <c r="I110" s="2" t="s">
        <v>7</v>
      </c>
      <c r="J110" s="2" t="s">
        <v>663</v>
      </c>
      <c r="K110" s="2" t="s">
        <v>664</v>
      </c>
      <c r="L110" s="2" t="s">
        <v>9</v>
      </c>
      <c r="M110" s="2" t="s">
        <v>204</v>
      </c>
      <c r="N110" s="2" t="s">
        <v>357</v>
      </c>
      <c r="O110" s="2" t="s">
        <v>2248</v>
      </c>
      <c r="P110" s="2" t="s">
        <v>2233</v>
      </c>
      <c r="Q110" s="2" t="s">
        <v>81</v>
      </c>
      <c r="R110" s="2" t="s">
        <v>28</v>
      </c>
      <c r="S110" s="2" t="s">
        <v>29</v>
      </c>
      <c r="Y110" s="2">
        <v>1</v>
      </c>
      <c r="AB110" s="2">
        <v>1</v>
      </c>
      <c r="AF110" s="9">
        <v>1</v>
      </c>
      <c r="AN110" s="2">
        <v>1</v>
      </c>
      <c r="AT110" s="2" t="s">
        <v>24</v>
      </c>
      <c r="AW110" s="2" t="s">
        <v>2763</v>
      </c>
      <c r="AZ110" s="2" t="s">
        <v>666</v>
      </c>
      <c r="BA110" s="2" t="s">
        <v>667</v>
      </c>
      <c r="BD110" s="2" t="s">
        <v>37</v>
      </c>
      <c r="BF110" s="2" t="s">
        <v>37</v>
      </c>
      <c r="BI110" s="2">
        <v>1</v>
      </c>
      <c r="BZ110" s="10"/>
    </row>
    <row r="111" spans="1:104" s="2" customFormat="1" ht="18.600000000000001" customHeight="1">
      <c r="A111" s="2">
        <v>2012</v>
      </c>
      <c r="B111" s="2" t="s">
        <v>2</v>
      </c>
      <c r="C111" s="9" t="s">
        <v>136</v>
      </c>
      <c r="D111" s="2" t="s">
        <v>39</v>
      </c>
      <c r="E111" s="2" t="s">
        <v>987</v>
      </c>
      <c r="F111" s="2" t="s">
        <v>22</v>
      </c>
      <c r="G111" s="2" t="s">
        <v>339</v>
      </c>
      <c r="H111" s="2">
        <v>500</v>
      </c>
      <c r="I111" s="2" t="s">
        <v>24</v>
      </c>
      <c r="J111" s="2" t="s">
        <v>81</v>
      </c>
      <c r="K111" s="2" t="s">
        <v>988</v>
      </c>
      <c r="L111" s="2" t="s">
        <v>116</v>
      </c>
      <c r="O111" s="2" t="s">
        <v>44</v>
      </c>
      <c r="Q111" s="2" t="s">
        <v>81</v>
      </c>
      <c r="R111" s="2" t="s">
        <v>28</v>
      </c>
      <c r="S111" s="9" t="s">
        <v>29</v>
      </c>
      <c r="Y111" s="2">
        <v>1</v>
      </c>
      <c r="AE111" s="10"/>
      <c r="AF111" s="10"/>
      <c r="AG111" s="10"/>
      <c r="AH111" s="10"/>
      <c r="AL111" s="2">
        <v>1</v>
      </c>
      <c r="AT111" s="2" t="s">
        <v>7</v>
      </c>
      <c r="AX111" s="2" t="s">
        <v>990</v>
      </c>
      <c r="AZ111" s="2" t="s">
        <v>991</v>
      </c>
      <c r="BA111" s="2" t="s">
        <v>992</v>
      </c>
      <c r="BD111" s="2" t="s">
        <v>37</v>
      </c>
      <c r="BF111" s="2" t="s">
        <v>37</v>
      </c>
      <c r="BI111" s="2">
        <v>1</v>
      </c>
    </row>
    <row r="112" spans="1:104" s="2" customFormat="1" ht="18.600000000000001" customHeight="1">
      <c r="A112" s="2">
        <v>2009</v>
      </c>
      <c r="B112" s="2" t="s">
        <v>2</v>
      </c>
      <c r="C112" s="9" t="s">
        <v>136</v>
      </c>
      <c r="D112" s="2" t="s">
        <v>39</v>
      </c>
      <c r="E112" s="2" t="s">
        <v>624</v>
      </c>
      <c r="F112" s="2" t="s">
        <v>59</v>
      </c>
      <c r="G112" s="2" t="s">
        <v>95</v>
      </c>
      <c r="H112" s="2">
        <v>100</v>
      </c>
      <c r="I112" s="2" t="s">
        <v>24</v>
      </c>
      <c r="J112" s="2" t="s">
        <v>42</v>
      </c>
      <c r="L112" s="2" t="s">
        <v>9</v>
      </c>
      <c r="M112" s="2" t="s">
        <v>72</v>
      </c>
      <c r="O112" s="2" t="s">
        <v>44</v>
      </c>
      <c r="Q112" s="2" t="s">
        <v>81</v>
      </c>
      <c r="R112" s="2" t="s">
        <v>28</v>
      </c>
      <c r="S112" s="2" t="s">
        <v>45</v>
      </c>
      <c r="X112" s="2">
        <v>1</v>
      </c>
      <c r="Y112" s="2">
        <v>1</v>
      </c>
      <c r="AE112" s="2">
        <v>1</v>
      </c>
      <c r="AF112" s="9">
        <v>1</v>
      </c>
      <c r="AK112" s="2">
        <v>1</v>
      </c>
      <c r="AS112" s="2" t="s">
        <v>626</v>
      </c>
      <c r="AT112" s="2" t="s">
        <v>1848</v>
      </c>
      <c r="AU112" s="2" t="s">
        <v>2721</v>
      </c>
      <c r="AZ112" s="2" t="s">
        <v>627</v>
      </c>
      <c r="BA112" s="2" t="s">
        <v>2790</v>
      </c>
      <c r="BD112" s="2" t="s">
        <v>37</v>
      </c>
      <c r="BF112" s="2" t="s">
        <v>37</v>
      </c>
      <c r="BI112" s="2">
        <v>1</v>
      </c>
    </row>
    <row r="113" spans="1:103" s="2" customFormat="1" ht="18.600000000000001" customHeight="1">
      <c r="A113" s="2">
        <v>2019</v>
      </c>
      <c r="B113" s="2" t="s">
        <v>736</v>
      </c>
      <c r="C113" s="9" t="s">
        <v>136</v>
      </c>
      <c r="D113" s="2" t="s">
        <v>39</v>
      </c>
      <c r="E113" s="2" t="s">
        <v>1650</v>
      </c>
      <c r="F113" s="2" t="s">
        <v>59</v>
      </c>
      <c r="G113" s="2" t="s">
        <v>339</v>
      </c>
      <c r="H113" s="2">
        <v>50</v>
      </c>
      <c r="I113" s="2" t="s">
        <v>7</v>
      </c>
      <c r="J113" s="2" t="s">
        <v>107</v>
      </c>
      <c r="L113" s="2" t="s">
        <v>82</v>
      </c>
      <c r="M113" s="2" t="s">
        <v>72</v>
      </c>
      <c r="N113" s="2" t="s">
        <v>137</v>
      </c>
      <c r="O113" s="2" t="s">
        <v>44</v>
      </c>
      <c r="Q113" s="2" t="s">
        <v>2683</v>
      </c>
      <c r="R113" s="2" t="s">
        <v>28</v>
      </c>
      <c r="S113" s="2" t="s">
        <v>172</v>
      </c>
      <c r="X113" s="2">
        <v>1</v>
      </c>
      <c r="Y113" s="2">
        <v>1</v>
      </c>
      <c r="AF113" s="9">
        <v>1</v>
      </c>
      <c r="AM113" s="2">
        <v>1</v>
      </c>
      <c r="AS113" s="2" t="s">
        <v>1652</v>
      </c>
      <c r="AT113" s="2" t="s">
        <v>1865</v>
      </c>
      <c r="AZ113" s="2" t="s">
        <v>1653</v>
      </c>
      <c r="BD113" s="2" t="s">
        <v>16</v>
      </c>
      <c r="BE113" s="2" t="s">
        <v>1654</v>
      </c>
      <c r="BF113" s="2" t="s">
        <v>16</v>
      </c>
      <c r="BI113" s="2">
        <v>3</v>
      </c>
    </row>
    <row r="114" spans="1:103" s="2" customFormat="1" ht="18.600000000000001" customHeight="1">
      <c r="A114" s="2">
        <v>2019</v>
      </c>
      <c r="B114" s="2" t="s">
        <v>2</v>
      </c>
      <c r="C114" s="2" t="s">
        <v>136</v>
      </c>
      <c r="D114" s="2" t="s">
        <v>39</v>
      </c>
      <c r="E114" s="2" t="s">
        <v>115</v>
      </c>
      <c r="F114" s="2" t="s">
        <v>59</v>
      </c>
      <c r="G114" s="2" t="s">
        <v>6</v>
      </c>
      <c r="H114" s="2">
        <v>240</v>
      </c>
      <c r="J114" s="2" t="s">
        <v>81</v>
      </c>
      <c r="L114" s="2" t="s">
        <v>116</v>
      </c>
      <c r="O114" s="2" t="s">
        <v>44</v>
      </c>
      <c r="Q114" s="2" t="s">
        <v>81</v>
      </c>
      <c r="R114" s="2" t="s">
        <v>28</v>
      </c>
      <c r="S114" s="2" t="s">
        <v>29</v>
      </c>
      <c r="Y114" s="2">
        <v>1</v>
      </c>
      <c r="AL114" s="2">
        <v>1</v>
      </c>
      <c r="AS114" s="2" t="s">
        <v>118</v>
      </c>
      <c r="AT114" s="2" t="s">
        <v>1865</v>
      </c>
      <c r="BD114" s="2" t="s">
        <v>16</v>
      </c>
      <c r="BF114" s="2" t="s">
        <v>16</v>
      </c>
      <c r="BI114" s="2">
        <v>3</v>
      </c>
    </row>
    <row r="115" spans="1:103" s="2" customFormat="1" ht="18.600000000000001" customHeight="1">
      <c r="A115" s="2">
        <v>2004</v>
      </c>
      <c r="B115" s="2" t="s">
        <v>2</v>
      </c>
      <c r="C115" s="9" t="s">
        <v>136</v>
      </c>
      <c r="D115" s="2" t="s">
        <v>39</v>
      </c>
      <c r="E115" s="2" t="s">
        <v>1276</v>
      </c>
      <c r="F115" s="2" t="s">
        <v>59</v>
      </c>
      <c r="G115" s="2" t="s">
        <v>6</v>
      </c>
      <c r="H115" s="2">
        <v>11</v>
      </c>
      <c r="I115" s="2" t="s">
        <v>61</v>
      </c>
      <c r="J115" s="2" t="s">
        <v>8</v>
      </c>
      <c r="L115" s="2" t="s">
        <v>246</v>
      </c>
      <c r="N115" s="2" t="s">
        <v>1283</v>
      </c>
      <c r="O115" s="2" t="s">
        <v>10</v>
      </c>
      <c r="Q115" s="2" t="s">
        <v>81</v>
      </c>
      <c r="R115" s="2" t="s">
        <v>11</v>
      </c>
      <c r="S115" s="2" t="s">
        <v>29</v>
      </c>
      <c r="T115" s="2">
        <v>1</v>
      </c>
      <c r="U115" s="2">
        <v>1</v>
      </c>
      <c r="AL115" s="2">
        <v>1</v>
      </c>
      <c r="AT115" s="2" t="s">
        <v>24</v>
      </c>
      <c r="BA115" s="2" t="s">
        <v>2791</v>
      </c>
      <c r="BD115" s="2" t="s">
        <v>37</v>
      </c>
      <c r="BF115" s="2" t="s">
        <v>37</v>
      </c>
      <c r="BI115" s="2">
        <v>1</v>
      </c>
    </row>
    <row r="116" spans="1:103" s="2" customFormat="1" ht="18.600000000000001" customHeight="1">
      <c r="A116" s="2">
        <v>2005</v>
      </c>
      <c r="B116" s="2" t="s">
        <v>2</v>
      </c>
      <c r="C116" s="9" t="s">
        <v>136</v>
      </c>
      <c r="D116" s="2" t="s">
        <v>39</v>
      </c>
      <c r="E116" s="2" t="s">
        <v>853</v>
      </c>
      <c r="F116" s="2" t="s">
        <v>59</v>
      </c>
      <c r="I116" s="2" t="s">
        <v>61</v>
      </c>
      <c r="J116" s="2" t="s">
        <v>42</v>
      </c>
      <c r="L116" s="2" t="s">
        <v>9</v>
      </c>
      <c r="O116" s="2" t="s">
        <v>10</v>
      </c>
      <c r="Q116" s="2" t="s">
        <v>2683</v>
      </c>
      <c r="R116" s="2" t="s">
        <v>11</v>
      </c>
      <c r="S116" s="2" t="s">
        <v>29</v>
      </c>
      <c r="U116" s="2">
        <v>1</v>
      </c>
      <c r="V116" s="2">
        <v>1</v>
      </c>
      <c r="AF116" s="9">
        <v>1</v>
      </c>
      <c r="AT116" s="2" t="s">
        <v>1865</v>
      </c>
      <c r="AZ116" s="2" t="s">
        <v>855</v>
      </c>
      <c r="BD116" s="2" t="s">
        <v>54</v>
      </c>
      <c r="BF116" s="2" t="s">
        <v>54</v>
      </c>
      <c r="BI116" s="2">
        <v>3</v>
      </c>
      <c r="CA116" s="9"/>
      <c r="CB116" s="9"/>
    </row>
    <row r="117" spans="1:103" s="2" customFormat="1" ht="18.600000000000001" customHeight="1">
      <c r="A117" s="2">
        <v>2013</v>
      </c>
      <c r="B117" s="2" t="s">
        <v>2</v>
      </c>
      <c r="C117" s="9" t="s">
        <v>136</v>
      </c>
      <c r="D117" s="2" t="s">
        <v>39</v>
      </c>
      <c r="E117" s="2" t="s">
        <v>1360</v>
      </c>
      <c r="F117" s="2" t="s">
        <v>59</v>
      </c>
      <c r="G117" s="2" t="s">
        <v>60</v>
      </c>
      <c r="H117" s="2">
        <v>90</v>
      </c>
      <c r="I117" s="2" t="s">
        <v>61</v>
      </c>
      <c r="J117" s="2" t="s">
        <v>42</v>
      </c>
      <c r="L117" s="2" t="s">
        <v>9</v>
      </c>
      <c r="M117" s="2" t="s">
        <v>223</v>
      </c>
      <c r="O117" s="2" t="s">
        <v>259</v>
      </c>
      <c r="Q117" s="2" t="s">
        <v>81</v>
      </c>
      <c r="R117" s="2" t="s">
        <v>11</v>
      </c>
      <c r="S117" s="2" t="s">
        <v>29</v>
      </c>
      <c r="U117" s="2">
        <v>1</v>
      </c>
      <c r="V117" s="2">
        <v>1</v>
      </c>
      <c r="AF117" s="2">
        <v>1</v>
      </c>
      <c r="AH117" s="2">
        <v>1</v>
      </c>
      <c r="AJ117" s="2">
        <v>1</v>
      </c>
      <c r="AO117" s="2">
        <v>1</v>
      </c>
      <c r="AQ117" s="2" t="s">
        <v>127</v>
      </c>
      <c r="AS117" s="2" t="s">
        <v>1361</v>
      </c>
      <c r="AT117" s="2" t="s">
        <v>24</v>
      </c>
      <c r="AW117" s="2" t="s">
        <v>1907</v>
      </c>
      <c r="BD117" s="2" t="s">
        <v>37</v>
      </c>
      <c r="BF117" s="2" t="s">
        <v>37</v>
      </c>
      <c r="BI117" s="2">
        <v>1</v>
      </c>
    </row>
    <row r="118" spans="1:103" s="2" customFormat="1" ht="18.600000000000001" customHeight="1">
      <c r="A118" s="2">
        <v>2015</v>
      </c>
      <c r="B118" s="2" t="s">
        <v>2</v>
      </c>
      <c r="C118" s="9" t="s">
        <v>136</v>
      </c>
      <c r="D118" s="2" t="s">
        <v>39</v>
      </c>
      <c r="E118" s="2" t="s">
        <v>631</v>
      </c>
      <c r="F118" s="2" t="s">
        <v>59</v>
      </c>
      <c r="G118" s="2" t="s">
        <v>6</v>
      </c>
      <c r="H118" s="2">
        <v>240</v>
      </c>
      <c r="I118" s="2" t="s">
        <v>61</v>
      </c>
      <c r="J118" s="2" t="s">
        <v>8</v>
      </c>
      <c r="L118" s="2" t="s">
        <v>246</v>
      </c>
      <c r="N118" s="2" t="s">
        <v>632</v>
      </c>
      <c r="O118" s="2" t="s">
        <v>44</v>
      </c>
      <c r="Q118" s="2" t="s">
        <v>81</v>
      </c>
      <c r="R118" s="2" t="s">
        <v>28</v>
      </c>
      <c r="S118" s="2" t="s">
        <v>29</v>
      </c>
      <c r="Y118" s="9">
        <v>1</v>
      </c>
      <c r="AE118" s="2">
        <v>1</v>
      </c>
      <c r="AF118" s="2">
        <v>1</v>
      </c>
      <c r="AL118" s="9">
        <v>1</v>
      </c>
      <c r="AS118" s="2" t="s">
        <v>634</v>
      </c>
      <c r="AT118" s="2" t="s">
        <v>24</v>
      </c>
      <c r="BD118" s="2" t="s">
        <v>37</v>
      </c>
      <c r="BF118" s="2" t="s">
        <v>37</v>
      </c>
      <c r="BI118" s="2">
        <v>1</v>
      </c>
      <c r="CS118" s="10"/>
      <c r="CT118" s="10"/>
      <c r="CU118" s="10"/>
      <c r="CV118" s="10"/>
      <c r="CW118" s="10"/>
      <c r="CX118" s="10"/>
      <c r="CY118" s="10"/>
    </row>
    <row r="119" spans="1:103" s="2" customFormat="1" ht="18.600000000000001" customHeight="1">
      <c r="A119" s="2">
        <v>2008</v>
      </c>
      <c r="B119" s="2" t="s">
        <v>2</v>
      </c>
      <c r="C119" s="9" t="s">
        <v>136</v>
      </c>
      <c r="D119" s="2" t="s">
        <v>39</v>
      </c>
      <c r="E119" s="2" t="s">
        <v>71</v>
      </c>
      <c r="F119" s="2" t="s">
        <v>5</v>
      </c>
      <c r="G119" s="2" t="s">
        <v>23</v>
      </c>
      <c r="H119" s="2">
        <v>200</v>
      </c>
      <c r="I119" s="2" t="s">
        <v>24</v>
      </c>
      <c r="J119" s="2" t="s">
        <v>42</v>
      </c>
      <c r="L119" s="2" t="s">
        <v>9</v>
      </c>
      <c r="M119" s="2" t="s">
        <v>72</v>
      </c>
      <c r="O119" s="2" t="s">
        <v>44</v>
      </c>
      <c r="Q119" s="2" t="s">
        <v>81</v>
      </c>
      <c r="R119" s="2" t="s">
        <v>28</v>
      </c>
      <c r="S119" s="2" t="s">
        <v>45</v>
      </c>
      <c r="T119" s="2">
        <v>1</v>
      </c>
      <c r="V119" s="2">
        <v>1</v>
      </c>
      <c r="X119" s="2">
        <v>1</v>
      </c>
      <c r="Y119" s="2">
        <v>1</v>
      </c>
      <c r="AF119" s="9">
        <v>1</v>
      </c>
      <c r="AJ119" s="2">
        <v>1</v>
      </c>
      <c r="AR119" s="2" t="s">
        <v>73</v>
      </c>
      <c r="AT119" s="2" t="s">
        <v>1865</v>
      </c>
      <c r="BD119" s="2" t="s">
        <v>37</v>
      </c>
      <c r="BF119" s="2" t="s">
        <v>37</v>
      </c>
      <c r="BI119" s="2">
        <v>1</v>
      </c>
    </row>
    <row r="120" spans="1:103" s="2" customFormat="1" ht="18.600000000000001" customHeight="1">
      <c r="A120" s="2">
        <v>2014</v>
      </c>
      <c r="B120" s="2" t="s">
        <v>2</v>
      </c>
      <c r="C120" s="9" t="s">
        <v>136</v>
      </c>
      <c r="D120" s="2" t="s">
        <v>39</v>
      </c>
      <c r="E120" s="2" t="s">
        <v>1468</v>
      </c>
      <c r="F120" s="2" t="s">
        <v>22</v>
      </c>
      <c r="G120" s="2" t="s">
        <v>95</v>
      </c>
      <c r="H120" s="2">
        <v>56</v>
      </c>
      <c r="I120" s="2" t="s">
        <v>7</v>
      </c>
      <c r="J120" s="2" t="s">
        <v>8</v>
      </c>
      <c r="L120" s="2" t="s">
        <v>246</v>
      </c>
      <c r="N120" s="2" t="s">
        <v>137</v>
      </c>
      <c r="O120" s="2" t="s">
        <v>44</v>
      </c>
      <c r="Q120" s="2" t="s">
        <v>81</v>
      </c>
      <c r="R120" s="2" t="s">
        <v>28</v>
      </c>
      <c r="S120" s="9" t="s">
        <v>29</v>
      </c>
      <c r="U120" s="9">
        <v>1</v>
      </c>
      <c r="V120" s="9">
        <v>1</v>
      </c>
      <c r="Y120" s="2">
        <v>1</v>
      </c>
      <c r="AF120" s="2">
        <v>1</v>
      </c>
      <c r="AJ120" s="9">
        <v>1</v>
      </c>
      <c r="AT120" s="2" t="s">
        <v>1864</v>
      </c>
      <c r="AZ120" s="2" t="s">
        <v>1471</v>
      </c>
      <c r="BB120" s="2" t="s">
        <v>14</v>
      </c>
      <c r="BD120" s="2" t="s">
        <v>16</v>
      </c>
      <c r="BF120" s="2" t="s">
        <v>16</v>
      </c>
      <c r="BI120" s="2">
        <v>3</v>
      </c>
    </row>
    <row r="121" spans="1:103" s="2" customFormat="1" ht="18.600000000000001" customHeight="1">
      <c r="A121" s="2">
        <v>2016</v>
      </c>
      <c r="B121" s="2" t="s">
        <v>2</v>
      </c>
      <c r="C121" s="9" t="s">
        <v>136</v>
      </c>
      <c r="D121" s="2" t="s">
        <v>39</v>
      </c>
      <c r="E121" s="2" t="s">
        <v>712</v>
      </c>
      <c r="F121" s="2" t="s">
        <v>59</v>
      </c>
      <c r="G121" s="2" t="s">
        <v>95</v>
      </c>
      <c r="H121" s="2" t="s">
        <v>713</v>
      </c>
      <c r="I121" s="2" t="s">
        <v>24</v>
      </c>
      <c r="J121" s="2" t="s">
        <v>107</v>
      </c>
      <c r="L121" s="2" t="s">
        <v>116</v>
      </c>
      <c r="O121" s="2" t="s">
        <v>44</v>
      </c>
      <c r="Q121" s="2" t="s">
        <v>81</v>
      </c>
      <c r="R121" s="2" t="s">
        <v>28</v>
      </c>
      <c r="S121" s="2" t="s">
        <v>45</v>
      </c>
      <c r="W121" s="2">
        <v>1</v>
      </c>
      <c r="X121" s="2">
        <v>1</v>
      </c>
      <c r="AD121" s="2">
        <v>1</v>
      </c>
      <c r="AL121" s="2">
        <v>1</v>
      </c>
      <c r="AS121" s="2" t="s">
        <v>714</v>
      </c>
      <c r="AT121" s="9" t="s">
        <v>7</v>
      </c>
      <c r="AZ121" s="2" t="s">
        <v>2399</v>
      </c>
      <c r="BA121" s="2" t="s">
        <v>715</v>
      </c>
      <c r="BD121" s="2" t="s">
        <v>37</v>
      </c>
      <c r="BF121" s="2" t="s">
        <v>37</v>
      </c>
      <c r="BI121" s="2">
        <v>1</v>
      </c>
    </row>
    <row r="122" spans="1:103" s="2" customFormat="1" ht="18.600000000000001" customHeight="1">
      <c r="A122" s="2">
        <v>2013</v>
      </c>
      <c r="B122" s="2" t="s">
        <v>2</v>
      </c>
      <c r="C122" s="9" t="s">
        <v>136</v>
      </c>
      <c r="D122" s="2" t="s">
        <v>39</v>
      </c>
      <c r="E122" s="2" t="s">
        <v>643</v>
      </c>
      <c r="F122" s="2" t="s">
        <v>59</v>
      </c>
      <c r="G122" s="2" t="s">
        <v>95</v>
      </c>
      <c r="H122" s="2">
        <v>150</v>
      </c>
      <c r="I122" s="2" t="s">
        <v>24</v>
      </c>
      <c r="J122" s="2" t="s">
        <v>8</v>
      </c>
      <c r="L122" s="2" t="s">
        <v>246</v>
      </c>
      <c r="N122" s="2" t="s">
        <v>137</v>
      </c>
      <c r="O122" s="2" t="s">
        <v>138</v>
      </c>
      <c r="Q122" s="2" t="s">
        <v>81</v>
      </c>
      <c r="R122" s="2" t="s">
        <v>11</v>
      </c>
      <c r="S122" s="2" t="s">
        <v>45</v>
      </c>
      <c r="V122" s="2">
        <v>1</v>
      </c>
      <c r="W122" s="2">
        <v>1</v>
      </c>
      <c r="AI122" s="2">
        <v>1</v>
      </c>
      <c r="AL122" s="2">
        <v>1</v>
      </c>
      <c r="AT122" s="2" t="s">
        <v>1865</v>
      </c>
      <c r="AZ122" s="2" t="s">
        <v>644</v>
      </c>
      <c r="BD122" s="2" t="s">
        <v>37</v>
      </c>
      <c r="BF122" s="2" t="s">
        <v>37</v>
      </c>
      <c r="BI122" s="2">
        <v>1</v>
      </c>
    </row>
    <row r="123" spans="1:103" s="2" customFormat="1" ht="18.600000000000001" customHeight="1">
      <c r="A123" s="2">
        <v>2017</v>
      </c>
      <c r="B123" s="2" t="s">
        <v>77</v>
      </c>
      <c r="C123" s="9" t="s">
        <v>136</v>
      </c>
      <c r="D123" s="2" t="s">
        <v>39</v>
      </c>
      <c r="E123" s="2" t="s">
        <v>997</v>
      </c>
      <c r="F123" s="2" t="s">
        <v>5</v>
      </c>
      <c r="G123" s="2" t="s">
        <v>41</v>
      </c>
      <c r="I123" s="2" t="s">
        <v>7</v>
      </c>
      <c r="J123" s="2" t="s">
        <v>42</v>
      </c>
      <c r="L123" s="2" t="s">
        <v>9</v>
      </c>
      <c r="M123" s="2" t="s">
        <v>72</v>
      </c>
      <c r="O123" s="2" t="s">
        <v>10</v>
      </c>
      <c r="P123" s="2" t="s">
        <v>357</v>
      </c>
      <c r="Q123" s="2" t="s">
        <v>81</v>
      </c>
      <c r="R123" s="2" t="s">
        <v>11</v>
      </c>
      <c r="S123" s="9" t="s">
        <v>29</v>
      </c>
      <c r="U123" s="2">
        <v>1</v>
      </c>
      <c r="V123" s="2">
        <v>1</v>
      </c>
      <c r="X123" s="2">
        <v>1</v>
      </c>
      <c r="AF123" s="2">
        <v>1</v>
      </c>
      <c r="AH123" s="2">
        <v>1</v>
      </c>
      <c r="AK123" s="2">
        <v>1</v>
      </c>
      <c r="AT123" s="9" t="s">
        <v>1865</v>
      </c>
      <c r="AW123" s="2" t="s">
        <v>2759</v>
      </c>
      <c r="AZ123" s="2" t="s">
        <v>1061</v>
      </c>
      <c r="BA123" s="2" t="s">
        <v>1062</v>
      </c>
      <c r="BB123" s="2" t="s">
        <v>14</v>
      </c>
      <c r="BD123" s="2" t="s">
        <v>37</v>
      </c>
      <c r="BF123" s="2" t="s">
        <v>37</v>
      </c>
      <c r="BI123" s="2">
        <v>1</v>
      </c>
    </row>
    <row r="124" spans="1:103" s="2" customFormat="1" ht="18.600000000000001" customHeight="1">
      <c r="A124" s="2">
        <v>2016</v>
      </c>
      <c r="B124" s="2" t="s">
        <v>2202</v>
      </c>
      <c r="C124" s="2" t="s">
        <v>136</v>
      </c>
      <c r="D124" s="2" t="s">
        <v>39</v>
      </c>
      <c r="F124" s="2" t="s">
        <v>5</v>
      </c>
      <c r="G124" s="2" t="s">
        <v>6</v>
      </c>
      <c r="H124" s="2">
        <v>18</v>
      </c>
      <c r="I124" s="2" t="s">
        <v>7</v>
      </c>
      <c r="J124" s="2" t="s">
        <v>81</v>
      </c>
      <c r="L124" s="2" t="s">
        <v>116</v>
      </c>
      <c r="O124" s="2" t="s">
        <v>2249</v>
      </c>
      <c r="Q124" s="2" t="s">
        <v>2691</v>
      </c>
      <c r="R124" s="2" t="s">
        <v>28</v>
      </c>
      <c r="S124" s="2" t="s">
        <v>172</v>
      </c>
      <c r="W124" s="9">
        <v>1</v>
      </c>
      <c r="AA124" s="2">
        <v>1</v>
      </c>
      <c r="AF124" s="9">
        <v>1</v>
      </c>
      <c r="AO124" s="9"/>
      <c r="AT124" s="2" t="s">
        <v>1865</v>
      </c>
      <c r="AU124" s="2" t="s">
        <v>1755</v>
      </c>
      <c r="AW124" s="2" t="s">
        <v>413</v>
      </c>
      <c r="AZ124" s="2" t="s">
        <v>1377</v>
      </c>
      <c r="BB124" s="2" t="s">
        <v>1379</v>
      </c>
      <c r="BD124" s="2" t="s">
        <v>37</v>
      </c>
      <c r="BF124" s="2" t="s">
        <v>16</v>
      </c>
      <c r="BI124" s="2">
        <v>2</v>
      </c>
    </row>
    <row r="125" spans="1:103" s="2" customFormat="1" ht="18.600000000000001" customHeight="1">
      <c r="A125" s="2">
        <v>2015</v>
      </c>
      <c r="B125" s="2" t="s">
        <v>2</v>
      </c>
      <c r="C125" s="9" t="s">
        <v>136</v>
      </c>
      <c r="D125" s="2" t="s">
        <v>39</v>
      </c>
      <c r="E125" s="2" t="s">
        <v>963</v>
      </c>
      <c r="F125" s="2" t="s">
        <v>59</v>
      </c>
      <c r="G125" s="2" t="s">
        <v>60</v>
      </c>
      <c r="H125" s="2">
        <v>100</v>
      </c>
      <c r="I125" s="2" t="s">
        <v>203</v>
      </c>
      <c r="J125" s="2" t="s">
        <v>8</v>
      </c>
      <c r="L125" s="2" t="s">
        <v>246</v>
      </c>
      <c r="M125" s="2" t="s">
        <v>72</v>
      </c>
      <c r="N125" s="2" t="s">
        <v>137</v>
      </c>
      <c r="O125" s="2" t="s">
        <v>138</v>
      </c>
      <c r="Q125" s="2" t="s">
        <v>81</v>
      </c>
      <c r="R125" s="2" t="s">
        <v>11</v>
      </c>
      <c r="S125" s="2" t="s">
        <v>29</v>
      </c>
      <c r="U125" s="2">
        <v>1</v>
      </c>
      <c r="AJ125" s="2">
        <v>1</v>
      </c>
      <c r="AT125" s="2" t="s">
        <v>24</v>
      </c>
      <c r="AZ125" s="2" t="s">
        <v>965</v>
      </c>
      <c r="BD125" s="2" t="s">
        <v>37</v>
      </c>
      <c r="BF125" s="2" t="s">
        <v>37</v>
      </c>
      <c r="BI125" s="2">
        <v>1</v>
      </c>
    </row>
    <row r="126" spans="1:103" s="2" customFormat="1" ht="18.600000000000001" customHeight="1">
      <c r="A126" s="2">
        <v>2013</v>
      </c>
      <c r="B126" s="2" t="s">
        <v>2</v>
      </c>
      <c r="C126" s="9" t="s">
        <v>136</v>
      </c>
      <c r="D126" s="2" t="s">
        <v>39</v>
      </c>
      <c r="E126" s="2" t="s">
        <v>378</v>
      </c>
      <c r="F126" s="2" t="s">
        <v>5</v>
      </c>
      <c r="G126" s="2" t="s">
        <v>95</v>
      </c>
      <c r="H126" s="2">
        <v>120</v>
      </c>
      <c r="I126" s="2" t="s">
        <v>24</v>
      </c>
      <c r="J126" s="2" t="s">
        <v>81</v>
      </c>
      <c r="L126" s="2" t="s">
        <v>116</v>
      </c>
      <c r="O126" s="2" t="s">
        <v>44</v>
      </c>
      <c r="Q126" s="2" t="s">
        <v>81</v>
      </c>
      <c r="R126" s="2" t="s">
        <v>28</v>
      </c>
      <c r="S126" s="2" t="s">
        <v>29</v>
      </c>
      <c r="X126" s="2">
        <v>1</v>
      </c>
      <c r="AE126" s="2">
        <v>1</v>
      </c>
      <c r="AI126" s="9">
        <v>1</v>
      </c>
      <c r="AM126" s="2">
        <v>1</v>
      </c>
      <c r="AQ126" s="2" t="s">
        <v>25</v>
      </c>
      <c r="AT126" s="2" t="s">
        <v>1848</v>
      </c>
      <c r="AW126" s="2" t="s">
        <v>380</v>
      </c>
      <c r="BA126" s="2" t="s">
        <v>381</v>
      </c>
      <c r="BD126" s="2" t="s">
        <v>54</v>
      </c>
      <c r="BF126" s="2" t="s">
        <v>54</v>
      </c>
      <c r="BI126" s="2">
        <v>3</v>
      </c>
    </row>
    <row r="127" spans="1:103" s="2" customFormat="1" ht="18.600000000000001" customHeight="1">
      <c r="A127" s="9">
        <v>2015</v>
      </c>
      <c r="B127" s="9" t="s">
        <v>2</v>
      </c>
      <c r="C127" s="9" t="s">
        <v>136</v>
      </c>
      <c r="D127" s="9" t="s">
        <v>39</v>
      </c>
      <c r="E127" s="9" t="s">
        <v>1478</v>
      </c>
      <c r="F127" s="9" t="s">
        <v>59</v>
      </c>
      <c r="G127" s="9" t="s">
        <v>95</v>
      </c>
      <c r="H127" s="9">
        <v>168</v>
      </c>
      <c r="I127" s="9" t="s">
        <v>24</v>
      </c>
      <c r="J127" s="9" t="s">
        <v>107</v>
      </c>
      <c r="K127" s="9"/>
      <c r="L127" s="9" t="s">
        <v>82</v>
      </c>
      <c r="M127" s="9" t="s">
        <v>72</v>
      </c>
      <c r="N127" s="9" t="s">
        <v>137</v>
      </c>
      <c r="O127" s="9" t="s">
        <v>138</v>
      </c>
      <c r="P127" s="9"/>
      <c r="Q127" s="2" t="s">
        <v>81</v>
      </c>
      <c r="R127" s="9" t="s">
        <v>11</v>
      </c>
      <c r="S127" s="9" t="s">
        <v>172</v>
      </c>
      <c r="T127" s="9"/>
      <c r="U127" s="9">
        <v>1</v>
      </c>
      <c r="V127" s="9">
        <v>1</v>
      </c>
      <c r="W127" s="9"/>
      <c r="X127" s="9"/>
      <c r="Y127" s="9"/>
      <c r="Z127" s="9"/>
      <c r="AA127" s="9"/>
      <c r="AB127" s="9"/>
      <c r="AC127" s="9"/>
      <c r="AD127" s="9"/>
      <c r="AG127" s="2">
        <v>1</v>
      </c>
      <c r="AI127" s="9">
        <v>1</v>
      </c>
      <c r="AJ127" s="9"/>
      <c r="AK127" s="9"/>
      <c r="AL127" s="9"/>
      <c r="AM127" s="9"/>
      <c r="AN127" s="9"/>
      <c r="AO127" s="9"/>
      <c r="AP127" s="9"/>
      <c r="AQ127" s="9"/>
      <c r="AR127" s="9"/>
      <c r="AS127" s="9"/>
      <c r="AT127" s="9" t="s">
        <v>7</v>
      </c>
      <c r="AU127" s="9"/>
      <c r="AV127" s="9"/>
      <c r="AW127" s="9" t="s">
        <v>1749</v>
      </c>
      <c r="AX127" s="9"/>
      <c r="AY127" s="9"/>
      <c r="AZ127" s="9"/>
      <c r="BA127" s="9"/>
      <c r="BB127" s="9" t="s">
        <v>2792</v>
      </c>
      <c r="BC127" s="9"/>
      <c r="BD127" s="9" t="s">
        <v>37</v>
      </c>
      <c r="BE127" s="9"/>
      <c r="BF127" s="9" t="s">
        <v>37</v>
      </c>
      <c r="BG127" s="9"/>
      <c r="BH127" s="9"/>
      <c r="BI127" s="9">
        <v>1</v>
      </c>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row>
    <row r="128" spans="1:103" s="2" customFormat="1" ht="18.600000000000001" customHeight="1">
      <c r="A128" s="2">
        <v>2010</v>
      </c>
      <c r="B128" s="2" t="s">
        <v>699</v>
      </c>
      <c r="C128" s="9" t="s">
        <v>136</v>
      </c>
      <c r="D128" s="2" t="s">
        <v>39</v>
      </c>
      <c r="E128" s="2" t="s">
        <v>701</v>
      </c>
      <c r="F128" s="2" t="s">
        <v>5</v>
      </c>
      <c r="G128" s="2" t="s">
        <v>6</v>
      </c>
      <c r="H128" s="2">
        <v>60</v>
      </c>
      <c r="I128" s="2" t="s">
        <v>7</v>
      </c>
      <c r="J128" s="2" t="s">
        <v>42</v>
      </c>
      <c r="L128" s="2" t="s">
        <v>9</v>
      </c>
      <c r="M128" s="2" t="s">
        <v>72</v>
      </c>
      <c r="O128" s="2" t="s">
        <v>2248</v>
      </c>
      <c r="P128" s="2" t="s">
        <v>332</v>
      </c>
      <c r="Q128" s="2" t="s">
        <v>81</v>
      </c>
      <c r="R128" s="2" t="s">
        <v>28</v>
      </c>
      <c r="S128" s="9" t="s">
        <v>29</v>
      </c>
      <c r="X128" s="2">
        <v>1</v>
      </c>
      <c r="Y128" s="2">
        <v>1</v>
      </c>
      <c r="AD128" s="2">
        <v>1</v>
      </c>
      <c r="AE128" s="2">
        <v>1</v>
      </c>
      <c r="AJ128" s="2">
        <v>1</v>
      </c>
      <c r="AR128" s="2" t="s">
        <v>702</v>
      </c>
      <c r="AT128" s="2" t="s">
        <v>1848</v>
      </c>
      <c r="AU128" s="2" t="s">
        <v>2722</v>
      </c>
      <c r="AV128" s="2" t="s">
        <v>1859</v>
      </c>
      <c r="AW128" s="9" t="s">
        <v>2760</v>
      </c>
      <c r="BD128" s="2" t="s">
        <v>16</v>
      </c>
      <c r="BF128" s="2" t="s">
        <v>16</v>
      </c>
      <c r="BI128" s="2">
        <v>3</v>
      </c>
    </row>
    <row r="129" spans="1:90" s="2" customFormat="1" ht="18.600000000000001" customHeight="1">
      <c r="A129" s="2">
        <v>2014</v>
      </c>
      <c r="B129" s="2" t="s">
        <v>2</v>
      </c>
      <c r="C129" s="9" t="s">
        <v>136</v>
      </c>
      <c r="D129" s="2" t="s">
        <v>39</v>
      </c>
      <c r="E129" s="2" t="s">
        <v>853</v>
      </c>
      <c r="F129" s="2" t="s">
        <v>5</v>
      </c>
      <c r="G129" s="2" t="s">
        <v>6</v>
      </c>
      <c r="H129" s="2">
        <v>42</v>
      </c>
      <c r="I129" s="2" t="s">
        <v>7</v>
      </c>
      <c r="J129" s="2" t="s">
        <v>42</v>
      </c>
      <c r="L129" s="2" t="s">
        <v>9</v>
      </c>
      <c r="M129" s="2" t="s">
        <v>357</v>
      </c>
      <c r="O129" s="2" t="s">
        <v>259</v>
      </c>
      <c r="Q129" s="2" t="s">
        <v>81</v>
      </c>
      <c r="R129" s="2" t="s">
        <v>28</v>
      </c>
      <c r="S129" s="2" t="s">
        <v>172</v>
      </c>
      <c r="U129" s="2">
        <v>1</v>
      </c>
      <c r="V129" s="2">
        <v>1</v>
      </c>
      <c r="X129" s="2">
        <v>1</v>
      </c>
      <c r="AF129" s="9">
        <v>1</v>
      </c>
      <c r="AT129" s="2" t="s">
        <v>1865</v>
      </c>
      <c r="AZ129" s="2" t="s">
        <v>1671</v>
      </c>
      <c r="BA129" s="2" t="s">
        <v>1672</v>
      </c>
      <c r="BD129" s="2" t="s">
        <v>37</v>
      </c>
      <c r="BF129" s="2" t="s">
        <v>37</v>
      </c>
      <c r="BI129" s="2">
        <v>1</v>
      </c>
    </row>
    <row r="130" spans="1:90" s="2" customFormat="1" ht="18.600000000000001" customHeight="1">
      <c r="A130" s="2">
        <v>2012</v>
      </c>
      <c r="B130" s="2" t="s">
        <v>2</v>
      </c>
      <c r="C130" s="9" t="s">
        <v>136</v>
      </c>
      <c r="D130" s="2" t="s">
        <v>39</v>
      </c>
      <c r="E130" s="2" t="s">
        <v>830</v>
      </c>
      <c r="F130" s="2" t="s">
        <v>5</v>
      </c>
      <c r="G130" s="2" t="s">
        <v>6</v>
      </c>
      <c r="H130" s="2">
        <v>46</v>
      </c>
      <c r="J130" s="2" t="s">
        <v>42</v>
      </c>
      <c r="L130" s="2" t="s">
        <v>9</v>
      </c>
      <c r="M130" s="2" t="s">
        <v>831</v>
      </c>
      <c r="O130" s="2" t="s">
        <v>98</v>
      </c>
      <c r="Q130" s="2" t="s">
        <v>2689</v>
      </c>
      <c r="R130" s="2" t="s">
        <v>11</v>
      </c>
      <c r="S130" s="2" t="s">
        <v>45</v>
      </c>
      <c r="V130" s="2">
        <v>1</v>
      </c>
      <c r="Y130" s="2">
        <v>1</v>
      </c>
      <c r="AF130" s="9">
        <v>1</v>
      </c>
      <c r="AM130" s="2">
        <v>1</v>
      </c>
      <c r="AP130" s="2">
        <v>1</v>
      </c>
      <c r="AQ130" s="2" t="s">
        <v>1937</v>
      </c>
      <c r="AT130" s="2" t="s">
        <v>1864</v>
      </c>
      <c r="AW130" s="2" t="s">
        <v>372</v>
      </c>
      <c r="AZ130" s="2" t="s">
        <v>833</v>
      </c>
      <c r="BA130" s="2" t="s">
        <v>14</v>
      </c>
      <c r="BD130" s="2" t="s">
        <v>37</v>
      </c>
      <c r="BF130" s="2" t="s">
        <v>37</v>
      </c>
      <c r="BI130" s="2">
        <v>1</v>
      </c>
    </row>
    <row r="131" spans="1:90" s="2" customFormat="1" ht="18.600000000000001" customHeight="1">
      <c r="A131" s="2">
        <v>2013</v>
      </c>
      <c r="B131" s="2" t="s">
        <v>2</v>
      </c>
      <c r="C131" s="9" t="s">
        <v>136</v>
      </c>
      <c r="D131" s="2" t="s">
        <v>39</v>
      </c>
      <c r="E131" s="2" t="s">
        <v>1199</v>
      </c>
      <c r="F131" s="2" t="s">
        <v>59</v>
      </c>
      <c r="G131" s="2" t="s">
        <v>95</v>
      </c>
      <c r="H131" s="2">
        <v>130</v>
      </c>
      <c r="I131" s="2" t="s">
        <v>24</v>
      </c>
      <c r="J131" s="2" t="s">
        <v>8</v>
      </c>
      <c r="L131" s="2" t="s">
        <v>246</v>
      </c>
      <c r="N131" s="2" t="s">
        <v>137</v>
      </c>
      <c r="O131" s="2" t="s">
        <v>138</v>
      </c>
      <c r="Q131" s="2" t="s">
        <v>81</v>
      </c>
      <c r="R131" s="2" t="s">
        <v>11</v>
      </c>
      <c r="S131" s="2" t="s">
        <v>172</v>
      </c>
      <c r="W131" s="2">
        <v>1</v>
      </c>
      <c r="X131" s="2">
        <v>1</v>
      </c>
      <c r="AG131" s="2">
        <v>1</v>
      </c>
      <c r="AI131" s="9">
        <v>1</v>
      </c>
      <c r="AS131" s="2" t="s">
        <v>1200</v>
      </c>
      <c r="AT131" s="2" t="s">
        <v>1865</v>
      </c>
      <c r="AZ131" s="2" t="s">
        <v>1201</v>
      </c>
      <c r="BA131" s="2" t="s">
        <v>2849</v>
      </c>
      <c r="BD131" s="2" t="s">
        <v>37</v>
      </c>
      <c r="BF131" s="2" t="s">
        <v>37</v>
      </c>
      <c r="BI131" s="2">
        <v>1</v>
      </c>
    </row>
    <row r="132" spans="1:90" s="2" customFormat="1" ht="18.600000000000001" customHeight="1">
      <c r="A132" s="2">
        <v>2009</v>
      </c>
      <c r="B132" s="2" t="s">
        <v>230</v>
      </c>
      <c r="C132" s="9" t="s">
        <v>136</v>
      </c>
      <c r="D132" s="2" t="s">
        <v>39</v>
      </c>
      <c r="E132" s="2" t="s">
        <v>889</v>
      </c>
      <c r="F132" s="2" t="s">
        <v>59</v>
      </c>
      <c r="G132" s="2" t="s">
        <v>339</v>
      </c>
      <c r="H132" s="2">
        <v>272</v>
      </c>
      <c r="I132" s="2" t="s">
        <v>24</v>
      </c>
      <c r="J132" s="2" t="s">
        <v>107</v>
      </c>
      <c r="L132" s="2" t="s">
        <v>82</v>
      </c>
      <c r="M132" s="2" t="s">
        <v>72</v>
      </c>
      <c r="N132" s="2" t="s">
        <v>890</v>
      </c>
      <c r="O132" s="2" t="s">
        <v>98</v>
      </c>
      <c r="Q132" s="2" t="s">
        <v>81</v>
      </c>
      <c r="R132" s="2" t="s">
        <v>11</v>
      </c>
      <c r="S132" s="2" t="s">
        <v>45</v>
      </c>
      <c r="U132" s="2">
        <v>1</v>
      </c>
      <c r="V132" s="2">
        <v>1</v>
      </c>
      <c r="AF132" s="2">
        <v>1</v>
      </c>
      <c r="AO132" s="2">
        <v>1</v>
      </c>
      <c r="AQ132" s="2" t="s">
        <v>891</v>
      </c>
      <c r="AT132" s="2" t="s">
        <v>24</v>
      </c>
      <c r="AU132" s="2" t="s">
        <v>1754</v>
      </c>
      <c r="AW132" s="2" t="s">
        <v>893</v>
      </c>
      <c r="BD132" s="2" t="s">
        <v>16</v>
      </c>
      <c r="BF132" s="2" t="s">
        <v>37</v>
      </c>
      <c r="BI132" s="2">
        <v>2</v>
      </c>
    </row>
    <row r="133" spans="1:90" s="2" customFormat="1" ht="18.600000000000001" customHeight="1">
      <c r="A133" s="2">
        <v>2009</v>
      </c>
      <c r="B133" s="2" t="s">
        <v>2</v>
      </c>
      <c r="C133" s="9" t="s">
        <v>136</v>
      </c>
      <c r="D133" s="2" t="s">
        <v>39</v>
      </c>
      <c r="E133" s="2" t="s">
        <v>135</v>
      </c>
      <c r="F133" s="2" t="s">
        <v>59</v>
      </c>
      <c r="G133" s="2" t="s">
        <v>95</v>
      </c>
      <c r="H133" s="2">
        <v>200</v>
      </c>
      <c r="I133" s="2" t="s">
        <v>136</v>
      </c>
      <c r="J133" s="2" t="s">
        <v>8</v>
      </c>
      <c r="L133" s="2" t="s">
        <v>82</v>
      </c>
      <c r="M133" s="2" t="s">
        <v>72</v>
      </c>
      <c r="N133" s="2" t="s">
        <v>137</v>
      </c>
      <c r="O133" s="2" t="s">
        <v>138</v>
      </c>
      <c r="Q133" s="2" t="s">
        <v>81</v>
      </c>
      <c r="R133" s="2" t="s">
        <v>11</v>
      </c>
      <c r="S133" s="2" t="s">
        <v>108</v>
      </c>
      <c r="U133" s="2">
        <v>1</v>
      </c>
      <c r="V133" s="2">
        <v>1</v>
      </c>
      <c r="X133" s="2">
        <v>1</v>
      </c>
      <c r="AF133" s="9">
        <v>1</v>
      </c>
      <c r="AS133" s="2" t="s">
        <v>1915</v>
      </c>
      <c r="AT133" s="2" t="s">
        <v>1865</v>
      </c>
      <c r="BA133" s="2" t="s">
        <v>2850</v>
      </c>
      <c r="BD133" s="2" t="s">
        <v>37</v>
      </c>
      <c r="BF133" s="2" t="s">
        <v>37</v>
      </c>
      <c r="BI133" s="2">
        <v>1</v>
      </c>
    </row>
    <row r="134" spans="1:90" s="2" customFormat="1" ht="18.600000000000001" customHeight="1">
      <c r="A134" s="2">
        <v>2012</v>
      </c>
      <c r="B134" s="2" t="s">
        <v>2</v>
      </c>
      <c r="C134" s="2" t="s">
        <v>136</v>
      </c>
      <c r="D134" s="2" t="s">
        <v>39</v>
      </c>
      <c r="E134" s="2" t="s">
        <v>884</v>
      </c>
      <c r="F134" s="2" t="s">
        <v>59</v>
      </c>
      <c r="G134" s="2" t="s">
        <v>95</v>
      </c>
      <c r="H134" s="2" t="s">
        <v>885</v>
      </c>
      <c r="I134" s="2" t="s">
        <v>61</v>
      </c>
      <c r="J134" s="2" t="s">
        <v>8</v>
      </c>
      <c r="L134" s="2" t="s">
        <v>246</v>
      </c>
      <c r="N134" s="2" t="s">
        <v>137</v>
      </c>
      <c r="O134" s="2" t="s">
        <v>138</v>
      </c>
      <c r="Q134" s="2" t="s">
        <v>81</v>
      </c>
      <c r="R134" s="2" t="s">
        <v>11</v>
      </c>
      <c r="S134" s="2" t="s">
        <v>108</v>
      </c>
      <c r="U134" s="2">
        <v>1</v>
      </c>
      <c r="V134" s="2">
        <v>1</v>
      </c>
      <c r="W134" s="2">
        <v>1</v>
      </c>
      <c r="X134" s="2">
        <v>1</v>
      </c>
      <c r="AF134" s="9">
        <v>1</v>
      </c>
      <c r="AT134" s="2" t="s">
        <v>1865</v>
      </c>
      <c r="AU134" s="2" t="s">
        <v>2743</v>
      </c>
      <c r="BA134" s="2" t="s">
        <v>2425</v>
      </c>
      <c r="BD134" s="2" t="s">
        <v>37</v>
      </c>
      <c r="BF134" s="2" t="s">
        <v>37</v>
      </c>
      <c r="BI134" s="2">
        <v>1</v>
      </c>
    </row>
    <row r="135" spans="1:90" s="2" customFormat="1" ht="18.600000000000001" customHeight="1">
      <c r="A135" s="2">
        <v>2013</v>
      </c>
      <c r="B135" s="2" t="s">
        <v>2</v>
      </c>
      <c r="C135" s="9" t="s">
        <v>136</v>
      </c>
      <c r="D135" s="2" t="s">
        <v>39</v>
      </c>
      <c r="E135" s="2" t="s">
        <v>135</v>
      </c>
      <c r="F135" s="2" t="s">
        <v>59</v>
      </c>
      <c r="G135" s="2" t="s">
        <v>95</v>
      </c>
      <c r="H135" s="2">
        <v>200</v>
      </c>
      <c r="I135" s="2" t="s">
        <v>61</v>
      </c>
      <c r="J135" s="2" t="s">
        <v>8</v>
      </c>
      <c r="L135" s="2" t="s">
        <v>246</v>
      </c>
      <c r="N135" s="2" t="s">
        <v>137</v>
      </c>
      <c r="O135" s="2" t="s">
        <v>138</v>
      </c>
      <c r="Q135" s="2" t="s">
        <v>81</v>
      </c>
      <c r="R135" s="2" t="s">
        <v>11</v>
      </c>
      <c r="S135" s="9" t="s">
        <v>29</v>
      </c>
      <c r="U135" s="2">
        <v>1</v>
      </c>
      <c r="V135" s="2">
        <v>1</v>
      </c>
      <c r="X135" s="2">
        <v>1</v>
      </c>
      <c r="AF135" s="9">
        <v>1</v>
      </c>
      <c r="AT135" s="2" t="s">
        <v>1865</v>
      </c>
      <c r="AZ135" s="2" t="s">
        <v>1121</v>
      </c>
      <c r="BD135" s="2" t="s">
        <v>37</v>
      </c>
      <c r="BF135" s="2" t="s">
        <v>37</v>
      </c>
      <c r="BI135" s="2">
        <v>1</v>
      </c>
    </row>
    <row r="136" spans="1:90" s="2" customFormat="1" ht="23.1" customHeight="1">
      <c r="A136" s="2">
        <v>2017</v>
      </c>
      <c r="B136" s="2" t="s">
        <v>2</v>
      </c>
      <c r="C136" s="9" t="s">
        <v>136</v>
      </c>
      <c r="D136" s="2" t="s">
        <v>39</v>
      </c>
      <c r="E136" s="2" t="s">
        <v>997</v>
      </c>
      <c r="F136" s="2" t="s">
        <v>59</v>
      </c>
      <c r="G136" s="2" t="s">
        <v>95</v>
      </c>
      <c r="H136" s="2">
        <v>90</v>
      </c>
      <c r="I136" s="2" t="s">
        <v>96</v>
      </c>
      <c r="J136" s="2" t="s">
        <v>107</v>
      </c>
      <c r="L136" s="2" t="s">
        <v>82</v>
      </c>
      <c r="O136" s="2" t="s">
        <v>44</v>
      </c>
      <c r="Q136" s="2" t="s">
        <v>81</v>
      </c>
      <c r="R136" s="2" t="s">
        <v>11</v>
      </c>
      <c r="S136" s="2" t="s">
        <v>108</v>
      </c>
      <c r="X136" s="2">
        <v>1</v>
      </c>
      <c r="Y136" s="2">
        <v>1</v>
      </c>
      <c r="AF136" s="9">
        <v>1</v>
      </c>
      <c r="AT136" s="2" t="s">
        <v>24</v>
      </c>
      <c r="AZ136" s="2" t="s">
        <v>1010</v>
      </c>
      <c r="BD136" s="2" t="s">
        <v>16</v>
      </c>
      <c r="BF136" s="2" t="s">
        <v>16</v>
      </c>
      <c r="BI136" s="2">
        <v>3</v>
      </c>
    </row>
    <row r="137" spans="1:90" s="2" customFormat="1" ht="18.600000000000001" customHeight="1">
      <c r="A137" s="2">
        <v>2012</v>
      </c>
      <c r="B137" s="2" t="s">
        <v>2</v>
      </c>
      <c r="C137" s="9" t="s">
        <v>136</v>
      </c>
      <c r="D137" s="2" t="s">
        <v>93</v>
      </c>
      <c r="E137" s="2" t="s">
        <v>124</v>
      </c>
      <c r="F137" s="2" t="s">
        <v>59</v>
      </c>
      <c r="G137" s="2" t="s">
        <v>125</v>
      </c>
      <c r="I137" s="2" t="s">
        <v>61</v>
      </c>
      <c r="J137" s="2" t="s">
        <v>42</v>
      </c>
      <c r="L137" s="2" t="s">
        <v>1711</v>
      </c>
      <c r="M137" s="2" t="s">
        <v>126</v>
      </c>
      <c r="N137" s="2" t="s">
        <v>1283</v>
      </c>
      <c r="O137" s="2" t="s">
        <v>98</v>
      </c>
      <c r="Q137" s="2" t="s">
        <v>81</v>
      </c>
      <c r="R137" s="2" t="s">
        <v>11</v>
      </c>
      <c r="S137" s="2" t="s">
        <v>29</v>
      </c>
      <c r="T137" s="2">
        <v>1</v>
      </c>
      <c r="V137" s="2">
        <v>1</v>
      </c>
      <c r="Y137" s="2">
        <v>1</v>
      </c>
      <c r="AG137" s="2">
        <v>1</v>
      </c>
      <c r="AJ137" s="2">
        <v>1</v>
      </c>
      <c r="AO137" s="2">
        <v>1</v>
      </c>
      <c r="AQ137" s="2" t="s">
        <v>127</v>
      </c>
      <c r="AT137" s="9" t="s">
        <v>24</v>
      </c>
      <c r="AW137" s="2" t="s">
        <v>1721</v>
      </c>
      <c r="AZ137" s="2" t="s">
        <v>128</v>
      </c>
      <c r="BC137" s="2" t="s">
        <v>128</v>
      </c>
      <c r="BE137" s="2" t="s">
        <v>37</v>
      </c>
      <c r="BG137" s="2" t="s">
        <v>37</v>
      </c>
      <c r="BI137" s="2">
        <v>1</v>
      </c>
    </row>
    <row r="138" spans="1:90" s="2" customFormat="1" ht="18.600000000000001" customHeight="1">
      <c r="A138" s="2">
        <v>2015</v>
      </c>
      <c r="B138" s="2" t="s">
        <v>2</v>
      </c>
      <c r="C138" s="9" t="s">
        <v>136</v>
      </c>
      <c r="D138" s="2" t="s">
        <v>93</v>
      </c>
      <c r="E138" s="2" t="s">
        <v>932</v>
      </c>
      <c r="F138" s="2" t="s">
        <v>80</v>
      </c>
      <c r="G138" s="2" t="s">
        <v>720</v>
      </c>
      <c r="H138" s="2">
        <v>120</v>
      </c>
      <c r="J138" s="2" t="s">
        <v>234</v>
      </c>
      <c r="L138" s="2" t="s">
        <v>246</v>
      </c>
      <c r="M138" s="2" t="s">
        <v>223</v>
      </c>
      <c r="O138" s="2" t="s">
        <v>2228</v>
      </c>
      <c r="Q138" s="2" t="s">
        <v>81</v>
      </c>
      <c r="R138" s="2" t="s">
        <v>11</v>
      </c>
      <c r="S138" s="2" t="s">
        <v>172</v>
      </c>
      <c r="X138" s="2">
        <v>1</v>
      </c>
      <c r="AA138" s="2">
        <v>1</v>
      </c>
      <c r="AL138" s="2">
        <v>1</v>
      </c>
      <c r="AO138" s="2">
        <v>1</v>
      </c>
      <c r="AQ138" s="2" t="s">
        <v>935</v>
      </c>
      <c r="AS138" s="2" t="s">
        <v>934</v>
      </c>
      <c r="AT138" s="2" t="s">
        <v>1865</v>
      </c>
      <c r="AW138" s="2" t="s">
        <v>754</v>
      </c>
      <c r="BA138" s="2" t="s">
        <v>937</v>
      </c>
      <c r="BC138" s="2" t="s">
        <v>938</v>
      </c>
      <c r="BD138" s="2" t="s">
        <v>940</v>
      </c>
      <c r="BE138" s="2" t="s">
        <v>37</v>
      </c>
      <c r="BG138" s="2" t="s">
        <v>37</v>
      </c>
      <c r="BI138" s="2">
        <v>1</v>
      </c>
    </row>
    <row r="139" spans="1:90" s="2" customFormat="1" ht="18.600000000000001" customHeight="1">
      <c r="A139" s="2">
        <v>2012</v>
      </c>
      <c r="B139" s="2" t="s">
        <v>2</v>
      </c>
      <c r="C139" s="9" t="s">
        <v>136</v>
      </c>
      <c r="D139" s="2" t="s">
        <v>93</v>
      </c>
      <c r="E139" s="2" t="s">
        <v>897</v>
      </c>
      <c r="F139" s="2" t="s">
        <v>22</v>
      </c>
      <c r="G139" s="2" t="s">
        <v>60</v>
      </c>
      <c r="H139" s="2">
        <v>444</v>
      </c>
      <c r="I139" s="2" t="s">
        <v>7</v>
      </c>
      <c r="J139" s="2" t="s">
        <v>42</v>
      </c>
      <c r="L139" s="2" t="s">
        <v>246</v>
      </c>
      <c r="O139" s="2" t="s">
        <v>259</v>
      </c>
      <c r="Q139" s="2" t="s">
        <v>81</v>
      </c>
      <c r="R139" s="2" t="s">
        <v>11</v>
      </c>
      <c r="S139" s="9" t="s">
        <v>29</v>
      </c>
      <c r="U139" s="2">
        <v>1</v>
      </c>
      <c r="V139" s="2">
        <v>1</v>
      </c>
      <c r="W139" s="2">
        <v>1</v>
      </c>
      <c r="AG139" s="2">
        <v>1</v>
      </c>
      <c r="AT139" s="2" t="s">
        <v>1865</v>
      </c>
      <c r="AU139" s="2" t="s">
        <v>2742</v>
      </c>
      <c r="AX139" s="2" t="s">
        <v>2761</v>
      </c>
      <c r="AZ139" s="2" t="s">
        <v>899</v>
      </c>
      <c r="BA139" s="2" t="s">
        <v>900</v>
      </c>
      <c r="BB139" s="2" t="s">
        <v>2851</v>
      </c>
      <c r="BD139" s="2" t="s">
        <v>2793</v>
      </c>
      <c r="BE139" s="2" t="s">
        <v>37</v>
      </c>
      <c r="BG139" s="2" t="s">
        <v>37</v>
      </c>
      <c r="BI139" s="2">
        <v>1</v>
      </c>
    </row>
    <row r="140" spans="1:90" s="2" customFormat="1" ht="18.600000000000001" customHeight="1">
      <c r="A140" s="9">
        <v>2012</v>
      </c>
      <c r="B140" s="9" t="s">
        <v>2</v>
      </c>
      <c r="C140" s="9" t="s">
        <v>136</v>
      </c>
      <c r="D140" s="9" t="s">
        <v>93</v>
      </c>
      <c r="E140" s="9" t="s">
        <v>902</v>
      </c>
      <c r="F140" s="9" t="s">
        <v>59</v>
      </c>
      <c r="G140" s="9" t="s">
        <v>95</v>
      </c>
      <c r="H140" s="9" t="s">
        <v>1108</v>
      </c>
      <c r="I140" s="9" t="s">
        <v>136</v>
      </c>
      <c r="J140" s="9" t="s">
        <v>42</v>
      </c>
      <c r="K140" s="9"/>
      <c r="L140" s="9" t="s">
        <v>116</v>
      </c>
      <c r="M140" s="9" t="s">
        <v>43</v>
      </c>
      <c r="N140" s="9"/>
      <c r="O140" s="9" t="s">
        <v>98</v>
      </c>
      <c r="P140" s="9"/>
      <c r="Q140" s="2" t="s">
        <v>81</v>
      </c>
      <c r="R140" s="9" t="s">
        <v>11</v>
      </c>
      <c r="S140" s="9" t="s">
        <v>172</v>
      </c>
      <c r="T140" s="9"/>
      <c r="U140" s="9">
        <v>1</v>
      </c>
      <c r="V140" s="9">
        <v>1</v>
      </c>
      <c r="W140" s="9"/>
      <c r="X140" s="9"/>
      <c r="Y140" s="9">
        <v>1</v>
      </c>
      <c r="Z140" s="9"/>
      <c r="AA140" s="9"/>
      <c r="AB140" s="9"/>
      <c r="AC140" s="9"/>
      <c r="AD140" s="9"/>
      <c r="AH140" s="2">
        <v>1</v>
      </c>
      <c r="AI140" s="9"/>
      <c r="AJ140" s="9"/>
      <c r="AK140" s="9"/>
      <c r="AL140" s="9"/>
      <c r="AM140" s="9"/>
      <c r="AN140" s="9"/>
      <c r="AO140" s="9"/>
      <c r="AP140" s="9"/>
      <c r="AQ140" s="9"/>
      <c r="AR140" s="9"/>
      <c r="AS140" s="9"/>
      <c r="AT140" s="9" t="s">
        <v>1848</v>
      </c>
      <c r="AU140" s="9"/>
      <c r="AV140" s="9" t="s">
        <v>1868</v>
      </c>
      <c r="AW140" s="9"/>
      <c r="AX140" s="9"/>
      <c r="AY140" s="9"/>
      <c r="AZ140" s="9" t="s">
        <v>2333</v>
      </c>
      <c r="BA140" s="9"/>
      <c r="BB140" s="9"/>
      <c r="BC140" s="9"/>
      <c r="BD140" s="9"/>
      <c r="BE140" s="9" t="s">
        <v>37</v>
      </c>
      <c r="BF140" s="9"/>
      <c r="BG140" s="9" t="s">
        <v>37</v>
      </c>
      <c r="BH140" s="9"/>
      <c r="BI140" s="9">
        <v>1</v>
      </c>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row>
    <row r="141" spans="1:90" s="2" customFormat="1" ht="18.600000000000001" customHeight="1">
      <c r="A141" s="2">
        <v>2016</v>
      </c>
      <c r="B141" s="2" t="s">
        <v>2</v>
      </c>
      <c r="C141" s="9" t="s">
        <v>136</v>
      </c>
      <c r="D141" s="2" t="s">
        <v>93</v>
      </c>
      <c r="F141" s="2" t="s">
        <v>59</v>
      </c>
      <c r="G141" s="2" t="s">
        <v>95</v>
      </c>
      <c r="H141" s="2">
        <v>301</v>
      </c>
      <c r="I141" s="2" t="s">
        <v>24</v>
      </c>
      <c r="J141" s="2" t="s">
        <v>42</v>
      </c>
      <c r="L141" s="2" t="s">
        <v>116</v>
      </c>
      <c r="M141" s="2" t="s">
        <v>43</v>
      </c>
      <c r="O141" s="2" t="s">
        <v>98</v>
      </c>
      <c r="Q141" s="2" t="s">
        <v>81</v>
      </c>
      <c r="R141" s="2" t="s">
        <v>11</v>
      </c>
      <c r="S141" s="2" t="s">
        <v>108</v>
      </c>
      <c r="U141" s="2">
        <v>1</v>
      </c>
      <c r="V141" s="2">
        <v>1</v>
      </c>
      <c r="W141" s="2">
        <v>0</v>
      </c>
      <c r="X141" s="2">
        <v>1</v>
      </c>
      <c r="AG141" s="2">
        <v>1</v>
      </c>
      <c r="AI141" s="2">
        <v>1</v>
      </c>
      <c r="AJ141" s="9">
        <v>1</v>
      </c>
      <c r="AT141" s="2" t="s">
        <v>24</v>
      </c>
      <c r="AU141" s="2" t="s">
        <v>2723</v>
      </c>
      <c r="AV141" s="2" t="s">
        <v>1862</v>
      </c>
      <c r="AZ141" s="2" t="s">
        <v>2794</v>
      </c>
      <c r="BB141" s="11" t="s">
        <v>2795</v>
      </c>
      <c r="BE141" s="2" t="s">
        <v>37</v>
      </c>
      <c r="BG141" s="2" t="s">
        <v>37</v>
      </c>
      <c r="BI141" s="2">
        <v>1</v>
      </c>
      <c r="CC141" s="9"/>
      <c r="CD141" s="9"/>
      <c r="CE141" s="9"/>
      <c r="CF141" s="9"/>
      <c r="CG141" s="9"/>
      <c r="CH141" s="9"/>
    </row>
    <row r="142" spans="1:90" s="2" customFormat="1" ht="18.600000000000001" customHeight="1">
      <c r="A142" s="2">
        <v>2014</v>
      </c>
      <c r="B142" s="2" t="s">
        <v>2</v>
      </c>
      <c r="C142" s="9" t="s">
        <v>136</v>
      </c>
      <c r="D142" s="2" t="s">
        <v>93</v>
      </c>
      <c r="F142" s="2" t="s">
        <v>5</v>
      </c>
      <c r="G142" s="2" t="s">
        <v>41</v>
      </c>
      <c r="J142" s="2" t="s">
        <v>8</v>
      </c>
      <c r="L142" s="2" t="s">
        <v>246</v>
      </c>
      <c r="N142" s="2" t="s">
        <v>410</v>
      </c>
      <c r="O142" s="2" t="s">
        <v>138</v>
      </c>
      <c r="Q142" s="2" t="s">
        <v>81</v>
      </c>
      <c r="R142" s="2" t="s">
        <v>11</v>
      </c>
      <c r="S142" s="2" t="s">
        <v>45</v>
      </c>
      <c r="U142" s="2">
        <v>1</v>
      </c>
      <c r="V142" s="2">
        <v>1</v>
      </c>
      <c r="AC142" s="2">
        <v>1</v>
      </c>
      <c r="AL142" s="2">
        <v>1</v>
      </c>
      <c r="AQ142" s="2" t="s">
        <v>25</v>
      </c>
      <c r="AS142" s="2" t="s">
        <v>1916</v>
      </c>
      <c r="AT142" s="2" t="s">
        <v>1865</v>
      </c>
      <c r="AZ142" s="2" t="s">
        <v>910</v>
      </c>
      <c r="BA142" s="2" t="s">
        <v>911</v>
      </c>
      <c r="BB142" s="2" t="s">
        <v>2796</v>
      </c>
      <c r="BD142" s="2" t="s">
        <v>912</v>
      </c>
      <c r="BE142" s="2" t="s">
        <v>54</v>
      </c>
      <c r="BG142" s="2" t="s">
        <v>37</v>
      </c>
      <c r="BI142" s="2">
        <v>2</v>
      </c>
    </row>
    <row r="143" spans="1:90" s="2" customFormat="1" ht="18.600000000000001" customHeight="1">
      <c r="A143" s="2">
        <v>2018</v>
      </c>
      <c r="B143" s="2" t="s">
        <v>2</v>
      </c>
      <c r="C143" s="9" t="s">
        <v>136</v>
      </c>
      <c r="D143" s="2" t="s">
        <v>93</v>
      </c>
      <c r="E143" s="2" t="s">
        <v>1156</v>
      </c>
      <c r="F143" s="2" t="s">
        <v>59</v>
      </c>
      <c r="G143" s="2" t="s">
        <v>95</v>
      </c>
      <c r="H143" s="2">
        <v>180</v>
      </c>
      <c r="I143" s="2" t="s">
        <v>24</v>
      </c>
      <c r="J143" s="2" t="s">
        <v>107</v>
      </c>
      <c r="L143" s="2" t="s">
        <v>82</v>
      </c>
      <c r="M143" s="2" t="s">
        <v>97</v>
      </c>
      <c r="N143" s="2" t="s">
        <v>137</v>
      </c>
      <c r="O143" s="2" t="s">
        <v>259</v>
      </c>
      <c r="Q143" s="2" t="s">
        <v>81</v>
      </c>
      <c r="R143" s="2" t="s">
        <v>11</v>
      </c>
      <c r="S143" s="2" t="s">
        <v>108</v>
      </c>
      <c r="V143" s="2">
        <v>1</v>
      </c>
      <c r="X143" s="9">
        <v>1</v>
      </c>
      <c r="AG143" s="2">
        <v>1</v>
      </c>
      <c r="AI143" s="2">
        <v>1</v>
      </c>
      <c r="AJ143" s="2">
        <v>1</v>
      </c>
      <c r="AL143" s="2">
        <v>1</v>
      </c>
      <c r="AO143" s="2">
        <v>1</v>
      </c>
      <c r="AQ143" s="2" t="s">
        <v>1947</v>
      </c>
      <c r="AT143" s="2" t="s">
        <v>136</v>
      </c>
      <c r="AU143" s="2" t="s">
        <v>2748</v>
      </c>
      <c r="BA143" s="2" t="s">
        <v>2355</v>
      </c>
      <c r="BE143" s="2" t="s">
        <v>37</v>
      </c>
      <c r="BG143" s="2" t="s">
        <v>37</v>
      </c>
      <c r="BI143" s="2">
        <v>1</v>
      </c>
    </row>
    <row r="144" spans="1:90" s="2" customFormat="1" ht="18.600000000000001" customHeight="1">
      <c r="A144" s="2">
        <v>2011</v>
      </c>
      <c r="B144" s="2" t="s">
        <v>2</v>
      </c>
      <c r="C144" s="2" t="s">
        <v>136</v>
      </c>
      <c r="D144" s="2" t="s">
        <v>93</v>
      </c>
      <c r="E144" s="2" t="s">
        <v>902</v>
      </c>
      <c r="F144" s="2" t="s">
        <v>59</v>
      </c>
      <c r="G144" s="2" t="s">
        <v>95</v>
      </c>
      <c r="H144" s="2">
        <v>201</v>
      </c>
      <c r="I144" s="2" t="s">
        <v>24</v>
      </c>
      <c r="J144" s="2" t="s">
        <v>42</v>
      </c>
      <c r="L144" s="2" t="s">
        <v>246</v>
      </c>
      <c r="O144" s="2" t="s">
        <v>98</v>
      </c>
      <c r="Q144" s="2" t="s">
        <v>81</v>
      </c>
      <c r="R144" s="2" t="s">
        <v>28</v>
      </c>
      <c r="S144" s="2" t="s">
        <v>45</v>
      </c>
      <c r="T144" s="2">
        <v>1</v>
      </c>
      <c r="U144" s="2">
        <v>1</v>
      </c>
      <c r="V144" s="9">
        <v>1</v>
      </c>
      <c r="AF144" s="9">
        <v>1</v>
      </c>
      <c r="AO144" s="2">
        <v>1</v>
      </c>
      <c r="AQ144" s="2" t="s">
        <v>2109</v>
      </c>
      <c r="AS144" s="2" t="s">
        <v>2096</v>
      </c>
      <c r="AT144" s="2" t="s">
        <v>7</v>
      </c>
      <c r="AV144" s="2" t="s">
        <v>1862</v>
      </c>
      <c r="AW144" s="2" t="s">
        <v>1751</v>
      </c>
      <c r="BB144" s="11"/>
      <c r="BE144" s="2" t="s">
        <v>37</v>
      </c>
      <c r="BG144" s="2" t="s">
        <v>37</v>
      </c>
      <c r="BI144" s="2">
        <v>1</v>
      </c>
    </row>
    <row r="145" spans="1:96" s="2" customFormat="1" ht="18.600000000000001" customHeight="1">
      <c r="A145" s="9">
        <v>2007</v>
      </c>
      <c r="B145" s="9" t="s">
        <v>230</v>
      </c>
      <c r="C145" s="9" t="s">
        <v>136</v>
      </c>
      <c r="D145" s="9" t="s">
        <v>93</v>
      </c>
      <c r="E145" s="9" t="s">
        <v>1683</v>
      </c>
      <c r="F145" s="9" t="s">
        <v>5</v>
      </c>
      <c r="G145" s="9" t="s">
        <v>125</v>
      </c>
      <c r="H145" s="9"/>
      <c r="I145" s="9" t="s">
        <v>7</v>
      </c>
      <c r="J145" s="9" t="s">
        <v>42</v>
      </c>
      <c r="K145" s="9"/>
      <c r="L145" s="9" t="s">
        <v>82</v>
      </c>
      <c r="M145" s="9" t="s">
        <v>97</v>
      </c>
      <c r="N145" s="9"/>
      <c r="O145" s="9" t="s">
        <v>98</v>
      </c>
      <c r="P145" s="9"/>
      <c r="Q145" s="2" t="s">
        <v>2689</v>
      </c>
      <c r="R145" s="9" t="s">
        <v>1702</v>
      </c>
      <c r="S145" s="9"/>
      <c r="T145" s="9"/>
      <c r="U145" s="9">
        <v>1</v>
      </c>
      <c r="V145" s="9">
        <v>1</v>
      </c>
      <c r="W145" s="9">
        <v>1</v>
      </c>
      <c r="X145" s="9">
        <v>1</v>
      </c>
      <c r="Y145" s="9"/>
      <c r="Z145" s="9"/>
      <c r="AA145" s="9"/>
      <c r="AB145" s="9"/>
      <c r="AC145" s="9"/>
      <c r="AD145" s="9"/>
      <c r="AF145" s="9">
        <v>1</v>
      </c>
      <c r="AM145" s="2">
        <v>1</v>
      </c>
      <c r="AO145" s="2">
        <v>1</v>
      </c>
      <c r="AQ145" s="9" t="s">
        <v>778</v>
      </c>
      <c r="AR145" s="9"/>
      <c r="AS145" s="9"/>
      <c r="AT145" s="9" t="s">
        <v>24</v>
      </c>
      <c r="AU145" s="9"/>
      <c r="AV145" s="9" t="s">
        <v>1880</v>
      </c>
      <c r="AW145" s="9" t="s">
        <v>1745</v>
      </c>
      <c r="AX145" s="9"/>
      <c r="AY145" s="9"/>
      <c r="AZ145" s="9" t="s">
        <v>1686</v>
      </c>
      <c r="BA145" s="9"/>
      <c r="BB145" s="9" t="s">
        <v>2852</v>
      </c>
      <c r="BC145" s="9" t="s">
        <v>14</v>
      </c>
      <c r="BD145" s="9" t="s">
        <v>1690</v>
      </c>
      <c r="BE145" s="9" t="s">
        <v>37</v>
      </c>
      <c r="BF145" s="9"/>
      <c r="BG145" s="9" t="s">
        <v>37</v>
      </c>
      <c r="BH145" s="9"/>
      <c r="BI145" s="9">
        <v>1</v>
      </c>
      <c r="BJ145" s="9"/>
      <c r="BK145" s="9"/>
      <c r="BL145" s="9"/>
      <c r="BM145" s="9"/>
      <c r="BN145" s="9"/>
      <c r="BO145" s="9"/>
      <c r="BP145" s="9"/>
      <c r="BQ145" s="9"/>
      <c r="BR145" s="9"/>
      <c r="BS145" s="9"/>
      <c r="BT145" s="9"/>
      <c r="BU145" s="9"/>
      <c r="BV145" s="9"/>
      <c r="BW145" s="9"/>
      <c r="BX145" s="9"/>
      <c r="BY145" s="9"/>
      <c r="BZ145" s="9"/>
    </row>
    <row r="146" spans="1:96" s="2" customFormat="1" ht="18.600000000000001" customHeight="1">
      <c r="A146" s="2">
        <v>2016</v>
      </c>
      <c r="B146" s="2" t="s">
        <v>2</v>
      </c>
      <c r="C146" s="9" t="s">
        <v>136</v>
      </c>
      <c r="D146" s="2" t="s">
        <v>93</v>
      </c>
      <c r="F146" s="2" t="s">
        <v>22</v>
      </c>
      <c r="G146" s="2" t="s">
        <v>245</v>
      </c>
      <c r="J146" s="2" t="s">
        <v>8</v>
      </c>
      <c r="L146" s="2" t="s">
        <v>246</v>
      </c>
      <c r="N146" s="2" t="s">
        <v>137</v>
      </c>
      <c r="O146" s="2" t="s">
        <v>138</v>
      </c>
      <c r="Q146" s="2" t="s">
        <v>81</v>
      </c>
      <c r="R146" s="2" t="s">
        <v>11</v>
      </c>
      <c r="S146" s="2" t="s">
        <v>45</v>
      </c>
      <c r="T146" s="2">
        <v>1</v>
      </c>
      <c r="U146" s="2">
        <v>1</v>
      </c>
      <c r="V146" s="2">
        <v>1</v>
      </c>
      <c r="Y146" s="2">
        <v>1</v>
      </c>
      <c r="AF146" s="9">
        <v>1</v>
      </c>
      <c r="AT146" s="2" t="s">
        <v>1848</v>
      </c>
      <c r="AZ146" s="2" t="s">
        <v>247</v>
      </c>
      <c r="BB146" s="11"/>
      <c r="BD146" s="2" t="s">
        <v>249</v>
      </c>
      <c r="BE146" s="2" t="s">
        <v>37</v>
      </c>
      <c r="BG146" s="2" t="s">
        <v>37</v>
      </c>
      <c r="BI146" s="2">
        <v>1</v>
      </c>
    </row>
    <row r="147" spans="1:96" s="2" customFormat="1" ht="21.6" customHeight="1">
      <c r="A147" s="2">
        <v>2011</v>
      </c>
      <c r="B147" s="12" t="s">
        <v>2214</v>
      </c>
      <c r="C147" s="9" t="s">
        <v>136</v>
      </c>
      <c r="D147" s="2" t="s">
        <v>93</v>
      </c>
      <c r="E147" s="2" t="s">
        <v>2215</v>
      </c>
      <c r="F147" s="2" t="s">
        <v>22</v>
      </c>
      <c r="G147" s="2" t="s">
        <v>41</v>
      </c>
      <c r="H147" s="2">
        <v>899</v>
      </c>
      <c r="J147" s="2" t="s">
        <v>42</v>
      </c>
      <c r="L147" s="2" t="s">
        <v>246</v>
      </c>
      <c r="O147" s="2" t="s">
        <v>2225</v>
      </c>
      <c r="P147" s="2" t="s">
        <v>1707</v>
      </c>
      <c r="Q147" s="2" t="s">
        <v>81</v>
      </c>
      <c r="R147" s="2" t="s">
        <v>11</v>
      </c>
      <c r="S147" s="9" t="s">
        <v>29</v>
      </c>
      <c r="U147" s="2">
        <v>1</v>
      </c>
      <c r="Y147" s="2">
        <v>1</v>
      </c>
      <c r="AF147" s="9">
        <v>1</v>
      </c>
      <c r="AI147" s="2">
        <v>1</v>
      </c>
      <c r="AQ147" s="2" t="s">
        <v>25</v>
      </c>
      <c r="AT147" s="2" t="s">
        <v>1865</v>
      </c>
      <c r="AU147" s="2" t="s">
        <v>1755</v>
      </c>
      <c r="BC147" s="2" t="s">
        <v>2797</v>
      </c>
      <c r="BD147" s="2" t="s">
        <v>1261</v>
      </c>
      <c r="BE147" s="2" t="s">
        <v>37</v>
      </c>
      <c r="BG147" s="2" t="s">
        <v>37</v>
      </c>
      <c r="BI147" s="2">
        <v>1</v>
      </c>
      <c r="CR147" s="10"/>
    </row>
    <row r="148" spans="1:96" s="2" customFormat="1" ht="18.600000000000001" customHeight="1">
      <c r="A148" s="2">
        <v>2019</v>
      </c>
      <c r="B148" s="2" t="s">
        <v>2</v>
      </c>
      <c r="C148" s="9" t="s">
        <v>136</v>
      </c>
      <c r="D148" s="2" t="s">
        <v>93</v>
      </c>
      <c r="E148" s="2" t="s">
        <v>1542</v>
      </c>
      <c r="F148" s="2" t="s">
        <v>22</v>
      </c>
      <c r="G148" s="2" t="s">
        <v>95</v>
      </c>
      <c r="H148" s="2">
        <v>600</v>
      </c>
      <c r="J148" s="2" t="s">
        <v>42</v>
      </c>
      <c r="L148" s="2" t="s">
        <v>9</v>
      </c>
      <c r="M148" s="2" t="s">
        <v>43</v>
      </c>
      <c r="O148" s="2" t="s">
        <v>98</v>
      </c>
      <c r="Q148" s="2" t="s">
        <v>2689</v>
      </c>
      <c r="R148" s="2" t="s">
        <v>11</v>
      </c>
      <c r="S148" s="2" t="s">
        <v>108</v>
      </c>
      <c r="U148" s="2">
        <v>1</v>
      </c>
      <c r="W148" s="2">
        <v>1</v>
      </c>
      <c r="AE148" s="2">
        <v>1</v>
      </c>
      <c r="AF148" s="9">
        <v>1</v>
      </c>
      <c r="AS148" s="2" t="s">
        <v>908</v>
      </c>
      <c r="AT148" s="2" t="s">
        <v>1848</v>
      </c>
      <c r="AU148" s="2" t="s">
        <v>2724</v>
      </c>
      <c r="AZ148" s="2" t="s">
        <v>1544</v>
      </c>
      <c r="BA148" s="2" t="s">
        <v>1545</v>
      </c>
      <c r="BC148" s="2" t="s">
        <v>14</v>
      </c>
      <c r="BD148" s="2" t="s">
        <v>1546</v>
      </c>
      <c r="BE148" s="2" t="s">
        <v>37</v>
      </c>
      <c r="BG148" s="2" t="s">
        <v>37</v>
      </c>
      <c r="BI148" s="2">
        <v>1</v>
      </c>
    </row>
    <row r="149" spans="1:96" s="2" customFormat="1" ht="18.600000000000001" customHeight="1">
      <c r="A149" s="2">
        <v>2007</v>
      </c>
      <c r="B149" s="2" t="s">
        <v>77</v>
      </c>
      <c r="C149" s="9" t="s">
        <v>136</v>
      </c>
      <c r="D149" s="2" t="s">
        <v>93</v>
      </c>
      <c r="F149" s="2" t="s">
        <v>94</v>
      </c>
      <c r="G149" s="2" t="s">
        <v>95</v>
      </c>
      <c r="H149" s="2">
        <v>100</v>
      </c>
      <c r="I149" s="2" t="s">
        <v>96</v>
      </c>
      <c r="J149" s="2" t="s">
        <v>42</v>
      </c>
      <c r="L149" s="2" t="s">
        <v>9</v>
      </c>
      <c r="M149" s="2" t="s">
        <v>97</v>
      </c>
      <c r="O149" s="2" t="s">
        <v>98</v>
      </c>
      <c r="Q149" s="2" t="s">
        <v>2683</v>
      </c>
      <c r="R149" s="2" t="s">
        <v>11</v>
      </c>
      <c r="S149" s="2" t="s">
        <v>45</v>
      </c>
      <c r="T149" s="2">
        <v>1</v>
      </c>
      <c r="U149" s="2">
        <v>1</v>
      </c>
      <c r="X149" s="2">
        <v>1</v>
      </c>
      <c r="AJ149" s="2">
        <v>1</v>
      </c>
      <c r="AT149" s="9" t="s">
        <v>7</v>
      </c>
      <c r="BE149" s="2" t="s">
        <v>16</v>
      </c>
      <c r="BF149" s="2" t="s">
        <v>102</v>
      </c>
      <c r="BG149" s="2" t="s">
        <v>16</v>
      </c>
      <c r="BI149" s="2">
        <v>3</v>
      </c>
    </row>
    <row r="150" spans="1:96" s="2" customFormat="1" ht="18.600000000000001" customHeight="1">
      <c r="A150" s="2">
        <v>2017</v>
      </c>
      <c r="B150" s="2" t="s">
        <v>2</v>
      </c>
      <c r="C150" s="9" t="s">
        <v>136</v>
      </c>
      <c r="D150" s="2" t="s">
        <v>93</v>
      </c>
      <c r="E150" s="2" t="s">
        <v>1635</v>
      </c>
      <c r="F150" s="2" t="s">
        <v>22</v>
      </c>
      <c r="G150" s="2" t="s">
        <v>720</v>
      </c>
      <c r="H150" s="2">
        <v>406</v>
      </c>
      <c r="J150" s="2" t="s">
        <v>42</v>
      </c>
      <c r="L150" s="2" t="s">
        <v>9</v>
      </c>
      <c r="M150" s="2" t="s">
        <v>683</v>
      </c>
      <c r="O150" s="2" t="s">
        <v>2228</v>
      </c>
      <c r="Q150" s="2" t="s">
        <v>81</v>
      </c>
      <c r="R150" s="2" t="s">
        <v>11</v>
      </c>
      <c r="S150" s="2" t="s">
        <v>29</v>
      </c>
      <c r="AA150" s="2">
        <v>1</v>
      </c>
      <c r="AF150" s="2">
        <v>1</v>
      </c>
      <c r="AL150" s="2">
        <v>1</v>
      </c>
      <c r="AO150" s="2">
        <v>1</v>
      </c>
      <c r="AQ150" s="2" t="s">
        <v>25</v>
      </c>
      <c r="AS150" s="2" t="s">
        <v>1922</v>
      </c>
      <c r="AT150" s="2" t="s">
        <v>24</v>
      </c>
      <c r="AW150" s="2" t="s">
        <v>1726</v>
      </c>
      <c r="AX150" s="2" t="s">
        <v>1637</v>
      </c>
      <c r="AZ150" s="2" t="s">
        <v>1638</v>
      </c>
      <c r="BB150" s="11" t="s">
        <v>2853</v>
      </c>
      <c r="BC150" s="2" t="s">
        <v>2798</v>
      </c>
      <c r="BE150" s="2" t="s">
        <v>37</v>
      </c>
      <c r="BG150" s="2" t="s">
        <v>37</v>
      </c>
      <c r="BI150" s="2">
        <v>1</v>
      </c>
    </row>
    <row r="151" spans="1:96" s="2" customFormat="1" ht="18.600000000000001" customHeight="1">
      <c r="A151" s="2">
        <v>2017</v>
      </c>
      <c r="B151" s="2" t="s">
        <v>537</v>
      </c>
      <c r="C151" s="9" t="s">
        <v>136</v>
      </c>
      <c r="D151" s="2" t="s">
        <v>93</v>
      </c>
      <c r="E151" s="2" t="s">
        <v>539</v>
      </c>
      <c r="F151" s="2" t="s">
        <v>22</v>
      </c>
      <c r="G151" s="2" t="s">
        <v>23</v>
      </c>
      <c r="H151" s="2">
        <v>518</v>
      </c>
      <c r="I151" s="2" t="s">
        <v>61</v>
      </c>
      <c r="J151" s="2" t="s">
        <v>540</v>
      </c>
      <c r="L151" s="2" t="s">
        <v>82</v>
      </c>
      <c r="O151" s="2" t="s">
        <v>2247</v>
      </c>
      <c r="Q151" s="2" t="s">
        <v>81</v>
      </c>
      <c r="R151" s="2" t="s">
        <v>11</v>
      </c>
      <c r="S151" s="9" t="s">
        <v>29</v>
      </c>
      <c r="AA151" s="2">
        <v>1</v>
      </c>
      <c r="AO151" s="2">
        <v>1</v>
      </c>
      <c r="AQ151" s="2" t="s">
        <v>541</v>
      </c>
      <c r="AT151" s="2" t="s">
        <v>24</v>
      </c>
      <c r="AU151" s="2" t="s">
        <v>1755</v>
      </c>
      <c r="BC151" s="2" t="s">
        <v>543</v>
      </c>
      <c r="BD151" s="2" t="s">
        <v>546</v>
      </c>
      <c r="BE151" s="2" t="s">
        <v>37</v>
      </c>
      <c r="BG151" s="2" t="s">
        <v>37</v>
      </c>
      <c r="BI151" s="2">
        <v>1</v>
      </c>
    </row>
    <row r="152" spans="1:96" s="2" customFormat="1" ht="18.600000000000001" customHeight="1">
      <c r="A152" s="2">
        <v>2012</v>
      </c>
      <c r="B152" s="2" t="s">
        <v>736</v>
      </c>
      <c r="C152" s="9" t="s">
        <v>136</v>
      </c>
      <c r="D152" s="2" t="s">
        <v>93</v>
      </c>
      <c r="E152" s="2" t="s">
        <v>1160</v>
      </c>
      <c r="F152" s="2" t="s">
        <v>22</v>
      </c>
      <c r="G152" s="2" t="s">
        <v>125</v>
      </c>
      <c r="H152" s="2">
        <v>1275</v>
      </c>
      <c r="I152" s="2" t="s">
        <v>61</v>
      </c>
      <c r="J152" s="2" t="s">
        <v>107</v>
      </c>
      <c r="L152" s="2" t="s">
        <v>82</v>
      </c>
      <c r="M152" s="2" t="s">
        <v>97</v>
      </c>
      <c r="N152" s="2" t="s">
        <v>137</v>
      </c>
      <c r="O152" s="2" t="s">
        <v>10</v>
      </c>
      <c r="Q152" s="2" t="s">
        <v>81</v>
      </c>
      <c r="R152" s="2" t="s">
        <v>11</v>
      </c>
      <c r="S152" s="2" t="s">
        <v>29</v>
      </c>
      <c r="U152" s="9">
        <v>1</v>
      </c>
      <c r="X152" s="2">
        <v>1</v>
      </c>
      <c r="AL152" s="2">
        <v>1</v>
      </c>
      <c r="AO152" s="2">
        <v>1</v>
      </c>
      <c r="AQ152" s="2" t="s">
        <v>778</v>
      </c>
      <c r="AR152" s="2" t="s">
        <v>1162</v>
      </c>
      <c r="AS152" s="2" t="s">
        <v>444</v>
      </c>
      <c r="AT152" s="2" t="s">
        <v>24</v>
      </c>
      <c r="BD152" s="2" t="s">
        <v>1167</v>
      </c>
      <c r="BE152" s="2" t="s">
        <v>37</v>
      </c>
      <c r="BG152" s="2" t="s">
        <v>37</v>
      </c>
      <c r="BI152" s="2">
        <v>1</v>
      </c>
    </row>
    <row r="153" spans="1:96" s="2" customFormat="1" ht="18.600000000000001" customHeight="1">
      <c r="A153" s="9">
        <v>2016</v>
      </c>
      <c r="B153" s="9" t="s">
        <v>2</v>
      </c>
      <c r="C153" s="9" t="s">
        <v>136</v>
      </c>
      <c r="D153" s="2" t="s">
        <v>93</v>
      </c>
      <c r="E153" s="2" t="s">
        <v>1160</v>
      </c>
      <c r="F153" s="2" t="s">
        <v>22</v>
      </c>
      <c r="G153" s="2" t="s">
        <v>125</v>
      </c>
      <c r="H153" s="2">
        <v>1275</v>
      </c>
      <c r="I153" s="2" t="s">
        <v>61</v>
      </c>
      <c r="J153" s="2" t="s">
        <v>107</v>
      </c>
      <c r="L153" s="2" t="s">
        <v>82</v>
      </c>
      <c r="M153" s="2" t="s">
        <v>97</v>
      </c>
      <c r="N153" s="2" t="s">
        <v>137</v>
      </c>
      <c r="O153" s="2" t="s">
        <v>1707</v>
      </c>
      <c r="Q153" s="2" t="s">
        <v>81</v>
      </c>
      <c r="R153" s="2" t="s">
        <v>1703</v>
      </c>
      <c r="S153" s="2" t="s">
        <v>29</v>
      </c>
      <c r="V153" s="2">
        <v>1</v>
      </c>
      <c r="AA153" s="2">
        <v>1</v>
      </c>
      <c r="AL153" s="2">
        <v>1</v>
      </c>
      <c r="AO153" s="2">
        <v>1</v>
      </c>
      <c r="AQ153" s="2" t="s">
        <v>778</v>
      </c>
      <c r="AR153" s="2" t="s">
        <v>1162</v>
      </c>
      <c r="AS153" s="2" t="s">
        <v>1920</v>
      </c>
      <c r="AT153" s="2" t="s">
        <v>1848</v>
      </c>
      <c r="AU153" s="2" t="s">
        <v>2725</v>
      </c>
      <c r="AW153" s="2" t="s">
        <v>32</v>
      </c>
      <c r="AX153" s="2" t="s">
        <v>1164</v>
      </c>
      <c r="AZ153" s="2" t="s">
        <v>1165</v>
      </c>
      <c r="BA153" s="2" t="s">
        <v>2799</v>
      </c>
      <c r="BB153" s="2" t="s">
        <v>2854</v>
      </c>
      <c r="BD153" s="2" t="s">
        <v>1167</v>
      </c>
      <c r="BE153" s="2" t="s">
        <v>37</v>
      </c>
      <c r="BG153" s="2" t="s">
        <v>37</v>
      </c>
      <c r="BI153" s="2">
        <v>1</v>
      </c>
    </row>
    <row r="154" spans="1:96" s="2" customFormat="1" ht="18.600000000000001" customHeight="1">
      <c r="A154" s="2">
        <v>2016</v>
      </c>
      <c r="B154" s="2" t="s">
        <v>2</v>
      </c>
      <c r="C154" s="2" t="s">
        <v>136</v>
      </c>
      <c r="D154" s="2" t="s">
        <v>93</v>
      </c>
      <c r="E154" s="2" t="s">
        <v>287</v>
      </c>
      <c r="F154" s="2" t="s">
        <v>22</v>
      </c>
      <c r="G154" s="2" t="s">
        <v>288</v>
      </c>
      <c r="H154" s="2">
        <v>2547</v>
      </c>
      <c r="I154" s="2" t="s">
        <v>24</v>
      </c>
      <c r="J154" s="2" t="s">
        <v>8</v>
      </c>
      <c r="L154" s="2" t="s">
        <v>246</v>
      </c>
      <c r="N154" s="2" t="s">
        <v>137</v>
      </c>
      <c r="O154" s="2" t="s">
        <v>138</v>
      </c>
      <c r="Q154" s="2" t="s">
        <v>81</v>
      </c>
      <c r="R154" s="2" t="s">
        <v>11</v>
      </c>
      <c r="S154" s="2" t="s">
        <v>108</v>
      </c>
      <c r="T154" s="2">
        <v>1</v>
      </c>
      <c r="U154" s="2">
        <v>1</v>
      </c>
      <c r="V154" s="2">
        <v>1</v>
      </c>
      <c r="AF154" s="2">
        <v>1</v>
      </c>
      <c r="AM154" s="2">
        <v>1</v>
      </c>
      <c r="AT154" s="2" t="s">
        <v>136</v>
      </c>
      <c r="AW154" s="2" t="s">
        <v>289</v>
      </c>
      <c r="AX154" s="2" t="s">
        <v>290</v>
      </c>
      <c r="BA154" s="2" t="s">
        <v>292</v>
      </c>
      <c r="BC154" s="2" t="s">
        <v>14</v>
      </c>
      <c r="BD154" s="2" t="s">
        <v>293</v>
      </c>
      <c r="BE154" s="2" t="s">
        <v>37</v>
      </c>
      <c r="BG154" s="2" t="s">
        <v>37</v>
      </c>
      <c r="BI154" s="2">
        <v>1</v>
      </c>
    </row>
    <row r="155" spans="1:96" s="2" customFormat="1" ht="10.5" customHeight="1">
      <c r="A155" s="2">
        <v>2013</v>
      </c>
      <c r="B155" s="2" t="s">
        <v>2</v>
      </c>
      <c r="C155" s="9" t="s">
        <v>136</v>
      </c>
      <c r="D155" s="2" t="s">
        <v>93</v>
      </c>
      <c r="E155" s="2" t="s">
        <v>326</v>
      </c>
      <c r="F155" s="2" t="s">
        <v>5</v>
      </c>
      <c r="G155" s="2" t="s">
        <v>6</v>
      </c>
      <c r="H155" s="2">
        <v>40</v>
      </c>
      <c r="I155" s="2" t="s">
        <v>61</v>
      </c>
      <c r="J155" s="2" t="s">
        <v>327</v>
      </c>
      <c r="L155" s="2" t="s">
        <v>246</v>
      </c>
      <c r="O155" s="2" t="s">
        <v>44</v>
      </c>
      <c r="Q155" s="2" t="s">
        <v>81</v>
      </c>
      <c r="R155" s="2" t="s">
        <v>11</v>
      </c>
      <c r="S155" s="2" t="s">
        <v>108</v>
      </c>
      <c r="X155" s="2">
        <v>1</v>
      </c>
      <c r="Y155" s="2">
        <v>1</v>
      </c>
      <c r="Z155" s="2">
        <v>1</v>
      </c>
      <c r="AH155" s="2">
        <v>1</v>
      </c>
      <c r="AR155" s="2" t="s">
        <v>328</v>
      </c>
      <c r="AT155" s="2" t="s">
        <v>1865</v>
      </c>
      <c r="AU155" s="18" t="s">
        <v>1853</v>
      </c>
      <c r="BD155" s="2" t="s">
        <v>2398</v>
      </c>
      <c r="BE155" s="2" t="s">
        <v>16</v>
      </c>
      <c r="BG155" s="2" t="s">
        <v>16</v>
      </c>
      <c r="BI155" s="2">
        <v>3</v>
      </c>
    </row>
    <row r="156" spans="1:96" s="2" customFormat="1" ht="18.600000000000001" customHeight="1">
      <c r="A156" s="2">
        <v>2012</v>
      </c>
      <c r="B156" s="2" t="s">
        <v>2</v>
      </c>
      <c r="C156" s="9" t="s">
        <v>136</v>
      </c>
      <c r="D156" s="2" t="s">
        <v>93</v>
      </c>
      <c r="E156" s="2" t="s">
        <v>932</v>
      </c>
      <c r="F156" s="2" t="s">
        <v>80</v>
      </c>
      <c r="G156" s="2" t="s">
        <v>720</v>
      </c>
      <c r="H156" s="2">
        <v>120</v>
      </c>
      <c r="J156" s="2" t="s">
        <v>234</v>
      </c>
      <c r="L156" s="2" t="s">
        <v>82</v>
      </c>
      <c r="M156" s="2" t="s">
        <v>223</v>
      </c>
      <c r="O156" s="2" t="s">
        <v>2227</v>
      </c>
      <c r="Q156" s="2" t="s">
        <v>81</v>
      </c>
      <c r="R156" s="2" t="s">
        <v>11</v>
      </c>
      <c r="S156" s="2" t="s">
        <v>172</v>
      </c>
      <c r="AA156" s="2">
        <v>1</v>
      </c>
      <c r="AB156" s="2">
        <v>1</v>
      </c>
      <c r="AL156" s="2">
        <v>1</v>
      </c>
      <c r="AO156" s="2">
        <v>1</v>
      </c>
      <c r="AQ156" s="2" t="s">
        <v>935</v>
      </c>
      <c r="AS156" s="2" t="s">
        <v>1921</v>
      </c>
      <c r="AT156" s="2" t="s">
        <v>1848</v>
      </c>
      <c r="AW156" s="2" t="s">
        <v>754</v>
      </c>
      <c r="BA156" s="2" t="s">
        <v>937</v>
      </c>
      <c r="BC156" s="2" t="s">
        <v>2800</v>
      </c>
      <c r="BD156" s="2" t="s">
        <v>940</v>
      </c>
      <c r="BE156" s="2" t="s">
        <v>37</v>
      </c>
      <c r="BG156" s="2" t="s">
        <v>37</v>
      </c>
      <c r="BI156" s="2">
        <v>1</v>
      </c>
    </row>
    <row r="157" spans="1:96" s="2" customFormat="1" ht="18.600000000000001" customHeight="1">
      <c r="A157" s="2">
        <v>2012</v>
      </c>
      <c r="B157" s="2" t="s">
        <v>2</v>
      </c>
      <c r="C157" s="9" t="s">
        <v>136</v>
      </c>
      <c r="D157" s="2" t="s">
        <v>93</v>
      </c>
      <c r="E157" s="2" t="s">
        <v>1327</v>
      </c>
      <c r="F157" s="2" t="s">
        <v>59</v>
      </c>
      <c r="G157" s="2" t="s">
        <v>95</v>
      </c>
      <c r="H157" s="2">
        <v>160</v>
      </c>
      <c r="I157" s="2" t="s">
        <v>24</v>
      </c>
      <c r="J157" s="2" t="s">
        <v>42</v>
      </c>
      <c r="L157" s="2" t="s">
        <v>9</v>
      </c>
      <c r="M157" s="2" t="s">
        <v>298</v>
      </c>
      <c r="O157" s="2" t="s">
        <v>10</v>
      </c>
      <c r="Q157" s="2" t="s">
        <v>81</v>
      </c>
      <c r="R157" s="2" t="s">
        <v>11</v>
      </c>
      <c r="S157" s="2" t="s">
        <v>172</v>
      </c>
      <c r="U157" s="2">
        <v>1</v>
      </c>
      <c r="V157" s="9">
        <v>1</v>
      </c>
      <c r="W157" s="2">
        <v>1</v>
      </c>
      <c r="AG157" s="2">
        <v>1</v>
      </c>
      <c r="AI157" s="9">
        <v>1</v>
      </c>
      <c r="AS157" s="2" t="s">
        <v>1328</v>
      </c>
      <c r="AT157" s="2" t="s">
        <v>1848</v>
      </c>
      <c r="BA157" s="2" t="s">
        <v>1329</v>
      </c>
      <c r="BE157" s="2" t="s">
        <v>37</v>
      </c>
      <c r="BG157" s="2" t="s">
        <v>37</v>
      </c>
      <c r="BI157" s="2">
        <v>1</v>
      </c>
    </row>
    <row r="158" spans="1:96" s="2" customFormat="1" ht="18.600000000000001" customHeight="1">
      <c r="A158" s="2">
        <v>2016</v>
      </c>
      <c r="B158" s="2" t="s">
        <v>2</v>
      </c>
      <c r="C158" s="9" t="s">
        <v>136</v>
      </c>
      <c r="D158" s="2" t="s">
        <v>93</v>
      </c>
      <c r="E158" s="2" t="s">
        <v>1495</v>
      </c>
      <c r="F158" s="2" t="s">
        <v>22</v>
      </c>
      <c r="G158" s="2" t="s">
        <v>6</v>
      </c>
      <c r="H158" s="2">
        <v>218</v>
      </c>
      <c r="I158" s="2" t="s">
        <v>7</v>
      </c>
      <c r="J158" s="2" t="s">
        <v>42</v>
      </c>
      <c r="L158" s="2" t="s">
        <v>9</v>
      </c>
      <c r="M158" s="2" t="s">
        <v>298</v>
      </c>
      <c r="O158" s="2" t="s">
        <v>10</v>
      </c>
      <c r="Q158" s="2" t="s">
        <v>2689</v>
      </c>
      <c r="R158" s="2" t="s">
        <v>11</v>
      </c>
      <c r="S158" s="9" t="s">
        <v>29</v>
      </c>
      <c r="T158" s="2">
        <v>1</v>
      </c>
      <c r="U158" s="9">
        <v>1</v>
      </c>
      <c r="V158" s="9">
        <v>1</v>
      </c>
      <c r="AE158" s="2">
        <v>1</v>
      </c>
      <c r="AF158" s="2">
        <v>0</v>
      </c>
      <c r="AH158" s="2">
        <v>1</v>
      </c>
      <c r="AJ158" s="2">
        <v>1</v>
      </c>
      <c r="AO158" s="2">
        <v>1</v>
      </c>
      <c r="AQ158" s="2" t="s">
        <v>1496</v>
      </c>
      <c r="AT158" s="2" t="s">
        <v>1848</v>
      </c>
      <c r="AV158" s="2" t="s">
        <v>1890</v>
      </c>
      <c r="AW158" s="2" t="s">
        <v>691</v>
      </c>
      <c r="AX158" s="2" t="s">
        <v>1497</v>
      </c>
      <c r="AZ158" s="2" t="s">
        <v>1498</v>
      </c>
      <c r="BA158" s="2" t="s">
        <v>1499</v>
      </c>
      <c r="BB158" s="11" t="s">
        <v>2855</v>
      </c>
      <c r="BD158" s="2" t="s">
        <v>1502</v>
      </c>
      <c r="BE158" s="2" t="s">
        <v>37</v>
      </c>
      <c r="BG158" s="2" t="s">
        <v>37</v>
      </c>
      <c r="BI158" s="2">
        <v>1</v>
      </c>
      <c r="CC158" s="9"/>
      <c r="CD158" s="9"/>
      <c r="CE158" s="9"/>
      <c r="CF158" s="9"/>
    </row>
    <row r="159" spans="1:96" s="2" customFormat="1" ht="18.600000000000001" customHeight="1">
      <c r="A159" s="2">
        <v>2013</v>
      </c>
      <c r="B159" s="2" t="s">
        <v>2</v>
      </c>
      <c r="C159" s="9" t="s">
        <v>136</v>
      </c>
      <c r="D159" s="2" t="s">
        <v>93</v>
      </c>
      <c r="E159" s="2" t="s">
        <v>1386</v>
      </c>
      <c r="F159" s="2" t="s">
        <v>22</v>
      </c>
      <c r="G159" s="2" t="s">
        <v>6</v>
      </c>
      <c r="H159" s="2">
        <v>399</v>
      </c>
      <c r="J159" s="2" t="s">
        <v>107</v>
      </c>
      <c r="L159" s="2" t="s">
        <v>82</v>
      </c>
      <c r="M159" s="2" t="s">
        <v>43</v>
      </c>
      <c r="N159" s="2" t="s">
        <v>1387</v>
      </c>
      <c r="O159" s="2" t="s">
        <v>98</v>
      </c>
      <c r="Q159" s="2" t="s">
        <v>81</v>
      </c>
      <c r="R159" s="2" t="s">
        <v>11</v>
      </c>
      <c r="S159" s="9" t="s">
        <v>29</v>
      </c>
      <c r="T159" s="2">
        <v>1</v>
      </c>
      <c r="U159" s="9">
        <v>1</v>
      </c>
      <c r="V159" s="9">
        <v>1</v>
      </c>
      <c r="X159" s="2">
        <v>1</v>
      </c>
      <c r="AF159" s="9">
        <v>1</v>
      </c>
      <c r="AO159" s="9">
        <v>1</v>
      </c>
      <c r="AQ159" s="2" t="s">
        <v>867</v>
      </c>
      <c r="AT159" s="2" t="s">
        <v>1865</v>
      </c>
      <c r="AV159" s="2" t="s">
        <v>1862</v>
      </c>
      <c r="AW159" s="2" t="s">
        <v>1719</v>
      </c>
      <c r="AX159" s="2" t="s">
        <v>1388</v>
      </c>
      <c r="AZ159" s="2" t="s">
        <v>1389</v>
      </c>
      <c r="BA159" s="2" t="s">
        <v>1390</v>
      </c>
      <c r="BB159" s="2" t="s">
        <v>2856</v>
      </c>
      <c r="BC159" s="2" t="s">
        <v>2420</v>
      </c>
      <c r="BD159" s="2" t="s">
        <v>1393</v>
      </c>
      <c r="BE159" s="2" t="s">
        <v>37</v>
      </c>
      <c r="BG159" s="2" t="s">
        <v>37</v>
      </c>
      <c r="BI159" s="2">
        <v>1</v>
      </c>
    </row>
    <row r="160" spans="1:96" s="2" customFormat="1" ht="18.600000000000001" customHeight="1">
      <c r="A160" s="2">
        <v>2010</v>
      </c>
      <c r="B160" s="2" t="s">
        <v>230</v>
      </c>
      <c r="C160" s="9" t="s">
        <v>136</v>
      </c>
      <c r="D160" s="2" t="s">
        <v>93</v>
      </c>
      <c r="E160" s="2" t="s">
        <v>124</v>
      </c>
      <c r="F160" s="2" t="s">
        <v>5</v>
      </c>
      <c r="G160" s="2" t="s">
        <v>125</v>
      </c>
      <c r="I160" s="2" t="s">
        <v>61</v>
      </c>
      <c r="J160" s="2" t="s">
        <v>42</v>
      </c>
      <c r="L160" s="2" t="s">
        <v>1711</v>
      </c>
      <c r="M160" s="2" t="s">
        <v>126</v>
      </c>
      <c r="N160" s="2" t="s">
        <v>1283</v>
      </c>
      <c r="O160" s="2" t="s">
        <v>98</v>
      </c>
      <c r="Q160" s="2" t="s">
        <v>81</v>
      </c>
      <c r="R160" s="2" t="s">
        <v>11</v>
      </c>
      <c r="S160" s="2" t="s">
        <v>29</v>
      </c>
      <c r="V160" s="2">
        <v>1</v>
      </c>
      <c r="Y160" s="2">
        <v>1</v>
      </c>
      <c r="AF160" s="9">
        <v>1</v>
      </c>
      <c r="AQ160" s="2" t="s">
        <v>129</v>
      </c>
      <c r="AT160" s="2" t="s">
        <v>1848</v>
      </c>
      <c r="AV160" s="2" t="s">
        <v>1885</v>
      </c>
      <c r="BE160" s="2" t="s">
        <v>37</v>
      </c>
      <c r="BG160" s="2" t="s">
        <v>37</v>
      </c>
      <c r="BI160" s="2">
        <v>1</v>
      </c>
      <c r="BJ160" s="2" t="s">
        <v>131</v>
      </c>
    </row>
    <row r="161" spans="1:103" s="2" customFormat="1" ht="18.600000000000001" customHeight="1">
      <c r="A161" s="9">
        <v>2013</v>
      </c>
      <c r="B161" s="9" t="s">
        <v>2</v>
      </c>
      <c r="C161" s="9" t="s">
        <v>136</v>
      </c>
      <c r="D161" s="9" t="s">
        <v>1086</v>
      </c>
      <c r="E161" s="9"/>
      <c r="F161" s="9" t="s">
        <v>5</v>
      </c>
      <c r="G161" s="9" t="s">
        <v>6</v>
      </c>
      <c r="H161" s="9">
        <v>110</v>
      </c>
      <c r="I161" s="9" t="s">
        <v>7</v>
      </c>
      <c r="J161" s="9" t="s">
        <v>81</v>
      </c>
      <c r="K161" s="9"/>
      <c r="L161" s="9" t="s">
        <v>116</v>
      </c>
      <c r="M161" s="9"/>
      <c r="N161" s="9"/>
      <c r="O161" s="9" t="s">
        <v>10</v>
      </c>
      <c r="P161" s="9"/>
      <c r="Q161" s="2" t="s">
        <v>81</v>
      </c>
      <c r="R161" s="9" t="s">
        <v>1087</v>
      </c>
      <c r="S161" s="9" t="s">
        <v>172</v>
      </c>
      <c r="T161" s="9"/>
      <c r="U161" s="9"/>
      <c r="V161" s="9"/>
      <c r="W161" s="9"/>
      <c r="X161" s="9">
        <v>1</v>
      </c>
      <c r="Y161" s="9"/>
      <c r="Z161" s="9">
        <v>1</v>
      </c>
      <c r="AA161" s="9"/>
      <c r="AB161" s="9"/>
      <c r="AC161" s="9"/>
      <c r="AD161" s="9"/>
      <c r="AE161" s="9"/>
      <c r="AF161" s="9"/>
      <c r="AG161" s="9"/>
      <c r="AH161" s="9"/>
      <c r="AI161" s="9"/>
      <c r="AJ161" s="9"/>
      <c r="AK161" s="9"/>
      <c r="AL161" s="9">
        <v>1</v>
      </c>
      <c r="AM161" s="9"/>
      <c r="AN161" s="9"/>
      <c r="AO161" s="9"/>
      <c r="AP161" s="9"/>
      <c r="AQ161" s="9"/>
      <c r="AR161" s="9"/>
      <c r="AS161" s="9" t="s">
        <v>1088</v>
      </c>
      <c r="AT161" s="9" t="s">
        <v>24</v>
      </c>
      <c r="AU161" s="9" t="s">
        <v>2742</v>
      </c>
      <c r="AV161" s="9"/>
      <c r="AW161" s="9"/>
      <c r="AX161" s="9" t="s">
        <v>1089</v>
      </c>
      <c r="AY161" s="9"/>
      <c r="AZ161" s="9" t="s">
        <v>2801</v>
      </c>
      <c r="BA161" s="9" t="s">
        <v>1091</v>
      </c>
      <c r="BB161" s="9"/>
      <c r="BC161" s="9"/>
      <c r="BD161" s="9" t="s">
        <v>1094</v>
      </c>
      <c r="BE161" s="9" t="s">
        <v>37</v>
      </c>
      <c r="BF161" s="9"/>
      <c r="BG161" s="9" t="s">
        <v>54</v>
      </c>
      <c r="BH161" s="9"/>
      <c r="BI161" s="9">
        <v>2</v>
      </c>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row>
    <row r="162" spans="1:103" s="2" customFormat="1" ht="18.600000000000001" customHeight="1">
      <c r="A162" s="2">
        <v>2016</v>
      </c>
      <c r="B162" s="2" t="s">
        <v>2</v>
      </c>
      <c r="C162" s="9" t="s">
        <v>136</v>
      </c>
      <c r="D162" s="2" t="s">
        <v>681</v>
      </c>
      <c r="E162" s="2" t="s">
        <v>682</v>
      </c>
      <c r="F162" s="2" t="s">
        <v>22</v>
      </c>
      <c r="G162" s="2" t="s">
        <v>6</v>
      </c>
      <c r="H162" s="2">
        <v>240</v>
      </c>
      <c r="I162" s="2" t="s">
        <v>24</v>
      </c>
      <c r="J162" s="2" t="s">
        <v>42</v>
      </c>
      <c r="L162" s="2" t="s">
        <v>116</v>
      </c>
      <c r="M162" s="2" t="s">
        <v>683</v>
      </c>
      <c r="O162" s="2" t="s">
        <v>10</v>
      </c>
      <c r="Q162" s="2" t="s">
        <v>81</v>
      </c>
      <c r="R162" s="2" t="s">
        <v>11</v>
      </c>
      <c r="S162" s="2" t="s">
        <v>45</v>
      </c>
      <c r="U162" s="2">
        <v>1</v>
      </c>
      <c r="V162" s="2">
        <v>1</v>
      </c>
      <c r="Z162" s="2">
        <v>1</v>
      </c>
      <c r="AF162" s="9">
        <v>1</v>
      </c>
      <c r="AS162" s="2" t="s">
        <v>2090</v>
      </c>
      <c r="AT162" s="2" t="s">
        <v>1865</v>
      </c>
      <c r="AV162" s="2" t="s">
        <v>1862</v>
      </c>
      <c r="AW162" s="2" t="s">
        <v>1720</v>
      </c>
      <c r="AZ162" s="2" t="s">
        <v>684</v>
      </c>
      <c r="BB162" s="2" t="s">
        <v>2857</v>
      </c>
      <c r="BD162" s="2" t="s">
        <v>687</v>
      </c>
      <c r="BE162" s="2" t="s">
        <v>37</v>
      </c>
      <c r="BG162" s="2" t="s">
        <v>37</v>
      </c>
      <c r="BI162" s="2">
        <v>1</v>
      </c>
    </row>
    <row r="163" spans="1:103" s="2" customFormat="1" ht="18.600000000000001" customHeight="1">
      <c r="A163" s="9">
        <v>2019</v>
      </c>
      <c r="B163" s="9" t="s">
        <v>2</v>
      </c>
      <c r="C163" s="9" t="s">
        <v>136</v>
      </c>
      <c r="D163" s="9" t="s">
        <v>4</v>
      </c>
      <c r="E163" s="9"/>
      <c r="F163" s="9" t="s">
        <v>22</v>
      </c>
      <c r="G163" s="9" t="s">
        <v>60</v>
      </c>
      <c r="H163" s="9">
        <v>315</v>
      </c>
      <c r="I163" s="9" t="s">
        <v>61</v>
      </c>
      <c r="J163" s="9" t="s">
        <v>42</v>
      </c>
      <c r="K163" s="9"/>
      <c r="L163" s="9" t="s">
        <v>9</v>
      </c>
      <c r="M163" s="9"/>
      <c r="N163" s="9"/>
      <c r="O163" s="9" t="s">
        <v>10</v>
      </c>
      <c r="P163" s="9"/>
      <c r="Q163" s="2" t="s">
        <v>2689</v>
      </c>
      <c r="R163" s="9" t="s">
        <v>11</v>
      </c>
      <c r="S163" s="9" t="s">
        <v>29</v>
      </c>
      <c r="T163" s="9"/>
      <c r="U163" s="9">
        <v>1</v>
      </c>
      <c r="V163" s="9"/>
      <c r="W163" s="9">
        <v>1</v>
      </c>
      <c r="X163" s="9"/>
      <c r="Y163" s="9"/>
      <c r="Z163" s="9"/>
      <c r="AA163" s="9"/>
      <c r="AB163" s="9"/>
      <c r="AC163" s="9"/>
      <c r="AD163" s="9"/>
      <c r="AF163" s="9">
        <v>1</v>
      </c>
      <c r="AI163" s="9"/>
      <c r="AJ163" s="9"/>
      <c r="AK163" s="9"/>
      <c r="AL163" s="9"/>
      <c r="AM163" s="9"/>
      <c r="AN163" s="9"/>
      <c r="AO163" s="9"/>
      <c r="AP163" s="9"/>
      <c r="AQ163" s="9"/>
      <c r="AR163" s="9"/>
      <c r="AS163" s="9" t="s">
        <v>2088</v>
      </c>
      <c r="AT163" s="9" t="s">
        <v>24</v>
      </c>
      <c r="AU163" s="9"/>
      <c r="AV163" s="9"/>
      <c r="AW163" s="9" t="s">
        <v>1721</v>
      </c>
      <c r="AX163" s="9"/>
      <c r="AY163" s="9"/>
      <c r="AZ163" s="9"/>
      <c r="BA163" s="9"/>
      <c r="BB163" s="9" t="s">
        <v>2802</v>
      </c>
      <c r="BC163" s="9"/>
      <c r="BD163" s="9" t="s">
        <v>2309</v>
      </c>
      <c r="BE163" s="9" t="s">
        <v>37</v>
      </c>
      <c r="BF163" s="9"/>
      <c r="BG163" s="9" t="s">
        <v>37</v>
      </c>
      <c r="BH163" s="9"/>
      <c r="BI163" s="9">
        <v>1</v>
      </c>
      <c r="BJ163" s="9"/>
      <c r="BK163" s="9"/>
      <c r="BL163" s="9"/>
      <c r="BM163" s="9"/>
      <c r="BN163" s="9"/>
      <c r="BO163" s="9"/>
      <c r="BP163" s="9"/>
      <c r="BQ163" s="9"/>
      <c r="BR163" s="9"/>
      <c r="BS163" s="9"/>
      <c r="BT163" s="9"/>
      <c r="BU163" s="9"/>
      <c r="BV163" s="9"/>
      <c r="BW163" s="9"/>
      <c r="BX163" s="9"/>
      <c r="BY163" s="9"/>
    </row>
    <row r="164" spans="1:103" s="2" customFormat="1" ht="18.600000000000001" customHeight="1">
      <c r="A164" s="2">
        <v>2003</v>
      </c>
      <c r="B164" s="2" t="s">
        <v>2</v>
      </c>
      <c r="C164" s="2" t="s">
        <v>136</v>
      </c>
      <c r="D164" s="2" t="s">
        <v>4</v>
      </c>
      <c r="F164" s="2" t="s">
        <v>59</v>
      </c>
      <c r="L164" s="2" t="s">
        <v>27</v>
      </c>
      <c r="O164" s="2" t="s">
        <v>98</v>
      </c>
      <c r="Q164" s="2" t="s">
        <v>81</v>
      </c>
      <c r="R164" s="2" t="s">
        <v>28</v>
      </c>
      <c r="S164" s="2" t="s">
        <v>108</v>
      </c>
      <c r="V164" s="2">
        <v>1</v>
      </c>
      <c r="W164" s="2">
        <v>1</v>
      </c>
      <c r="Y164" s="2">
        <v>1</v>
      </c>
      <c r="AF164" s="9">
        <v>1</v>
      </c>
      <c r="AS164" s="2" t="s">
        <v>1929</v>
      </c>
      <c r="AT164" s="9" t="s">
        <v>24</v>
      </c>
      <c r="AW164" s="2" t="s">
        <v>2762</v>
      </c>
      <c r="BE164" s="2" t="s">
        <v>37</v>
      </c>
      <c r="BG164" s="2" t="s">
        <v>37</v>
      </c>
      <c r="BI164" s="2">
        <v>1</v>
      </c>
    </row>
    <row r="165" spans="1:103" s="2" customFormat="1" ht="18.600000000000001" customHeight="1">
      <c r="A165" s="2">
        <v>2017</v>
      </c>
      <c r="B165" s="2" t="s">
        <v>2</v>
      </c>
      <c r="C165" s="9" t="s">
        <v>136</v>
      </c>
      <c r="D165" s="2" t="s">
        <v>4</v>
      </c>
      <c r="E165" s="2" t="s">
        <v>570</v>
      </c>
      <c r="F165" s="2" t="s">
        <v>22</v>
      </c>
      <c r="G165" s="2" t="s">
        <v>60</v>
      </c>
      <c r="H165" s="2">
        <v>116</v>
      </c>
      <c r="I165" s="2" t="s">
        <v>61</v>
      </c>
      <c r="J165" s="2" t="s">
        <v>42</v>
      </c>
      <c r="L165" s="2" t="s">
        <v>9</v>
      </c>
      <c r="M165" s="2" t="s">
        <v>571</v>
      </c>
      <c r="O165" s="2" t="s">
        <v>1704</v>
      </c>
      <c r="Q165" s="2" t="s">
        <v>81</v>
      </c>
      <c r="R165" s="2" t="s">
        <v>11</v>
      </c>
      <c r="S165" s="2" t="s">
        <v>29</v>
      </c>
      <c r="U165" s="2">
        <v>1</v>
      </c>
      <c r="V165" s="2">
        <v>1</v>
      </c>
      <c r="X165" s="2">
        <v>1</v>
      </c>
      <c r="AF165" s="2">
        <v>1</v>
      </c>
      <c r="AH165" s="2">
        <v>1</v>
      </c>
      <c r="AS165" s="2" t="s">
        <v>572</v>
      </c>
      <c r="AT165" s="2" t="s">
        <v>24</v>
      </c>
      <c r="AV165" s="2" t="s">
        <v>1898</v>
      </c>
      <c r="AZ165" s="2" t="s">
        <v>2803</v>
      </c>
      <c r="BB165" s="11"/>
      <c r="BD165" s="2" t="s">
        <v>2363</v>
      </c>
      <c r="BE165" s="2" t="s">
        <v>37</v>
      </c>
      <c r="BG165" s="2" t="s">
        <v>37</v>
      </c>
      <c r="BI165" s="2">
        <v>1</v>
      </c>
    </row>
    <row r="166" spans="1:103" s="2" customFormat="1" ht="18.600000000000001" customHeight="1">
      <c r="A166" s="2">
        <v>2011</v>
      </c>
      <c r="B166" s="2" t="s">
        <v>2</v>
      </c>
      <c r="C166" s="9" t="s">
        <v>136</v>
      </c>
      <c r="D166" s="2" t="s">
        <v>4</v>
      </c>
      <c r="F166" s="2" t="s">
        <v>5</v>
      </c>
      <c r="G166" s="2" t="s">
        <v>6</v>
      </c>
      <c r="I166" s="2" t="s">
        <v>7</v>
      </c>
      <c r="J166" s="2" t="s">
        <v>8</v>
      </c>
      <c r="L166" s="2" t="s">
        <v>9</v>
      </c>
      <c r="O166" s="2" t="s">
        <v>10</v>
      </c>
      <c r="Q166" s="2" t="s">
        <v>81</v>
      </c>
      <c r="R166" s="2" t="s">
        <v>11</v>
      </c>
      <c r="S166" s="9" t="s">
        <v>29</v>
      </c>
      <c r="U166" s="2">
        <v>1</v>
      </c>
      <c r="V166" s="2">
        <v>1</v>
      </c>
      <c r="W166" s="2">
        <v>1</v>
      </c>
      <c r="AT166" s="9" t="s">
        <v>24</v>
      </c>
      <c r="AW166" s="2" t="s">
        <v>12</v>
      </c>
      <c r="BA166" s="2" t="s">
        <v>13</v>
      </c>
      <c r="BB166" s="11" t="s">
        <v>2858</v>
      </c>
      <c r="BE166" s="2" t="s">
        <v>16</v>
      </c>
      <c r="BG166" s="2" t="s">
        <v>16</v>
      </c>
      <c r="BI166" s="2">
        <v>3</v>
      </c>
    </row>
    <row r="167" spans="1:103" s="2" customFormat="1" ht="18.600000000000001" customHeight="1">
      <c r="A167" s="2">
        <v>2015</v>
      </c>
      <c r="B167" s="2" t="s">
        <v>2</v>
      </c>
      <c r="C167" s="9" t="s">
        <v>136</v>
      </c>
      <c r="D167" s="2" t="s">
        <v>4</v>
      </c>
      <c r="E167" s="2" t="s">
        <v>1614</v>
      </c>
      <c r="F167" s="2" t="s">
        <v>1615</v>
      </c>
      <c r="G167" s="2" t="s">
        <v>41</v>
      </c>
      <c r="J167" s="2" t="s">
        <v>42</v>
      </c>
      <c r="L167" s="2" t="s">
        <v>9</v>
      </c>
      <c r="M167" s="2" t="s">
        <v>357</v>
      </c>
      <c r="O167" s="2" t="s">
        <v>2222</v>
      </c>
      <c r="P167" s="2" t="s">
        <v>259</v>
      </c>
      <c r="Q167" s="2" t="s">
        <v>81</v>
      </c>
      <c r="R167" s="2" t="s">
        <v>11</v>
      </c>
      <c r="S167" s="9" t="s">
        <v>29</v>
      </c>
      <c r="U167" s="2">
        <v>1</v>
      </c>
      <c r="V167" s="2">
        <v>1</v>
      </c>
      <c r="AB167" s="2">
        <v>1</v>
      </c>
      <c r="AJ167" s="2">
        <v>1</v>
      </c>
      <c r="AS167" s="2" t="s">
        <v>1143</v>
      </c>
      <c r="AT167" s="2" t="s">
        <v>1848</v>
      </c>
      <c r="AU167" s="2" t="s">
        <v>2726</v>
      </c>
      <c r="AV167" s="2" t="s">
        <v>1884</v>
      </c>
      <c r="AW167" s="2" t="s">
        <v>1616</v>
      </c>
      <c r="BB167" s="11"/>
      <c r="BE167" s="2" t="s">
        <v>37</v>
      </c>
      <c r="BG167" s="2" t="s">
        <v>37</v>
      </c>
      <c r="BI167" s="2">
        <v>1</v>
      </c>
      <c r="CA167" s="10"/>
      <c r="CB167" s="10"/>
    </row>
    <row r="168" spans="1:103" s="2" customFormat="1" ht="18.600000000000001" customHeight="1">
      <c r="A168" s="2">
        <v>2013</v>
      </c>
      <c r="B168" s="2" t="s">
        <v>2</v>
      </c>
      <c r="C168" s="9" t="s">
        <v>136</v>
      </c>
      <c r="D168" s="2" t="s">
        <v>4</v>
      </c>
      <c r="F168" s="2" t="s">
        <v>5</v>
      </c>
      <c r="G168" s="2" t="s">
        <v>125</v>
      </c>
      <c r="H168" s="2">
        <v>54</v>
      </c>
      <c r="I168" s="2" t="s">
        <v>7</v>
      </c>
      <c r="J168" s="2" t="s">
        <v>42</v>
      </c>
      <c r="L168" s="2" t="s">
        <v>9</v>
      </c>
      <c r="M168" s="2" t="s">
        <v>97</v>
      </c>
      <c r="O168" s="2" t="s">
        <v>98</v>
      </c>
      <c r="Q168" s="2" t="s">
        <v>81</v>
      </c>
      <c r="R168" s="2" t="s">
        <v>11</v>
      </c>
      <c r="S168" s="2" t="s">
        <v>172</v>
      </c>
      <c r="U168" s="2">
        <v>1</v>
      </c>
      <c r="V168" s="2">
        <v>1</v>
      </c>
      <c r="W168" s="2">
        <v>1</v>
      </c>
      <c r="AF168" s="9">
        <v>1</v>
      </c>
      <c r="AM168" s="2">
        <v>1</v>
      </c>
      <c r="AP168" s="2">
        <v>1</v>
      </c>
      <c r="AQ168" s="2" t="s">
        <v>1936</v>
      </c>
      <c r="AT168" s="2" t="s">
        <v>136</v>
      </c>
      <c r="AZ168" s="2" t="s">
        <v>2401</v>
      </c>
      <c r="BA168" s="2" t="s">
        <v>2402</v>
      </c>
      <c r="BB168" s="11" t="s">
        <v>2804</v>
      </c>
      <c r="BD168" s="2" t="s">
        <v>794</v>
      </c>
      <c r="BE168" s="2" t="s">
        <v>37</v>
      </c>
      <c r="BG168" s="2" t="s">
        <v>37</v>
      </c>
      <c r="BI168" s="2">
        <v>1</v>
      </c>
    </row>
    <row r="169" spans="1:103" s="2" customFormat="1" ht="18.600000000000001" customHeight="1">
      <c r="A169" s="9">
        <v>2015</v>
      </c>
      <c r="B169" s="9" t="s">
        <v>2</v>
      </c>
      <c r="C169" s="9" t="s">
        <v>136</v>
      </c>
      <c r="D169" s="9" t="s">
        <v>297</v>
      </c>
      <c r="E169" s="9"/>
      <c r="F169" s="9" t="s">
        <v>5</v>
      </c>
      <c r="G169" s="9" t="s">
        <v>6</v>
      </c>
      <c r="H169" s="9"/>
      <c r="I169" s="9" t="s">
        <v>96</v>
      </c>
      <c r="J169" s="9" t="s">
        <v>42</v>
      </c>
      <c r="K169" s="9"/>
      <c r="L169" s="9" t="s">
        <v>116</v>
      </c>
      <c r="M169" s="9" t="s">
        <v>298</v>
      </c>
      <c r="N169" s="9"/>
      <c r="O169" s="9" t="s">
        <v>10</v>
      </c>
      <c r="P169" s="9"/>
      <c r="Q169" s="2" t="s">
        <v>81</v>
      </c>
      <c r="R169" s="9" t="s">
        <v>11</v>
      </c>
      <c r="S169" s="9" t="s">
        <v>172</v>
      </c>
      <c r="T169" s="9"/>
      <c r="U169" s="9">
        <v>0</v>
      </c>
      <c r="V169" s="9"/>
      <c r="W169" s="9">
        <v>1</v>
      </c>
      <c r="X169" s="9"/>
      <c r="Y169" s="9"/>
      <c r="Z169" s="9"/>
      <c r="AA169" s="9"/>
      <c r="AB169" s="9"/>
      <c r="AC169" s="9"/>
      <c r="AD169" s="9"/>
      <c r="AF169" s="2">
        <v>1</v>
      </c>
      <c r="AH169" s="2">
        <v>1</v>
      </c>
      <c r="AI169" s="9"/>
      <c r="AJ169" s="9">
        <v>1</v>
      </c>
      <c r="AK169" s="9"/>
      <c r="AL169" s="9"/>
      <c r="AM169" s="9"/>
      <c r="AN169" s="9"/>
      <c r="AO169" s="9"/>
      <c r="AP169" s="9"/>
      <c r="AQ169" s="9"/>
      <c r="AR169" s="9"/>
      <c r="AS169" s="9" t="s">
        <v>300</v>
      </c>
      <c r="AT169" s="9" t="s">
        <v>1851</v>
      </c>
      <c r="AU169" s="9" t="s">
        <v>2727</v>
      </c>
      <c r="AV169" s="18" t="s">
        <v>1852</v>
      </c>
      <c r="AW169" s="9"/>
      <c r="AX169" s="9"/>
      <c r="AY169" s="9"/>
      <c r="AZ169" s="9" t="s">
        <v>2805</v>
      </c>
      <c r="BA169" s="9" t="s">
        <v>302</v>
      </c>
      <c r="BB169" s="16"/>
      <c r="BC169" s="9"/>
      <c r="BD169" s="9"/>
      <c r="BE169" s="9" t="s">
        <v>16</v>
      </c>
      <c r="BF169" s="9"/>
      <c r="BG169" s="9" t="s">
        <v>16</v>
      </c>
      <c r="BH169" s="9"/>
      <c r="BI169" s="9">
        <v>3</v>
      </c>
      <c r="BJ169" s="9"/>
      <c r="BK169" s="9"/>
      <c r="BL169" s="9"/>
      <c r="BM169" s="9"/>
      <c r="BN169" s="9"/>
      <c r="BO169" s="9"/>
      <c r="BP169" s="9"/>
      <c r="BQ169" s="9"/>
      <c r="BR169" s="9"/>
      <c r="BS169" s="9"/>
      <c r="BT169" s="9"/>
      <c r="BU169" s="9"/>
      <c r="BV169" s="9"/>
      <c r="BW169" s="9"/>
      <c r="BX169" s="9"/>
      <c r="BY169" s="9"/>
    </row>
    <row r="170" spans="1:103" s="2" customFormat="1" ht="18.600000000000001" customHeight="1">
      <c r="A170" s="2">
        <v>2012</v>
      </c>
      <c r="B170" s="2" t="s">
        <v>2</v>
      </c>
      <c r="C170" s="9" t="s">
        <v>136</v>
      </c>
      <c r="D170" s="2" t="s">
        <v>297</v>
      </c>
      <c r="F170" s="2" t="s">
        <v>22</v>
      </c>
      <c r="G170" s="2" t="s">
        <v>23</v>
      </c>
      <c r="H170" s="2">
        <v>80</v>
      </c>
      <c r="I170" s="2" t="s">
        <v>7</v>
      </c>
      <c r="J170" s="2" t="s">
        <v>540</v>
      </c>
      <c r="L170" s="2" t="s">
        <v>82</v>
      </c>
      <c r="M170" s="2" t="s">
        <v>72</v>
      </c>
      <c r="N170" s="2" t="s">
        <v>410</v>
      </c>
      <c r="O170" s="2" t="s">
        <v>2232</v>
      </c>
      <c r="P170" s="2" t="s">
        <v>138</v>
      </c>
      <c r="Q170" s="2" t="s">
        <v>81</v>
      </c>
      <c r="R170" s="2" t="s">
        <v>11</v>
      </c>
      <c r="S170" s="2" t="s">
        <v>172</v>
      </c>
      <c r="X170" s="2">
        <v>1</v>
      </c>
      <c r="AA170" s="2">
        <v>1</v>
      </c>
      <c r="AG170" s="2">
        <v>1</v>
      </c>
      <c r="AJ170" s="9">
        <v>1</v>
      </c>
      <c r="AO170" s="9">
        <v>1</v>
      </c>
      <c r="AQ170" s="2" t="s">
        <v>1220</v>
      </c>
      <c r="AT170" s="2" t="s">
        <v>24</v>
      </c>
      <c r="AU170" s="2" t="s">
        <v>2728</v>
      </c>
      <c r="AV170" s="2" t="s">
        <v>1862</v>
      </c>
      <c r="AW170" s="2" t="s">
        <v>2322</v>
      </c>
      <c r="BB170" s="11"/>
      <c r="BD170" s="2" t="s">
        <v>1132</v>
      </c>
      <c r="BE170" s="2" t="s">
        <v>37</v>
      </c>
      <c r="BG170" s="2" t="s">
        <v>37</v>
      </c>
      <c r="BI170" s="2">
        <v>1</v>
      </c>
    </row>
    <row r="171" spans="1:103" s="2" customFormat="1" ht="18.600000000000001" customHeight="1">
      <c r="A171" s="2">
        <v>2006</v>
      </c>
      <c r="B171" s="2" t="s">
        <v>491</v>
      </c>
      <c r="C171" s="9" t="s">
        <v>136</v>
      </c>
      <c r="D171" s="2" t="s">
        <v>297</v>
      </c>
      <c r="F171" s="2" t="s">
        <v>59</v>
      </c>
      <c r="G171" s="2" t="s">
        <v>339</v>
      </c>
      <c r="H171" s="2">
        <v>180</v>
      </c>
      <c r="I171" s="2" t="s">
        <v>136</v>
      </c>
      <c r="J171" s="2" t="s">
        <v>42</v>
      </c>
      <c r="L171" s="2" t="s">
        <v>9</v>
      </c>
      <c r="M171" s="2" t="s">
        <v>72</v>
      </c>
      <c r="O171" s="2" t="s">
        <v>98</v>
      </c>
      <c r="Q171" s="2" t="s">
        <v>81</v>
      </c>
      <c r="R171" s="2" t="s">
        <v>11</v>
      </c>
      <c r="S171" s="2" t="s">
        <v>108</v>
      </c>
      <c r="T171" s="2">
        <v>1</v>
      </c>
      <c r="U171" s="9">
        <v>1</v>
      </c>
      <c r="V171" s="2">
        <v>1</v>
      </c>
      <c r="W171" s="9">
        <v>1</v>
      </c>
      <c r="X171" s="9">
        <v>1</v>
      </c>
      <c r="AF171" s="2">
        <v>1</v>
      </c>
      <c r="AH171" s="2">
        <v>1</v>
      </c>
      <c r="AT171" s="2" t="s">
        <v>24</v>
      </c>
      <c r="AW171" s="2" t="s">
        <v>493</v>
      </c>
      <c r="AZ171" s="2" t="s">
        <v>494</v>
      </c>
      <c r="BE171" s="2" t="s">
        <v>37</v>
      </c>
      <c r="BG171" s="2" t="s">
        <v>37</v>
      </c>
      <c r="BI171" s="2">
        <v>1</v>
      </c>
    </row>
    <row r="172" spans="1:103" s="2" customFormat="1" ht="18.600000000000001" customHeight="1">
      <c r="A172" s="9">
        <v>2010</v>
      </c>
      <c r="B172" s="9" t="s">
        <v>2</v>
      </c>
      <c r="C172" s="9" t="s">
        <v>136</v>
      </c>
      <c r="D172" s="9" t="s">
        <v>842</v>
      </c>
      <c r="E172" s="9"/>
      <c r="F172" s="9" t="s">
        <v>5</v>
      </c>
      <c r="G172" s="9" t="s">
        <v>23</v>
      </c>
      <c r="H172" s="9"/>
      <c r="I172" s="9" t="s">
        <v>96</v>
      </c>
      <c r="J172" s="9" t="s">
        <v>42</v>
      </c>
      <c r="K172" s="9"/>
      <c r="L172" s="9" t="s">
        <v>9</v>
      </c>
      <c r="M172" s="9" t="s">
        <v>97</v>
      </c>
      <c r="N172" s="9"/>
      <c r="O172" s="9" t="s">
        <v>1701</v>
      </c>
      <c r="P172" s="9"/>
      <c r="Q172" s="2" t="s">
        <v>2683</v>
      </c>
      <c r="R172" s="9" t="s">
        <v>11</v>
      </c>
      <c r="S172" s="9" t="s">
        <v>108</v>
      </c>
      <c r="T172" s="9"/>
      <c r="U172" s="9"/>
      <c r="V172" s="9"/>
      <c r="W172" s="9"/>
      <c r="X172" s="9"/>
      <c r="Y172" s="9"/>
      <c r="Z172" s="9"/>
      <c r="AA172" s="9">
        <v>1</v>
      </c>
      <c r="AB172" s="9"/>
      <c r="AC172" s="9">
        <v>1</v>
      </c>
      <c r="AD172" s="9"/>
      <c r="AE172" s="9"/>
      <c r="AF172" s="9"/>
      <c r="AG172" s="9"/>
      <c r="AH172" s="9"/>
      <c r="AI172" s="9"/>
      <c r="AJ172" s="9">
        <v>1</v>
      </c>
      <c r="AK172" s="9"/>
      <c r="AL172" s="9"/>
      <c r="AM172" s="9"/>
      <c r="AN172" s="9"/>
      <c r="AO172" s="9">
        <v>1</v>
      </c>
      <c r="AP172" s="9"/>
      <c r="AQ172" s="9" t="s">
        <v>2113</v>
      </c>
      <c r="AR172" s="9"/>
      <c r="AS172" s="9"/>
      <c r="AT172" s="9" t="s">
        <v>1848</v>
      </c>
      <c r="AU172" s="2" t="s">
        <v>2728</v>
      </c>
      <c r="AV172" s="9"/>
      <c r="AW172" s="9" t="s">
        <v>2758</v>
      </c>
      <c r="AX172" s="9"/>
      <c r="AY172" s="9"/>
      <c r="AZ172" s="9" t="s">
        <v>944</v>
      </c>
      <c r="BA172" s="9" t="s">
        <v>945</v>
      </c>
      <c r="BB172" s="9" t="s">
        <v>946</v>
      </c>
      <c r="BC172" s="9"/>
      <c r="BD172" s="9"/>
      <c r="BE172" s="9" t="s">
        <v>16</v>
      </c>
      <c r="BF172" s="9" t="s">
        <v>947</v>
      </c>
      <c r="BG172" s="9" t="s">
        <v>16</v>
      </c>
      <c r="BH172" s="9"/>
      <c r="BI172" s="9">
        <v>3</v>
      </c>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row>
    <row r="173" spans="1:103" s="2" customFormat="1" ht="18.600000000000001" customHeight="1">
      <c r="A173" s="2">
        <v>2013</v>
      </c>
      <c r="B173" s="2" t="s">
        <v>2</v>
      </c>
      <c r="C173" s="9" t="s">
        <v>136</v>
      </c>
      <c r="D173" s="2" t="s">
        <v>842</v>
      </c>
      <c r="E173" s="2" t="s">
        <v>843</v>
      </c>
      <c r="F173" s="2" t="s">
        <v>59</v>
      </c>
      <c r="G173" s="2" t="s">
        <v>23</v>
      </c>
      <c r="I173" s="2">
        <v>100</v>
      </c>
      <c r="J173" s="2" t="s">
        <v>42</v>
      </c>
      <c r="L173" s="2" t="s">
        <v>9</v>
      </c>
      <c r="O173" s="2" t="s">
        <v>2250</v>
      </c>
      <c r="Q173" s="2" t="s">
        <v>81</v>
      </c>
      <c r="R173" s="2" t="s">
        <v>11</v>
      </c>
      <c r="S173" s="2" t="s">
        <v>108</v>
      </c>
      <c r="X173" s="2">
        <v>1</v>
      </c>
      <c r="Z173" s="2">
        <v>1</v>
      </c>
      <c r="AA173" s="2">
        <v>1</v>
      </c>
      <c r="AF173" s="2">
        <v>1</v>
      </c>
      <c r="AJ173" s="2">
        <v>1</v>
      </c>
      <c r="AO173" s="2">
        <v>1</v>
      </c>
      <c r="AQ173" s="2" t="s">
        <v>845</v>
      </c>
      <c r="AR173" s="2" t="s">
        <v>844</v>
      </c>
      <c r="AT173" s="2" t="s">
        <v>1865</v>
      </c>
      <c r="AW173" s="2" t="s">
        <v>32</v>
      </c>
      <c r="AX173" s="2" t="s">
        <v>847</v>
      </c>
      <c r="BE173" s="2" t="s">
        <v>16</v>
      </c>
      <c r="BF173" s="2" t="s">
        <v>849</v>
      </c>
      <c r="BG173" s="2" t="s">
        <v>37</v>
      </c>
      <c r="BI173" s="2">
        <v>2</v>
      </c>
    </row>
    <row r="174" spans="1:103" s="2" customFormat="1" ht="18.600000000000001" customHeight="1">
      <c r="A174" s="2">
        <v>2012</v>
      </c>
      <c r="B174" s="2" t="s">
        <v>440</v>
      </c>
      <c r="C174" s="2" t="s">
        <v>136</v>
      </c>
      <c r="D174" s="2" t="s">
        <v>179</v>
      </c>
      <c r="E174" s="2" t="s">
        <v>442</v>
      </c>
      <c r="F174" s="2" t="s">
        <v>22</v>
      </c>
      <c r="G174" s="2" t="s">
        <v>95</v>
      </c>
      <c r="H174" s="2">
        <v>100</v>
      </c>
      <c r="J174" s="2" t="s">
        <v>81</v>
      </c>
      <c r="L174" s="2" t="s">
        <v>116</v>
      </c>
      <c r="O174" s="2" t="s">
        <v>10</v>
      </c>
      <c r="Q174" s="2" t="s">
        <v>81</v>
      </c>
      <c r="R174" s="2" t="s">
        <v>11</v>
      </c>
      <c r="S174" s="9" t="s">
        <v>29</v>
      </c>
      <c r="T174" s="2">
        <v>1</v>
      </c>
      <c r="X174" s="2">
        <v>1</v>
      </c>
      <c r="Y174" s="2">
        <v>1</v>
      </c>
      <c r="AL174" s="2">
        <v>1</v>
      </c>
      <c r="AS174" s="2" t="s">
        <v>444</v>
      </c>
      <c r="AT174" s="2" t="s">
        <v>1876</v>
      </c>
      <c r="AU174" s="2" t="s">
        <v>2728</v>
      </c>
      <c r="AV174" t="s">
        <v>1895</v>
      </c>
      <c r="BA174" s="2" t="s">
        <v>446</v>
      </c>
      <c r="BD174" s="2" t="s">
        <v>447</v>
      </c>
      <c r="BE174" s="2" t="s">
        <v>37</v>
      </c>
      <c r="BG174" s="2" t="s">
        <v>37</v>
      </c>
      <c r="BI174" s="2">
        <v>1</v>
      </c>
    </row>
    <row r="175" spans="1:103" s="2" customFormat="1" ht="18.600000000000001" customHeight="1">
      <c r="A175" s="9">
        <v>2015</v>
      </c>
      <c r="B175" s="9" t="s">
        <v>2</v>
      </c>
      <c r="C175" s="9" t="s">
        <v>136</v>
      </c>
      <c r="D175" s="9" t="s">
        <v>179</v>
      </c>
      <c r="E175" s="9" t="s">
        <v>280</v>
      </c>
      <c r="F175" s="9" t="s">
        <v>59</v>
      </c>
      <c r="G175" s="9" t="s">
        <v>95</v>
      </c>
      <c r="H175" s="9">
        <v>333</v>
      </c>
      <c r="I175" s="9" t="s">
        <v>24</v>
      </c>
      <c r="J175" s="9" t="s">
        <v>42</v>
      </c>
      <c r="K175" s="9"/>
      <c r="L175" s="9" t="s">
        <v>116</v>
      </c>
      <c r="M175" s="9" t="s">
        <v>72</v>
      </c>
      <c r="N175" s="9"/>
      <c r="O175" s="9" t="s">
        <v>10</v>
      </c>
      <c r="P175" s="9"/>
      <c r="Q175" s="2" t="s">
        <v>81</v>
      </c>
      <c r="R175" s="9" t="s">
        <v>11</v>
      </c>
      <c r="S175" s="9" t="s">
        <v>172</v>
      </c>
      <c r="T175" s="9"/>
      <c r="U175" s="9">
        <v>1</v>
      </c>
      <c r="V175" s="9">
        <v>1</v>
      </c>
      <c r="W175" s="9">
        <v>1</v>
      </c>
      <c r="X175" s="9"/>
      <c r="Y175" s="9"/>
      <c r="Z175" s="9"/>
      <c r="AA175" s="9"/>
      <c r="AB175" s="9"/>
      <c r="AC175" s="9"/>
      <c r="AD175" s="9"/>
      <c r="AF175" s="2">
        <v>1</v>
      </c>
      <c r="AI175" s="9"/>
      <c r="AJ175" s="9"/>
      <c r="AK175" s="9">
        <v>1</v>
      </c>
      <c r="AL175" s="9"/>
      <c r="AM175" s="9"/>
      <c r="AN175" s="9"/>
      <c r="AO175" s="9"/>
      <c r="AP175" s="9"/>
      <c r="AQ175" s="9"/>
      <c r="AR175" s="9"/>
      <c r="AS175" s="9"/>
      <c r="AT175" s="9" t="s">
        <v>1865</v>
      </c>
      <c r="AU175" s="9"/>
      <c r="AV175" s="9"/>
      <c r="AW175" s="9"/>
      <c r="AX175" s="9"/>
      <c r="AY175" s="9"/>
      <c r="AZ175" s="9"/>
      <c r="BA175" s="9" t="s">
        <v>283</v>
      </c>
      <c r="BB175" s="9"/>
      <c r="BC175" s="9"/>
      <c r="BD175" s="9"/>
      <c r="BE175" s="9" t="s">
        <v>37</v>
      </c>
      <c r="BF175" s="9"/>
      <c r="BG175" s="9" t="s">
        <v>37</v>
      </c>
      <c r="BH175" s="9"/>
      <c r="BI175" s="9">
        <v>1</v>
      </c>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row>
    <row r="176" spans="1:103" s="2" customFormat="1" ht="18.600000000000001" customHeight="1">
      <c r="A176" s="2">
        <v>2013</v>
      </c>
      <c r="B176" s="2" t="s">
        <v>2</v>
      </c>
      <c r="C176" s="9" t="s">
        <v>136</v>
      </c>
      <c r="D176" s="2" t="s">
        <v>179</v>
      </c>
      <c r="E176" s="2" t="s">
        <v>1180</v>
      </c>
      <c r="F176" s="2" t="s">
        <v>59</v>
      </c>
      <c r="G176" s="2" t="s">
        <v>60</v>
      </c>
      <c r="H176" s="2">
        <v>282</v>
      </c>
      <c r="I176" s="2" t="s">
        <v>61</v>
      </c>
      <c r="J176" s="2" t="s">
        <v>42</v>
      </c>
      <c r="L176" s="2" t="s">
        <v>116</v>
      </c>
      <c r="O176" s="2" t="s">
        <v>44</v>
      </c>
      <c r="Q176" s="2" t="s">
        <v>81</v>
      </c>
      <c r="R176" s="2" t="s">
        <v>28</v>
      </c>
      <c r="S176" s="2" t="s">
        <v>29</v>
      </c>
      <c r="Y176" s="2">
        <v>1</v>
      </c>
      <c r="AE176" s="2">
        <v>1</v>
      </c>
      <c r="AF176" s="9">
        <v>1</v>
      </c>
      <c r="AS176" s="2" t="s">
        <v>1181</v>
      </c>
      <c r="AT176" s="2" t="s">
        <v>96</v>
      </c>
      <c r="AZ176" s="2" t="s">
        <v>1183</v>
      </c>
      <c r="BB176" s="2" t="s">
        <v>1184</v>
      </c>
      <c r="BC176" s="2" t="s">
        <v>1185</v>
      </c>
      <c r="BD176" s="2" t="s">
        <v>1187</v>
      </c>
      <c r="BE176" s="2" t="s">
        <v>37</v>
      </c>
      <c r="BG176" s="2" t="s">
        <v>37</v>
      </c>
      <c r="BI176" s="2">
        <v>1</v>
      </c>
    </row>
    <row r="177" spans="1:96" s="2" customFormat="1" ht="18.600000000000001" customHeight="1">
      <c r="A177" s="9">
        <v>2017</v>
      </c>
      <c r="B177" s="9" t="s">
        <v>2</v>
      </c>
      <c r="C177" s="9" t="s">
        <v>136</v>
      </c>
      <c r="D177" s="9" t="s">
        <v>179</v>
      </c>
      <c r="E177" s="9" t="s">
        <v>213</v>
      </c>
      <c r="F177" s="9" t="s">
        <v>59</v>
      </c>
      <c r="G177" s="9" t="s">
        <v>60</v>
      </c>
      <c r="H177" s="9">
        <v>160</v>
      </c>
      <c r="I177" s="9" t="s">
        <v>61</v>
      </c>
      <c r="J177" s="9" t="s">
        <v>42</v>
      </c>
      <c r="K177" s="9"/>
      <c r="L177" s="9" t="s">
        <v>116</v>
      </c>
      <c r="M177" s="9"/>
      <c r="N177" s="9"/>
      <c r="O177" s="9" t="s">
        <v>10</v>
      </c>
      <c r="P177" s="9"/>
      <c r="Q177" s="9" t="s">
        <v>81</v>
      </c>
      <c r="R177" s="9" t="s">
        <v>11</v>
      </c>
      <c r="S177" s="9" t="s">
        <v>29</v>
      </c>
      <c r="T177" s="9"/>
      <c r="U177" s="9"/>
      <c r="V177" s="9">
        <v>1</v>
      </c>
      <c r="W177" s="9"/>
      <c r="X177" s="9"/>
      <c r="Y177" s="9">
        <v>1</v>
      </c>
      <c r="Z177" s="9"/>
      <c r="AA177" s="9"/>
      <c r="AB177" s="9"/>
      <c r="AC177" s="9"/>
      <c r="AD177" s="9"/>
      <c r="AE177" s="9"/>
      <c r="AF177" s="9">
        <v>1</v>
      </c>
      <c r="AG177" s="9"/>
      <c r="AH177" s="9"/>
      <c r="AI177" s="9"/>
      <c r="AJ177" s="9"/>
      <c r="AK177" s="9"/>
      <c r="AL177" s="9"/>
      <c r="AM177" s="9"/>
      <c r="AN177" s="9"/>
      <c r="AO177" s="9"/>
      <c r="AP177" s="9"/>
      <c r="AQ177" s="9"/>
      <c r="AR177" s="9"/>
      <c r="AS177" s="9" t="s">
        <v>214</v>
      </c>
      <c r="AT177" s="9" t="s">
        <v>1865</v>
      </c>
      <c r="AU177" s="9" t="s">
        <v>2729</v>
      </c>
      <c r="AV177" s="9"/>
      <c r="AW177" s="9"/>
      <c r="AX177" s="9"/>
      <c r="AY177" s="9"/>
      <c r="AZ177" s="9"/>
      <c r="BA177" s="9"/>
      <c r="BB177" s="9" t="s">
        <v>215</v>
      </c>
      <c r="BC177" s="9"/>
      <c r="BD177" s="9" t="s">
        <v>217</v>
      </c>
      <c r="BE177" s="9" t="s">
        <v>37</v>
      </c>
      <c r="BF177" s="9"/>
      <c r="BG177" s="9" t="s">
        <v>37</v>
      </c>
      <c r="BH177" s="9"/>
      <c r="BI177" s="9">
        <v>1</v>
      </c>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row>
    <row r="178" spans="1:96" s="2" customFormat="1" ht="18.600000000000001" customHeight="1">
      <c r="A178" s="2">
        <v>2014</v>
      </c>
      <c r="B178" s="2" t="s">
        <v>2</v>
      </c>
      <c r="C178" s="9" t="s">
        <v>136</v>
      </c>
      <c r="D178" s="2" t="s">
        <v>179</v>
      </c>
      <c r="E178" s="2" t="s">
        <v>1549</v>
      </c>
      <c r="F178" s="2" t="s">
        <v>22</v>
      </c>
      <c r="G178" s="2" t="s">
        <v>6</v>
      </c>
      <c r="H178" s="2">
        <v>274</v>
      </c>
      <c r="I178" s="2" t="s">
        <v>7</v>
      </c>
      <c r="J178" s="2" t="s">
        <v>42</v>
      </c>
      <c r="L178" s="2" t="s">
        <v>116</v>
      </c>
      <c r="O178" s="2" t="s">
        <v>10</v>
      </c>
      <c r="Q178" s="2" t="s">
        <v>81</v>
      </c>
      <c r="S178" s="9" t="s">
        <v>29</v>
      </c>
      <c r="Y178" s="2">
        <v>1</v>
      </c>
      <c r="AF178" s="9">
        <v>1</v>
      </c>
      <c r="AT178" s="2" t="s">
        <v>24</v>
      </c>
      <c r="AW178" s="2" t="s">
        <v>32</v>
      </c>
      <c r="AZ178" s="2" t="s">
        <v>1551</v>
      </c>
      <c r="BD178" s="2" t="s">
        <v>2806</v>
      </c>
      <c r="BE178" s="2" t="s">
        <v>37</v>
      </c>
      <c r="BG178" s="2" t="s">
        <v>37</v>
      </c>
      <c r="BI178" s="2">
        <v>1</v>
      </c>
    </row>
    <row r="179" spans="1:96" s="2" customFormat="1" ht="18.600000000000001" customHeight="1">
      <c r="A179" s="2">
        <v>2018</v>
      </c>
      <c r="B179" s="2" t="s">
        <v>2</v>
      </c>
      <c r="C179" s="9" t="s">
        <v>136</v>
      </c>
      <c r="D179" s="2" t="s">
        <v>179</v>
      </c>
      <c r="E179" s="2" t="s">
        <v>505</v>
      </c>
      <c r="F179" s="2" t="s">
        <v>22</v>
      </c>
      <c r="G179" s="2" t="s">
        <v>95</v>
      </c>
      <c r="H179" s="2">
        <v>400</v>
      </c>
      <c r="I179" s="2" t="s">
        <v>24</v>
      </c>
      <c r="J179" s="2" t="s">
        <v>42</v>
      </c>
      <c r="L179" s="2" t="s">
        <v>9</v>
      </c>
      <c r="M179" s="2" t="s">
        <v>204</v>
      </c>
      <c r="O179" s="2" t="s">
        <v>98</v>
      </c>
      <c r="Q179" s="2" t="s">
        <v>81</v>
      </c>
      <c r="R179" s="2" t="s">
        <v>11</v>
      </c>
      <c r="S179" s="2" t="s">
        <v>29</v>
      </c>
      <c r="U179" s="2">
        <v>1</v>
      </c>
      <c r="V179" s="2">
        <v>1</v>
      </c>
      <c r="AI179" s="2">
        <v>1</v>
      </c>
      <c r="AT179" s="2" t="s">
        <v>24</v>
      </c>
      <c r="AW179" s="2" t="s">
        <v>32</v>
      </c>
      <c r="AX179" s="2" t="s">
        <v>506</v>
      </c>
      <c r="AZ179" s="2" t="s">
        <v>2320</v>
      </c>
      <c r="BA179" s="2" t="s">
        <v>507</v>
      </c>
      <c r="BB179" s="11" t="s">
        <v>2859</v>
      </c>
      <c r="BD179" s="2" t="s">
        <v>2321</v>
      </c>
      <c r="BE179" s="2" t="s">
        <v>37</v>
      </c>
      <c r="BG179" s="2" t="s">
        <v>37</v>
      </c>
      <c r="BI179" s="2">
        <v>1</v>
      </c>
    </row>
    <row r="180" spans="1:96" s="2" customFormat="1" ht="18.600000000000001" customHeight="1">
      <c r="A180" s="2">
        <v>2014</v>
      </c>
      <c r="B180" s="2" t="s">
        <v>2</v>
      </c>
      <c r="C180" s="9" t="s">
        <v>136</v>
      </c>
      <c r="D180" s="2" t="s">
        <v>179</v>
      </c>
      <c r="E180" s="2" t="s">
        <v>451</v>
      </c>
      <c r="F180" s="2" t="s">
        <v>59</v>
      </c>
      <c r="G180" s="2" t="s">
        <v>60</v>
      </c>
      <c r="H180" s="2">
        <v>200</v>
      </c>
      <c r="I180" s="2" t="s">
        <v>61</v>
      </c>
      <c r="J180" s="2" t="s">
        <v>81</v>
      </c>
      <c r="L180" s="2" t="s">
        <v>181</v>
      </c>
      <c r="O180" s="2" t="s">
        <v>2221</v>
      </c>
      <c r="P180" s="2" t="s">
        <v>2236</v>
      </c>
      <c r="Q180" s="2" t="s">
        <v>81</v>
      </c>
      <c r="R180" s="2" t="s">
        <v>28</v>
      </c>
      <c r="S180" s="9" t="s">
        <v>29</v>
      </c>
      <c r="Y180" s="2">
        <v>1</v>
      </c>
      <c r="AG180" s="2">
        <v>1</v>
      </c>
      <c r="AS180" s="2" t="s">
        <v>714</v>
      </c>
      <c r="AT180" s="2" t="s">
        <v>24</v>
      </c>
      <c r="AZ180" s="2" t="s">
        <v>453</v>
      </c>
      <c r="BD180" s="2" t="s">
        <v>454</v>
      </c>
      <c r="BE180" s="2" t="s">
        <v>37</v>
      </c>
      <c r="BG180" s="2" t="s">
        <v>16</v>
      </c>
      <c r="BI180" s="2">
        <v>2</v>
      </c>
    </row>
    <row r="181" spans="1:96" s="2" customFormat="1" ht="18.600000000000001" customHeight="1">
      <c r="A181" s="2">
        <v>2010</v>
      </c>
      <c r="B181" s="2" t="s">
        <v>2</v>
      </c>
      <c r="C181" s="9" t="s">
        <v>136</v>
      </c>
      <c r="D181" s="2" t="s">
        <v>179</v>
      </c>
      <c r="E181" s="2" t="s">
        <v>1606</v>
      </c>
      <c r="F181" s="2" t="s">
        <v>22</v>
      </c>
      <c r="G181" s="2" t="s">
        <v>6</v>
      </c>
      <c r="H181" s="2">
        <v>40</v>
      </c>
      <c r="I181" s="2" t="s">
        <v>7</v>
      </c>
      <c r="J181" s="2" t="s">
        <v>42</v>
      </c>
      <c r="L181" s="2" t="s">
        <v>9</v>
      </c>
      <c r="M181" s="2" t="s">
        <v>97</v>
      </c>
      <c r="O181" s="2" t="s">
        <v>2237</v>
      </c>
      <c r="Q181" s="2" t="s">
        <v>81</v>
      </c>
      <c r="R181" s="2" t="s">
        <v>11</v>
      </c>
      <c r="S181" s="9" t="s">
        <v>29</v>
      </c>
      <c r="W181" s="2">
        <v>1</v>
      </c>
      <c r="AA181" s="2">
        <v>1</v>
      </c>
      <c r="AD181" s="2">
        <v>1</v>
      </c>
      <c r="AG181" s="2">
        <v>1</v>
      </c>
      <c r="AO181" s="2">
        <v>1</v>
      </c>
      <c r="AQ181" s="2" t="s">
        <v>825</v>
      </c>
      <c r="AT181" s="2" t="s">
        <v>7</v>
      </c>
      <c r="AW181" s="2" t="s">
        <v>754</v>
      </c>
      <c r="AZ181" s="2" t="s">
        <v>1608</v>
      </c>
      <c r="BA181" s="2" t="s">
        <v>1609</v>
      </c>
      <c r="BB181" s="2" t="s">
        <v>2807</v>
      </c>
      <c r="BC181" s="2" t="s">
        <v>1610</v>
      </c>
      <c r="BD181" s="2" t="s">
        <v>1611</v>
      </c>
      <c r="BE181" s="2" t="s">
        <v>37</v>
      </c>
      <c r="BG181" s="2" t="s">
        <v>37</v>
      </c>
      <c r="BI181" s="2">
        <v>1</v>
      </c>
    </row>
    <row r="182" spans="1:96" s="2" customFormat="1" ht="18.600000000000001" customHeight="1">
      <c r="A182" s="2">
        <v>2012</v>
      </c>
      <c r="B182" s="2" t="s">
        <v>2</v>
      </c>
      <c r="C182" s="9" t="s">
        <v>136</v>
      </c>
      <c r="D182" s="2" t="s">
        <v>179</v>
      </c>
      <c r="E182" s="2" t="s">
        <v>193</v>
      </c>
      <c r="F182" s="2" t="s">
        <v>59</v>
      </c>
      <c r="G182" s="2" t="s">
        <v>95</v>
      </c>
      <c r="H182" s="2">
        <v>150</v>
      </c>
      <c r="I182" s="2" t="s">
        <v>61</v>
      </c>
      <c r="J182" s="2" t="s">
        <v>194</v>
      </c>
      <c r="K182" s="2" t="s">
        <v>195</v>
      </c>
      <c r="L182" s="2" t="s">
        <v>9</v>
      </c>
      <c r="O182" s="2" t="s">
        <v>10</v>
      </c>
      <c r="Q182" s="2" t="s">
        <v>81</v>
      </c>
      <c r="R182" s="2" t="s">
        <v>11</v>
      </c>
      <c r="S182" s="2" t="s">
        <v>29</v>
      </c>
      <c r="U182" s="2">
        <v>1</v>
      </c>
      <c r="V182" s="2">
        <v>1</v>
      </c>
      <c r="W182" s="2">
        <v>1</v>
      </c>
      <c r="AG182" s="2">
        <v>1</v>
      </c>
      <c r="AT182" s="2" t="s">
        <v>24</v>
      </c>
      <c r="AW182" s="2" t="s">
        <v>1744</v>
      </c>
      <c r="AZ182" s="2" t="s">
        <v>197</v>
      </c>
      <c r="BB182" s="2" t="s">
        <v>2347</v>
      </c>
      <c r="BE182" s="2" t="s">
        <v>37</v>
      </c>
      <c r="BG182" s="2" t="s">
        <v>37</v>
      </c>
      <c r="BI182" s="2">
        <v>1</v>
      </c>
    </row>
    <row r="183" spans="1:96" s="2" customFormat="1" ht="18.600000000000001" customHeight="1">
      <c r="A183" s="2">
        <v>2013</v>
      </c>
      <c r="B183" s="2" t="s">
        <v>2</v>
      </c>
      <c r="C183" s="9" t="s">
        <v>136</v>
      </c>
      <c r="D183" s="2" t="s">
        <v>179</v>
      </c>
      <c r="F183" s="2" t="s">
        <v>22</v>
      </c>
      <c r="G183" s="2" t="s">
        <v>23</v>
      </c>
      <c r="H183" s="2">
        <v>400</v>
      </c>
      <c r="I183" s="2" t="s">
        <v>24</v>
      </c>
      <c r="J183" s="2" t="s">
        <v>42</v>
      </c>
      <c r="L183" s="2" t="s">
        <v>116</v>
      </c>
      <c r="M183" s="2" t="s">
        <v>357</v>
      </c>
      <c r="O183" s="2" t="s">
        <v>1705</v>
      </c>
      <c r="Q183" s="2" t="s">
        <v>81</v>
      </c>
      <c r="S183" s="9" t="s">
        <v>29</v>
      </c>
      <c r="X183" s="2">
        <v>1</v>
      </c>
      <c r="AF183" s="2">
        <v>1</v>
      </c>
      <c r="AH183" s="2">
        <v>1</v>
      </c>
      <c r="AK183" s="2">
        <v>1</v>
      </c>
      <c r="AO183" s="2">
        <v>1</v>
      </c>
      <c r="AQ183" s="2" t="s">
        <v>837</v>
      </c>
      <c r="AS183" s="2" t="s">
        <v>836</v>
      </c>
      <c r="AT183" s="2" t="s">
        <v>1848</v>
      </c>
      <c r="AU183" s="2" t="s">
        <v>2727</v>
      </c>
      <c r="AV183" t="s">
        <v>1895</v>
      </c>
      <c r="AW183" s="2" t="s">
        <v>48</v>
      </c>
      <c r="AZ183" s="2" t="s">
        <v>838</v>
      </c>
      <c r="BA183" s="2" t="s">
        <v>2352</v>
      </c>
      <c r="BD183" s="2" t="s">
        <v>839</v>
      </c>
      <c r="BE183" s="2" t="s">
        <v>37</v>
      </c>
      <c r="BG183" s="2" t="s">
        <v>37</v>
      </c>
      <c r="BI183" s="2">
        <v>1</v>
      </c>
    </row>
    <row r="184" spans="1:96" s="2" customFormat="1" ht="18.600000000000001" customHeight="1">
      <c r="A184" s="2">
        <v>2013</v>
      </c>
      <c r="B184" s="2" t="s">
        <v>2</v>
      </c>
      <c r="C184" s="2" t="s">
        <v>136</v>
      </c>
      <c r="D184" s="2" t="s">
        <v>179</v>
      </c>
      <c r="E184" s="2" t="s">
        <v>1442</v>
      </c>
      <c r="F184" s="2" t="s">
        <v>22</v>
      </c>
      <c r="G184" s="2" t="s">
        <v>288</v>
      </c>
      <c r="H184" s="2">
        <v>189</v>
      </c>
      <c r="I184" s="2" t="s">
        <v>7</v>
      </c>
      <c r="J184" s="2" t="s">
        <v>42</v>
      </c>
      <c r="L184" s="2" t="s">
        <v>9</v>
      </c>
      <c r="M184" s="2" t="s">
        <v>340</v>
      </c>
      <c r="O184" s="2" t="s">
        <v>10</v>
      </c>
      <c r="Q184" s="2" t="s">
        <v>81</v>
      </c>
      <c r="R184" s="2" t="s">
        <v>11</v>
      </c>
      <c r="S184" s="9" t="s">
        <v>29</v>
      </c>
      <c r="U184" s="2">
        <v>1</v>
      </c>
      <c r="AA184" s="2">
        <v>1</v>
      </c>
      <c r="AL184" s="2">
        <v>1</v>
      </c>
      <c r="AS184" s="2" t="s">
        <v>989</v>
      </c>
      <c r="AT184" s="2" t="s">
        <v>1865</v>
      </c>
      <c r="AU184" s="2" t="s">
        <v>1756</v>
      </c>
      <c r="BD184" s="2" t="s">
        <v>1446</v>
      </c>
      <c r="BE184" s="2" t="s">
        <v>37</v>
      </c>
      <c r="BG184" s="2" t="s">
        <v>37</v>
      </c>
      <c r="BI184" s="2">
        <v>1</v>
      </c>
    </row>
    <row r="185" spans="1:96" s="2" customFormat="1" ht="18.600000000000001" customHeight="1">
      <c r="A185" s="2">
        <v>2017</v>
      </c>
      <c r="B185" s="2" t="s">
        <v>2</v>
      </c>
      <c r="C185" s="9" t="s">
        <v>136</v>
      </c>
      <c r="D185" s="2" t="s">
        <v>179</v>
      </c>
      <c r="E185" s="2" t="s">
        <v>180</v>
      </c>
      <c r="F185" s="2" t="s">
        <v>22</v>
      </c>
      <c r="G185" s="2" t="s">
        <v>23</v>
      </c>
      <c r="H185" s="2">
        <v>310</v>
      </c>
      <c r="I185" s="2" t="s">
        <v>61</v>
      </c>
      <c r="J185" s="2" t="s">
        <v>81</v>
      </c>
      <c r="L185" s="2" t="s">
        <v>181</v>
      </c>
      <c r="O185" s="2" t="s">
        <v>2234</v>
      </c>
      <c r="P185" s="2" t="s">
        <v>2233</v>
      </c>
      <c r="Q185" s="2" t="s">
        <v>81</v>
      </c>
      <c r="R185" s="2" t="s">
        <v>28</v>
      </c>
      <c r="S185" s="9" t="s">
        <v>29</v>
      </c>
      <c r="Y185" s="2">
        <v>1</v>
      </c>
      <c r="AF185" s="9">
        <v>1</v>
      </c>
      <c r="AT185" s="2" t="s">
        <v>24</v>
      </c>
      <c r="AV185" s="2" t="s">
        <v>1862</v>
      </c>
      <c r="AZ185" s="2" t="s">
        <v>183</v>
      </c>
      <c r="BB185" s="11" t="s">
        <v>184</v>
      </c>
      <c r="BD185" s="2" t="s">
        <v>185</v>
      </c>
      <c r="BE185" s="2" t="s">
        <v>37</v>
      </c>
      <c r="BG185" s="2" t="s">
        <v>37</v>
      </c>
      <c r="BI185" s="2">
        <v>1</v>
      </c>
    </row>
    <row r="186" spans="1:96" s="2" customFormat="1" ht="18.600000000000001" customHeight="1">
      <c r="A186" s="2">
        <v>2009</v>
      </c>
      <c r="B186" s="2" t="s">
        <v>2</v>
      </c>
      <c r="C186" s="9" t="s">
        <v>136</v>
      </c>
      <c r="D186" s="2" t="s">
        <v>179</v>
      </c>
      <c r="E186" s="2" t="s">
        <v>787</v>
      </c>
      <c r="F186" s="2" t="s">
        <v>59</v>
      </c>
      <c r="G186" s="2" t="s">
        <v>339</v>
      </c>
      <c r="H186" s="2">
        <v>72</v>
      </c>
      <c r="I186" s="2" t="s">
        <v>96</v>
      </c>
      <c r="J186" s="2" t="s">
        <v>42</v>
      </c>
      <c r="L186" s="2" t="s">
        <v>9</v>
      </c>
      <c r="M186" s="2" t="s">
        <v>72</v>
      </c>
      <c r="N186" s="2" t="s">
        <v>357</v>
      </c>
      <c r="O186" s="2" t="s">
        <v>98</v>
      </c>
      <c r="Q186" s="2" t="s">
        <v>2683</v>
      </c>
      <c r="R186" s="2" t="s">
        <v>11</v>
      </c>
      <c r="S186" s="9" t="s">
        <v>29</v>
      </c>
      <c r="U186" s="2">
        <v>1</v>
      </c>
      <c r="X186" s="2">
        <v>1</v>
      </c>
      <c r="AA186" s="2">
        <v>1</v>
      </c>
      <c r="AF186" s="2">
        <v>1</v>
      </c>
      <c r="AH186" s="2">
        <v>1</v>
      </c>
      <c r="AO186" s="2">
        <v>1</v>
      </c>
      <c r="AQ186" s="2" t="s">
        <v>788</v>
      </c>
      <c r="AT186" s="2" t="s">
        <v>1865</v>
      </c>
      <c r="BE186" s="2" t="s">
        <v>37</v>
      </c>
      <c r="BG186" s="2" t="s">
        <v>37</v>
      </c>
      <c r="BI186" s="2">
        <v>1</v>
      </c>
    </row>
    <row r="187" spans="1:96" s="2" customFormat="1" ht="18.600000000000001" customHeight="1">
      <c r="A187" s="2">
        <v>2016</v>
      </c>
      <c r="B187" s="2" t="s">
        <v>2</v>
      </c>
      <c r="C187" s="9" t="s">
        <v>136</v>
      </c>
      <c r="D187" s="2" t="s">
        <v>179</v>
      </c>
      <c r="E187" s="2" t="s">
        <v>273</v>
      </c>
      <c r="F187" s="2" t="s">
        <v>274</v>
      </c>
      <c r="G187" s="2" t="s">
        <v>60</v>
      </c>
      <c r="H187" s="2">
        <v>200</v>
      </c>
      <c r="I187" s="2" t="s">
        <v>61</v>
      </c>
      <c r="J187" s="2" t="s">
        <v>81</v>
      </c>
      <c r="L187" s="2" t="s">
        <v>181</v>
      </c>
      <c r="O187" s="2" t="s">
        <v>1695</v>
      </c>
      <c r="Q187" s="2" t="s">
        <v>81</v>
      </c>
      <c r="R187" s="2" t="s">
        <v>28</v>
      </c>
      <c r="S187" s="2" t="s">
        <v>29</v>
      </c>
      <c r="V187" s="2">
        <v>1</v>
      </c>
      <c r="Y187" s="2">
        <v>1</v>
      </c>
      <c r="AF187" s="9">
        <v>1</v>
      </c>
      <c r="AT187" s="2" t="s">
        <v>24</v>
      </c>
      <c r="AZ187" s="2" t="s">
        <v>276</v>
      </c>
      <c r="BE187" s="2" t="s">
        <v>37</v>
      </c>
      <c r="BG187" s="2" t="s">
        <v>37</v>
      </c>
      <c r="BI187" s="2">
        <v>1</v>
      </c>
    </row>
    <row r="188" spans="1:96" s="2" customFormat="1" ht="18.600000000000001" customHeight="1">
      <c r="A188" s="2">
        <v>2012</v>
      </c>
      <c r="B188" s="2" t="s">
        <v>2</v>
      </c>
      <c r="C188" s="9" t="s">
        <v>136</v>
      </c>
      <c r="D188" s="2" t="s">
        <v>179</v>
      </c>
      <c r="E188" s="2" t="s">
        <v>1352</v>
      </c>
      <c r="F188" s="2" t="s">
        <v>59</v>
      </c>
      <c r="G188" s="2" t="s">
        <v>288</v>
      </c>
      <c r="H188" s="2">
        <v>200</v>
      </c>
      <c r="J188" s="2" t="s">
        <v>42</v>
      </c>
      <c r="L188" s="2" t="s">
        <v>9</v>
      </c>
      <c r="O188" s="2" t="s">
        <v>2220</v>
      </c>
      <c r="P188" s="2" t="s">
        <v>2233</v>
      </c>
      <c r="Q188" s="2" t="s">
        <v>81</v>
      </c>
      <c r="R188" s="2" t="s">
        <v>28</v>
      </c>
      <c r="S188" s="9" t="s">
        <v>29</v>
      </c>
      <c r="X188" s="2">
        <v>1</v>
      </c>
      <c r="Y188" s="2">
        <v>1</v>
      </c>
      <c r="AF188" s="9">
        <v>1</v>
      </c>
      <c r="AS188" s="9" t="s">
        <v>2095</v>
      </c>
      <c r="AT188" s="2" t="s">
        <v>1865</v>
      </c>
      <c r="AU188" s="2" t="s">
        <v>1756</v>
      </c>
      <c r="AV188" t="s">
        <v>1895</v>
      </c>
      <c r="AW188" s="2" t="s">
        <v>2752</v>
      </c>
      <c r="BD188" s="2" t="s">
        <v>2376</v>
      </c>
      <c r="BE188" s="2" t="s">
        <v>37</v>
      </c>
      <c r="BG188" s="2" t="s">
        <v>37</v>
      </c>
      <c r="BI188" s="2">
        <v>1</v>
      </c>
    </row>
    <row r="189" spans="1:96" s="2" customFormat="1" ht="18.600000000000001" customHeight="1">
      <c r="A189" s="2">
        <v>2014</v>
      </c>
      <c r="B189" s="2" t="s">
        <v>2</v>
      </c>
      <c r="C189" s="9" t="s">
        <v>136</v>
      </c>
      <c r="D189" s="2" t="s">
        <v>179</v>
      </c>
      <c r="E189" s="2" t="s">
        <v>673</v>
      </c>
      <c r="F189" s="2" t="s">
        <v>59</v>
      </c>
      <c r="G189" s="2" t="s">
        <v>6</v>
      </c>
      <c r="H189" s="2" t="s">
        <v>674</v>
      </c>
      <c r="I189" s="2" t="s">
        <v>96</v>
      </c>
      <c r="J189" s="2" t="s">
        <v>42</v>
      </c>
      <c r="L189" s="2" t="s">
        <v>82</v>
      </c>
      <c r="M189" s="2" t="s">
        <v>72</v>
      </c>
      <c r="N189" s="2" t="s">
        <v>675</v>
      </c>
      <c r="O189" s="2" t="s">
        <v>10</v>
      </c>
      <c r="Q189" s="2" t="s">
        <v>81</v>
      </c>
      <c r="R189" s="2" t="s">
        <v>11</v>
      </c>
      <c r="S189" s="2" t="s">
        <v>108</v>
      </c>
      <c r="U189" s="2">
        <v>1</v>
      </c>
      <c r="W189" s="2">
        <v>1</v>
      </c>
      <c r="X189" s="9">
        <v>1</v>
      </c>
      <c r="AG189" s="2">
        <v>1</v>
      </c>
      <c r="AH189" s="2">
        <v>1</v>
      </c>
      <c r="AK189" s="2">
        <v>1</v>
      </c>
      <c r="AN189" s="2">
        <v>0</v>
      </c>
      <c r="AT189" s="2" t="s">
        <v>24</v>
      </c>
      <c r="BB189" s="2" t="s">
        <v>676</v>
      </c>
      <c r="BD189" s="2" t="s">
        <v>677</v>
      </c>
      <c r="BE189" s="2" t="s">
        <v>16</v>
      </c>
      <c r="BG189" s="2" t="s">
        <v>16</v>
      </c>
      <c r="BI189" s="2">
        <v>3</v>
      </c>
    </row>
    <row r="190" spans="1:96" s="2" customFormat="1" ht="18.600000000000001" customHeight="1">
      <c r="A190" s="2">
        <v>2018</v>
      </c>
      <c r="B190" s="2" t="s">
        <v>2</v>
      </c>
      <c r="C190" s="9" t="s">
        <v>136</v>
      </c>
      <c r="D190" s="2" t="s">
        <v>179</v>
      </c>
      <c r="E190" s="2" t="s">
        <v>1342</v>
      </c>
      <c r="F190" s="2" t="s">
        <v>22</v>
      </c>
      <c r="G190" s="2" t="s">
        <v>6</v>
      </c>
      <c r="H190" s="2">
        <v>120</v>
      </c>
      <c r="I190" s="2" t="s">
        <v>7</v>
      </c>
      <c r="J190" s="2" t="s">
        <v>42</v>
      </c>
      <c r="L190" s="2" t="s">
        <v>9</v>
      </c>
      <c r="M190" s="2" t="s">
        <v>204</v>
      </c>
      <c r="O190" s="2" t="s">
        <v>10</v>
      </c>
      <c r="Q190" s="2" t="s">
        <v>2689</v>
      </c>
      <c r="R190" s="2" t="s">
        <v>11</v>
      </c>
      <c r="S190" s="9" t="s">
        <v>29</v>
      </c>
      <c r="W190" s="2">
        <v>1</v>
      </c>
      <c r="AL190" s="2">
        <v>1</v>
      </c>
      <c r="AR190" s="2" t="s">
        <v>1343</v>
      </c>
      <c r="AS190" s="2" t="s">
        <v>1344</v>
      </c>
      <c r="AT190" s="2" t="s">
        <v>24</v>
      </c>
      <c r="AU190" s="2" t="s">
        <v>2731</v>
      </c>
      <c r="AW190" s="2" t="s">
        <v>754</v>
      </c>
      <c r="AZ190" s="2" t="s">
        <v>1345</v>
      </c>
      <c r="BA190" s="2" t="s">
        <v>2382</v>
      </c>
      <c r="BB190" s="2" t="s">
        <v>2860</v>
      </c>
      <c r="BD190" s="2" t="s">
        <v>1346</v>
      </c>
      <c r="BE190" s="2" t="s">
        <v>16</v>
      </c>
      <c r="BG190" s="2" t="s">
        <v>37</v>
      </c>
      <c r="BI190" s="2">
        <v>2</v>
      </c>
    </row>
    <row r="191" spans="1:96" s="2" customFormat="1" ht="18.600000000000001" customHeight="1">
      <c r="A191" s="2">
        <v>2006</v>
      </c>
      <c r="B191" s="2" t="s">
        <v>2</v>
      </c>
      <c r="C191" s="9" t="s">
        <v>136</v>
      </c>
      <c r="D191" s="2" t="s">
        <v>179</v>
      </c>
      <c r="E191" s="2" t="s">
        <v>859</v>
      </c>
      <c r="F191" s="2" t="s">
        <v>22</v>
      </c>
      <c r="G191" s="2" t="s">
        <v>6</v>
      </c>
      <c r="H191" s="2">
        <v>120</v>
      </c>
      <c r="I191" s="2" t="s">
        <v>7</v>
      </c>
      <c r="J191" s="2" t="s">
        <v>42</v>
      </c>
      <c r="L191" s="2" t="s">
        <v>9</v>
      </c>
      <c r="M191" s="2" t="s">
        <v>357</v>
      </c>
      <c r="O191" s="2" t="s">
        <v>44</v>
      </c>
      <c r="Q191" s="2" t="s">
        <v>81</v>
      </c>
      <c r="R191" s="2" t="s">
        <v>28</v>
      </c>
      <c r="S191" s="2" t="s">
        <v>29</v>
      </c>
      <c r="T191" s="2">
        <v>1</v>
      </c>
      <c r="Z191" s="2">
        <v>1</v>
      </c>
      <c r="AL191" s="2">
        <v>1</v>
      </c>
      <c r="AT191" s="2" t="s">
        <v>24</v>
      </c>
      <c r="AZ191" s="2" t="s">
        <v>860</v>
      </c>
      <c r="BB191" s="11" t="s">
        <v>2861</v>
      </c>
      <c r="BD191" s="2" t="s">
        <v>861</v>
      </c>
      <c r="BE191" s="2" t="s">
        <v>37</v>
      </c>
      <c r="BG191" s="2" t="s">
        <v>37</v>
      </c>
      <c r="BI191" s="2">
        <v>1</v>
      </c>
    </row>
    <row r="192" spans="1:96" s="2" customFormat="1" ht="18.600000000000001" customHeight="1">
      <c r="A192" s="2">
        <v>2010</v>
      </c>
      <c r="B192" s="2" t="s">
        <v>2</v>
      </c>
      <c r="C192" s="9" t="s">
        <v>136</v>
      </c>
      <c r="D192" s="2" t="s">
        <v>179</v>
      </c>
      <c r="E192" s="2" t="s">
        <v>338</v>
      </c>
      <c r="F192" s="2" t="s">
        <v>22</v>
      </c>
      <c r="G192" s="2" t="s">
        <v>339</v>
      </c>
      <c r="H192" s="2">
        <v>150</v>
      </c>
      <c r="I192" s="2" t="s">
        <v>7</v>
      </c>
      <c r="J192" s="2" t="s">
        <v>42</v>
      </c>
      <c r="L192" s="2" t="s">
        <v>9</v>
      </c>
      <c r="M192" s="2" t="s">
        <v>340</v>
      </c>
      <c r="O192" s="2" t="s">
        <v>10</v>
      </c>
      <c r="Q192" s="2" t="s">
        <v>81</v>
      </c>
      <c r="R192" s="2" t="s">
        <v>28</v>
      </c>
      <c r="S192" s="2" t="s">
        <v>29</v>
      </c>
      <c r="U192" s="2">
        <v>1</v>
      </c>
      <c r="W192" s="2">
        <v>1</v>
      </c>
      <c r="AF192" s="9">
        <v>1</v>
      </c>
      <c r="AR192" s="2" t="s">
        <v>341</v>
      </c>
      <c r="AT192" s="2" t="s">
        <v>1865</v>
      </c>
      <c r="AU192" s="2" t="s">
        <v>2730</v>
      </c>
      <c r="AW192" s="2" t="s">
        <v>1720</v>
      </c>
      <c r="BD192" s="2" t="s">
        <v>344</v>
      </c>
      <c r="BE192" s="2" t="s">
        <v>37</v>
      </c>
      <c r="BG192" s="2" t="s">
        <v>37</v>
      </c>
      <c r="BI192" s="2">
        <v>1</v>
      </c>
    </row>
    <row r="193" spans="1:117" s="2" customFormat="1" ht="18.600000000000001" customHeight="1">
      <c r="A193" s="2">
        <v>2014</v>
      </c>
      <c r="B193" s="2" t="s">
        <v>2</v>
      </c>
      <c r="C193" s="9" t="s">
        <v>136</v>
      </c>
      <c r="D193" s="2" t="s">
        <v>179</v>
      </c>
      <c r="E193" s="2" t="s">
        <v>761</v>
      </c>
      <c r="F193" s="2" t="s">
        <v>59</v>
      </c>
      <c r="G193" s="2" t="s">
        <v>720</v>
      </c>
      <c r="H193" s="2">
        <v>90</v>
      </c>
      <c r="I193" s="2" t="s">
        <v>7</v>
      </c>
      <c r="J193" s="2" t="s">
        <v>762</v>
      </c>
      <c r="L193" s="2" t="s">
        <v>9</v>
      </c>
      <c r="M193" s="2" t="s">
        <v>72</v>
      </c>
      <c r="O193" s="2" t="s">
        <v>44</v>
      </c>
      <c r="Q193" s="2" t="s">
        <v>81</v>
      </c>
      <c r="R193" s="2" t="s">
        <v>28</v>
      </c>
      <c r="S193" s="2" t="s">
        <v>108</v>
      </c>
      <c r="W193" s="2">
        <v>1</v>
      </c>
      <c r="X193" s="2">
        <v>1</v>
      </c>
      <c r="AF193" s="9">
        <v>1</v>
      </c>
      <c r="AS193" s="2" t="s">
        <v>764</v>
      </c>
      <c r="AT193" s="2" t="s">
        <v>96</v>
      </c>
      <c r="AU193" s="2" t="s">
        <v>2744</v>
      </c>
      <c r="BA193" s="2" t="s">
        <v>2404</v>
      </c>
      <c r="BD193" s="2" t="s">
        <v>765</v>
      </c>
      <c r="BE193" s="2" t="s">
        <v>37</v>
      </c>
      <c r="BG193" s="2" t="s">
        <v>37</v>
      </c>
      <c r="BI193" s="2">
        <v>1</v>
      </c>
    </row>
    <row r="194" spans="1:117" s="2" customFormat="1" ht="18.600000000000001" customHeight="1">
      <c r="A194" s="2">
        <v>2007</v>
      </c>
      <c r="B194" s="2" t="s">
        <v>2</v>
      </c>
      <c r="C194" s="2" t="s">
        <v>136</v>
      </c>
      <c r="D194" s="2" t="s">
        <v>179</v>
      </c>
      <c r="E194" s="2" t="s">
        <v>1152</v>
      </c>
      <c r="F194" s="2" t="s">
        <v>5</v>
      </c>
      <c r="G194" s="2" t="s">
        <v>6</v>
      </c>
      <c r="H194" s="2">
        <v>45</v>
      </c>
      <c r="I194" s="2" t="s">
        <v>7</v>
      </c>
      <c r="J194" s="2" t="s">
        <v>107</v>
      </c>
      <c r="L194" s="2" t="s">
        <v>82</v>
      </c>
      <c r="O194" s="2" t="s">
        <v>98</v>
      </c>
      <c r="P194" s="2" t="s">
        <v>2253</v>
      </c>
      <c r="Q194" s="2" t="s">
        <v>81</v>
      </c>
      <c r="R194" s="2" t="s">
        <v>11</v>
      </c>
      <c r="S194" s="2" t="s">
        <v>45</v>
      </c>
      <c r="U194" s="2">
        <v>1</v>
      </c>
      <c r="V194" s="2">
        <v>1</v>
      </c>
      <c r="Y194" s="2">
        <v>1</v>
      </c>
      <c r="AF194" s="2">
        <v>1</v>
      </c>
      <c r="AK194" s="2">
        <v>1</v>
      </c>
      <c r="AT194" s="2" t="s">
        <v>24</v>
      </c>
      <c r="AW194" s="2" t="s">
        <v>1733</v>
      </c>
      <c r="BA194" s="2" t="s">
        <v>2412</v>
      </c>
      <c r="BE194" s="2" t="s">
        <v>16</v>
      </c>
      <c r="BF194" s="2" t="s">
        <v>427</v>
      </c>
      <c r="BG194" s="2" t="s">
        <v>16</v>
      </c>
      <c r="BI194" s="2">
        <v>3</v>
      </c>
    </row>
    <row r="195" spans="1:117" s="2" customFormat="1" ht="18.600000000000001" customHeight="1">
      <c r="A195" s="9">
        <v>2008</v>
      </c>
      <c r="B195" s="9" t="s">
        <v>2</v>
      </c>
      <c r="C195" s="9" t="s">
        <v>136</v>
      </c>
      <c r="D195" s="9" t="s">
        <v>179</v>
      </c>
      <c r="E195" s="9" t="s">
        <v>1438</v>
      </c>
      <c r="F195" s="9" t="s">
        <v>59</v>
      </c>
      <c r="G195" s="9" t="s">
        <v>95</v>
      </c>
      <c r="H195" s="9">
        <v>315</v>
      </c>
      <c r="I195" s="9" t="s">
        <v>24</v>
      </c>
      <c r="J195" s="9" t="s">
        <v>107</v>
      </c>
      <c r="K195" s="9"/>
      <c r="L195" s="9" t="s">
        <v>82</v>
      </c>
      <c r="M195" s="9" t="s">
        <v>223</v>
      </c>
      <c r="N195" s="9" t="s">
        <v>1206</v>
      </c>
      <c r="O195" s="9" t="s">
        <v>98</v>
      </c>
      <c r="P195" s="9"/>
      <c r="Q195" s="2" t="s">
        <v>81</v>
      </c>
      <c r="R195" s="9" t="s">
        <v>11</v>
      </c>
      <c r="S195" s="9" t="s">
        <v>108</v>
      </c>
      <c r="T195" s="9"/>
      <c r="U195" s="9">
        <v>1</v>
      </c>
      <c r="V195" s="9"/>
      <c r="W195" s="9">
        <v>1</v>
      </c>
      <c r="X195" s="9"/>
      <c r="Y195" s="9"/>
      <c r="Z195" s="9"/>
      <c r="AA195" s="9"/>
      <c r="AB195" s="9"/>
      <c r="AC195" s="9"/>
      <c r="AD195" s="9"/>
      <c r="AE195" s="9"/>
      <c r="AF195" s="9">
        <v>1</v>
      </c>
      <c r="AG195" s="9"/>
      <c r="AH195" s="9"/>
      <c r="AI195" s="9"/>
      <c r="AJ195" s="9"/>
      <c r="AK195" s="9"/>
      <c r="AL195" s="9"/>
      <c r="AM195" s="9"/>
      <c r="AN195" s="9"/>
      <c r="AO195" s="9"/>
      <c r="AP195" s="9"/>
      <c r="AQ195" s="9"/>
      <c r="AR195" s="9"/>
      <c r="AS195" s="9" t="s">
        <v>2097</v>
      </c>
      <c r="AT195" s="9" t="s">
        <v>24</v>
      </c>
      <c r="AU195" s="9"/>
      <c r="AV195" s="9"/>
      <c r="AW195" s="9"/>
      <c r="AX195" s="9"/>
      <c r="AY195" s="9"/>
      <c r="AZ195" s="9"/>
      <c r="BA195" s="9"/>
      <c r="BB195" s="9"/>
      <c r="BC195" s="9"/>
      <c r="BD195" s="9"/>
      <c r="BE195" s="9" t="s">
        <v>37</v>
      </c>
      <c r="BF195" s="9"/>
      <c r="BG195" s="9" t="s">
        <v>16</v>
      </c>
      <c r="BH195" s="9"/>
      <c r="BI195" s="9">
        <v>1</v>
      </c>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row>
    <row r="196" spans="1:117" s="2" customFormat="1" ht="20.45" customHeight="1">
      <c r="A196" s="9">
        <v>2012</v>
      </c>
      <c r="B196" s="9" t="s">
        <v>2</v>
      </c>
      <c r="C196" s="9" t="s">
        <v>136</v>
      </c>
      <c r="D196" s="9" t="s">
        <v>79</v>
      </c>
      <c r="E196" s="9" t="s">
        <v>331</v>
      </c>
      <c r="F196" s="9" t="s">
        <v>5</v>
      </c>
      <c r="G196" s="9" t="s">
        <v>6</v>
      </c>
      <c r="H196" s="9">
        <v>35</v>
      </c>
      <c r="I196" s="9"/>
      <c r="J196" s="9" t="s">
        <v>42</v>
      </c>
      <c r="K196" s="9"/>
      <c r="L196" s="9" t="s">
        <v>9</v>
      </c>
      <c r="M196" s="9"/>
      <c r="N196" s="9"/>
      <c r="O196" s="9" t="s">
        <v>332</v>
      </c>
      <c r="P196" s="9"/>
      <c r="Q196" s="2" t="s">
        <v>81</v>
      </c>
      <c r="R196" s="9" t="s">
        <v>11</v>
      </c>
      <c r="S196" s="9" t="s">
        <v>29</v>
      </c>
      <c r="T196" s="9"/>
      <c r="U196" s="9">
        <v>1</v>
      </c>
      <c r="V196" s="9"/>
      <c r="W196" s="9"/>
      <c r="X196" s="9"/>
      <c r="Y196" s="9">
        <v>1</v>
      </c>
      <c r="Z196" s="9"/>
      <c r="AA196" s="9"/>
      <c r="AB196" s="9"/>
      <c r="AC196" s="9"/>
      <c r="AD196" s="9"/>
      <c r="AE196" s="9"/>
      <c r="AF196" s="9"/>
      <c r="AG196" s="9">
        <v>1</v>
      </c>
      <c r="AH196" s="9"/>
      <c r="AI196" s="9">
        <v>1</v>
      </c>
      <c r="AJ196" s="9"/>
      <c r="AK196" s="9"/>
      <c r="AL196" s="9">
        <v>1</v>
      </c>
      <c r="AM196" s="9"/>
      <c r="AN196" s="9"/>
      <c r="AO196" s="9"/>
      <c r="AP196" s="9"/>
      <c r="AQ196" s="9"/>
      <c r="AR196" s="9"/>
      <c r="AS196" s="9"/>
      <c r="AT196" s="9" t="s">
        <v>1848</v>
      </c>
      <c r="AU196" s="9"/>
      <c r="AV196" s="9"/>
      <c r="AW196" s="2" t="s">
        <v>754</v>
      </c>
      <c r="AX196" s="9"/>
      <c r="AY196" s="9"/>
      <c r="AZ196" s="9"/>
      <c r="BA196" s="9"/>
      <c r="BB196" s="9"/>
      <c r="BC196" s="9"/>
      <c r="BD196" s="9"/>
      <c r="BE196" s="9" t="s">
        <v>37</v>
      </c>
      <c r="BF196" s="9"/>
      <c r="BG196" s="9" t="s">
        <v>37</v>
      </c>
      <c r="BH196" s="9"/>
      <c r="BI196" s="9">
        <v>1</v>
      </c>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row>
    <row r="197" spans="1:117" s="2" customFormat="1" ht="18.600000000000001" customHeight="1">
      <c r="A197" s="2">
        <v>2012</v>
      </c>
      <c r="B197" s="2" t="s">
        <v>2</v>
      </c>
      <c r="C197" s="9" t="s">
        <v>136</v>
      </c>
      <c r="D197" s="2" t="s">
        <v>79</v>
      </c>
      <c r="F197" s="2" t="s">
        <v>59</v>
      </c>
      <c r="G197" s="2" t="s">
        <v>23</v>
      </c>
      <c r="H197" s="2">
        <v>187</v>
      </c>
      <c r="I197" s="2" t="s">
        <v>24</v>
      </c>
      <c r="J197" s="2" t="s">
        <v>42</v>
      </c>
      <c r="L197" s="2" t="s">
        <v>9</v>
      </c>
      <c r="M197" s="2" t="s">
        <v>298</v>
      </c>
      <c r="O197" s="2" t="s">
        <v>2222</v>
      </c>
      <c r="P197" s="2" t="s">
        <v>10</v>
      </c>
      <c r="Q197" s="2" t="s">
        <v>81</v>
      </c>
      <c r="R197" s="2" t="s">
        <v>11</v>
      </c>
      <c r="S197" s="2" t="s">
        <v>45</v>
      </c>
      <c r="U197" s="2">
        <v>1</v>
      </c>
      <c r="V197" s="2">
        <v>1</v>
      </c>
      <c r="Y197" s="2">
        <v>1</v>
      </c>
      <c r="AB197" s="2">
        <v>1</v>
      </c>
      <c r="AG197" s="2">
        <v>1</v>
      </c>
      <c r="AJ197" s="2">
        <v>1</v>
      </c>
      <c r="AT197" s="2" t="s">
        <v>1865</v>
      </c>
      <c r="AZ197" s="2" t="s">
        <v>692</v>
      </c>
      <c r="BA197" s="2" t="s">
        <v>693</v>
      </c>
      <c r="BB197" s="11" t="s">
        <v>694</v>
      </c>
      <c r="BD197" s="2" t="s">
        <v>696</v>
      </c>
      <c r="BE197" s="2" t="s">
        <v>37</v>
      </c>
      <c r="BG197" s="2" t="s">
        <v>37</v>
      </c>
      <c r="BI197" s="2">
        <v>1</v>
      </c>
    </row>
    <row r="198" spans="1:117" s="2" customFormat="1" ht="18.600000000000001" customHeight="1">
      <c r="A198" s="2">
        <v>2013</v>
      </c>
      <c r="B198" s="2" t="s">
        <v>2</v>
      </c>
      <c r="C198" s="9" t="s">
        <v>136</v>
      </c>
      <c r="D198" s="2" t="s">
        <v>79</v>
      </c>
      <c r="F198" s="2" t="s">
        <v>22</v>
      </c>
      <c r="G198" s="2" t="s">
        <v>95</v>
      </c>
      <c r="H198" s="2">
        <v>175</v>
      </c>
      <c r="J198" s="2" t="s">
        <v>42</v>
      </c>
      <c r="L198" s="2" t="s">
        <v>9</v>
      </c>
      <c r="M198" s="2" t="s">
        <v>298</v>
      </c>
      <c r="O198" s="2" t="s">
        <v>10</v>
      </c>
      <c r="Q198" s="2" t="s">
        <v>2683</v>
      </c>
      <c r="R198" s="2" t="s">
        <v>11</v>
      </c>
      <c r="S198" s="2" t="s">
        <v>45</v>
      </c>
      <c r="T198" s="2">
        <v>1</v>
      </c>
      <c r="U198" s="9">
        <v>1</v>
      </c>
      <c r="V198" s="2">
        <v>1</v>
      </c>
      <c r="AG198" s="2">
        <v>1</v>
      </c>
      <c r="AJ198" s="9">
        <v>1</v>
      </c>
      <c r="AO198" s="9">
        <v>1</v>
      </c>
      <c r="AQ198" s="2" t="s">
        <v>127</v>
      </c>
      <c r="AS198" s="2" t="s">
        <v>1078</v>
      </c>
      <c r="AT198" s="2" t="s">
        <v>1865</v>
      </c>
      <c r="AV198" s="2" t="s">
        <v>1873</v>
      </c>
      <c r="AW198" s="2" t="s">
        <v>691</v>
      </c>
      <c r="BC198" s="2" t="s">
        <v>2808</v>
      </c>
      <c r="BD198" s="2" t="s">
        <v>2329</v>
      </c>
      <c r="BE198" s="2" t="s">
        <v>37</v>
      </c>
      <c r="BG198" s="2" t="s">
        <v>37</v>
      </c>
      <c r="BI198" s="2">
        <v>1</v>
      </c>
    </row>
    <row r="199" spans="1:117" s="2" customFormat="1" ht="18.600000000000001" customHeight="1">
      <c r="A199" s="2">
        <v>2018</v>
      </c>
      <c r="B199" s="2" t="s">
        <v>77</v>
      </c>
      <c r="C199" s="9" t="s">
        <v>136</v>
      </c>
      <c r="D199" s="2" t="s">
        <v>79</v>
      </c>
      <c r="F199" s="2" t="s">
        <v>80</v>
      </c>
      <c r="G199" s="2" t="s">
        <v>6</v>
      </c>
      <c r="I199" s="2" t="s">
        <v>61</v>
      </c>
      <c r="J199" s="2" t="s">
        <v>81</v>
      </c>
      <c r="L199" s="2" t="s">
        <v>82</v>
      </c>
      <c r="O199" s="2" t="s">
        <v>10</v>
      </c>
      <c r="Q199" s="2" t="s">
        <v>81</v>
      </c>
      <c r="R199" s="2" t="s">
        <v>11</v>
      </c>
      <c r="S199" s="9" t="s">
        <v>29</v>
      </c>
      <c r="U199" s="2">
        <v>1</v>
      </c>
      <c r="X199" s="2">
        <v>1</v>
      </c>
      <c r="AG199" s="2">
        <v>1</v>
      </c>
      <c r="AI199" s="9">
        <v>1</v>
      </c>
      <c r="AK199" s="2">
        <v>1</v>
      </c>
      <c r="AS199" s="2" t="s">
        <v>84</v>
      </c>
      <c r="AT199" s="2" t="s">
        <v>7</v>
      </c>
      <c r="AV199" s="2" t="s">
        <v>1895</v>
      </c>
      <c r="BE199" s="2" t="s">
        <v>54</v>
      </c>
      <c r="BF199" s="2" t="s">
        <v>89</v>
      </c>
      <c r="BG199" s="2" t="s">
        <v>54</v>
      </c>
      <c r="BI199" s="2">
        <v>3</v>
      </c>
    </row>
    <row r="200" spans="1:117" s="2" customFormat="1" ht="18.600000000000001" customHeight="1">
      <c r="A200" s="2">
        <v>2017</v>
      </c>
      <c r="B200" s="2" t="s">
        <v>2</v>
      </c>
      <c r="C200" s="9" t="s">
        <v>136</v>
      </c>
      <c r="D200" s="2" t="s">
        <v>79</v>
      </c>
      <c r="E200" s="2" t="s">
        <v>1600</v>
      </c>
      <c r="F200" s="2" t="s">
        <v>59</v>
      </c>
      <c r="G200" s="2" t="s">
        <v>95</v>
      </c>
      <c r="H200" s="2">
        <v>254</v>
      </c>
      <c r="J200" s="2" t="s">
        <v>42</v>
      </c>
      <c r="L200" s="2" t="s">
        <v>9</v>
      </c>
      <c r="M200" s="2" t="s">
        <v>204</v>
      </c>
      <c r="O200" s="2" t="s">
        <v>98</v>
      </c>
      <c r="Q200" s="2" t="s">
        <v>2683</v>
      </c>
      <c r="R200" s="2" t="s">
        <v>11</v>
      </c>
      <c r="S200" s="2" t="s">
        <v>108</v>
      </c>
      <c r="V200" s="2">
        <v>1</v>
      </c>
      <c r="AA200" s="2">
        <v>1</v>
      </c>
      <c r="AF200" s="2">
        <v>1</v>
      </c>
      <c r="AH200" s="2">
        <v>1</v>
      </c>
      <c r="AO200" s="2">
        <v>1</v>
      </c>
      <c r="AQ200" s="2" t="s">
        <v>1601</v>
      </c>
      <c r="AT200" s="2" t="s">
        <v>1865</v>
      </c>
      <c r="BB200" s="11"/>
      <c r="BE200" s="2" t="s">
        <v>37</v>
      </c>
      <c r="BG200" s="2" t="s">
        <v>37</v>
      </c>
      <c r="BI200" s="2">
        <v>1</v>
      </c>
    </row>
    <row r="201" spans="1:117" s="2" customFormat="1" ht="18.600000000000001" customHeight="1">
      <c r="A201" s="2">
        <v>2015</v>
      </c>
      <c r="B201" s="2" t="s">
        <v>2</v>
      </c>
      <c r="C201" s="9" t="s">
        <v>136</v>
      </c>
      <c r="D201" s="2" t="s">
        <v>79</v>
      </c>
      <c r="E201" s="2" t="s">
        <v>253</v>
      </c>
      <c r="F201" s="2" t="s">
        <v>59</v>
      </c>
      <c r="G201" s="2" t="s">
        <v>95</v>
      </c>
      <c r="H201" s="2">
        <v>402</v>
      </c>
      <c r="I201" s="2" t="s">
        <v>24</v>
      </c>
      <c r="J201" s="2" t="s">
        <v>42</v>
      </c>
      <c r="L201" s="2" t="s">
        <v>9</v>
      </c>
      <c r="M201" s="2" t="s">
        <v>72</v>
      </c>
      <c r="O201" s="2" t="s">
        <v>10</v>
      </c>
      <c r="Q201" s="2" t="s">
        <v>81</v>
      </c>
      <c r="R201" s="2" t="s">
        <v>11</v>
      </c>
      <c r="S201" s="2" t="s">
        <v>45</v>
      </c>
      <c r="U201" s="2">
        <v>1</v>
      </c>
      <c r="V201" s="2">
        <v>1</v>
      </c>
      <c r="W201" s="2">
        <v>1</v>
      </c>
      <c r="AF201" s="9">
        <v>1</v>
      </c>
      <c r="AS201" s="2" t="s">
        <v>254</v>
      </c>
      <c r="AT201" s="2" t="s">
        <v>24</v>
      </c>
      <c r="AW201" s="2" t="s">
        <v>2756</v>
      </c>
      <c r="BB201" s="11"/>
      <c r="BE201" s="2" t="s">
        <v>37</v>
      </c>
      <c r="BG201" s="2" t="s">
        <v>37</v>
      </c>
      <c r="BI201" s="2">
        <v>1</v>
      </c>
      <c r="DF201" s="10"/>
      <c r="DG201" s="10"/>
      <c r="DH201" s="10"/>
      <c r="DI201" s="10"/>
      <c r="DJ201" s="10"/>
      <c r="DK201" s="10"/>
      <c r="DL201" s="10"/>
      <c r="DM201" s="10"/>
    </row>
    <row r="202" spans="1:117" s="2" customFormat="1" ht="18.600000000000001" customHeight="1">
      <c r="A202" s="2">
        <v>2014</v>
      </c>
      <c r="B202" s="2" t="s">
        <v>2</v>
      </c>
      <c r="C202" s="9" t="s">
        <v>136</v>
      </c>
      <c r="D202" s="2" t="s">
        <v>79</v>
      </c>
      <c r="E202" s="2" t="s">
        <v>1424</v>
      </c>
      <c r="F202" s="2" t="s">
        <v>59</v>
      </c>
      <c r="G202" s="2" t="s">
        <v>95</v>
      </c>
      <c r="H202" s="2">
        <v>389</v>
      </c>
      <c r="I202" s="2" t="s">
        <v>7</v>
      </c>
      <c r="J202" s="2" t="s">
        <v>42</v>
      </c>
      <c r="L202" s="2" t="s">
        <v>9</v>
      </c>
      <c r="M202" s="2" t="s">
        <v>683</v>
      </c>
      <c r="O202" s="2" t="s">
        <v>10</v>
      </c>
      <c r="Q202" s="2" t="s">
        <v>2689</v>
      </c>
      <c r="R202" s="2" t="s">
        <v>11</v>
      </c>
      <c r="S202" s="2" t="s">
        <v>45</v>
      </c>
      <c r="T202" s="2">
        <v>1</v>
      </c>
      <c r="U202" s="2">
        <v>1</v>
      </c>
      <c r="V202" s="2">
        <v>1</v>
      </c>
      <c r="Z202" s="2">
        <v>1</v>
      </c>
      <c r="AF202" s="9">
        <v>1</v>
      </c>
      <c r="AQ202" s="2" t="s">
        <v>1220</v>
      </c>
      <c r="AT202" s="2" t="s">
        <v>7</v>
      </c>
      <c r="AV202" s="2" t="s">
        <v>1862</v>
      </c>
      <c r="AZ202" s="2" t="s">
        <v>1426</v>
      </c>
      <c r="BB202" s="2" t="s">
        <v>2809</v>
      </c>
      <c r="BD202" s="2" t="s">
        <v>1428</v>
      </c>
      <c r="BE202" s="2" t="s">
        <v>37</v>
      </c>
      <c r="BG202" s="2" t="s">
        <v>37</v>
      </c>
      <c r="BI202" s="2">
        <v>1</v>
      </c>
    </row>
    <row r="203" spans="1:117" s="2" customFormat="1" ht="18.600000000000001" customHeight="1">
      <c r="A203" s="2">
        <v>2007</v>
      </c>
      <c r="B203" s="2" t="s">
        <v>77</v>
      </c>
      <c r="C203" s="9" t="s">
        <v>136</v>
      </c>
      <c r="D203" s="2" t="s">
        <v>79</v>
      </c>
      <c r="E203" s="2" t="s">
        <v>241</v>
      </c>
      <c r="F203" s="2" t="s">
        <v>59</v>
      </c>
      <c r="G203" s="2" t="s">
        <v>6</v>
      </c>
      <c r="I203" s="2" t="s">
        <v>96</v>
      </c>
      <c r="J203" s="2" t="s">
        <v>42</v>
      </c>
      <c r="L203" s="2" t="s">
        <v>9</v>
      </c>
      <c r="O203" s="2" t="s">
        <v>10</v>
      </c>
      <c r="Q203" s="2" t="s">
        <v>81</v>
      </c>
      <c r="R203" s="2" t="s">
        <v>11</v>
      </c>
      <c r="S203" s="2" t="s">
        <v>108</v>
      </c>
      <c r="U203" s="2">
        <v>1</v>
      </c>
      <c r="V203" s="2">
        <v>1</v>
      </c>
      <c r="W203" s="2">
        <v>1</v>
      </c>
      <c r="X203" s="2">
        <v>1</v>
      </c>
      <c r="AF203" s="2">
        <v>1</v>
      </c>
      <c r="AH203" s="2">
        <v>1</v>
      </c>
      <c r="AS203" s="9" t="s">
        <v>2093</v>
      </c>
      <c r="AT203" s="2" t="s">
        <v>24</v>
      </c>
      <c r="AW203" s="2" t="s">
        <v>1753</v>
      </c>
      <c r="BB203" s="11"/>
      <c r="BE203" s="2" t="s">
        <v>16</v>
      </c>
      <c r="BG203" s="2" t="s">
        <v>16</v>
      </c>
      <c r="BI203" s="2">
        <v>3</v>
      </c>
    </row>
    <row r="204" spans="1:117" s="2" customFormat="1" ht="18.600000000000001" customHeight="1">
      <c r="A204" s="2">
        <v>2014</v>
      </c>
      <c r="B204" s="2" t="s">
        <v>2</v>
      </c>
      <c r="C204" s="2" t="s">
        <v>136</v>
      </c>
      <c r="D204" s="2" t="s">
        <v>79</v>
      </c>
      <c r="E204" s="2" t="s">
        <v>202</v>
      </c>
      <c r="F204" s="2" t="s">
        <v>59</v>
      </c>
      <c r="G204" s="2" t="s">
        <v>95</v>
      </c>
      <c r="H204" s="2">
        <v>180</v>
      </c>
      <c r="I204" s="2" t="s">
        <v>203</v>
      </c>
      <c r="J204" s="2" t="s">
        <v>42</v>
      </c>
      <c r="L204" s="2" t="s">
        <v>9</v>
      </c>
      <c r="M204" s="2" t="s">
        <v>204</v>
      </c>
      <c r="O204" s="2" t="s">
        <v>2255</v>
      </c>
      <c r="Q204" s="2" t="s">
        <v>81</v>
      </c>
      <c r="R204" s="2" t="s">
        <v>11</v>
      </c>
      <c r="S204" s="2" t="s">
        <v>29</v>
      </c>
      <c r="X204" s="2">
        <v>1</v>
      </c>
      <c r="AA204" s="2">
        <v>1</v>
      </c>
      <c r="AF204" s="9">
        <v>1</v>
      </c>
      <c r="AT204" s="2" t="s">
        <v>24</v>
      </c>
      <c r="AZ204" s="2" t="s">
        <v>207</v>
      </c>
      <c r="BB204" s="2" t="s">
        <v>2862</v>
      </c>
      <c r="BD204" s="2" t="s">
        <v>209</v>
      </c>
      <c r="BE204" s="2" t="s">
        <v>37</v>
      </c>
      <c r="BG204" s="2" t="s">
        <v>37</v>
      </c>
      <c r="BI204" s="2">
        <v>1</v>
      </c>
    </row>
    <row r="205" spans="1:117" s="2" customFormat="1" ht="18.600000000000001" customHeight="1">
      <c r="A205" s="2">
        <v>2016</v>
      </c>
      <c r="B205" s="2" t="s">
        <v>2</v>
      </c>
      <c r="C205" s="9" t="s">
        <v>136</v>
      </c>
      <c r="D205" s="2" t="s">
        <v>431</v>
      </c>
      <c r="E205" s="2" t="s">
        <v>432</v>
      </c>
      <c r="F205" s="2" t="s">
        <v>22</v>
      </c>
      <c r="G205" s="2" t="s">
        <v>23</v>
      </c>
      <c r="H205" s="2">
        <v>202</v>
      </c>
      <c r="I205" s="2" t="s">
        <v>7</v>
      </c>
      <c r="J205" s="2" t="s">
        <v>42</v>
      </c>
      <c r="L205" s="2" t="s">
        <v>9</v>
      </c>
      <c r="M205" s="2" t="s">
        <v>433</v>
      </c>
      <c r="O205" s="2" t="s">
        <v>2221</v>
      </c>
      <c r="P205" s="2" t="s">
        <v>10</v>
      </c>
      <c r="Q205" s="2" t="s">
        <v>81</v>
      </c>
      <c r="R205" s="2" t="s">
        <v>11</v>
      </c>
      <c r="S205" s="2" t="s">
        <v>172</v>
      </c>
      <c r="U205" s="2">
        <v>1</v>
      </c>
      <c r="X205" s="2">
        <v>1</v>
      </c>
      <c r="Z205" s="2">
        <v>1</v>
      </c>
      <c r="AH205" s="2">
        <v>1</v>
      </c>
      <c r="AL205" s="2">
        <v>1</v>
      </c>
      <c r="AS205" s="2" t="s">
        <v>434</v>
      </c>
      <c r="AT205" s="2" t="s">
        <v>96</v>
      </c>
      <c r="AU205" s="2" t="s">
        <v>2745</v>
      </c>
      <c r="AW205" s="2" t="s">
        <v>2755</v>
      </c>
      <c r="AZ205" s="2" t="s">
        <v>434</v>
      </c>
      <c r="BA205" s="2" t="s">
        <v>435</v>
      </c>
      <c r="BD205" s="2" t="s">
        <v>437</v>
      </c>
      <c r="BE205" s="2" t="s">
        <v>37</v>
      </c>
      <c r="BG205" s="2" t="s">
        <v>37</v>
      </c>
      <c r="BI205" s="2">
        <v>1</v>
      </c>
    </row>
    <row r="206" spans="1:117" s="2" customFormat="1" ht="18.600000000000001" customHeight="1">
      <c r="A206" s="2">
        <v>2017</v>
      </c>
      <c r="B206" s="2" t="s">
        <v>2</v>
      </c>
      <c r="C206" s="9" t="s">
        <v>136</v>
      </c>
      <c r="D206" s="2" t="s">
        <v>1523</v>
      </c>
      <c r="E206" s="2" t="s">
        <v>1524</v>
      </c>
      <c r="F206" s="2" t="s">
        <v>22</v>
      </c>
      <c r="G206" s="2" t="s">
        <v>720</v>
      </c>
      <c r="H206" s="2">
        <v>319</v>
      </c>
      <c r="J206" s="2" t="s">
        <v>42</v>
      </c>
      <c r="L206" s="2" t="s">
        <v>9</v>
      </c>
      <c r="M206" s="2" t="s">
        <v>357</v>
      </c>
      <c r="O206" s="2" t="s">
        <v>1706</v>
      </c>
      <c r="Q206" s="2" t="s">
        <v>81</v>
      </c>
      <c r="S206" s="2" t="s">
        <v>108</v>
      </c>
      <c r="V206" s="2">
        <v>1</v>
      </c>
      <c r="W206" s="2">
        <v>1</v>
      </c>
      <c r="AJ206" s="2">
        <v>1</v>
      </c>
      <c r="AP206" s="2">
        <v>1</v>
      </c>
      <c r="AQ206" s="2" t="s">
        <v>1220</v>
      </c>
      <c r="AT206" s="2" t="s">
        <v>24</v>
      </c>
      <c r="AV206" s="2" t="s">
        <v>1885</v>
      </c>
      <c r="AW206" s="2" t="s">
        <v>1725</v>
      </c>
      <c r="AZ206" s="2" t="s">
        <v>1525</v>
      </c>
      <c r="BA206" s="2" t="s">
        <v>1526</v>
      </c>
      <c r="BE206" s="2" t="s">
        <v>37</v>
      </c>
      <c r="BG206" s="2" t="s">
        <v>37</v>
      </c>
      <c r="BI206" s="2">
        <v>1</v>
      </c>
    </row>
    <row r="207" spans="1:117" s="2" customFormat="1" ht="18.600000000000001" customHeight="1">
      <c r="A207" s="2">
        <v>2012</v>
      </c>
      <c r="B207" s="2" t="s">
        <v>2</v>
      </c>
      <c r="C207" s="9" t="s">
        <v>136</v>
      </c>
      <c r="D207" s="2" t="s">
        <v>188</v>
      </c>
      <c r="E207" s="2" t="s">
        <v>1411</v>
      </c>
      <c r="F207" s="2" t="s">
        <v>5</v>
      </c>
      <c r="G207" s="2" t="s">
        <v>6</v>
      </c>
      <c r="H207" s="2">
        <v>12</v>
      </c>
      <c r="I207" s="2" t="s">
        <v>7</v>
      </c>
      <c r="J207" s="2" t="s">
        <v>81</v>
      </c>
      <c r="L207" s="2" t="s">
        <v>9</v>
      </c>
      <c r="M207" s="2" t="s">
        <v>126</v>
      </c>
      <c r="O207" s="2" t="s">
        <v>10</v>
      </c>
      <c r="Q207" s="2" t="s">
        <v>81</v>
      </c>
      <c r="R207" s="2" t="s">
        <v>28</v>
      </c>
      <c r="S207" s="2" t="s">
        <v>172</v>
      </c>
      <c r="U207" s="2">
        <v>1</v>
      </c>
      <c r="AB207" s="2">
        <v>1</v>
      </c>
      <c r="AL207" s="2">
        <v>1</v>
      </c>
      <c r="AS207" s="2" t="s">
        <v>1412</v>
      </c>
      <c r="AT207" s="2" t="s">
        <v>24</v>
      </c>
      <c r="AV207" s="2" t="s">
        <v>1872</v>
      </c>
      <c r="AW207" s="2" t="s">
        <v>32</v>
      </c>
      <c r="AX207" s="2" t="s">
        <v>1413</v>
      </c>
      <c r="AZ207" s="2" t="s">
        <v>1414</v>
      </c>
      <c r="BA207" s="2" t="s">
        <v>14</v>
      </c>
      <c r="BB207" s="2" t="s">
        <v>1415</v>
      </c>
      <c r="BE207" s="2" t="s">
        <v>37</v>
      </c>
      <c r="BG207" s="2" t="s">
        <v>37</v>
      </c>
      <c r="BI207" s="2">
        <v>1</v>
      </c>
    </row>
    <row r="208" spans="1:117" s="2" customFormat="1" ht="22.5" customHeight="1">
      <c r="A208" s="2">
        <v>2017</v>
      </c>
      <c r="B208" s="2" t="s">
        <v>230</v>
      </c>
      <c r="C208" s="9" t="s">
        <v>136</v>
      </c>
      <c r="D208" s="2" t="s">
        <v>188</v>
      </c>
      <c r="E208" s="2" t="s">
        <v>1662</v>
      </c>
      <c r="F208" s="2" t="s">
        <v>5</v>
      </c>
      <c r="G208" s="2" t="s">
        <v>6</v>
      </c>
      <c r="H208" s="2">
        <v>16</v>
      </c>
      <c r="I208" s="2" t="s">
        <v>7</v>
      </c>
      <c r="J208" s="2" t="s">
        <v>42</v>
      </c>
      <c r="L208" s="2" t="s">
        <v>9</v>
      </c>
      <c r="M208" s="2" t="s">
        <v>204</v>
      </c>
      <c r="O208" s="2" t="s">
        <v>10</v>
      </c>
      <c r="Q208" s="2" t="s">
        <v>81</v>
      </c>
      <c r="R208" s="2" t="s">
        <v>28</v>
      </c>
      <c r="S208" s="2" t="s">
        <v>108</v>
      </c>
      <c r="U208" s="2">
        <v>0</v>
      </c>
      <c r="V208" s="2">
        <v>1</v>
      </c>
      <c r="AB208" s="2">
        <v>1</v>
      </c>
      <c r="AG208" s="2">
        <v>1</v>
      </c>
      <c r="AJ208" s="2">
        <v>1</v>
      </c>
      <c r="AM208" s="2">
        <v>0</v>
      </c>
      <c r="AO208" s="2">
        <v>1</v>
      </c>
      <c r="AQ208" s="2" t="s">
        <v>825</v>
      </c>
      <c r="AS208" s="2" t="s">
        <v>908</v>
      </c>
      <c r="AT208" s="2" t="s">
        <v>1876</v>
      </c>
      <c r="AW208" s="2" t="s">
        <v>1577</v>
      </c>
      <c r="BB208" s="2" t="s">
        <v>2863</v>
      </c>
      <c r="BE208" s="2" t="s">
        <v>16</v>
      </c>
      <c r="BG208" s="2" t="s">
        <v>37</v>
      </c>
      <c r="BI208" s="2">
        <v>2</v>
      </c>
    </row>
    <row r="209" spans="1:109" s="2" customFormat="1" ht="18.600000000000001" customHeight="1">
      <c r="A209" s="2">
        <v>2016</v>
      </c>
      <c r="B209" s="2" t="s">
        <v>2</v>
      </c>
      <c r="C209" s="9" t="s">
        <v>136</v>
      </c>
      <c r="D209" s="2" t="s">
        <v>188</v>
      </c>
      <c r="E209" s="2" t="s">
        <v>189</v>
      </c>
      <c r="F209" s="2" t="s">
        <v>59</v>
      </c>
      <c r="G209" s="2" t="s">
        <v>95</v>
      </c>
      <c r="H209" s="2">
        <v>150</v>
      </c>
      <c r="I209" s="2" t="s">
        <v>136</v>
      </c>
      <c r="J209" s="2" t="s">
        <v>42</v>
      </c>
      <c r="L209" s="2" t="s">
        <v>9</v>
      </c>
      <c r="M209" s="2" t="s">
        <v>72</v>
      </c>
      <c r="O209" s="2" t="s">
        <v>98</v>
      </c>
      <c r="P209" s="2" t="s">
        <v>259</v>
      </c>
      <c r="Q209" s="2" t="s">
        <v>81</v>
      </c>
      <c r="R209" s="2" t="s">
        <v>11</v>
      </c>
      <c r="S209" s="2" t="s">
        <v>45</v>
      </c>
      <c r="U209" s="2">
        <v>1</v>
      </c>
      <c r="W209" s="2">
        <v>1</v>
      </c>
      <c r="AF209" s="2">
        <v>1</v>
      </c>
      <c r="AH209" s="2">
        <v>1</v>
      </c>
      <c r="AS209" s="2" t="s">
        <v>2286</v>
      </c>
      <c r="AT209" s="2" t="s">
        <v>24</v>
      </c>
      <c r="AZ209" s="2" t="s">
        <v>2810</v>
      </c>
      <c r="BE209" s="2" t="s">
        <v>37</v>
      </c>
      <c r="BG209" s="2" t="s">
        <v>37</v>
      </c>
      <c r="BI209" s="2">
        <v>1</v>
      </c>
    </row>
    <row r="210" spans="1:109" s="2" customFormat="1" ht="18.600000000000001" customHeight="1">
      <c r="A210" s="2">
        <v>2019</v>
      </c>
      <c r="B210" s="2" t="s">
        <v>2</v>
      </c>
      <c r="C210" s="9" t="s">
        <v>136</v>
      </c>
      <c r="D210" s="2" t="s">
        <v>188</v>
      </c>
      <c r="E210" s="2" t="s">
        <v>1625</v>
      </c>
      <c r="F210" s="2" t="s">
        <v>59</v>
      </c>
      <c r="G210" s="2" t="s">
        <v>60</v>
      </c>
      <c r="H210" s="2">
        <v>240</v>
      </c>
      <c r="I210" s="2" t="s">
        <v>61</v>
      </c>
      <c r="J210" s="2" t="s">
        <v>42</v>
      </c>
      <c r="L210" s="2" t="s">
        <v>9</v>
      </c>
      <c r="O210" s="2" t="s">
        <v>2229</v>
      </c>
      <c r="Q210" s="2" t="s">
        <v>81</v>
      </c>
      <c r="R210" s="2" t="s">
        <v>11</v>
      </c>
      <c r="S210" s="2" t="s">
        <v>29</v>
      </c>
      <c r="Z210" s="2">
        <v>1</v>
      </c>
      <c r="AA210" s="2">
        <v>1</v>
      </c>
      <c r="AO210" s="2">
        <v>1</v>
      </c>
      <c r="AQ210" s="2" t="s">
        <v>825</v>
      </c>
      <c r="AT210" s="2" t="s">
        <v>24</v>
      </c>
      <c r="AW210" s="2" t="s">
        <v>2757</v>
      </c>
      <c r="BC210" s="2" t="s">
        <v>2811</v>
      </c>
      <c r="BD210" s="2" t="s">
        <v>2316</v>
      </c>
      <c r="BE210" s="2" t="s">
        <v>37</v>
      </c>
      <c r="BG210" s="2" t="s">
        <v>37</v>
      </c>
      <c r="BI210" s="2">
        <v>1</v>
      </c>
    </row>
    <row r="211" spans="1:109" s="2" customFormat="1" ht="18.600000000000001" customHeight="1">
      <c r="A211" s="2">
        <v>2018</v>
      </c>
      <c r="B211" s="2" t="s">
        <v>2</v>
      </c>
      <c r="C211" s="9" t="s">
        <v>136</v>
      </c>
      <c r="D211" s="2" t="s">
        <v>188</v>
      </c>
      <c r="E211" s="2" t="s">
        <v>804</v>
      </c>
      <c r="F211" s="2" t="s">
        <v>22</v>
      </c>
      <c r="G211" s="2" t="s">
        <v>23</v>
      </c>
      <c r="H211" s="2">
        <v>984</v>
      </c>
      <c r="I211" s="2" t="s">
        <v>24</v>
      </c>
      <c r="J211" s="2" t="s">
        <v>42</v>
      </c>
      <c r="L211" s="2" t="s">
        <v>9</v>
      </c>
      <c r="O211" s="2" t="s">
        <v>98</v>
      </c>
      <c r="Q211" s="2" t="s">
        <v>81</v>
      </c>
      <c r="R211" s="2" t="s">
        <v>11</v>
      </c>
      <c r="S211" s="2" t="s">
        <v>29</v>
      </c>
      <c r="T211" s="2">
        <v>1</v>
      </c>
      <c r="U211" s="2">
        <v>1</v>
      </c>
      <c r="X211" s="2">
        <v>0</v>
      </c>
      <c r="AA211" s="2">
        <v>1</v>
      </c>
      <c r="AI211" s="2">
        <v>1</v>
      </c>
      <c r="AR211" s="2" t="s">
        <v>805</v>
      </c>
      <c r="AT211" s="2" t="s">
        <v>24</v>
      </c>
      <c r="AU211" s="2" t="s">
        <v>1754</v>
      </c>
      <c r="AW211" s="2" t="s">
        <v>48</v>
      </c>
      <c r="AZ211" s="2" t="s">
        <v>808</v>
      </c>
      <c r="BA211" s="2" t="s">
        <v>809</v>
      </c>
      <c r="BB211" s="11" t="s">
        <v>810</v>
      </c>
      <c r="BD211" s="2" t="s">
        <v>812</v>
      </c>
      <c r="BE211" s="2" t="s">
        <v>37</v>
      </c>
      <c r="BG211" s="2" t="s">
        <v>37</v>
      </c>
      <c r="BI211" s="2">
        <v>1</v>
      </c>
    </row>
    <row r="212" spans="1:109" s="2" customFormat="1" ht="18.600000000000001" customHeight="1">
      <c r="A212" s="2">
        <v>2015</v>
      </c>
      <c r="B212" s="2" t="s">
        <v>736</v>
      </c>
      <c r="C212" s="9" t="s">
        <v>136</v>
      </c>
      <c r="D212" s="2" t="s">
        <v>188</v>
      </c>
      <c r="E212" s="2" t="s">
        <v>1460</v>
      </c>
      <c r="F212" s="2" t="s">
        <v>59</v>
      </c>
      <c r="G212" s="2" t="s">
        <v>60</v>
      </c>
      <c r="H212" s="2">
        <v>200</v>
      </c>
      <c r="I212" s="2" t="s">
        <v>96</v>
      </c>
      <c r="J212" s="2" t="s">
        <v>42</v>
      </c>
      <c r="L212" s="2" t="s">
        <v>82</v>
      </c>
      <c r="M212" s="2" t="s">
        <v>72</v>
      </c>
      <c r="N212" s="2" t="s">
        <v>1283</v>
      </c>
      <c r="O212" s="2" t="s">
        <v>10</v>
      </c>
      <c r="Q212" s="2" t="s">
        <v>81</v>
      </c>
      <c r="R212" s="2" t="s">
        <v>11</v>
      </c>
      <c r="S212" s="2" t="s">
        <v>108</v>
      </c>
      <c r="U212" s="2">
        <v>1</v>
      </c>
      <c r="W212" s="2">
        <v>1</v>
      </c>
      <c r="X212" s="9">
        <v>1</v>
      </c>
      <c r="AG212" s="2">
        <v>1</v>
      </c>
      <c r="AH212" s="2">
        <v>1</v>
      </c>
      <c r="AK212" s="2">
        <v>1</v>
      </c>
      <c r="AT212" s="2" t="s">
        <v>24</v>
      </c>
      <c r="AW212" s="2" t="s">
        <v>2409</v>
      </c>
      <c r="AZ212" s="2" t="s">
        <v>1462</v>
      </c>
      <c r="BA212" s="2" t="s">
        <v>1463</v>
      </c>
      <c r="BE212" s="2" t="s">
        <v>16</v>
      </c>
      <c r="BF212" s="2" t="s">
        <v>1464</v>
      </c>
      <c r="BG212" s="2" t="s">
        <v>16</v>
      </c>
      <c r="BI212" s="2">
        <v>3</v>
      </c>
    </row>
    <row r="213" spans="1:109" s="2" customFormat="1" ht="18.600000000000001" customHeight="1">
      <c r="A213" s="2">
        <v>2001</v>
      </c>
      <c r="B213" s="2" t="s">
        <v>2</v>
      </c>
      <c r="C213" s="2" t="s">
        <v>136</v>
      </c>
      <c r="D213" s="2" t="s">
        <v>170</v>
      </c>
      <c r="E213" s="2" t="s">
        <v>1677</v>
      </c>
      <c r="F213" s="2" t="s">
        <v>5</v>
      </c>
      <c r="G213" s="2" t="s">
        <v>23</v>
      </c>
      <c r="J213" s="2" t="s">
        <v>42</v>
      </c>
      <c r="L213" s="2" t="s">
        <v>9</v>
      </c>
      <c r="O213" s="2" t="s">
        <v>2222</v>
      </c>
      <c r="P213" s="2" t="s">
        <v>332</v>
      </c>
      <c r="Q213" s="2" t="s">
        <v>81</v>
      </c>
      <c r="R213" s="2" t="s">
        <v>28</v>
      </c>
      <c r="S213" s="2" t="s">
        <v>108</v>
      </c>
      <c r="Y213" s="2">
        <v>1</v>
      </c>
      <c r="AB213" s="2">
        <v>1</v>
      </c>
      <c r="AF213" s="9">
        <v>1</v>
      </c>
      <c r="AT213" s="2" t="s">
        <v>24</v>
      </c>
      <c r="AV213" s="2" t="s">
        <v>1904</v>
      </c>
      <c r="BE213" s="2" t="s">
        <v>16</v>
      </c>
      <c r="BF213" s="2" t="s">
        <v>1679</v>
      </c>
      <c r="BG213" s="2" t="s">
        <v>16</v>
      </c>
      <c r="BI213" s="2">
        <v>3</v>
      </c>
    </row>
    <row r="214" spans="1:109" s="2" customFormat="1" ht="18.600000000000001" customHeight="1">
      <c r="A214" s="2">
        <v>2017</v>
      </c>
      <c r="B214" s="2" t="s">
        <v>2</v>
      </c>
      <c r="C214" s="2" t="s">
        <v>136</v>
      </c>
      <c r="D214" s="2" t="s">
        <v>170</v>
      </c>
      <c r="E214" s="2" t="s">
        <v>171</v>
      </c>
      <c r="F214" s="2" t="s">
        <v>59</v>
      </c>
      <c r="G214" s="2" t="s">
        <v>95</v>
      </c>
      <c r="H214" s="2">
        <v>80</v>
      </c>
      <c r="J214" s="2" t="s">
        <v>42</v>
      </c>
      <c r="L214" s="2" t="s">
        <v>9</v>
      </c>
      <c r="M214" s="2" t="s">
        <v>154</v>
      </c>
      <c r="O214" s="2" t="s">
        <v>98</v>
      </c>
      <c r="Q214" s="2" t="s">
        <v>81</v>
      </c>
      <c r="R214" s="2" t="s">
        <v>11</v>
      </c>
      <c r="S214" s="2" t="s">
        <v>172</v>
      </c>
      <c r="U214" s="2">
        <v>1</v>
      </c>
      <c r="V214" s="2">
        <v>1</v>
      </c>
      <c r="AA214" s="2">
        <v>1</v>
      </c>
      <c r="AF214" s="2">
        <v>1</v>
      </c>
      <c r="AI214" s="2">
        <v>1</v>
      </c>
      <c r="AO214" s="2">
        <v>1</v>
      </c>
      <c r="AQ214" s="2" t="s">
        <v>174</v>
      </c>
      <c r="AS214" s="2" t="s">
        <v>173</v>
      </c>
      <c r="AT214" s="9" t="s">
        <v>96</v>
      </c>
      <c r="AX214" s="2" t="s">
        <v>2370</v>
      </c>
      <c r="AZ214" s="2" t="s">
        <v>2371</v>
      </c>
      <c r="BA214" s="2" t="s">
        <v>175</v>
      </c>
      <c r="BB214" s="11"/>
      <c r="BE214" s="2" t="s">
        <v>37</v>
      </c>
      <c r="BG214" s="2" t="s">
        <v>37</v>
      </c>
      <c r="BI214" s="2">
        <v>1</v>
      </c>
    </row>
    <row r="215" spans="1:109" s="2" customFormat="1" ht="18.600000000000001" customHeight="1">
      <c r="A215" s="2">
        <v>2011</v>
      </c>
      <c r="B215" s="2" t="s">
        <v>2</v>
      </c>
      <c r="C215" s="2" t="s">
        <v>136</v>
      </c>
      <c r="D215" s="2" t="s">
        <v>1709</v>
      </c>
      <c r="E215" s="2" t="s">
        <v>2272</v>
      </c>
      <c r="F215" s="2" t="s">
        <v>59</v>
      </c>
      <c r="G215" s="2" t="s">
        <v>95</v>
      </c>
      <c r="I215" s="2" t="s">
        <v>136</v>
      </c>
      <c r="J215" s="2" t="s">
        <v>42</v>
      </c>
      <c r="L215" s="2" t="s">
        <v>9</v>
      </c>
      <c r="M215" s="2" t="s">
        <v>43</v>
      </c>
      <c r="O215" s="2" t="s">
        <v>1708</v>
      </c>
      <c r="Q215" s="2" t="s">
        <v>81</v>
      </c>
      <c r="R215" s="2" t="s">
        <v>11</v>
      </c>
      <c r="S215" s="2" t="s">
        <v>108</v>
      </c>
      <c r="U215" s="2">
        <v>1</v>
      </c>
      <c r="V215" s="2">
        <v>1</v>
      </c>
      <c r="Z215" s="2">
        <v>1</v>
      </c>
      <c r="AA215" s="2">
        <v>1</v>
      </c>
      <c r="AF215" s="2">
        <v>1</v>
      </c>
      <c r="AJ215" s="2">
        <v>1</v>
      </c>
      <c r="AP215" s="2">
        <v>1</v>
      </c>
      <c r="AQ215" s="2" t="s">
        <v>2066</v>
      </c>
      <c r="AS215" s="2" t="s">
        <v>2301</v>
      </c>
      <c r="AT215" s="2" t="s">
        <v>24</v>
      </c>
      <c r="AV215" s="2" t="s">
        <v>1862</v>
      </c>
      <c r="AW215" s="2" t="s">
        <v>1749</v>
      </c>
      <c r="AZ215" s="2" t="s">
        <v>2294</v>
      </c>
      <c r="BE215" s="2" t="s">
        <v>37</v>
      </c>
      <c r="BG215" s="2" t="s">
        <v>37</v>
      </c>
      <c r="BI215" s="2">
        <v>1</v>
      </c>
    </row>
    <row r="216" spans="1:109" s="2" customFormat="1" ht="18.600000000000001" customHeight="1">
      <c r="A216" s="9">
        <v>2018</v>
      </c>
      <c r="B216" s="9" t="s">
        <v>2</v>
      </c>
      <c r="C216" s="2" t="s">
        <v>136</v>
      </c>
      <c r="D216" s="9" t="s">
        <v>20</v>
      </c>
      <c r="E216" s="9" t="s">
        <v>655</v>
      </c>
      <c r="F216" s="9" t="s">
        <v>59</v>
      </c>
      <c r="G216" s="9" t="s">
        <v>95</v>
      </c>
      <c r="H216" s="9">
        <v>250</v>
      </c>
      <c r="I216" s="9" t="s">
        <v>24</v>
      </c>
      <c r="J216" s="9" t="s">
        <v>42</v>
      </c>
      <c r="K216" s="9"/>
      <c r="L216" s="9" t="s">
        <v>9</v>
      </c>
      <c r="M216" s="9" t="s">
        <v>204</v>
      </c>
      <c r="N216" s="9"/>
      <c r="O216" s="9" t="s">
        <v>98</v>
      </c>
      <c r="P216" s="9"/>
      <c r="Q216" s="2" t="s">
        <v>81</v>
      </c>
      <c r="R216" s="9" t="s">
        <v>11</v>
      </c>
      <c r="S216" s="9" t="s">
        <v>108</v>
      </c>
      <c r="T216" s="9"/>
      <c r="U216" s="9">
        <v>1</v>
      </c>
      <c r="V216" s="9">
        <v>1</v>
      </c>
      <c r="W216" s="9"/>
      <c r="X216" s="9">
        <v>1</v>
      </c>
      <c r="Y216" s="9"/>
      <c r="Z216" s="9"/>
      <c r="AA216" s="9"/>
      <c r="AB216" s="9"/>
      <c r="AC216" s="9"/>
      <c r="AD216" s="9"/>
      <c r="AE216" s="9"/>
      <c r="AF216" s="9">
        <v>1</v>
      </c>
      <c r="AG216" s="9"/>
      <c r="AH216" s="9"/>
      <c r="AI216" s="9"/>
      <c r="AJ216" s="9"/>
      <c r="AK216" s="9"/>
      <c r="AL216" s="9"/>
      <c r="AM216" s="9"/>
      <c r="AN216" s="9"/>
      <c r="AO216" s="9">
        <v>1</v>
      </c>
      <c r="AP216" s="9"/>
      <c r="AQ216" s="9" t="s">
        <v>1952</v>
      </c>
      <c r="AR216" s="9" t="s">
        <v>656</v>
      </c>
      <c r="AS216" s="9" t="s">
        <v>657</v>
      </c>
      <c r="AT216" s="9" t="s">
        <v>7</v>
      </c>
      <c r="AU216" s="9"/>
      <c r="AV216" s="9" t="s">
        <v>1885</v>
      </c>
      <c r="AW216" s="9"/>
      <c r="AX216" s="9"/>
      <c r="AY216" s="9"/>
      <c r="AZ216" s="9"/>
      <c r="BA216" s="9"/>
      <c r="BB216" s="16" t="s">
        <v>2812</v>
      </c>
      <c r="BC216" s="9"/>
      <c r="BD216" s="9"/>
      <c r="BE216" s="9" t="s">
        <v>37</v>
      </c>
      <c r="BF216" s="9"/>
      <c r="BG216" s="9" t="s">
        <v>37</v>
      </c>
      <c r="BH216" s="9"/>
      <c r="BI216" s="9">
        <v>1</v>
      </c>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row>
    <row r="217" spans="1:109" s="2" customFormat="1" ht="18.600000000000001" customHeight="1">
      <c r="A217" s="9">
        <v>2018</v>
      </c>
      <c r="B217" s="9" t="s">
        <v>2</v>
      </c>
      <c r="C217" s="2" t="s">
        <v>136</v>
      </c>
      <c r="D217" s="9" t="s">
        <v>20</v>
      </c>
      <c r="E217" s="9" t="s">
        <v>592</v>
      </c>
      <c r="F217" s="9" t="s">
        <v>59</v>
      </c>
      <c r="G217" s="9" t="s">
        <v>23</v>
      </c>
      <c r="H217" s="9">
        <v>461</v>
      </c>
      <c r="I217" s="9" t="s">
        <v>203</v>
      </c>
      <c r="J217" s="9" t="s">
        <v>8</v>
      </c>
      <c r="K217" s="9"/>
      <c r="L217" s="9" t="s">
        <v>246</v>
      </c>
      <c r="M217" s="9"/>
      <c r="N217" s="9" t="s">
        <v>137</v>
      </c>
      <c r="O217" s="9" t="s">
        <v>10</v>
      </c>
      <c r="P217" s="9"/>
      <c r="Q217" s="9" t="s">
        <v>81</v>
      </c>
      <c r="R217" s="9" t="s">
        <v>11</v>
      </c>
      <c r="S217" s="9" t="s">
        <v>29</v>
      </c>
      <c r="T217" s="9">
        <v>1</v>
      </c>
      <c r="U217" s="9">
        <v>1</v>
      </c>
      <c r="V217" s="9">
        <v>1</v>
      </c>
      <c r="W217" s="9"/>
      <c r="X217" s="9"/>
      <c r="Y217" s="9"/>
      <c r="Z217" s="9"/>
      <c r="AA217" s="9"/>
      <c r="AB217" s="9"/>
      <c r="AC217" s="9"/>
      <c r="AD217" s="9"/>
      <c r="AE217" s="9"/>
      <c r="AF217" s="9">
        <v>1</v>
      </c>
      <c r="AG217" s="9"/>
      <c r="AH217" s="9"/>
      <c r="AI217" s="9"/>
      <c r="AJ217" s="9"/>
      <c r="AK217" s="9"/>
      <c r="AL217" s="9"/>
      <c r="AM217" s="9"/>
      <c r="AN217" s="9"/>
      <c r="AO217" s="9"/>
      <c r="AP217" s="9"/>
      <c r="AQ217" s="9"/>
      <c r="AR217" s="9"/>
      <c r="AS217" s="9" t="s">
        <v>2091</v>
      </c>
      <c r="AT217" s="9" t="s">
        <v>24</v>
      </c>
      <c r="AU217" s="9" t="s">
        <v>2732</v>
      </c>
      <c r="AV217" s="9"/>
      <c r="AW217" s="9" t="s">
        <v>1750</v>
      </c>
      <c r="AX217" s="9"/>
      <c r="AY217" s="9"/>
      <c r="AZ217" s="9" t="s">
        <v>595</v>
      </c>
      <c r="BA217" s="9"/>
      <c r="BB217" s="9" t="s">
        <v>596</v>
      </c>
      <c r="BC217" s="9"/>
      <c r="BD217" s="9" t="s">
        <v>597</v>
      </c>
      <c r="BE217" s="9" t="s">
        <v>37</v>
      </c>
      <c r="BF217" s="9" t="s">
        <v>598</v>
      </c>
      <c r="BG217" s="9" t="s">
        <v>37</v>
      </c>
      <c r="BH217" s="9"/>
      <c r="BI217" s="9">
        <v>1</v>
      </c>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row>
    <row r="218" spans="1:109" s="2" customFormat="1" ht="18.600000000000001" customHeight="1">
      <c r="A218" s="2">
        <v>2018</v>
      </c>
      <c r="B218" s="2" t="s">
        <v>2</v>
      </c>
      <c r="C218" s="2" t="s">
        <v>136</v>
      </c>
      <c r="D218" s="2" t="s">
        <v>20</v>
      </c>
      <c r="E218" s="2" t="s">
        <v>1583</v>
      </c>
      <c r="F218" s="2" t="s">
        <v>22</v>
      </c>
      <c r="G218" s="2" t="s">
        <v>6</v>
      </c>
      <c r="H218" s="2">
        <v>180</v>
      </c>
      <c r="I218" s="2" t="s">
        <v>61</v>
      </c>
      <c r="J218" s="2" t="s">
        <v>107</v>
      </c>
      <c r="L218" s="2" t="s">
        <v>82</v>
      </c>
      <c r="O218" s="2" t="s">
        <v>10</v>
      </c>
      <c r="Q218" s="2" t="s">
        <v>81</v>
      </c>
      <c r="R218" s="2" t="s">
        <v>11</v>
      </c>
      <c r="S218" s="2" t="s">
        <v>29</v>
      </c>
      <c r="T218" s="2">
        <v>1</v>
      </c>
      <c r="AE218" s="2">
        <v>1</v>
      </c>
      <c r="AO218" s="2">
        <v>1</v>
      </c>
      <c r="AQ218" s="2" t="s">
        <v>788</v>
      </c>
      <c r="AR218" s="2" t="s">
        <v>1585</v>
      </c>
      <c r="AT218" s="2" t="s">
        <v>24</v>
      </c>
      <c r="BE218" s="2" t="s">
        <v>37</v>
      </c>
      <c r="BF218" s="2" t="s">
        <v>1590</v>
      </c>
      <c r="BG218" s="2" t="s">
        <v>37</v>
      </c>
      <c r="BI218" s="2">
        <v>1</v>
      </c>
    </row>
    <row r="219" spans="1:109" s="2" customFormat="1" ht="18.600000000000001" customHeight="1">
      <c r="A219" s="2">
        <v>2015</v>
      </c>
      <c r="B219" s="2" t="s">
        <v>2</v>
      </c>
      <c r="C219" s="2" t="s">
        <v>136</v>
      </c>
      <c r="D219" s="2" t="s">
        <v>20</v>
      </c>
      <c r="E219" s="2" t="s">
        <v>21</v>
      </c>
      <c r="F219" s="2" t="s">
        <v>22</v>
      </c>
      <c r="G219" s="2" t="s">
        <v>23</v>
      </c>
      <c r="H219" s="2">
        <v>224</v>
      </c>
      <c r="I219" s="2" t="s">
        <v>24</v>
      </c>
      <c r="J219" s="2" t="s">
        <v>25</v>
      </c>
      <c r="K219" s="2" t="s">
        <v>26</v>
      </c>
      <c r="L219" s="2" t="s">
        <v>27</v>
      </c>
      <c r="O219" s="2" t="s">
        <v>2234</v>
      </c>
      <c r="P219" s="2" t="s">
        <v>2233</v>
      </c>
      <c r="Q219" s="2" t="s">
        <v>81</v>
      </c>
      <c r="R219" s="2" t="s">
        <v>28</v>
      </c>
      <c r="S219" s="2" t="s">
        <v>29</v>
      </c>
      <c r="U219" s="2">
        <v>1</v>
      </c>
      <c r="Y219" s="2">
        <v>1</v>
      </c>
      <c r="AL219" s="2">
        <v>1</v>
      </c>
      <c r="AS219" s="2" t="s">
        <v>31</v>
      </c>
      <c r="AT219" s="2" t="s">
        <v>1865</v>
      </c>
      <c r="AW219" s="2" t="s">
        <v>32</v>
      </c>
      <c r="AX219" s="2" t="s">
        <v>1713</v>
      </c>
      <c r="AZ219" s="2" t="s">
        <v>33</v>
      </c>
      <c r="BA219" s="2" t="s">
        <v>34</v>
      </c>
      <c r="BB219" s="2" t="s">
        <v>2864</v>
      </c>
      <c r="BD219" s="2" t="s">
        <v>36</v>
      </c>
      <c r="BE219" s="2" t="s">
        <v>37</v>
      </c>
      <c r="BG219" s="2" t="s">
        <v>37</v>
      </c>
      <c r="BI219" s="2">
        <v>1</v>
      </c>
      <c r="CM219" s="10"/>
      <c r="CN219" s="10"/>
      <c r="CO219" s="10"/>
      <c r="CP219" s="10"/>
      <c r="CQ219" s="10"/>
    </row>
    <row r="220" spans="1:109" s="2" customFormat="1" ht="18.600000000000001" customHeight="1">
      <c r="A220" s="2">
        <v>2018</v>
      </c>
      <c r="B220" s="2" t="s">
        <v>2</v>
      </c>
      <c r="C220" s="2" t="s">
        <v>136</v>
      </c>
      <c r="D220" s="2" t="s">
        <v>20</v>
      </c>
      <c r="E220" s="2" t="s">
        <v>1172</v>
      </c>
      <c r="F220" s="2" t="s">
        <v>5</v>
      </c>
      <c r="G220" s="2" t="s">
        <v>6</v>
      </c>
      <c r="H220" s="2">
        <v>21</v>
      </c>
      <c r="I220" s="2" t="s">
        <v>7</v>
      </c>
      <c r="J220" s="2" t="s">
        <v>42</v>
      </c>
      <c r="L220" s="2" t="s">
        <v>9</v>
      </c>
      <c r="M220" s="2" t="s">
        <v>204</v>
      </c>
      <c r="O220" s="2" t="s">
        <v>98</v>
      </c>
      <c r="Q220" s="2" t="s">
        <v>81</v>
      </c>
      <c r="R220" s="2" t="s">
        <v>11</v>
      </c>
      <c r="S220" s="2" t="s">
        <v>172</v>
      </c>
      <c r="U220" s="2">
        <v>1</v>
      </c>
      <c r="V220" s="2">
        <v>1</v>
      </c>
      <c r="X220" s="2">
        <v>1</v>
      </c>
      <c r="AJ220" s="2">
        <v>1</v>
      </c>
      <c r="AO220" s="2">
        <v>1</v>
      </c>
      <c r="AQ220" s="2" t="s">
        <v>825</v>
      </c>
      <c r="AT220" s="2" t="s">
        <v>1864</v>
      </c>
      <c r="AV220" s="2" t="s">
        <v>1882</v>
      </c>
      <c r="AZ220" s="2" t="s">
        <v>1174</v>
      </c>
      <c r="BA220" s="2" t="s">
        <v>1175</v>
      </c>
      <c r="BD220" s="2" t="s">
        <v>1176</v>
      </c>
      <c r="BE220" s="2" t="s">
        <v>16</v>
      </c>
      <c r="BG220" s="2" t="s">
        <v>37</v>
      </c>
      <c r="BI220" s="2">
        <v>2</v>
      </c>
    </row>
    <row r="221" spans="1:109" s="2" customFormat="1" ht="18.600000000000001" customHeight="1">
      <c r="A221" s="2">
        <v>2018</v>
      </c>
      <c r="B221" s="2" t="s">
        <v>2</v>
      </c>
      <c r="C221" s="2" t="s">
        <v>136</v>
      </c>
      <c r="D221" s="2" t="s">
        <v>20</v>
      </c>
      <c r="E221" s="2" t="s">
        <v>1100</v>
      </c>
      <c r="F221" s="2" t="s">
        <v>5</v>
      </c>
      <c r="G221" s="2" t="s">
        <v>41</v>
      </c>
      <c r="I221" s="2" t="s">
        <v>7</v>
      </c>
      <c r="J221" s="2" t="s">
        <v>42</v>
      </c>
      <c r="L221" s="2" t="s">
        <v>9</v>
      </c>
      <c r="M221" s="2" t="s">
        <v>683</v>
      </c>
      <c r="O221" s="2" t="s">
        <v>98</v>
      </c>
      <c r="Q221" s="2" t="s">
        <v>81</v>
      </c>
      <c r="R221" s="2" t="s">
        <v>11</v>
      </c>
      <c r="S221" s="2" t="s">
        <v>172</v>
      </c>
      <c r="T221" s="2">
        <v>1</v>
      </c>
      <c r="U221" s="2">
        <v>1</v>
      </c>
      <c r="V221" s="2">
        <v>1</v>
      </c>
      <c r="W221" s="2">
        <v>1</v>
      </c>
      <c r="X221" s="2">
        <v>1</v>
      </c>
      <c r="AJ221" s="2">
        <v>1</v>
      </c>
      <c r="AO221" s="2">
        <v>1</v>
      </c>
      <c r="AT221" s="2" t="s">
        <v>136</v>
      </c>
      <c r="AV221" s="2" t="s">
        <v>1862</v>
      </c>
      <c r="AZ221" s="2" t="s">
        <v>1101</v>
      </c>
      <c r="BA221" s="2" t="s">
        <v>1102</v>
      </c>
      <c r="BB221" s="2" t="s">
        <v>2813</v>
      </c>
      <c r="BD221" s="2" t="s">
        <v>1104</v>
      </c>
      <c r="BE221" s="2" t="s">
        <v>37</v>
      </c>
      <c r="BG221" s="2" t="s">
        <v>37</v>
      </c>
      <c r="BI221" s="2">
        <v>1</v>
      </c>
    </row>
    <row r="222" spans="1:109" s="2" customFormat="1" ht="18.600000000000001" customHeight="1">
      <c r="A222" s="9">
        <v>2015</v>
      </c>
      <c r="B222" s="9" t="s">
        <v>2</v>
      </c>
      <c r="C222" s="2" t="s">
        <v>136</v>
      </c>
      <c r="D222" s="9" t="s">
        <v>20</v>
      </c>
      <c r="E222" s="9" t="s">
        <v>752</v>
      </c>
      <c r="F222" s="9" t="s">
        <v>22</v>
      </c>
      <c r="G222" s="9" t="s">
        <v>60</v>
      </c>
      <c r="H222" s="9">
        <v>216</v>
      </c>
      <c r="I222" s="9" t="s">
        <v>7</v>
      </c>
      <c r="J222" s="9" t="s">
        <v>42</v>
      </c>
      <c r="K222" s="9"/>
      <c r="L222" s="9" t="s">
        <v>82</v>
      </c>
      <c r="M222" s="9"/>
      <c r="N222" s="9"/>
      <c r="O222" s="9" t="s">
        <v>2245</v>
      </c>
      <c r="P222" s="9"/>
      <c r="Q222" s="9" t="s">
        <v>81</v>
      </c>
      <c r="R222" s="9"/>
      <c r="S222" s="9" t="s">
        <v>29</v>
      </c>
      <c r="T222" s="9"/>
      <c r="U222" s="9"/>
      <c r="V222" s="9"/>
      <c r="W222" s="9"/>
      <c r="X222" s="9"/>
      <c r="Y222" s="9"/>
      <c r="Z222" s="9">
        <v>1</v>
      </c>
      <c r="AA222" s="9">
        <v>1</v>
      </c>
      <c r="AB222" s="9"/>
      <c r="AC222" s="9"/>
      <c r="AD222" s="9"/>
      <c r="AG222" s="2">
        <v>1</v>
      </c>
      <c r="AI222" s="9">
        <v>1</v>
      </c>
      <c r="AJ222" s="9"/>
      <c r="AK222" s="9"/>
      <c r="AL222" s="9"/>
      <c r="AM222" s="9"/>
      <c r="AN222" s="9"/>
      <c r="AO222" s="9">
        <v>1</v>
      </c>
      <c r="AP222" s="9"/>
      <c r="AQ222" s="9" t="s">
        <v>825</v>
      </c>
      <c r="AR222" s="9"/>
      <c r="AS222" s="9"/>
      <c r="AT222" s="9" t="s">
        <v>1848</v>
      </c>
      <c r="AU222" s="9"/>
      <c r="AV222" s="9"/>
      <c r="AW222" s="9" t="s">
        <v>1716</v>
      </c>
      <c r="AX222" s="9"/>
      <c r="AY222" s="9"/>
      <c r="AZ222" s="9"/>
      <c r="BA222" s="9" t="s">
        <v>755</v>
      </c>
      <c r="BB222" s="9"/>
      <c r="BC222" s="9" t="s">
        <v>2814</v>
      </c>
      <c r="BD222" s="9"/>
      <c r="BE222" s="9" t="s">
        <v>37</v>
      </c>
      <c r="BF222" s="9"/>
      <c r="BG222" s="9" t="s">
        <v>37</v>
      </c>
      <c r="BH222" s="9"/>
      <c r="BI222" s="9">
        <v>1</v>
      </c>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row>
    <row r="223" spans="1:109" s="2" customFormat="1" ht="18.600000000000001" customHeight="1">
      <c r="A223" s="2">
        <v>2012</v>
      </c>
      <c r="B223" s="2" t="s">
        <v>2</v>
      </c>
      <c r="C223" s="2" t="s">
        <v>136</v>
      </c>
      <c r="D223" s="2" t="s">
        <v>20</v>
      </c>
      <c r="E223" s="2" t="s">
        <v>1013</v>
      </c>
      <c r="F223" s="2" t="s">
        <v>5</v>
      </c>
      <c r="G223" s="2" t="s">
        <v>6</v>
      </c>
      <c r="H223" s="2">
        <v>120</v>
      </c>
      <c r="I223" s="2" t="s">
        <v>61</v>
      </c>
      <c r="J223" s="2" t="s">
        <v>8</v>
      </c>
      <c r="L223" s="2" t="s">
        <v>246</v>
      </c>
      <c r="N223" s="2" t="s">
        <v>1014</v>
      </c>
      <c r="O223" s="2" t="s">
        <v>2244</v>
      </c>
      <c r="P223" s="2" t="s">
        <v>357</v>
      </c>
      <c r="Q223" s="2" t="s">
        <v>81</v>
      </c>
      <c r="R223" s="2" t="s">
        <v>11</v>
      </c>
      <c r="S223" s="9" t="s">
        <v>29</v>
      </c>
      <c r="V223" s="2">
        <v>1</v>
      </c>
      <c r="W223" s="2">
        <v>1</v>
      </c>
      <c r="Z223" s="2">
        <v>1</v>
      </c>
      <c r="AF223" s="9">
        <v>1</v>
      </c>
      <c r="AP223" s="2">
        <v>1</v>
      </c>
      <c r="AQ223" s="2" t="s">
        <v>1941</v>
      </c>
      <c r="AS223" s="2" t="s">
        <v>1015</v>
      </c>
      <c r="AT223" s="2" t="s">
        <v>24</v>
      </c>
      <c r="AV223" s="2" t="s">
        <v>1862</v>
      </c>
      <c r="AW223" s="2" t="s">
        <v>48</v>
      </c>
      <c r="AZ223" s="2" t="s">
        <v>1017</v>
      </c>
      <c r="BB223" s="2" t="s">
        <v>1018</v>
      </c>
      <c r="BD223" s="2" t="s">
        <v>1019</v>
      </c>
      <c r="BE223" s="2" t="s">
        <v>37</v>
      </c>
      <c r="BG223" s="2" t="s">
        <v>37</v>
      </c>
      <c r="BI223" s="2">
        <v>1</v>
      </c>
    </row>
    <row r="224" spans="1:109" s="2" customFormat="1" ht="18.600000000000001" customHeight="1">
      <c r="A224" s="2">
        <v>2012</v>
      </c>
      <c r="B224" s="2" t="s">
        <v>2</v>
      </c>
      <c r="C224" s="2" t="s">
        <v>136</v>
      </c>
      <c r="D224" s="2" t="s">
        <v>20</v>
      </c>
      <c r="F224" s="2" t="s">
        <v>5</v>
      </c>
      <c r="G224" s="2" t="s">
        <v>6</v>
      </c>
      <c r="H224" s="2">
        <v>37</v>
      </c>
      <c r="I224" s="2" t="s">
        <v>7</v>
      </c>
      <c r="J224" s="2" t="s">
        <v>42</v>
      </c>
      <c r="L224" s="2" t="s">
        <v>9</v>
      </c>
      <c r="M224" s="2" t="s">
        <v>126</v>
      </c>
      <c r="O224" s="2" t="s">
        <v>10</v>
      </c>
      <c r="Q224" s="2" t="s">
        <v>81</v>
      </c>
      <c r="R224" s="2" t="s">
        <v>11</v>
      </c>
      <c r="S224" s="9" t="s">
        <v>29</v>
      </c>
      <c r="U224" s="2">
        <v>1</v>
      </c>
      <c r="V224" s="2">
        <v>1</v>
      </c>
      <c r="W224" s="2">
        <v>1</v>
      </c>
      <c r="AJ224" s="2">
        <v>1</v>
      </c>
      <c r="AT224" s="2" t="s">
        <v>1865</v>
      </c>
      <c r="AV224" s="2" t="s">
        <v>1862</v>
      </c>
      <c r="AW224" s="2" t="s">
        <v>101</v>
      </c>
      <c r="AZ224" s="2" t="s">
        <v>1147</v>
      </c>
      <c r="BB224" s="2" t="s">
        <v>2815</v>
      </c>
      <c r="BD224" s="2" t="s">
        <v>1148</v>
      </c>
      <c r="BE224" s="2" t="s">
        <v>37</v>
      </c>
      <c r="BG224" s="2" t="s">
        <v>37</v>
      </c>
      <c r="BI224" s="2">
        <v>1</v>
      </c>
      <c r="DB224" s="10"/>
      <c r="DC224" s="10"/>
      <c r="DD224" s="10"/>
      <c r="DE224" s="10"/>
    </row>
    <row r="225" spans="1:117" s="10" customFormat="1" ht="24" customHeight="1">
      <c r="A225" s="2">
        <v>2013</v>
      </c>
      <c r="B225" s="2" t="s">
        <v>2</v>
      </c>
      <c r="C225" s="2" t="s">
        <v>136</v>
      </c>
      <c r="D225" s="2" t="s">
        <v>20</v>
      </c>
      <c r="E225" s="2" t="s">
        <v>1314</v>
      </c>
      <c r="F225" s="2" t="s">
        <v>59</v>
      </c>
      <c r="G225" s="2" t="s">
        <v>339</v>
      </c>
      <c r="H225" s="2">
        <v>90</v>
      </c>
      <c r="I225" s="2" t="s">
        <v>24</v>
      </c>
      <c r="J225" s="2" t="s">
        <v>107</v>
      </c>
      <c r="K225" s="2"/>
      <c r="L225" s="2" t="s">
        <v>82</v>
      </c>
      <c r="M225" s="2"/>
      <c r="N225" s="2" t="s">
        <v>137</v>
      </c>
      <c r="O225" s="2" t="s">
        <v>138</v>
      </c>
      <c r="P225" s="2"/>
      <c r="Q225" s="2" t="s">
        <v>2689</v>
      </c>
      <c r="R225" s="2" t="s">
        <v>11</v>
      </c>
      <c r="S225" s="2" t="s">
        <v>172</v>
      </c>
      <c r="T225" s="2"/>
      <c r="U225" s="2">
        <v>1</v>
      </c>
      <c r="V225" s="2">
        <v>1</v>
      </c>
      <c r="W225" s="2">
        <v>1</v>
      </c>
      <c r="X225" s="2">
        <v>1</v>
      </c>
      <c r="Y225" s="2"/>
      <c r="Z225" s="2"/>
      <c r="AA225" s="2"/>
      <c r="AB225" s="2"/>
      <c r="AC225" s="2"/>
      <c r="AD225" s="2"/>
      <c r="AE225" s="2"/>
      <c r="AF225" s="2">
        <v>1</v>
      </c>
      <c r="AG225" s="2"/>
      <c r="AH225" s="2"/>
      <c r="AI225" s="2"/>
      <c r="AJ225" s="2"/>
      <c r="AK225" s="2">
        <v>1</v>
      </c>
      <c r="AL225" s="2"/>
      <c r="AM225" s="2"/>
      <c r="AN225" s="2"/>
      <c r="AO225" s="2"/>
      <c r="AP225" s="2"/>
      <c r="AQ225" s="2"/>
      <c r="AR225" s="2"/>
      <c r="AS225" s="2"/>
      <c r="AT225" s="2" t="s">
        <v>24</v>
      </c>
      <c r="AU225" s="2"/>
      <c r="AV225" s="2"/>
      <c r="AW225" s="2" t="s">
        <v>2362</v>
      </c>
      <c r="AX225" s="2" t="s">
        <v>1316</v>
      </c>
      <c r="AY225" s="2"/>
      <c r="AZ225" s="2"/>
      <c r="BA225" s="2"/>
      <c r="BB225" s="2" t="s">
        <v>1317</v>
      </c>
      <c r="BC225" s="2"/>
      <c r="BD225" s="2"/>
      <c r="BE225" s="2" t="s">
        <v>16</v>
      </c>
      <c r="BF225" s="2" t="s">
        <v>849</v>
      </c>
      <c r="BG225" s="2" t="s">
        <v>16</v>
      </c>
      <c r="BH225" s="2"/>
      <c r="BI225" s="2">
        <v>3</v>
      </c>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row>
    <row r="226" spans="1:117" s="2" customFormat="1" ht="18.600000000000001" customHeight="1">
      <c r="A226" s="2">
        <v>2015</v>
      </c>
      <c r="B226" s="2" t="s">
        <v>2</v>
      </c>
      <c r="C226" s="2" t="s">
        <v>136</v>
      </c>
      <c r="D226" s="2" t="s">
        <v>20</v>
      </c>
      <c r="E226" s="2" t="s">
        <v>524</v>
      </c>
      <c r="F226" s="2" t="s">
        <v>59</v>
      </c>
      <c r="G226" s="2" t="s">
        <v>95</v>
      </c>
      <c r="H226" s="2">
        <v>300</v>
      </c>
      <c r="I226" s="2" t="s">
        <v>24</v>
      </c>
      <c r="J226" s="2" t="s">
        <v>42</v>
      </c>
      <c r="L226" s="2" t="s">
        <v>9</v>
      </c>
      <c r="M226" s="2" t="s">
        <v>97</v>
      </c>
      <c r="O226" s="2" t="s">
        <v>98</v>
      </c>
      <c r="Q226" s="2" t="s">
        <v>81</v>
      </c>
      <c r="R226" s="2" t="s">
        <v>11</v>
      </c>
      <c r="S226" s="2" t="s">
        <v>108</v>
      </c>
      <c r="V226" s="2">
        <v>1</v>
      </c>
      <c r="X226" s="2">
        <v>1</v>
      </c>
      <c r="AH226" s="2">
        <v>1</v>
      </c>
      <c r="AT226" s="2" t="s">
        <v>1848</v>
      </c>
      <c r="AU226" s="2" t="s">
        <v>2746</v>
      </c>
      <c r="AZ226" s="2" t="s">
        <v>526</v>
      </c>
      <c r="BB226" s="2" t="s">
        <v>2373</v>
      </c>
      <c r="BE226" s="2" t="s">
        <v>37</v>
      </c>
      <c r="BG226" s="2" t="s">
        <v>37</v>
      </c>
      <c r="BI226" s="2">
        <v>1</v>
      </c>
    </row>
    <row r="227" spans="1:117" s="2" customFormat="1" ht="18.600000000000001" customHeight="1">
      <c r="A227" s="2">
        <v>2016</v>
      </c>
      <c r="B227" s="2" t="s">
        <v>2</v>
      </c>
      <c r="C227" s="2" t="s">
        <v>136</v>
      </c>
      <c r="D227" s="2" t="s">
        <v>20</v>
      </c>
      <c r="E227" s="2" t="s">
        <v>1505</v>
      </c>
      <c r="F227" s="2" t="s">
        <v>274</v>
      </c>
      <c r="G227" s="2" t="s">
        <v>60</v>
      </c>
      <c r="H227" s="2">
        <v>562</v>
      </c>
      <c r="J227" s="2" t="s">
        <v>42</v>
      </c>
      <c r="L227" s="2" t="s">
        <v>9</v>
      </c>
      <c r="M227" s="2" t="s">
        <v>683</v>
      </c>
      <c r="O227" s="2" t="s">
        <v>259</v>
      </c>
      <c r="Q227" s="2" t="s">
        <v>2683</v>
      </c>
      <c r="R227" s="2" t="s">
        <v>11</v>
      </c>
      <c r="S227" s="2" t="s">
        <v>29</v>
      </c>
      <c r="U227" s="2">
        <v>1</v>
      </c>
      <c r="V227" s="2">
        <v>1</v>
      </c>
      <c r="AF227" s="9">
        <v>1</v>
      </c>
      <c r="AI227" s="2">
        <v>1</v>
      </c>
      <c r="AT227" s="2" t="s">
        <v>1848</v>
      </c>
      <c r="AU227" s="2" t="s">
        <v>1757</v>
      </c>
      <c r="AW227" s="2" t="s">
        <v>32</v>
      </c>
      <c r="AX227" s="2" t="s">
        <v>1506</v>
      </c>
      <c r="BA227" s="2" t="s">
        <v>1507</v>
      </c>
      <c r="BD227" s="2" t="s">
        <v>2816</v>
      </c>
      <c r="BE227" s="2" t="s">
        <v>37</v>
      </c>
      <c r="BG227" s="2" t="s">
        <v>37</v>
      </c>
      <c r="BI227" s="2">
        <v>1</v>
      </c>
    </row>
    <row r="228" spans="1:117" s="2" customFormat="1" ht="18.600000000000001" customHeight="1">
      <c r="A228" s="2">
        <v>2005</v>
      </c>
      <c r="B228" s="2" t="s">
        <v>736</v>
      </c>
      <c r="C228" s="2" t="s">
        <v>136</v>
      </c>
      <c r="D228" s="2" t="s">
        <v>20</v>
      </c>
      <c r="E228" s="2" t="s">
        <v>1069</v>
      </c>
      <c r="F228" s="2" t="s">
        <v>5</v>
      </c>
      <c r="G228" s="2" t="s">
        <v>6</v>
      </c>
      <c r="I228" s="2" t="s">
        <v>7</v>
      </c>
      <c r="J228" s="2" t="s">
        <v>42</v>
      </c>
      <c r="L228" s="2" t="s">
        <v>116</v>
      </c>
      <c r="O228" s="2" t="s">
        <v>2251</v>
      </c>
      <c r="Q228" s="2" t="s">
        <v>81</v>
      </c>
      <c r="R228" s="2" t="s">
        <v>11</v>
      </c>
      <c r="S228" s="2" t="s">
        <v>45</v>
      </c>
      <c r="X228" s="2">
        <v>1</v>
      </c>
      <c r="AA228" s="2">
        <v>1</v>
      </c>
      <c r="AK228" s="2">
        <v>1</v>
      </c>
      <c r="AO228" s="2">
        <v>1</v>
      </c>
      <c r="AQ228" s="2" t="s">
        <v>2111</v>
      </c>
      <c r="AT228" s="2" t="s">
        <v>24</v>
      </c>
      <c r="AV228" s="2" t="s">
        <v>1879</v>
      </c>
      <c r="AW228" s="2" t="s">
        <v>1732</v>
      </c>
      <c r="BC228" s="2" t="s">
        <v>2817</v>
      </c>
      <c r="BE228" s="2" t="s">
        <v>16</v>
      </c>
      <c r="BF228" s="2" t="s">
        <v>1074</v>
      </c>
      <c r="BG228" s="2" t="s">
        <v>16</v>
      </c>
      <c r="BI228" s="2">
        <v>3</v>
      </c>
    </row>
    <row r="229" spans="1:117" s="2" customFormat="1" ht="18.600000000000001" customHeight="1">
      <c r="A229" s="2">
        <v>2004</v>
      </c>
      <c r="B229" s="2" t="s">
        <v>2</v>
      </c>
      <c r="C229" s="2" t="s">
        <v>136</v>
      </c>
      <c r="D229" s="2" t="s">
        <v>20</v>
      </c>
      <c r="E229" s="2" t="s">
        <v>1139</v>
      </c>
      <c r="F229" s="2" t="s">
        <v>5</v>
      </c>
      <c r="G229" s="2" t="s">
        <v>6</v>
      </c>
      <c r="I229" s="2" t="s">
        <v>7</v>
      </c>
      <c r="J229" s="2" t="s">
        <v>25</v>
      </c>
      <c r="L229" s="2" t="s">
        <v>27</v>
      </c>
      <c r="O229" s="2" t="s">
        <v>2251</v>
      </c>
      <c r="Q229" s="2" t="s">
        <v>81</v>
      </c>
      <c r="R229" s="2" t="s">
        <v>11</v>
      </c>
      <c r="S229" s="9" t="s">
        <v>29</v>
      </c>
      <c r="W229" s="2">
        <v>1</v>
      </c>
      <c r="Z229" s="2">
        <v>1</v>
      </c>
      <c r="AA229" s="2">
        <v>1</v>
      </c>
      <c r="AL229" s="2">
        <v>1</v>
      </c>
      <c r="AS229" s="2" t="s">
        <v>1919</v>
      </c>
      <c r="AT229" s="2" t="s">
        <v>24</v>
      </c>
      <c r="AU229" s="2" t="s">
        <v>1754</v>
      </c>
      <c r="AW229" s="2" t="s">
        <v>1729</v>
      </c>
      <c r="AZ229" s="2" t="s">
        <v>2818</v>
      </c>
      <c r="BA229" s="2" t="s">
        <v>1141</v>
      </c>
      <c r="BB229" s="2" t="s">
        <v>2865</v>
      </c>
      <c r="BC229" s="2" t="s">
        <v>1142</v>
      </c>
      <c r="BD229" s="2" t="s">
        <v>2406</v>
      </c>
      <c r="BE229" s="2" t="s">
        <v>37</v>
      </c>
      <c r="BG229" s="2" t="s">
        <v>37</v>
      </c>
      <c r="BI229" s="2">
        <v>1</v>
      </c>
      <c r="CC229" s="10"/>
      <c r="CD229" s="10"/>
      <c r="CE229" s="10"/>
      <c r="CF229" s="10"/>
      <c r="CG229" s="10"/>
      <c r="CI229" s="10"/>
    </row>
    <row r="230" spans="1:117" s="2" customFormat="1" ht="18.600000000000001" customHeight="1">
      <c r="A230" s="2">
        <v>2013</v>
      </c>
      <c r="B230" s="2" t="s">
        <v>230</v>
      </c>
      <c r="C230" s="2" t="s">
        <v>136</v>
      </c>
      <c r="D230" s="2" t="s">
        <v>20</v>
      </c>
      <c r="F230" s="2" t="s">
        <v>59</v>
      </c>
      <c r="G230" s="2" t="s">
        <v>95</v>
      </c>
      <c r="H230" s="2">
        <v>120</v>
      </c>
      <c r="I230" s="2" t="s">
        <v>473</v>
      </c>
      <c r="J230" s="2" t="s">
        <v>474</v>
      </c>
      <c r="L230" s="2" t="s">
        <v>9</v>
      </c>
      <c r="M230" s="2" t="s">
        <v>298</v>
      </c>
      <c r="O230" s="2" t="s">
        <v>259</v>
      </c>
      <c r="Q230" s="2" t="s">
        <v>81</v>
      </c>
      <c r="R230" s="2" t="s">
        <v>11</v>
      </c>
      <c r="S230" s="2" t="s">
        <v>108</v>
      </c>
      <c r="X230" s="2">
        <v>1</v>
      </c>
      <c r="AE230" s="2">
        <v>1</v>
      </c>
      <c r="AJ230" s="2">
        <v>1</v>
      </c>
      <c r="AM230" s="2">
        <v>1</v>
      </c>
      <c r="AO230" s="2">
        <v>1</v>
      </c>
      <c r="AQ230" s="22" t="s">
        <v>1943</v>
      </c>
      <c r="AS230" s="2" t="s">
        <v>476</v>
      </c>
      <c r="AT230" s="2" t="s">
        <v>1848</v>
      </c>
      <c r="AU230" s="2" t="s">
        <v>2747</v>
      </c>
      <c r="AV230" s="2" t="s">
        <v>1855</v>
      </c>
      <c r="AZ230" s="2" t="s">
        <v>477</v>
      </c>
      <c r="BA230" s="2" t="s">
        <v>478</v>
      </c>
      <c r="BD230" s="2" t="s">
        <v>480</v>
      </c>
      <c r="BE230" s="2" t="s">
        <v>16</v>
      </c>
      <c r="BF230" s="2" t="s">
        <v>481</v>
      </c>
      <c r="BG230" s="2" t="s">
        <v>16</v>
      </c>
      <c r="BI230" s="2">
        <v>3</v>
      </c>
    </row>
    <row r="231" spans="1:117" s="2" customFormat="1" ht="18.600000000000001" customHeight="1">
      <c r="A231" s="2">
        <v>2016</v>
      </c>
      <c r="B231" s="2" t="s">
        <v>2</v>
      </c>
      <c r="C231" s="2" t="s">
        <v>136</v>
      </c>
      <c r="D231" s="2" t="s">
        <v>20</v>
      </c>
      <c r="E231" s="2" t="s">
        <v>1487</v>
      </c>
      <c r="F231" s="2" t="s">
        <v>5</v>
      </c>
      <c r="G231" s="2" t="s">
        <v>6</v>
      </c>
      <c r="H231" s="2">
        <v>45</v>
      </c>
      <c r="I231" s="2" t="s">
        <v>7</v>
      </c>
      <c r="J231" s="2" t="s">
        <v>42</v>
      </c>
      <c r="L231" s="2" t="s">
        <v>9</v>
      </c>
      <c r="M231" s="2" t="s">
        <v>72</v>
      </c>
      <c r="O231" s="2" t="s">
        <v>98</v>
      </c>
      <c r="Q231" s="2" t="s">
        <v>81</v>
      </c>
      <c r="R231" s="2" t="s">
        <v>11</v>
      </c>
      <c r="S231" s="2" t="s">
        <v>108</v>
      </c>
      <c r="T231" s="2">
        <v>1</v>
      </c>
      <c r="X231" s="2">
        <v>1</v>
      </c>
      <c r="AH231" s="2">
        <v>1</v>
      </c>
      <c r="AO231" s="2">
        <v>1</v>
      </c>
      <c r="AQ231" s="2" t="s">
        <v>1488</v>
      </c>
      <c r="AT231" s="2" t="s">
        <v>7</v>
      </c>
      <c r="AV231" s="2" t="s">
        <v>1870</v>
      </c>
      <c r="AZ231" s="2" t="s">
        <v>1489</v>
      </c>
      <c r="BC231" s="2" t="s">
        <v>1490</v>
      </c>
      <c r="BD231" s="2" t="s">
        <v>1491</v>
      </c>
      <c r="BE231" s="2" t="s">
        <v>16</v>
      </c>
      <c r="BF231" s="2" t="s">
        <v>1492</v>
      </c>
      <c r="BG231" s="2" t="s">
        <v>16</v>
      </c>
      <c r="BI231" s="2">
        <v>3</v>
      </c>
    </row>
    <row r="232" spans="1:117" s="2" customFormat="1" ht="18.600000000000001" customHeight="1">
      <c r="A232" s="2">
        <v>2018</v>
      </c>
      <c r="B232" s="2" t="s">
        <v>2</v>
      </c>
      <c r="C232" s="2" t="s">
        <v>136</v>
      </c>
      <c r="D232" s="2" t="s">
        <v>143</v>
      </c>
      <c r="E232" s="2" t="s">
        <v>1048</v>
      </c>
      <c r="F232" s="2" t="s">
        <v>22</v>
      </c>
      <c r="G232" s="2" t="s">
        <v>60</v>
      </c>
      <c r="H232" s="2">
        <v>257</v>
      </c>
      <c r="J232" s="2" t="s">
        <v>8</v>
      </c>
      <c r="L232" s="2" t="s">
        <v>116</v>
      </c>
      <c r="O232" s="2" t="s">
        <v>332</v>
      </c>
      <c r="Q232" s="2" t="s">
        <v>81</v>
      </c>
      <c r="R232" s="2" t="s">
        <v>11</v>
      </c>
      <c r="S232" s="9" t="s">
        <v>29</v>
      </c>
      <c r="Y232" s="2">
        <v>1</v>
      </c>
      <c r="AF232" s="9">
        <v>1</v>
      </c>
      <c r="AS232" s="2" t="s">
        <v>1049</v>
      </c>
      <c r="AT232" s="2" t="s">
        <v>1848</v>
      </c>
      <c r="AZ232" s="2" t="s">
        <v>1051</v>
      </c>
      <c r="BE232" s="2" t="s">
        <v>54</v>
      </c>
      <c r="BG232" s="2" t="s">
        <v>37</v>
      </c>
      <c r="BI232" s="2">
        <v>2</v>
      </c>
    </row>
    <row r="233" spans="1:117" s="2" customFormat="1" ht="18.600000000000001" customHeight="1">
      <c r="A233" s="2">
        <v>2012</v>
      </c>
      <c r="B233" s="2" t="s">
        <v>2</v>
      </c>
      <c r="C233" s="2" t="s">
        <v>136</v>
      </c>
      <c r="D233" s="2" t="s">
        <v>143</v>
      </c>
      <c r="E233" s="2" t="s">
        <v>499</v>
      </c>
      <c r="F233" s="2" t="s">
        <v>5</v>
      </c>
      <c r="G233" s="2" t="s">
        <v>23</v>
      </c>
      <c r="I233" s="2" t="s">
        <v>7</v>
      </c>
      <c r="J233" s="2" t="s">
        <v>42</v>
      </c>
      <c r="L233" s="2" t="s">
        <v>116</v>
      </c>
      <c r="M233" s="2" t="s">
        <v>298</v>
      </c>
      <c r="O233" s="2" t="s">
        <v>1695</v>
      </c>
      <c r="Q233" s="2" t="s">
        <v>81</v>
      </c>
      <c r="R233" s="2" t="s">
        <v>11</v>
      </c>
      <c r="S233" s="2" t="s">
        <v>45</v>
      </c>
      <c r="T233" s="2">
        <v>1</v>
      </c>
      <c r="U233" s="2">
        <v>1</v>
      </c>
      <c r="V233" s="2">
        <v>0</v>
      </c>
      <c r="AE233" s="2">
        <v>1</v>
      </c>
      <c r="AF233" s="2">
        <v>1</v>
      </c>
      <c r="AH233" s="2">
        <v>1</v>
      </c>
      <c r="AJ233" s="2">
        <v>1</v>
      </c>
      <c r="AO233" s="2">
        <v>1</v>
      </c>
      <c r="AQ233" s="2" t="s">
        <v>501</v>
      </c>
      <c r="AT233" s="2" t="s">
        <v>1865</v>
      </c>
      <c r="AV233" s="2" t="s">
        <v>1856</v>
      </c>
      <c r="AZ233" s="2" t="s">
        <v>2290</v>
      </c>
      <c r="BE233" s="2" t="s">
        <v>16</v>
      </c>
      <c r="BG233" s="2" t="s">
        <v>16</v>
      </c>
      <c r="BI233" s="2">
        <v>3</v>
      </c>
    </row>
    <row r="234" spans="1:117" s="2" customFormat="1" ht="18.600000000000001" customHeight="1">
      <c r="A234" s="2">
        <v>2014</v>
      </c>
      <c r="B234" s="2" t="s">
        <v>2</v>
      </c>
      <c r="C234" s="2" t="s">
        <v>136</v>
      </c>
      <c r="D234" s="2" t="s">
        <v>143</v>
      </c>
      <c r="E234" s="2" t="s">
        <v>144</v>
      </c>
      <c r="F234" s="2" t="s">
        <v>5</v>
      </c>
      <c r="G234" s="2" t="s">
        <v>6</v>
      </c>
      <c r="H234" s="2">
        <v>25</v>
      </c>
      <c r="I234" s="2" t="s">
        <v>61</v>
      </c>
      <c r="J234" s="2" t="s">
        <v>42</v>
      </c>
      <c r="L234" s="2" t="s">
        <v>9</v>
      </c>
      <c r="O234" s="2" t="s">
        <v>10</v>
      </c>
      <c r="Q234" s="2" t="s">
        <v>81</v>
      </c>
      <c r="R234" s="2" t="s">
        <v>11</v>
      </c>
      <c r="S234" s="2" t="s">
        <v>29</v>
      </c>
      <c r="U234" s="2">
        <v>1</v>
      </c>
      <c r="W234" s="2">
        <v>1</v>
      </c>
      <c r="X234" s="2">
        <v>1</v>
      </c>
      <c r="AG234" s="2">
        <v>0</v>
      </c>
      <c r="AL234" s="2">
        <v>1</v>
      </c>
      <c r="AS234" s="2" t="s">
        <v>146</v>
      </c>
      <c r="AT234" s="2" t="s">
        <v>1865</v>
      </c>
      <c r="AW234" s="2" t="s">
        <v>32</v>
      </c>
      <c r="AX234" s="2" t="s">
        <v>148</v>
      </c>
      <c r="AZ234" s="2" t="s">
        <v>2330</v>
      </c>
      <c r="BB234" s="2" t="s">
        <v>2331</v>
      </c>
      <c r="BD234" s="2" t="s">
        <v>150</v>
      </c>
      <c r="BE234" s="2" t="s">
        <v>37</v>
      </c>
      <c r="BG234" s="2" t="s">
        <v>37</v>
      </c>
      <c r="BI234" s="2">
        <v>1</v>
      </c>
    </row>
    <row r="235" spans="1:117" s="2" customFormat="1" ht="18.600000000000001" customHeight="1">
      <c r="A235" s="2">
        <v>2017</v>
      </c>
      <c r="B235" s="2" t="s">
        <v>2</v>
      </c>
      <c r="C235" s="2" t="s">
        <v>136</v>
      </c>
      <c r="D235" s="2" t="s">
        <v>143</v>
      </c>
      <c r="E235" s="2" t="s">
        <v>1554</v>
      </c>
      <c r="F235" s="2" t="s">
        <v>22</v>
      </c>
      <c r="G235" s="2" t="s">
        <v>60</v>
      </c>
      <c r="H235" s="2">
        <v>176</v>
      </c>
      <c r="I235" s="2" t="s">
        <v>24</v>
      </c>
      <c r="J235" s="2" t="s">
        <v>42</v>
      </c>
      <c r="L235" s="2" t="s">
        <v>9</v>
      </c>
      <c r="M235" s="2" t="s">
        <v>357</v>
      </c>
      <c r="O235" s="2" t="s">
        <v>10</v>
      </c>
      <c r="Q235" s="2" t="s">
        <v>2683</v>
      </c>
      <c r="R235" s="2" t="s">
        <v>11</v>
      </c>
      <c r="S235" s="2" t="s">
        <v>29</v>
      </c>
      <c r="X235" s="2">
        <v>1</v>
      </c>
      <c r="Y235" s="2">
        <v>1</v>
      </c>
      <c r="AF235" s="9">
        <v>1</v>
      </c>
      <c r="AM235" s="2">
        <v>1</v>
      </c>
      <c r="AR235" s="2" t="s">
        <v>1556</v>
      </c>
      <c r="AT235" s="2" t="s">
        <v>1865</v>
      </c>
      <c r="AU235" s="2" t="s">
        <v>1754</v>
      </c>
      <c r="AW235" s="2" t="s">
        <v>754</v>
      </c>
      <c r="AZ235" s="2" t="s">
        <v>1557</v>
      </c>
      <c r="BA235" s="2" t="s">
        <v>2358</v>
      </c>
      <c r="BD235" s="2" t="s">
        <v>1558</v>
      </c>
      <c r="BE235" s="2" t="s">
        <v>37</v>
      </c>
      <c r="BG235" s="2" t="s">
        <v>37</v>
      </c>
      <c r="BI235" s="2">
        <v>1</v>
      </c>
    </row>
    <row r="236" spans="1:117" s="2" customFormat="1" ht="18.600000000000001" customHeight="1">
      <c r="A236" s="2">
        <v>2016</v>
      </c>
      <c r="B236" s="2" t="s">
        <v>2</v>
      </c>
      <c r="C236" s="2" t="s">
        <v>136</v>
      </c>
      <c r="D236" s="2" t="s">
        <v>143</v>
      </c>
      <c r="E236" s="2" t="s">
        <v>1643</v>
      </c>
      <c r="F236" s="2" t="s">
        <v>59</v>
      </c>
      <c r="G236" s="2" t="s">
        <v>95</v>
      </c>
      <c r="H236" s="2">
        <v>631</v>
      </c>
      <c r="I236" s="2" t="s">
        <v>136</v>
      </c>
      <c r="J236" s="2" t="s">
        <v>42</v>
      </c>
      <c r="L236" s="2" t="s">
        <v>9</v>
      </c>
      <c r="M236" s="2" t="s">
        <v>298</v>
      </c>
      <c r="O236" s="2" t="s">
        <v>10</v>
      </c>
      <c r="Q236" s="2" t="s">
        <v>81</v>
      </c>
      <c r="R236" s="2" t="s">
        <v>28</v>
      </c>
      <c r="S236" s="2" t="s">
        <v>45</v>
      </c>
      <c r="U236" s="2">
        <v>1</v>
      </c>
      <c r="V236" s="2">
        <v>1</v>
      </c>
      <c r="AF236" s="2">
        <v>1</v>
      </c>
      <c r="AJ236" s="2">
        <v>1</v>
      </c>
      <c r="AO236" s="2">
        <v>1</v>
      </c>
      <c r="AQ236" s="2" t="s">
        <v>1644</v>
      </c>
      <c r="AT236" s="2" t="s">
        <v>24</v>
      </c>
      <c r="AV236" s="2" t="s">
        <v>1862</v>
      </c>
      <c r="BB236" s="2" t="s">
        <v>1645</v>
      </c>
      <c r="BE236" s="2" t="s">
        <v>37</v>
      </c>
      <c r="BG236" s="2" t="s">
        <v>37</v>
      </c>
      <c r="BI236" s="2">
        <v>1</v>
      </c>
    </row>
    <row r="237" spans="1:117" s="2" customFormat="1" ht="18.600000000000001" customHeight="1">
      <c r="A237" s="2">
        <v>2011</v>
      </c>
      <c r="B237" s="2" t="s">
        <v>2</v>
      </c>
      <c r="C237" s="2" t="s">
        <v>136</v>
      </c>
      <c r="D237" s="2" t="s">
        <v>143</v>
      </c>
      <c r="E237" s="2" t="s">
        <v>264</v>
      </c>
      <c r="F237" s="2" t="s">
        <v>22</v>
      </c>
      <c r="G237" s="2" t="s">
        <v>95</v>
      </c>
      <c r="H237" s="2">
        <v>108</v>
      </c>
      <c r="J237" s="2" t="s">
        <v>107</v>
      </c>
      <c r="L237" s="2" t="s">
        <v>82</v>
      </c>
      <c r="N237" s="2" t="s">
        <v>265</v>
      </c>
      <c r="O237" s="2" t="s">
        <v>2242</v>
      </c>
      <c r="P237" s="2" t="s">
        <v>2243</v>
      </c>
      <c r="Q237" s="2" t="s">
        <v>81</v>
      </c>
      <c r="S237" s="9" t="s">
        <v>29</v>
      </c>
      <c r="X237" s="2">
        <v>1</v>
      </c>
      <c r="AA237" s="2">
        <v>1</v>
      </c>
      <c r="AE237" s="2">
        <v>1</v>
      </c>
      <c r="AM237" s="2">
        <v>1</v>
      </c>
      <c r="AP237" s="2">
        <v>1</v>
      </c>
      <c r="AQ237" s="2" t="s">
        <v>2067</v>
      </c>
      <c r="AR237" s="2" t="s">
        <v>14</v>
      </c>
      <c r="AS237" s="2" t="s">
        <v>14</v>
      </c>
      <c r="AT237" s="2" t="s">
        <v>136</v>
      </c>
      <c r="AW237" s="2" t="s">
        <v>1749</v>
      </c>
      <c r="AZ237" s="2" t="s">
        <v>266</v>
      </c>
      <c r="BA237" s="2" t="s">
        <v>267</v>
      </c>
      <c r="BB237" s="2" t="s">
        <v>268</v>
      </c>
      <c r="BD237" s="2" t="s">
        <v>269</v>
      </c>
      <c r="BE237" s="2" t="s">
        <v>37</v>
      </c>
      <c r="BG237" s="2" t="s">
        <v>37</v>
      </c>
      <c r="BI237" s="2">
        <v>1</v>
      </c>
    </row>
    <row r="238" spans="1:117" s="2" customFormat="1" ht="18.600000000000001" customHeight="1">
      <c r="A238" s="2">
        <v>2015</v>
      </c>
      <c r="B238" s="2" t="s">
        <v>2</v>
      </c>
      <c r="C238" s="2" t="s">
        <v>136</v>
      </c>
      <c r="D238" s="2" t="s">
        <v>143</v>
      </c>
      <c r="E238" s="2" t="s">
        <v>1035</v>
      </c>
      <c r="F238" s="2" t="s">
        <v>59</v>
      </c>
      <c r="G238" s="2" t="s">
        <v>95</v>
      </c>
      <c r="H238" s="2">
        <v>240</v>
      </c>
      <c r="I238" s="2" t="s">
        <v>136</v>
      </c>
      <c r="J238" s="2" t="s">
        <v>107</v>
      </c>
      <c r="L238" s="2" t="s">
        <v>181</v>
      </c>
      <c r="N238" s="2" t="s">
        <v>137</v>
      </c>
      <c r="O238" s="2" t="s">
        <v>138</v>
      </c>
      <c r="Q238" s="2" t="s">
        <v>81</v>
      </c>
      <c r="R238" s="2" t="s">
        <v>11</v>
      </c>
      <c r="S238" s="9" t="s">
        <v>29</v>
      </c>
      <c r="U238" s="2">
        <v>1</v>
      </c>
      <c r="W238" s="2">
        <v>1</v>
      </c>
      <c r="X238" s="2">
        <v>1</v>
      </c>
      <c r="AF238" s="9">
        <v>1</v>
      </c>
      <c r="AS238" s="2" t="s">
        <v>1036</v>
      </c>
      <c r="AT238" s="2" t="s">
        <v>24</v>
      </c>
      <c r="BB238" s="2" t="s">
        <v>2380</v>
      </c>
      <c r="BE238" s="2" t="s">
        <v>37</v>
      </c>
      <c r="BG238" s="2" t="s">
        <v>37</v>
      </c>
      <c r="BI238" s="2">
        <v>1</v>
      </c>
    </row>
    <row r="239" spans="1:117" s="2" customFormat="1" ht="18.600000000000001" customHeight="1">
      <c r="A239" s="9">
        <v>2016</v>
      </c>
      <c r="B239" s="9" t="s">
        <v>2</v>
      </c>
      <c r="C239" s="2" t="s">
        <v>136</v>
      </c>
      <c r="D239" s="9" t="s">
        <v>143</v>
      </c>
      <c r="E239" s="9" t="s">
        <v>719</v>
      </c>
      <c r="F239" s="9" t="s">
        <v>22</v>
      </c>
      <c r="G239" s="9" t="s">
        <v>720</v>
      </c>
      <c r="H239" s="9">
        <v>240</v>
      </c>
      <c r="I239" s="9" t="s">
        <v>7</v>
      </c>
      <c r="J239" s="9" t="s">
        <v>107</v>
      </c>
      <c r="K239" s="9"/>
      <c r="L239" s="9" t="s">
        <v>82</v>
      </c>
      <c r="M239" s="9" t="s">
        <v>721</v>
      </c>
      <c r="N239" s="9"/>
      <c r="O239" s="9" t="s">
        <v>259</v>
      </c>
      <c r="P239" s="9" t="s">
        <v>357</v>
      </c>
      <c r="Q239" s="2" t="s">
        <v>81</v>
      </c>
      <c r="R239" s="9" t="s">
        <v>29</v>
      </c>
      <c r="S239" s="9" t="s">
        <v>29</v>
      </c>
      <c r="T239" s="9">
        <v>1</v>
      </c>
      <c r="U239" s="9"/>
      <c r="V239" s="9"/>
      <c r="W239" s="9"/>
      <c r="X239" s="9"/>
      <c r="Y239" s="9"/>
      <c r="Z239" s="9"/>
      <c r="AA239" s="9">
        <v>1</v>
      </c>
      <c r="AB239" s="9"/>
      <c r="AC239" s="9">
        <v>1</v>
      </c>
      <c r="AD239" s="9"/>
      <c r="AF239" s="9">
        <v>1</v>
      </c>
      <c r="AI239" s="9"/>
      <c r="AJ239" s="9"/>
      <c r="AK239" s="9"/>
      <c r="AL239" s="9"/>
      <c r="AM239" s="9"/>
      <c r="AN239" s="9"/>
      <c r="AO239" s="9">
        <v>1</v>
      </c>
      <c r="AP239" s="9"/>
      <c r="AQ239" s="9" t="s">
        <v>722</v>
      </c>
      <c r="AR239" s="9"/>
      <c r="AS239" s="9" t="s">
        <v>1925</v>
      </c>
      <c r="AT239" s="9" t="s">
        <v>1864</v>
      </c>
      <c r="AU239" s="9"/>
      <c r="AV239" s="9"/>
      <c r="AW239" s="9" t="s">
        <v>1715</v>
      </c>
      <c r="AX239" s="9" t="s">
        <v>723</v>
      </c>
      <c r="AY239" s="9"/>
      <c r="AZ239" s="9" t="s">
        <v>724</v>
      </c>
      <c r="BA239" s="9"/>
      <c r="BB239" s="16" t="s">
        <v>725</v>
      </c>
      <c r="BC239" s="9" t="s">
        <v>2819</v>
      </c>
      <c r="BD239" s="9" t="s">
        <v>728</v>
      </c>
      <c r="BE239" s="9" t="s">
        <v>37</v>
      </c>
      <c r="BF239" s="9"/>
      <c r="BG239" s="9" t="s">
        <v>37</v>
      </c>
      <c r="BH239" s="9"/>
      <c r="BI239" s="9">
        <v>1</v>
      </c>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row>
    <row r="240" spans="1:117" s="2" customFormat="1" ht="18.600000000000001" customHeight="1">
      <c r="A240" s="2">
        <v>2001</v>
      </c>
      <c r="B240" s="2" t="s">
        <v>2</v>
      </c>
      <c r="C240" s="2" t="s">
        <v>136</v>
      </c>
      <c r="D240" s="2" t="s">
        <v>143</v>
      </c>
      <c r="E240" s="2" t="s">
        <v>1646</v>
      </c>
      <c r="F240" s="2" t="s">
        <v>59</v>
      </c>
      <c r="G240" s="2" t="s">
        <v>95</v>
      </c>
      <c r="H240" s="2">
        <v>670</v>
      </c>
      <c r="I240" s="2" t="s">
        <v>136</v>
      </c>
      <c r="J240" s="2" t="s">
        <v>42</v>
      </c>
      <c r="L240" s="2" t="s">
        <v>9</v>
      </c>
      <c r="M240" s="2" t="s">
        <v>298</v>
      </c>
      <c r="O240" s="2" t="s">
        <v>2222</v>
      </c>
      <c r="P240" s="2" t="s">
        <v>357</v>
      </c>
      <c r="Q240" s="2" t="s">
        <v>81</v>
      </c>
      <c r="R240" s="2" t="s">
        <v>11</v>
      </c>
      <c r="S240" s="2" t="s">
        <v>172</v>
      </c>
      <c r="U240" s="2">
        <v>1</v>
      </c>
      <c r="AG240" s="2">
        <v>1</v>
      </c>
      <c r="AI240" s="2">
        <v>1</v>
      </c>
      <c r="AT240" s="2" t="s">
        <v>7</v>
      </c>
      <c r="AU240" s="2" t="s">
        <v>1754</v>
      </c>
      <c r="AV240" s="2" t="s">
        <v>1862</v>
      </c>
      <c r="AW240" s="2" t="s">
        <v>1749</v>
      </c>
      <c r="BB240" s="11"/>
      <c r="BE240" s="2" t="s">
        <v>37</v>
      </c>
      <c r="BG240" s="2" t="s">
        <v>37</v>
      </c>
      <c r="BI240" s="2">
        <v>1</v>
      </c>
      <c r="CA240" s="9"/>
      <c r="CB240" s="9"/>
    </row>
    <row r="241" spans="1:103" s="2" customFormat="1" ht="18.600000000000001" customHeight="1">
      <c r="A241" s="2">
        <v>2003</v>
      </c>
      <c r="B241" s="2" t="s">
        <v>2</v>
      </c>
      <c r="C241" s="2" t="s">
        <v>136</v>
      </c>
      <c r="D241" s="2" t="s">
        <v>58</v>
      </c>
      <c r="F241" s="2" t="s">
        <v>59</v>
      </c>
      <c r="G241" s="2" t="s">
        <v>60</v>
      </c>
      <c r="H241" s="2">
        <v>317</v>
      </c>
      <c r="I241" s="2" t="s">
        <v>61</v>
      </c>
      <c r="J241" s="2" t="s">
        <v>42</v>
      </c>
      <c r="L241" s="2" t="s">
        <v>9</v>
      </c>
      <c r="O241" s="2" t="s">
        <v>2246</v>
      </c>
      <c r="Q241" s="2" t="s">
        <v>81</v>
      </c>
      <c r="R241" s="2" t="s">
        <v>11</v>
      </c>
      <c r="S241" s="2" t="s">
        <v>29</v>
      </c>
      <c r="AA241" s="2">
        <v>1</v>
      </c>
      <c r="AF241" s="2">
        <v>1</v>
      </c>
      <c r="AH241" s="2">
        <v>1</v>
      </c>
      <c r="AO241" s="2">
        <v>1</v>
      </c>
      <c r="AQ241" s="2" t="s">
        <v>2117</v>
      </c>
      <c r="AT241" s="2" t="s">
        <v>24</v>
      </c>
      <c r="AU241" s="2" t="s">
        <v>1754</v>
      </c>
      <c r="AW241" s="2" t="s">
        <v>1742</v>
      </c>
      <c r="BB241" s="2" t="s">
        <v>65</v>
      </c>
      <c r="BD241" s="2" t="s">
        <v>67</v>
      </c>
      <c r="BE241" s="2" t="s">
        <v>37</v>
      </c>
      <c r="BG241" s="2" t="s">
        <v>37</v>
      </c>
      <c r="BI241" s="2">
        <v>1</v>
      </c>
    </row>
    <row r="242" spans="1:103" s="13" customFormat="1" ht="18.600000000000001"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row>
    <row r="243" spans="1:103" s="2" customFormat="1">
      <c r="AE243"/>
      <c r="AF243"/>
      <c r="AG243"/>
      <c r="AH243"/>
      <c r="CL243"/>
      <c r="CM243"/>
      <c r="CN243"/>
      <c r="CO243"/>
      <c r="CP243"/>
      <c r="CQ243"/>
      <c r="CR243"/>
      <c r="CS243"/>
      <c r="CT243"/>
      <c r="CU243"/>
      <c r="CV243"/>
      <c r="CW243"/>
      <c r="CX243"/>
      <c r="CY243"/>
    </row>
  </sheetData>
  <mergeCells count="12">
    <mergeCell ref="AW2:AY2"/>
    <mergeCell ref="AZ2:BC2"/>
    <mergeCell ref="T1:AE1"/>
    <mergeCell ref="O1:S1"/>
    <mergeCell ref="AF1:AP1"/>
    <mergeCell ref="AT1:AY1"/>
    <mergeCell ref="BE1:BI1"/>
    <mergeCell ref="D1:E1"/>
    <mergeCell ref="A1:C1"/>
    <mergeCell ref="F1:I1"/>
    <mergeCell ref="J1:N1"/>
    <mergeCell ref="AZ1:BD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Included_studies_final_uplo (2)</vt:lpstr>
      <vt:lpstr>Title_sheet</vt:lpstr>
      <vt:lpstr>List of references</vt:lpstr>
      <vt:lpstr>Legend and categories </vt:lpstr>
      <vt:lpstr>Data_by_categories</vt:lpstr>
      <vt:lpstr>Title_sheet!_Hlk35789078</vt:lpstr>
      <vt:lpstr>Title_sheet!_Hlk49278055</vt:lpstr>
      <vt:lpstr>'List of references'!_Hlk49608858</vt:lpstr>
      <vt:lpstr>'List of references'!_Hlk49609832</vt:lpstr>
      <vt:lpstr>'List of references'!_Hlk49609876</vt:lpstr>
      <vt:lpstr>'List of references'!_Hlk49610146</vt:lpstr>
      <vt:lpstr>'List of references'!_Hlk49610168</vt:lpstr>
      <vt:lpstr>'List of references'!_Hlk49847385</vt:lpstr>
      <vt:lpstr>'List of references'!_Hlk49848644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 Bizikova</dc:creator>
  <cp:lastModifiedBy>Francesca Sandford</cp:lastModifiedBy>
  <dcterms:created xsi:type="dcterms:W3CDTF">2020-02-18T12:04:07Z</dcterms:created>
  <dcterms:modified xsi:type="dcterms:W3CDTF">2020-10-21T14:48:02Z</dcterms:modified>
</cp:coreProperties>
</file>